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40" windowHeight="9120" tabRatio="767" firstSheet="20" activeTab="27"/>
  </bookViews>
  <sheets>
    <sheet name="CME VACIO" sheetId="4" state="hidden" r:id="rId1"/>
    <sheet name="7. Lo Esencial de la Reforma U." sheetId="59" state="hidden" r:id="rId2"/>
    <sheet name="17. Gestión TIC" sheetId="58" state="hidden" r:id="rId3"/>
    <sheet name="16. Desa. del Sistema Educ.Sup." sheetId="57" state="hidden" r:id="rId4"/>
    <sheet name="15. Gobernabilidad y Proceso..." sheetId="56" state="hidden" r:id="rId5"/>
    <sheet name="14. Internacional... de la E.S." sheetId="55" state="hidden" r:id="rId6"/>
    <sheet name="13. Gestión Académica" sheetId="54" state="hidden" r:id="rId7"/>
    <sheet name="12. Gestión del Talento Humano" sheetId="53" state="hidden" r:id="rId8"/>
    <sheet name="9. Cultura de Inno. Insti..." sheetId="52" state="hidden" r:id="rId9"/>
    <sheet name="10. Posgrado" sheetId="51" state="hidden" r:id="rId10"/>
    <sheet name="8. Asegura. de la Calid. y M" sheetId="50" state="hidden" r:id="rId11"/>
    <sheet name="6. Gestión del Conocimiento" sheetId="49" state="hidden" r:id="rId12"/>
    <sheet name="5. Estudiantes y Graduados" sheetId="48" state="hidden" r:id="rId13"/>
    <sheet name="4. Docencia y Profesorado Univ." sheetId="47" state="hidden" r:id="rId14"/>
    <sheet name="Cuadro Resumen" sheetId="27" r:id="rId15"/>
    <sheet name="Presupuesto" sheetId="38" r:id="rId16"/>
    <sheet name="1. TALLERES SEMINARIOS" sheetId="7" r:id="rId17"/>
    <sheet name="2. CONTRATACION DE PERSONAL" sheetId="8" r:id="rId18"/>
    <sheet name="3. EQUIPO DE OFICINA" sheetId="9" r:id="rId19"/>
    <sheet name="4. EQUIPO TECNOLÓGICOS" sheetId="10" r:id="rId20"/>
    <sheet name="5. ACTIVIDADES ESPECIALES" sheetId="12" r:id="rId21"/>
    <sheet name="6. Becas" sheetId="40" r:id="rId22"/>
    <sheet name="7. Infraestructura" sheetId="42" r:id="rId23"/>
    <sheet name="8. Venta de Servicios" sheetId="43" r:id="rId24"/>
    <sheet name="1. Desarrollo e Innov. Curricu." sheetId="45" state="hidden" r:id="rId25"/>
    <sheet name="2. Investigación Científica" sheetId="21" r:id="rId26"/>
    <sheet name="3. Vinculación Univ. Sociedad" sheetId="46" state="hidden" r:id="rId27"/>
    <sheet name="11. Gestion Administrativa" sheetId="24" r:id="rId28"/>
  </sheets>
  <definedNames>
    <definedName name="_xlnm._FilterDatabase" localSheetId="16" hidden="1">'1. TALLERES SEMINARIOS'!$C$11:$C$83</definedName>
    <definedName name="_xlnm._FilterDatabase" localSheetId="17" hidden="1">'2. CONTRATACION DE PERSONAL'!$C$12:$C$967</definedName>
    <definedName name="_xlnm._FilterDatabase" localSheetId="18" hidden="1">'3. EQUIPO DE OFICINA'!$C$12:$C$27</definedName>
    <definedName name="_xlnm._FilterDatabase" localSheetId="19" hidden="1">'4. EQUIPO TECNOLÓGICOS'!$J$11:$J$31</definedName>
    <definedName name="_xlnm._FilterDatabase" localSheetId="20" hidden="1">'5. ACTIVIDADES ESPECIALES'!$J$13:$J$58</definedName>
    <definedName name="_xlnm._FilterDatabase" localSheetId="21" hidden="1">'6. Becas'!$J$13:$J$131</definedName>
    <definedName name="_xlnm._FilterDatabase" localSheetId="22" hidden="1">'7. Infraestructura'!$J$12:$J$187</definedName>
    <definedName name="_xlnm._FilterDatabase" localSheetId="23" hidden="1">'8. Venta de Servicios'!$J$10:$J$179</definedName>
    <definedName name="_xlnm._FilterDatabase" localSheetId="0" hidden="1">'CME VACIO'!$B$7:$AJ$18</definedName>
    <definedName name="_xlnm._FilterDatabase" localSheetId="15" hidden="1">Presupuesto!$B$6:$AR$566</definedName>
    <definedName name="_xlnm.Print_Area" localSheetId="0">'CME VACIO'!$A$1:$AK$32</definedName>
    <definedName name="_xlnm.Print_Titles" localSheetId="24">'1. Desarrollo e Innov. Curricu.'!$5:$7</definedName>
    <definedName name="_xlnm.Print_Titles" localSheetId="25">'2. Investigación Científica'!#REF!</definedName>
    <definedName name="_xlnm.Print_Titles" localSheetId="26">'3. Vinculación Univ. Sociedad'!#REF!</definedName>
    <definedName name="_xlnm.Print_Titles" localSheetId="0">'CME VACIO'!$1:$9</definedName>
  </definedNames>
  <calcPr calcId="124519"/>
</workbook>
</file>

<file path=xl/calcChain.xml><?xml version="1.0" encoding="utf-8"?>
<calcChain xmlns="http://schemas.openxmlformats.org/spreadsheetml/2006/main">
  <c r="O41" i="21"/>
  <c r="O25"/>
  <c r="O14"/>
  <c r="I24" i="27"/>
  <c r="I23"/>
  <c r="I22"/>
  <c r="I21"/>
  <c r="I20"/>
  <c r="I19"/>
  <c r="I13"/>
  <c r="I12"/>
  <c r="I11"/>
  <c r="I10"/>
  <c r="M34" i="59"/>
  <c r="L34"/>
  <c r="K34"/>
  <c r="J34"/>
  <c r="I34"/>
  <c r="H34"/>
  <c r="G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8"/>
  <c r="O8"/>
  <c r="P7"/>
  <c r="P34" s="1"/>
  <c r="O7"/>
  <c r="O34" s="1"/>
  <c r="I9" i="27"/>
  <c r="I8"/>
  <c r="I7"/>
  <c r="I6"/>
  <c r="N74" i="58"/>
  <c r="M74"/>
  <c r="L74"/>
  <c r="K74"/>
  <c r="J74"/>
  <c r="I74"/>
  <c r="H74"/>
  <c r="G74"/>
  <c r="P73"/>
  <c r="O73"/>
  <c r="P7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P74" s="1"/>
  <c r="O18"/>
  <c r="O74" s="1"/>
  <c r="N70" i="57"/>
  <c r="M70"/>
  <c r="L70"/>
  <c r="K70"/>
  <c r="J70"/>
  <c r="I70"/>
  <c r="H70"/>
  <c r="G70"/>
  <c r="P69"/>
  <c r="O69"/>
  <c r="P68"/>
  <c r="O68"/>
  <c r="P63"/>
  <c r="O63"/>
  <c r="P62"/>
  <c r="O62"/>
  <c r="P50"/>
  <c r="O50"/>
  <c r="P49"/>
  <c r="O49"/>
  <c r="P48"/>
  <c r="O48"/>
  <c r="P47"/>
  <c r="O47"/>
  <c r="P35"/>
  <c r="O35"/>
  <c r="P30"/>
  <c r="O30"/>
  <c r="P29"/>
  <c r="O29"/>
  <c r="P28"/>
  <c r="O28"/>
  <c r="P27"/>
  <c r="O27"/>
  <c r="P26"/>
  <c r="O26"/>
  <c r="P25"/>
  <c r="O25"/>
  <c r="P24"/>
  <c r="O24"/>
  <c r="P23"/>
  <c r="O23"/>
  <c r="P18"/>
  <c r="O18"/>
  <c r="P17"/>
  <c r="O17"/>
  <c r="P16"/>
  <c r="O16"/>
  <c r="P15"/>
  <c r="O15"/>
  <c r="P14"/>
  <c r="O14"/>
  <c r="P13"/>
  <c r="O13"/>
  <c r="P12"/>
  <c r="O12"/>
  <c r="P11"/>
  <c r="O11"/>
  <c r="P10"/>
  <c r="P70" s="1"/>
  <c r="O10"/>
  <c r="O70" s="1"/>
  <c r="N29" i="56"/>
  <c r="M29"/>
  <c r="L29"/>
  <c r="K29"/>
  <c r="J29"/>
  <c r="I29"/>
  <c r="H29"/>
  <c r="G29"/>
  <c r="P28"/>
  <c r="O28"/>
  <c r="P27"/>
  <c r="O27"/>
  <c r="P26"/>
  <c r="O26"/>
  <c r="P25"/>
  <c r="O25"/>
  <c r="P24"/>
  <c r="O24"/>
  <c r="P23"/>
  <c r="O23"/>
  <c r="P22"/>
  <c r="O22"/>
  <c r="P21"/>
  <c r="O21"/>
  <c r="P20"/>
  <c r="O20"/>
  <c r="P19"/>
  <c r="O19"/>
  <c r="P18"/>
  <c r="O18"/>
  <c r="P17"/>
  <c r="O17"/>
  <c r="P16"/>
  <c r="O16"/>
  <c r="P15"/>
  <c r="O15"/>
  <c r="P14"/>
  <c r="O14"/>
  <c r="P13"/>
  <c r="O13"/>
  <c r="P12"/>
  <c r="O12"/>
  <c r="P11"/>
  <c r="O11"/>
  <c r="P10"/>
  <c r="P29" s="1"/>
  <c r="O10"/>
  <c r="O29" s="1"/>
  <c r="N36" i="55"/>
  <c r="M36"/>
  <c r="L36"/>
  <c r="K36"/>
  <c r="J36"/>
  <c r="I36"/>
  <c r="H36"/>
  <c r="G36"/>
  <c r="P35"/>
  <c r="O35"/>
  <c r="P34"/>
  <c r="O34"/>
  <c r="P33"/>
  <c r="O33"/>
  <c r="P32"/>
  <c r="O32"/>
  <c r="P31"/>
  <c r="O31"/>
  <c r="P30"/>
  <c r="O30"/>
  <c r="P29"/>
  <c r="O29"/>
  <c r="P28"/>
  <c r="O28"/>
  <c r="P27"/>
  <c r="O27"/>
  <c r="P26"/>
  <c r="O26"/>
  <c r="P25"/>
  <c r="O25"/>
  <c r="P24"/>
  <c r="O24"/>
  <c r="P23"/>
  <c r="O23"/>
  <c r="P22"/>
  <c r="O22"/>
  <c r="P21"/>
  <c r="O21"/>
  <c r="P20"/>
  <c r="O20"/>
  <c r="P19"/>
  <c r="O19"/>
  <c r="P18"/>
  <c r="O18"/>
  <c r="P17"/>
  <c r="O17"/>
  <c r="P15"/>
  <c r="O15"/>
  <c r="P12"/>
  <c r="O12"/>
  <c r="P10"/>
  <c r="O10"/>
  <c r="P9"/>
  <c r="O9"/>
  <c r="P8"/>
  <c r="P36" s="1"/>
  <c r="O8"/>
  <c r="O36" s="1"/>
  <c r="N21" i="54"/>
  <c r="M21"/>
  <c r="L21"/>
  <c r="K21"/>
  <c r="J21"/>
  <c r="I21"/>
  <c r="H21"/>
  <c r="G21"/>
  <c r="P20"/>
  <c r="O20"/>
  <c r="P19"/>
  <c r="O19"/>
  <c r="P18"/>
  <c r="O18"/>
  <c r="P17"/>
  <c r="O17"/>
  <c r="P16"/>
  <c r="O16"/>
  <c r="P15"/>
  <c r="O15"/>
  <c r="P14"/>
  <c r="O14"/>
  <c r="P13"/>
  <c r="O13"/>
  <c r="P12"/>
  <c r="O12"/>
  <c r="P11"/>
  <c r="O11"/>
  <c r="P10"/>
  <c r="O10"/>
  <c r="P9"/>
  <c r="P21" s="1"/>
  <c r="O9"/>
  <c r="O21" s="1"/>
  <c r="N21" i="53"/>
  <c r="M21"/>
  <c r="L21"/>
  <c r="K21"/>
  <c r="J21"/>
  <c r="I21"/>
  <c r="H21"/>
  <c r="G21"/>
  <c r="P20"/>
  <c r="O20"/>
  <c r="P19"/>
  <c r="O19"/>
  <c r="P18"/>
  <c r="O18"/>
  <c r="P17"/>
  <c r="O17"/>
  <c r="P16"/>
  <c r="O16"/>
  <c r="P15"/>
  <c r="O15"/>
  <c r="P14"/>
  <c r="O14"/>
  <c r="P13"/>
  <c r="O13"/>
  <c r="P12"/>
  <c r="O12"/>
  <c r="P11"/>
  <c r="O11"/>
  <c r="P10"/>
  <c r="O10"/>
  <c r="P9"/>
  <c r="O9"/>
  <c r="P8"/>
  <c r="P21" s="1"/>
  <c r="O8"/>
  <c r="O21" s="1"/>
  <c r="N21" i="52"/>
  <c r="M21"/>
  <c r="L21"/>
  <c r="K21"/>
  <c r="J21"/>
  <c r="I21"/>
  <c r="H21"/>
  <c r="G21"/>
  <c r="P20"/>
  <c r="O20"/>
  <c r="P19"/>
  <c r="O19"/>
  <c r="P18"/>
  <c r="O18"/>
  <c r="P17"/>
  <c r="O17"/>
  <c r="P16"/>
  <c r="O16"/>
  <c r="P15"/>
  <c r="O15"/>
  <c r="P14"/>
  <c r="O14"/>
  <c r="P13"/>
  <c r="O13"/>
  <c r="P12"/>
  <c r="O12"/>
  <c r="P11"/>
  <c r="O11"/>
  <c r="P10"/>
  <c r="O10"/>
  <c r="P9"/>
  <c r="O9"/>
  <c r="P8"/>
  <c r="P21" s="1"/>
  <c r="O8"/>
  <c r="O21" s="1"/>
  <c r="N43" i="51"/>
  <c r="M43"/>
  <c r="L43"/>
  <c r="K43"/>
  <c r="J43"/>
  <c r="I43"/>
  <c r="H43"/>
  <c r="G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8"/>
  <c r="P43" s="1"/>
  <c r="O8"/>
  <c r="O43" s="1"/>
  <c r="N36" i="50"/>
  <c r="M36"/>
  <c r="L36"/>
  <c r="K36"/>
  <c r="J36"/>
  <c r="I36"/>
  <c r="H36"/>
  <c r="G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P36" s="1"/>
  <c r="O10"/>
  <c r="O36" s="1"/>
  <c r="N27" i="49"/>
  <c r="M27"/>
  <c r="L27"/>
  <c r="K27"/>
  <c r="J27"/>
  <c r="I27"/>
  <c r="H27"/>
  <c r="G27"/>
  <c r="P26"/>
  <c r="O26"/>
  <c r="P25"/>
  <c r="O25"/>
  <c r="P24"/>
  <c r="O24"/>
  <c r="P23"/>
  <c r="O23"/>
  <c r="P22"/>
  <c r="O22"/>
  <c r="P21"/>
  <c r="O21"/>
  <c r="P20"/>
  <c r="O20"/>
  <c r="P19"/>
  <c r="O19"/>
  <c r="P18"/>
  <c r="O18"/>
  <c r="P17"/>
  <c r="O17"/>
  <c r="P16"/>
  <c r="O16"/>
  <c r="P15"/>
  <c r="O15"/>
  <c r="P14"/>
  <c r="O14"/>
  <c r="P13"/>
  <c r="O13"/>
  <c r="P12"/>
  <c r="O12"/>
  <c r="P11"/>
  <c r="O11"/>
  <c r="P10"/>
  <c r="O10"/>
  <c r="P9"/>
  <c r="O9"/>
  <c r="P8"/>
  <c r="P27" s="1"/>
  <c r="O8"/>
  <c r="O27" s="1"/>
  <c r="N43" i="48"/>
  <c r="M43"/>
  <c r="L43"/>
  <c r="K43"/>
  <c r="J43"/>
  <c r="I43"/>
  <c r="H43"/>
  <c r="G43"/>
  <c r="P42"/>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P43" s="1"/>
  <c r="O10"/>
  <c r="O43" s="1"/>
  <c r="N21" i="47"/>
  <c r="M21"/>
  <c r="L21"/>
  <c r="K21"/>
  <c r="J21"/>
  <c r="I21"/>
  <c r="H21"/>
  <c r="G21"/>
  <c r="P20"/>
  <c r="O20"/>
  <c r="P19"/>
  <c r="O19"/>
  <c r="P18"/>
  <c r="O18"/>
  <c r="P17"/>
  <c r="O17"/>
  <c r="P16"/>
  <c r="O16"/>
  <c r="P15"/>
  <c r="O15"/>
  <c r="P14"/>
  <c r="O14"/>
  <c r="P13"/>
  <c r="O13"/>
  <c r="P12"/>
  <c r="O12"/>
  <c r="P11"/>
  <c r="O11"/>
  <c r="P10"/>
  <c r="O10"/>
  <c r="P9"/>
  <c r="O9"/>
  <c r="P8"/>
  <c r="P21" s="1"/>
  <c r="O8"/>
  <c r="O21" s="1"/>
  <c r="N74" i="46"/>
  <c r="M74"/>
  <c r="L74"/>
  <c r="K74"/>
  <c r="J74"/>
  <c r="I74"/>
  <c r="H74"/>
  <c r="G74"/>
  <c r="P73"/>
  <c r="O73"/>
  <c r="P7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P74" s="1"/>
  <c r="O9"/>
  <c r="O74" s="1"/>
  <c r="N28" i="45"/>
  <c r="M28"/>
  <c r="L28"/>
  <c r="K28"/>
  <c r="J28"/>
  <c r="I28"/>
  <c r="G28"/>
  <c r="O28"/>
  <c r="H28"/>
  <c r="N34" i="59" l="1"/>
  <c r="P28" i="45"/>
  <c r="I4" i="27" s="1"/>
  <c r="P10" i="24" l="1"/>
  <c r="F55" i="12" l="1"/>
  <c r="F18" i="42"/>
  <c r="O11" i="24" l="1"/>
  <c r="O12"/>
  <c r="L43" i="21"/>
  <c r="J43"/>
  <c r="P20" l="1"/>
  <c r="P15"/>
  <c r="D10" i="12"/>
  <c r="F18"/>
  <c r="P12" i="21" l="1"/>
  <c r="F17" i="42" l="1"/>
  <c r="D10" s="1"/>
  <c r="C14" i="43"/>
  <c r="I52" i="12" l="1"/>
  <c r="I53"/>
  <c r="F54"/>
  <c r="C13" i="24"/>
  <c r="O21"/>
  <c r="P21"/>
  <c r="N22" l="1"/>
  <c r="M22"/>
  <c r="L22"/>
  <c r="K22"/>
  <c r="I22"/>
  <c r="H22"/>
  <c r="G22"/>
  <c r="P20"/>
  <c r="P19"/>
  <c r="O19"/>
  <c r="O10"/>
  <c r="O9"/>
  <c r="N47" i="21"/>
  <c r="M47"/>
  <c r="K47"/>
  <c r="J47"/>
  <c r="I47"/>
  <c r="H47"/>
  <c r="G47"/>
  <c r="P46"/>
  <c r="P45"/>
  <c r="P44"/>
  <c r="O44"/>
  <c r="P43"/>
  <c r="O43"/>
  <c r="P42"/>
  <c r="O42"/>
  <c r="P41"/>
  <c r="O40"/>
  <c r="P39"/>
  <c r="O39"/>
  <c r="P38"/>
  <c r="O38"/>
  <c r="P37"/>
  <c r="O37"/>
  <c r="P36"/>
  <c r="O36"/>
  <c r="P35"/>
  <c r="O35"/>
  <c r="P34"/>
  <c r="O34"/>
  <c r="P33"/>
  <c r="O33"/>
  <c r="P32"/>
  <c r="O32"/>
  <c r="P31"/>
  <c r="O31"/>
  <c r="O30"/>
  <c r="O26"/>
  <c r="P25"/>
  <c r="P24"/>
  <c r="O24"/>
  <c r="L22"/>
  <c r="L47" s="1"/>
  <c r="O21"/>
  <c r="O20"/>
  <c r="P13"/>
  <c r="O13"/>
  <c r="O12"/>
  <c r="P10"/>
  <c r="O10"/>
  <c r="P8"/>
  <c r="O8"/>
  <c r="Q179" i="43"/>
  <c r="P179"/>
  <c r="O179"/>
  <c r="J179"/>
  <c r="I179"/>
  <c r="F179"/>
  <c r="Q178"/>
  <c r="P178"/>
  <c r="O178"/>
  <c r="J178"/>
  <c r="I178"/>
  <c r="F178"/>
  <c r="Q177"/>
  <c r="P177"/>
  <c r="O177"/>
  <c r="J177"/>
  <c r="I177"/>
  <c r="F177"/>
  <c r="Q176"/>
  <c r="P176"/>
  <c r="O176"/>
  <c r="J176"/>
  <c r="I176"/>
  <c r="F176"/>
  <c r="Q175"/>
  <c r="P175"/>
  <c r="O175"/>
  <c r="J175"/>
  <c r="I175"/>
  <c r="F175"/>
  <c r="Q174"/>
  <c r="P174"/>
  <c r="O174"/>
  <c r="J174"/>
  <c r="I174"/>
  <c r="F174"/>
  <c r="Q173"/>
  <c r="P173"/>
  <c r="O173"/>
  <c r="J173"/>
  <c r="I173"/>
  <c r="F173"/>
  <c r="Q172"/>
  <c r="P172"/>
  <c r="O172"/>
  <c r="J172"/>
  <c r="I172"/>
  <c r="F172"/>
  <c r="Q171"/>
  <c r="P171"/>
  <c r="O171"/>
  <c r="J171"/>
  <c r="I171"/>
  <c r="F171"/>
  <c r="Q170"/>
  <c r="P170"/>
  <c r="O170"/>
  <c r="J170"/>
  <c r="I170"/>
  <c r="F170"/>
  <c r="Q169"/>
  <c r="P169"/>
  <c r="O169"/>
  <c r="J169"/>
  <c r="I169"/>
  <c r="F169"/>
  <c r="Q168"/>
  <c r="P168"/>
  <c r="O168"/>
  <c r="J168"/>
  <c r="I168"/>
  <c r="F168"/>
  <c r="Q167"/>
  <c r="P167"/>
  <c r="O167"/>
  <c r="J167"/>
  <c r="I167"/>
  <c r="F167"/>
  <c r="Q166"/>
  <c r="P166"/>
  <c r="O166"/>
  <c r="J166"/>
  <c r="I166"/>
  <c r="F166"/>
  <c r="Q165"/>
  <c r="P165"/>
  <c r="O165"/>
  <c r="J165"/>
  <c r="I165"/>
  <c r="F165"/>
  <c r="Q164"/>
  <c r="P164"/>
  <c r="O164"/>
  <c r="J164"/>
  <c r="I164"/>
  <c r="F164"/>
  <c r="Q163"/>
  <c r="P163"/>
  <c r="O163"/>
  <c r="J163"/>
  <c r="I163"/>
  <c r="F163"/>
  <c r="Q162"/>
  <c r="P162"/>
  <c r="O162"/>
  <c r="J162"/>
  <c r="I162"/>
  <c r="F162"/>
  <c r="Q161"/>
  <c r="P161"/>
  <c r="O161"/>
  <c r="J161"/>
  <c r="I161"/>
  <c r="F161"/>
  <c r="Q160"/>
  <c r="P160"/>
  <c r="O160"/>
  <c r="J160"/>
  <c r="I160"/>
  <c r="F160"/>
  <c r="Q159"/>
  <c r="P159"/>
  <c r="O159"/>
  <c r="J159"/>
  <c r="I159"/>
  <c r="F159"/>
  <c r="Q158"/>
  <c r="P158"/>
  <c r="O158"/>
  <c r="J158"/>
  <c r="I158"/>
  <c r="F158"/>
  <c r="Q157"/>
  <c r="P157"/>
  <c r="O157"/>
  <c r="J157"/>
  <c r="I157"/>
  <c r="F157"/>
  <c r="Q156"/>
  <c r="P156"/>
  <c r="O156"/>
  <c r="J156"/>
  <c r="I156"/>
  <c r="F156"/>
  <c r="Q155"/>
  <c r="P155"/>
  <c r="O155"/>
  <c r="J155"/>
  <c r="I155"/>
  <c r="F155"/>
  <c r="Q154"/>
  <c r="P154"/>
  <c r="O154"/>
  <c r="J154"/>
  <c r="I154"/>
  <c r="F154"/>
  <c r="Q153"/>
  <c r="P153"/>
  <c r="O153"/>
  <c r="J153"/>
  <c r="I153"/>
  <c r="F153"/>
  <c r="Q152"/>
  <c r="P152"/>
  <c r="O152"/>
  <c r="J152"/>
  <c r="I152"/>
  <c r="F152"/>
  <c r="Q151"/>
  <c r="P151"/>
  <c r="O151"/>
  <c r="J151"/>
  <c r="I151"/>
  <c r="F151"/>
  <c r="Q150"/>
  <c r="P150"/>
  <c r="O150"/>
  <c r="J150"/>
  <c r="I150"/>
  <c r="F150"/>
  <c r="Q149"/>
  <c r="P149"/>
  <c r="O149"/>
  <c r="J149"/>
  <c r="I149"/>
  <c r="F149"/>
  <c r="Q148"/>
  <c r="P148"/>
  <c r="O148"/>
  <c r="J148"/>
  <c r="I148"/>
  <c r="F148"/>
  <c r="Q147"/>
  <c r="P147"/>
  <c r="O147"/>
  <c r="J147"/>
  <c r="I147"/>
  <c r="F147"/>
  <c r="Q146"/>
  <c r="P146"/>
  <c r="O146"/>
  <c r="I146"/>
  <c r="F146"/>
  <c r="C143"/>
  <c r="D139"/>
  <c r="Q136"/>
  <c r="P136"/>
  <c r="O136"/>
  <c r="J136"/>
  <c r="I136"/>
  <c r="F136"/>
  <c r="Q135"/>
  <c r="P135"/>
  <c r="O135"/>
  <c r="J135"/>
  <c r="I135"/>
  <c r="F135"/>
  <c r="Q134"/>
  <c r="P134"/>
  <c r="O134"/>
  <c r="J134"/>
  <c r="I134"/>
  <c r="F134"/>
  <c r="Q133"/>
  <c r="P133"/>
  <c r="O133"/>
  <c r="J133"/>
  <c r="I133"/>
  <c r="F133"/>
  <c r="Q132"/>
  <c r="P132"/>
  <c r="O132"/>
  <c r="J132"/>
  <c r="I132"/>
  <c r="F132"/>
  <c r="Q131"/>
  <c r="P131"/>
  <c r="O131"/>
  <c r="J131"/>
  <c r="I131"/>
  <c r="F131"/>
  <c r="Q130"/>
  <c r="P130"/>
  <c r="O130"/>
  <c r="J130"/>
  <c r="I130"/>
  <c r="F130"/>
  <c r="Q129"/>
  <c r="P129"/>
  <c r="O129"/>
  <c r="J129"/>
  <c r="I129"/>
  <c r="F129"/>
  <c r="Q128"/>
  <c r="P128"/>
  <c r="O128"/>
  <c r="J128"/>
  <c r="I128"/>
  <c r="F128"/>
  <c r="Q127"/>
  <c r="P127"/>
  <c r="O127"/>
  <c r="J127"/>
  <c r="I127"/>
  <c r="F127"/>
  <c r="Q126"/>
  <c r="P126"/>
  <c r="O126"/>
  <c r="J126"/>
  <c r="I126"/>
  <c r="F126"/>
  <c r="Q125"/>
  <c r="P125"/>
  <c r="O125"/>
  <c r="J125"/>
  <c r="I125"/>
  <c r="F125"/>
  <c r="Q124"/>
  <c r="P124"/>
  <c r="O124"/>
  <c r="J124"/>
  <c r="I124"/>
  <c r="F124"/>
  <c r="Q123"/>
  <c r="P123"/>
  <c r="O123"/>
  <c r="J123"/>
  <c r="I123"/>
  <c r="F123"/>
  <c r="Q122"/>
  <c r="P122"/>
  <c r="O122"/>
  <c r="J122"/>
  <c r="I122"/>
  <c r="F122"/>
  <c r="Q121"/>
  <c r="P121"/>
  <c r="O121"/>
  <c r="J121"/>
  <c r="I121"/>
  <c r="F121"/>
  <c r="Q120"/>
  <c r="P120"/>
  <c r="O120"/>
  <c r="J120"/>
  <c r="I120"/>
  <c r="F120"/>
  <c r="Q119"/>
  <c r="P119"/>
  <c r="O119"/>
  <c r="J119"/>
  <c r="I119"/>
  <c r="F119"/>
  <c r="Q118"/>
  <c r="P118"/>
  <c r="O118"/>
  <c r="J118"/>
  <c r="I118"/>
  <c r="F118"/>
  <c r="Q117"/>
  <c r="P117"/>
  <c r="O117"/>
  <c r="J117"/>
  <c r="I117"/>
  <c r="F117"/>
  <c r="Q116"/>
  <c r="P116"/>
  <c r="O116"/>
  <c r="J116"/>
  <c r="I116"/>
  <c r="F116"/>
  <c r="Q115"/>
  <c r="P115"/>
  <c r="O115"/>
  <c r="J115"/>
  <c r="I115"/>
  <c r="F115"/>
  <c r="Q114"/>
  <c r="P114"/>
  <c r="O114"/>
  <c r="J114"/>
  <c r="I114"/>
  <c r="F114"/>
  <c r="Q113"/>
  <c r="P113"/>
  <c r="O113"/>
  <c r="J113"/>
  <c r="I113"/>
  <c r="F113"/>
  <c r="Q112"/>
  <c r="P112"/>
  <c r="O112"/>
  <c r="J112"/>
  <c r="I112"/>
  <c r="F112"/>
  <c r="Q111"/>
  <c r="P111"/>
  <c r="O111"/>
  <c r="J111"/>
  <c r="I111"/>
  <c r="F111"/>
  <c r="Q110"/>
  <c r="P110"/>
  <c r="O110"/>
  <c r="J110"/>
  <c r="I110"/>
  <c r="F110"/>
  <c r="Q109"/>
  <c r="P109"/>
  <c r="O109"/>
  <c r="J109"/>
  <c r="I109"/>
  <c r="F109"/>
  <c r="Q108"/>
  <c r="P108"/>
  <c r="O108"/>
  <c r="J108"/>
  <c r="I108"/>
  <c r="F108"/>
  <c r="Q107"/>
  <c r="P107"/>
  <c r="O107"/>
  <c r="J107"/>
  <c r="I107"/>
  <c r="F107"/>
  <c r="Q106"/>
  <c r="P106"/>
  <c r="O106"/>
  <c r="J106"/>
  <c r="I106"/>
  <c r="F106"/>
  <c r="Q105"/>
  <c r="P105"/>
  <c r="O105"/>
  <c r="J105"/>
  <c r="I105"/>
  <c r="F105"/>
  <c r="Q104"/>
  <c r="P104"/>
  <c r="O104"/>
  <c r="J104"/>
  <c r="I104"/>
  <c r="F104"/>
  <c r="Q103"/>
  <c r="P103"/>
  <c r="O103"/>
  <c r="I103"/>
  <c r="F103"/>
  <c r="C100"/>
  <c r="D96"/>
  <c r="Q93"/>
  <c r="P93"/>
  <c r="O93"/>
  <c r="J93"/>
  <c r="I93"/>
  <c r="F93"/>
  <c r="Q92"/>
  <c r="P92"/>
  <c r="O92"/>
  <c r="J92"/>
  <c r="I92"/>
  <c r="F92"/>
  <c r="Q91"/>
  <c r="P91"/>
  <c r="O91"/>
  <c r="J91"/>
  <c r="I91"/>
  <c r="F91"/>
  <c r="Q90"/>
  <c r="P90"/>
  <c r="O90"/>
  <c r="J90"/>
  <c r="I90"/>
  <c r="F90"/>
  <c r="Q89"/>
  <c r="P89"/>
  <c r="O89"/>
  <c r="J89"/>
  <c r="I89"/>
  <c r="F89"/>
  <c r="Q88"/>
  <c r="P88"/>
  <c r="O88"/>
  <c r="J88"/>
  <c r="I88"/>
  <c r="F88"/>
  <c r="Q87"/>
  <c r="P87"/>
  <c r="O87"/>
  <c r="J87"/>
  <c r="I87"/>
  <c r="F87"/>
  <c r="Q86"/>
  <c r="P86"/>
  <c r="O86"/>
  <c r="J86"/>
  <c r="I86"/>
  <c r="F86"/>
  <c r="Q85"/>
  <c r="P85"/>
  <c r="O85"/>
  <c r="J85"/>
  <c r="I85"/>
  <c r="F85"/>
  <c r="Q84"/>
  <c r="P84"/>
  <c r="O84"/>
  <c r="J84"/>
  <c r="I84"/>
  <c r="F84"/>
  <c r="Q83"/>
  <c r="P83"/>
  <c r="O83"/>
  <c r="J83"/>
  <c r="I83"/>
  <c r="F83"/>
  <c r="Q82"/>
  <c r="P82"/>
  <c r="O82"/>
  <c r="J82"/>
  <c r="I82"/>
  <c r="F82"/>
  <c r="Q81"/>
  <c r="P81"/>
  <c r="O81"/>
  <c r="J81"/>
  <c r="I81"/>
  <c r="F81"/>
  <c r="Q80"/>
  <c r="P80"/>
  <c r="O80"/>
  <c r="J80"/>
  <c r="I80"/>
  <c r="F80"/>
  <c r="Q79"/>
  <c r="P79"/>
  <c r="O79"/>
  <c r="J79"/>
  <c r="I79"/>
  <c r="F79"/>
  <c r="Q78"/>
  <c r="P78"/>
  <c r="O78"/>
  <c r="J78"/>
  <c r="I78"/>
  <c r="F78"/>
  <c r="Q77"/>
  <c r="P77"/>
  <c r="O77"/>
  <c r="J77"/>
  <c r="I77"/>
  <c r="F77"/>
  <c r="Q76"/>
  <c r="P76"/>
  <c r="O76"/>
  <c r="J76"/>
  <c r="I76"/>
  <c r="F76"/>
  <c r="Q75"/>
  <c r="P75"/>
  <c r="O75"/>
  <c r="J75"/>
  <c r="I75"/>
  <c r="F75"/>
  <c r="Q74"/>
  <c r="P74"/>
  <c r="O74"/>
  <c r="J74"/>
  <c r="I74"/>
  <c r="F74"/>
  <c r="Q73"/>
  <c r="P73"/>
  <c r="O73"/>
  <c r="J73"/>
  <c r="I73"/>
  <c r="F73"/>
  <c r="Q72"/>
  <c r="P72"/>
  <c r="O72"/>
  <c r="J72"/>
  <c r="I72"/>
  <c r="F72"/>
  <c r="Q71"/>
  <c r="P71"/>
  <c r="O71"/>
  <c r="J71"/>
  <c r="I71"/>
  <c r="F71"/>
  <c r="Q70"/>
  <c r="P70"/>
  <c r="O70"/>
  <c r="J70"/>
  <c r="I70"/>
  <c r="F70"/>
  <c r="Q69"/>
  <c r="P69"/>
  <c r="O69"/>
  <c r="J69"/>
  <c r="I69"/>
  <c r="F69"/>
  <c r="Q68"/>
  <c r="P68"/>
  <c r="O68"/>
  <c r="J68"/>
  <c r="I68"/>
  <c r="F68"/>
  <c r="Q67"/>
  <c r="P67"/>
  <c r="O67"/>
  <c r="J67"/>
  <c r="I67"/>
  <c r="F67"/>
  <c r="Q66"/>
  <c r="P66"/>
  <c r="O66"/>
  <c r="J66"/>
  <c r="I66"/>
  <c r="F66"/>
  <c r="Q65"/>
  <c r="P65"/>
  <c r="O65"/>
  <c r="J65"/>
  <c r="I65"/>
  <c r="F65"/>
  <c r="Q64"/>
  <c r="P64"/>
  <c r="O64"/>
  <c r="J64"/>
  <c r="I64"/>
  <c r="F64"/>
  <c r="Q63"/>
  <c r="P63"/>
  <c r="O63"/>
  <c r="J63"/>
  <c r="I63"/>
  <c r="F63"/>
  <c r="Q62"/>
  <c r="P62"/>
  <c r="O62"/>
  <c r="J62"/>
  <c r="I62"/>
  <c r="F62"/>
  <c r="Q61"/>
  <c r="P61"/>
  <c r="O61"/>
  <c r="J61"/>
  <c r="I61"/>
  <c r="F61"/>
  <c r="Q60"/>
  <c r="P60"/>
  <c r="O60"/>
  <c r="I60"/>
  <c r="F60"/>
  <c r="C57"/>
  <c r="D53"/>
  <c r="Q50"/>
  <c r="P50"/>
  <c r="O50"/>
  <c r="J50"/>
  <c r="I50"/>
  <c r="F50"/>
  <c r="Q49"/>
  <c r="P49"/>
  <c r="O49"/>
  <c r="J49"/>
  <c r="I49"/>
  <c r="F49"/>
  <c r="Q48"/>
  <c r="P48"/>
  <c r="O48"/>
  <c r="J48"/>
  <c r="I48"/>
  <c r="F48"/>
  <c r="Q47"/>
  <c r="P47"/>
  <c r="O47"/>
  <c r="J47"/>
  <c r="I47"/>
  <c r="F47"/>
  <c r="Q46"/>
  <c r="P46"/>
  <c r="O46"/>
  <c r="J46"/>
  <c r="I46"/>
  <c r="F46"/>
  <c r="Q45"/>
  <c r="P45"/>
  <c r="O45"/>
  <c r="J45"/>
  <c r="I45"/>
  <c r="F45"/>
  <c r="Q44"/>
  <c r="P44"/>
  <c r="O44"/>
  <c r="J44"/>
  <c r="I44"/>
  <c r="F44"/>
  <c r="Q43"/>
  <c r="P43"/>
  <c r="O43"/>
  <c r="J43"/>
  <c r="I43"/>
  <c r="F43"/>
  <c r="Q42"/>
  <c r="P42"/>
  <c r="O42"/>
  <c r="J42"/>
  <c r="I42"/>
  <c r="F42"/>
  <c r="Q41"/>
  <c r="P41"/>
  <c r="O41"/>
  <c r="J41"/>
  <c r="I41"/>
  <c r="F41"/>
  <c r="Q40"/>
  <c r="P40"/>
  <c r="O40"/>
  <c r="J40"/>
  <c r="I40"/>
  <c r="F40"/>
  <c r="Q39"/>
  <c r="P39"/>
  <c r="O39"/>
  <c r="J39"/>
  <c r="I39"/>
  <c r="F39"/>
  <c r="Q38"/>
  <c r="P38"/>
  <c r="O38"/>
  <c r="J38"/>
  <c r="I38"/>
  <c r="F38"/>
  <c r="Q37"/>
  <c r="P37"/>
  <c r="O37"/>
  <c r="J37"/>
  <c r="I37"/>
  <c r="F37"/>
  <c r="Q36"/>
  <c r="P36"/>
  <c r="O36"/>
  <c r="J36"/>
  <c r="I36"/>
  <c r="F36"/>
  <c r="Q35"/>
  <c r="P35"/>
  <c r="O35"/>
  <c r="J35"/>
  <c r="I35"/>
  <c r="F35"/>
  <c r="Q34"/>
  <c r="P34"/>
  <c r="O34"/>
  <c r="J34"/>
  <c r="I34"/>
  <c r="F34"/>
  <c r="Q33"/>
  <c r="P33"/>
  <c r="O33"/>
  <c r="J33"/>
  <c r="I33"/>
  <c r="F33"/>
  <c r="Q32"/>
  <c r="P32"/>
  <c r="O32"/>
  <c r="J32"/>
  <c r="I32"/>
  <c r="F32"/>
  <c r="Q31"/>
  <c r="P31"/>
  <c r="O31"/>
  <c r="J31"/>
  <c r="I31"/>
  <c r="F31"/>
  <c r="Q30"/>
  <c r="P30"/>
  <c r="O30"/>
  <c r="J30"/>
  <c r="I30"/>
  <c r="F30"/>
  <c r="Q29"/>
  <c r="P29"/>
  <c r="O29"/>
  <c r="J29"/>
  <c r="I29"/>
  <c r="F29"/>
  <c r="Q28"/>
  <c r="P28"/>
  <c r="O28"/>
  <c r="J28"/>
  <c r="I28"/>
  <c r="F28"/>
  <c r="Q27"/>
  <c r="P27"/>
  <c r="O27"/>
  <c r="J27"/>
  <c r="I27"/>
  <c r="F27"/>
  <c r="Q26"/>
  <c r="P26"/>
  <c r="O26"/>
  <c r="J26"/>
  <c r="I26"/>
  <c r="F26"/>
  <c r="Q25"/>
  <c r="P25"/>
  <c r="O25"/>
  <c r="J25"/>
  <c r="I25"/>
  <c r="F25"/>
  <c r="Q24"/>
  <c r="P24"/>
  <c r="O24"/>
  <c r="J24"/>
  <c r="I24"/>
  <c r="F24"/>
  <c r="Q23"/>
  <c r="P23"/>
  <c r="O23"/>
  <c r="J23"/>
  <c r="I23"/>
  <c r="F23"/>
  <c r="Q22"/>
  <c r="P22"/>
  <c r="O22"/>
  <c r="J22"/>
  <c r="I22"/>
  <c r="F22"/>
  <c r="Q21"/>
  <c r="P21"/>
  <c r="O21"/>
  <c r="J21"/>
  <c r="I21"/>
  <c r="F21"/>
  <c r="Q20"/>
  <c r="P20"/>
  <c r="O20"/>
  <c r="J20"/>
  <c r="I20"/>
  <c r="F20"/>
  <c r="Q19"/>
  <c r="P19"/>
  <c r="O19"/>
  <c r="J19"/>
  <c r="I19"/>
  <c r="F19"/>
  <c r="Q18"/>
  <c r="P18"/>
  <c r="O18"/>
  <c r="J18"/>
  <c r="I18"/>
  <c r="F18"/>
  <c r="O17"/>
  <c r="P17" s="1"/>
  <c r="I17"/>
  <c r="F17"/>
  <c r="D10"/>
  <c r="BU3"/>
  <c r="BT3"/>
  <c r="BS3"/>
  <c r="BR3"/>
  <c r="BQ3"/>
  <c r="BP3"/>
  <c r="BO3"/>
  <c r="BN3"/>
  <c r="BM3"/>
  <c r="BL3"/>
  <c r="BK3"/>
  <c r="BJ3"/>
  <c r="BI3"/>
  <c r="BH3"/>
  <c r="BG3"/>
  <c r="BF3"/>
  <c r="BE3"/>
  <c r="BD3"/>
  <c r="BC3"/>
  <c r="BB3"/>
  <c r="S2"/>
  <c r="R2"/>
  <c r="J187" i="42"/>
  <c r="I187"/>
  <c r="F187"/>
  <c r="J186"/>
  <c r="I186"/>
  <c r="F186"/>
  <c r="J185"/>
  <c r="I185"/>
  <c r="F185"/>
  <c r="J184"/>
  <c r="I184"/>
  <c r="F184"/>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I167"/>
  <c r="F167"/>
  <c r="C163"/>
  <c r="D160"/>
  <c r="J157"/>
  <c r="I157"/>
  <c r="F157"/>
  <c r="J156"/>
  <c r="I156"/>
  <c r="F156"/>
  <c r="J155"/>
  <c r="I155"/>
  <c r="F155"/>
  <c r="J154"/>
  <c r="I154"/>
  <c r="F154"/>
  <c r="J153"/>
  <c r="I153"/>
  <c r="F153"/>
  <c r="J152"/>
  <c r="I152"/>
  <c r="F152"/>
  <c r="J151"/>
  <c r="I151"/>
  <c r="F151"/>
  <c r="J150"/>
  <c r="I150"/>
  <c r="F150"/>
  <c r="J149"/>
  <c r="I149"/>
  <c r="F149"/>
  <c r="J148"/>
  <c r="I148"/>
  <c r="F148"/>
  <c r="J147"/>
  <c r="I147"/>
  <c r="F147"/>
  <c r="J146"/>
  <c r="I146"/>
  <c r="F146"/>
  <c r="J145"/>
  <c r="I145"/>
  <c r="F145"/>
  <c r="J144"/>
  <c r="I144"/>
  <c r="F144"/>
  <c r="J143"/>
  <c r="I143"/>
  <c r="F143"/>
  <c r="J142"/>
  <c r="I142"/>
  <c r="F142"/>
  <c r="J141"/>
  <c r="I141"/>
  <c r="F141"/>
  <c r="J140"/>
  <c r="I140"/>
  <c r="F140"/>
  <c r="J139"/>
  <c r="I139"/>
  <c r="F139"/>
  <c r="J138"/>
  <c r="I138"/>
  <c r="F138"/>
  <c r="I137"/>
  <c r="F137"/>
  <c r="C133"/>
  <c r="D130"/>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I107"/>
  <c r="F107"/>
  <c r="C103"/>
  <c r="D100"/>
  <c r="J97"/>
  <c r="I97"/>
  <c r="F97"/>
  <c r="J96"/>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I77"/>
  <c r="F77"/>
  <c r="C73"/>
  <c r="D70"/>
  <c r="J67"/>
  <c r="I67"/>
  <c r="F67"/>
  <c r="J66"/>
  <c r="I66"/>
  <c r="F66"/>
  <c r="J65"/>
  <c r="I65"/>
  <c r="F65"/>
  <c r="J64"/>
  <c r="I64"/>
  <c r="F64"/>
  <c r="J63"/>
  <c r="I63"/>
  <c r="F63"/>
  <c r="J62"/>
  <c r="I62"/>
  <c r="F62"/>
  <c r="J61"/>
  <c r="I61"/>
  <c r="F61"/>
  <c r="J60"/>
  <c r="I60"/>
  <c r="F60"/>
  <c r="J59"/>
  <c r="I59"/>
  <c r="F59"/>
  <c r="J58"/>
  <c r="I58"/>
  <c r="F58"/>
  <c r="J57"/>
  <c r="I57"/>
  <c r="F57"/>
  <c r="J56"/>
  <c r="I56"/>
  <c r="F56"/>
  <c r="J55"/>
  <c r="I55"/>
  <c r="F55"/>
  <c r="J54"/>
  <c r="I54"/>
  <c r="F54"/>
  <c r="J53"/>
  <c r="I53"/>
  <c r="F53"/>
  <c r="J52"/>
  <c r="I52"/>
  <c r="F52"/>
  <c r="J51"/>
  <c r="I51"/>
  <c r="F51"/>
  <c r="J50"/>
  <c r="I50"/>
  <c r="F50"/>
  <c r="J49"/>
  <c r="I49"/>
  <c r="F49"/>
  <c r="J48"/>
  <c r="I48"/>
  <c r="F48"/>
  <c r="I47"/>
  <c r="F47"/>
  <c r="C43"/>
  <c r="D40"/>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I17"/>
  <c r="C13"/>
  <c r="D5" s="1"/>
  <c r="J12" i="24" s="1"/>
  <c r="P12" s="1"/>
  <c r="BU3" i="42"/>
  <c r="BT3"/>
  <c r="BS3"/>
  <c r="BR3"/>
  <c r="BQ3"/>
  <c r="BP3"/>
  <c r="BO3"/>
  <c r="BN3"/>
  <c r="BM3"/>
  <c r="BL3"/>
  <c r="BK3"/>
  <c r="BJ3"/>
  <c r="BI3"/>
  <c r="BH3"/>
  <c r="BG3"/>
  <c r="BF3"/>
  <c r="BE3"/>
  <c r="BD3"/>
  <c r="BC3"/>
  <c r="BB3"/>
  <c r="S2"/>
  <c r="R2"/>
  <c r="J131" i="40"/>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I110"/>
  <c r="F110"/>
  <c r="C107"/>
  <c r="D103"/>
  <c r="J100"/>
  <c r="I100"/>
  <c r="F100"/>
  <c r="J99"/>
  <c r="I99"/>
  <c r="F99"/>
  <c r="J98"/>
  <c r="I98"/>
  <c r="F98"/>
  <c r="J97"/>
  <c r="I97"/>
  <c r="F97"/>
  <c r="J96"/>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I79"/>
  <c r="F79"/>
  <c r="C76"/>
  <c r="D72"/>
  <c r="J69"/>
  <c r="I69"/>
  <c r="F69"/>
  <c r="J68"/>
  <c r="I68"/>
  <c r="F68"/>
  <c r="J67"/>
  <c r="I67"/>
  <c r="F67"/>
  <c r="J66"/>
  <c r="I66"/>
  <c r="F66"/>
  <c r="J65"/>
  <c r="I65"/>
  <c r="F65"/>
  <c r="J64"/>
  <c r="I64"/>
  <c r="F64"/>
  <c r="J63"/>
  <c r="I63"/>
  <c r="F63"/>
  <c r="J62"/>
  <c r="I62"/>
  <c r="F62"/>
  <c r="J61"/>
  <c r="I61"/>
  <c r="F61"/>
  <c r="J60"/>
  <c r="I60"/>
  <c r="F60"/>
  <c r="J59"/>
  <c r="I59"/>
  <c r="F59"/>
  <c r="J58"/>
  <c r="I58"/>
  <c r="F58"/>
  <c r="J57"/>
  <c r="I57"/>
  <c r="F57"/>
  <c r="J56"/>
  <c r="I56"/>
  <c r="F56"/>
  <c r="J55"/>
  <c r="I55"/>
  <c r="F55"/>
  <c r="J54"/>
  <c r="I54"/>
  <c r="F54"/>
  <c r="J53"/>
  <c r="I53"/>
  <c r="F53"/>
  <c r="J52"/>
  <c r="I52"/>
  <c r="F52"/>
  <c r="J51"/>
  <c r="I51"/>
  <c r="F51"/>
  <c r="J50"/>
  <c r="I50"/>
  <c r="F50"/>
  <c r="J49"/>
  <c r="I49"/>
  <c r="F49"/>
  <c r="I48"/>
  <c r="F48"/>
  <c r="C45"/>
  <c r="D41"/>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C14"/>
  <c r="D10"/>
  <c r="BU3"/>
  <c r="BT3"/>
  <c r="BS3"/>
  <c r="BR3"/>
  <c r="BQ3"/>
  <c r="BP3"/>
  <c r="BO3"/>
  <c r="BN3"/>
  <c r="BM3"/>
  <c r="BL3"/>
  <c r="BK3"/>
  <c r="BJ3"/>
  <c r="BI3"/>
  <c r="BH3"/>
  <c r="BG3"/>
  <c r="BF3"/>
  <c r="BE3"/>
  <c r="BD3"/>
  <c r="BC3"/>
  <c r="BB3"/>
  <c r="S2"/>
  <c r="R2"/>
  <c r="I56" i="12"/>
  <c r="F56"/>
  <c r="F53"/>
  <c r="I54"/>
  <c r="F52"/>
  <c r="I51"/>
  <c r="F51"/>
  <c r="I50"/>
  <c r="E50"/>
  <c r="F50" s="1"/>
  <c r="C47"/>
  <c r="J40"/>
  <c r="I40"/>
  <c r="F40"/>
  <c r="J39"/>
  <c r="I39"/>
  <c r="F39"/>
  <c r="I38"/>
  <c r="C35"/>
  <c r="J28"/>
  <c r="Q552" i="38" s="1"/>
  <c r="I28" i="12"/>
  <c r="F28"/>
  <c r="I27"/>
  <c r="E27"/>
  <c r="F27" s="1"/>
  <c r="C24"/>
  <c r="J17"/>
  <c r="I17"/>
  <c r="F17"/>
  <c r="C14"/>
  <c r="BU3"/>
  <c r="BT3"/>
  <c r="BS3"/>
  <c r="BR3"/>
  <c r="BQ3"/>
  <c r="BP3"/>
  <c r="BO3"/>
  <c r="BN3"/>
  <c r="BM3"/>
  <c r="BL3"/>
  <c r="BK3"/>
  <c r="BJ3"/>
  <c r="BI3"/>
  <c r="BH3"/>
  <c r="BG3"/>
  <c r="BF3"/>
  <c r="E38" s="1"/>
  <c r="BE3"/>
  <c r="BD3"/>
  <c r="BC3"/>
  <c r="BB3"/>
  <c r="S2"/>
  <c r="R2"/>
  <c r="J30" i="10"/>
  <c r="I30"/>
  <c r="F30"/>
  <c r="J29"/>
  <c r="I29"/>
  <c r="F29"/>
  <c r="J28"/>
  <c r="I28"/>
  <c r="F28"/>
  <c r="J27"/>
  <c r="I27"/>
  <c r="F27"/>
  <c r="J26"/>
  <c r="I26"/>
  <c r="F26"/>
  <c r="J25"/>
  <c r="I25"/>
  <c r="F25"/>
  <c r="J24"/>
  <c r="I24"/>
  <c r="F24"/>
  <c r="J23"/>
  <c r="I23"/>
  <c r="F23"/>
  <c r="J22"/>
  <c r="I22"/>
  <c r="F22"/>
  <c r="J21"/>
  <c r="I21"/>
  <c r="F21"/>
  <c r="J20"/>
  <c r="I20"/>
  <c r="F20"/>
  <c r="J19"/>
  <c r="I19"/>
  <c r="F19"/>
  <c r="J18"/>
  <c r="I18"/>
  <c r="F18"/>
  <c r="E18"/>
  <c r="I17"/>
  <c r="F17"/>
  <c r="E17"/>
  <c r="C14"/>
  <c r="BU3"/>
  <c r="BT3"/>
  <c r="BS3"/>
  <c r="BR3"/>
  <c r="BQ3"/>
  <c r="BP3"/>
  <c r="BO3"/>
  <c r="BN3"/>
  <c r="BM3"/>
  <c r="BL3"/>
  <c r="BK3"/>
  <c r="BJ3"/>
  <c r="BI3"/>
  <c r="BH3"/>
  <c r="BG3"/>
  <c r="BF3"/>
  <c r="BE3"/>
  <c r="BD3"/>
  <c r="BC3"/>
  <c r="BB3"/>
  <c r="S2"/>
  <c r="R2"/>
  <c r="I26" i="9"/>
  <c r="F26"/>
  <c r="I25"/>
  <c r="F25"/>
  <c r="I24"/>
  <c r="F24"/>
  <c r="I23"/>
  <c r="F23"/>
  <c r="I22"/>
  <c r="F22"/>
  <c r="I21"/>
  <c r="F21"/>
  <c r="I20"/>
  <c r="F20"/>
  <c r="I19"/>
  <c r="F19"/>
  <c r="I18"/>
  <c r="F18"/>
  <c r="I17"/>
  <c r="F17"/>
  <c r="C14"/>
  <c r="BU3"/>
  <c r="BT3"/>
  <c r="BS3"/>
  <c r="BR3"/>
  <c r="BQ3"/>
  <c r="BP3"/>
  <c r="BO3"/>
  <c r="BN3"/>
  <c r="BM3"/>
  <c r="BL3"/>
  <c r="BK3"/>
  <c r="BJ3"/>
  <c r="BI3"/>
  <c r="BH3"/>
  <c r="BG3"/>
  <c r="BF3"/>
  <c r="BE3"/>
  <c r="BD3"/>
  <c r="BC3"/>
  <c r="BB3"/>
  <c r="S2"/>
  <c r="R2"/>
  <c r="K967" i="8"/>
  <c r="J967"/>
  <c r="G967"/>
  <c r="F967"/>
  <c r="K966"/>
  <c r="J966"/>
  <c r="G966"/>
  <c r="F966"/>
  <c r="K965"/>
  <c r="J965"/>
  <c r="G965"/>
  <c r="K964"/>
  <c r="J964"/>
  <c r="G964"/>
  <c r="K963"/>
  <c r="J963"/>
  <c r="G963"/>
  <c r="K962"/>
  <c r="J962"/>
  <c r="G962"/>
  <c r="K961"/>
  <c r="J961"/>
  <c r="G961"/>
  <c r="F961"/>
  <c r="K960"/>
  <c r="J960"/>
  <c r="G960"/>
  <c r="F960"/>
  <c r="K959"/>
  <c r="J959"/>
  <c r="G959"/>
  <c r="K958"/>
  <c r="J958"/>
  <c r="G958"/>
  <c r="F958"/>
  <c r="K957"/>
  <c r="J957"/>
  <c r="G957"/>
  <c r="F957"/>
  <c r="K956"/>
  <c r="J956"/>
  <c r="G956"/>
  <c r="F956"/>
  <c r="K955"/>
  <c r="J955"/>
  <c r="G955"/>
  <c r="F955"/>
  <c r="K954"/>
  <c r="J954"/>
  <c r="G954"/>
  <c r="F954"/>
  <c r="K953"/>
  <c r="J953"/>
  <c r="G953"/>
  <c r="F953"/>
  <c r="K952"/>
  <c r="J952"/>
  <c r="G952"/>
  <c r="F952"/>
  <c r="K951"/>
  <c r="J951"/>
  <c r="G951"/>
  <c r="F951"/>
  <c r="K950"/>
  <c r="J950"/>
  <c r="G950"/>
  <c r="F950"/>
  <c r="K949"/>
  <c r="J949"/>
  <c r="G949"/>
  <c r="F949"/>
  <c r="K948"/>
  <c r="J948"/>
  <c r="G948"/>
  <c r="F948"/>
  <c r="K947"/>
  <c r="J947"/>
  <c r="G947"/>
  <c r="F947"/>
  <c r="K946"/>
  <c r="J946"/>
  <c r="G946"/>
  <c r="F946"/>
  <c r="K945"/>
  <c r="J945"/>
  <c r="G945"/>
  <c r="F945"/>
  <c r="K944"/>
  <c r="J944"/>
  <c r="G944"/>
  <c r="F944"/>
  <c r="K943"/>
  <c r="J943"/>
  <c r="G943"/>
  <c r="F943"/>
  <c r="K942"/>
  <c r="J942"/>
  <c r="G942"/>
  <c r="F942"/>
  <c r="K941"/>
  <c r="J941"/>
  <c r="G941"/>
  <c r="F941"/>
  <c r="K940"/>
  <c r="J940"/>
  <c r="G940"/>
  <c r="F940"/>
  <c r="K939"/>
  <c r="J939"/>
  <c r="G939"/>
  <c r="F939"/>
  <c r="K938"/>
  <c r="J938"/>
  <c r="G938"/>
  <c r="F938"/>
  <c r="K937"/>
  <c r="J937"/>
  <c r="G937"/>
  <c r="F937"/>
  <c r="K936"/>
  <c r="J936"/>
  <c r="G936"/>
  <c r="F936"/>
  <c r="K935"/>
  <c r="J935"/>
  <c r="G935"/>
  <c r="F935"/>
  <c r="K934"/>
  <c r="J934"/>
  <c r="G934"/>
  <c r="F934"/>
  <c r="K933"/>
  <c r="J933"/>
  <c r="G933"/>
  <c r="F933"/>
  <c r="K932"/>
  <c r="J932"/>
  <c r="G932"/>
  <c r="F932"/>
  <c r="K931"/>
  <c r="J931"/>
  <c r="G931"/>
  <c r="F931"/>
  <c r="K930"/>
  <c r="J930"/>
  <c r="G930"/>
  <c r="F930"/>
  <c r="K929"/>
  <c r="J929"/>
  <c r="G929"/>
  <c r="F929"/>
  <c r="K928"/>
  <c r="J928"/>
  <c r="G928"/>
  <c r="F928"/>
  <c r="K927"/>
  <c r="J927"/>
  <c r="G927"/>
  <c r="F927"/>
  <c r="K926"/>
  <c r="J926"/>
  <c r="G926"/>
  <c r="F926"/>
  <c r="K925"/>
  <c r="J925"/>
  <c r="G925"/>
  <c r="F925"/>
  <c r="K924"/>
  <c r="J924"/>
  <c r="G924"/>
  <c r="F924"/>
  <c r="K923"/>
  <c r="J923"/>
  <c r="G923"/>
  <c r="F923"/>
  <c r="K922"/>
  <c r="J922"/>
  <c r="G922"/>
  <c r="F922"/>
  <c r="K921"/>
  <c r="J921"/>
  <c r="G921"/>
  <c r="F921"/>
  <c r="K920"/>
  <c r="J920"/>
  <c r="G920"/>
  <c r="F920"/>
  <c r="K919"/>
  <c r="J919"/>
  <c r="G919"/>
  <c r="F919"/>
  <c r="K918"/>
  <c r="J918"/>
  <c r="G918"/>
  <c r="F918"/>
  <c r="J917"/>
  <c r="G917"/>
  <c r="F917"/>
  <c r="C914"/>
  <c r="D910"/>
  <c r="K907"/>
  <c r="J907"/>
  <c r="G907"/>
  <c r="F907"/>
  <c r="K906"/>
  <c r="J906"/>
  <c r="G906"/>
  <c r="F906"/>
  <c r="K905"/>
  <c r="J905"/>
  <c r="G905"/>
  <c r="K904"/>
  <c r="J904"/>
  <c r="G904"/>
  <c r="K903"/>
  <c r="J903"/>
  <c r="G903"/>
  <c r="K902"/>
  <c r="J902"/>
  <c r="G902"/>
  <c r="K901"/>
  <c r="J901"/>
  <c r="G901"/>
  <c r="F901"/>
  <c r="K900"/>
  <c r="J900"/>
  <c r="G900"/>
  <c r="F900"/>
  <c r="K899"/>
  <c r="J899"/>
  <c r="G899"/>
  <c r="K898"/>
  <c r="J898"/>
  <c r="G898"/>
  <c r="F898"/>
  <c r="K897"/>
  <c r="J897"/>
  <c r="G897"/>
  <c r="F897"/>
  <c r="K896"/>
  <c r="J896"/>
  <c r="G896"/>
  <c r="F896"/>
  <c r="K895"/>
  <c r="J895"/>
  <c r="G895"/>
  <c r="F895"/>
  <c r="K894"/>
  <c r="J894"/>
  <c r="G894"/>
  <c r="F894"/>
  <c r="K893"/>
  <c r="J893"/>
  <c r="G893"/>
  <c r="F893"/>
  <c r="K892"/>
  <c r="J892"/>
  <c r="G892"/>
  <c r="F892"/>
  <c r="K891"/>
  <c r="J891"/>
  <c r="G891"/>
  <c r="F891"/>
  <c r="K890"/>
  <c r="J890"/>
  <c r="G890"/>
  <c r="F890"/>
  <c r="K889"/>
  <c r="J889"/>
  <c r="G889"/>
  <c r="F889"/>
  <c r="K888"/>
  <c r="J888"/>
  <c r="G888"/>
  <c r="F888"/>
  <c r="K887"/>
  <c r="J887"/>
  <c r="G887"/>
  <c r="F887"/>
  <c r="K886"/>
  <c r="J886"/>
  <c r="G886"/>
  <c r="F886"/>
  <c r="K885"/>
  <c r="J885"/>
  <c r="G885"/>
  <c r="F885"/>
  <c r="K884"/>
  <c r="J884"/>
  <c r="G884"/>
  <c r="F884"/>
  <c r="K883"/>
  <c r="J883"/>
  <c r="G883"/>
  <c r="F883"/>
  <c r="K882"/>
  <c r="J882"/>
  <c r="G882"/>
  <c r="F882"/>
  <c r="K881"/>
  <c r="J881"/>
  <c r="G881"/>
  <c r="F881"/>
  <c r="K880"/>
  <c r="J880"/>
  <c r="G880"/>
  <c r="F880"/>
  <c r="K879"/>
  <c r="J879"/>
  <c r="G879"/>
  <c r="F879"/>
  <c r="K878"/>
  <c r="J878"/>
  <c r="G878"/>
  <c r="F878"/>
  <c r="K877"/>
  <c r="J877"/>
  <c r="G877"/>
  <c r="F877"/>
  <c r="K876"/>
  <c r="J876"/>
  <c r="G876"/>
  <c r="F876"/>
  <c r="K875"/>
  <c r="J875"/>
  <c r="G875"/>
  <c r="F875"/>
  <c r="K874"/>
  <c r="J874"/>
  <c r="G874"/>
  <c r="F874"/>
  <c r="K873"/>
  <c r="J873"/>
  <c r="G873"/>
  <c r="F873"/>
  <c r="K872"/>
  <c r="J872"/>
  <c r="G872"/>
  <c r="F872"/>
  <c r="K871"/>
  <c r="J871"/>
  <c r="G871"/>
  <c r="F871"/>
  <c r="K870"/>
  <c r="J870"/>
  <c r="G870"/>
  <c r="F870"/>
  <c r="K869"/>
  <c r="J869"/>
  <c r="G869"/>
  <c r="F869"/>
  <c r="K868"/>
  <c r="J868"/>
  <c r="G868"/>
  <c r="F868"/>
  <c r="K867"/>
  <c r="J867"/>
  <c r="G867"/>
  <c r="F867"/>
  <c r="K866"/>
  <c r="J866"/>
  <c r="G866"/>
  <c r="F866"/>
  <c r="K865"/>
  <c r="J865"/>
  <c r="G865"/>
  <c r="F865"/>
  <c r="K864"/>
  <c r="J864"/>
  <c r="G864"/>
  <c r="F864"/>
  <c r="K863"/>
  <c r="J863"/>
  <c r="G863"/>
  <c r="F863"/>
  <c r="K862"/>
  <c r="J862"/>
  <c r="G862"/>
  <c r="F862"/>
  <c r="K861"/>
  <c r="J861"/>
  <c r="G861"/>
  <c r="F861"/>
  <c r="K860"/>
  <c r="J860"/>
  <c r="G860"/>
  <c r="F860"/>
  <c r="K859"/>
  <c r="J859"/>
  <c r="G859"/>
  <c r="F859"/>
  <c r="K858"/>
  <c r="J858"/>
  <c r="G858"/>
  <c r="F858"/>
  <c r="J857"/>
  <c r="G857"/>
  <c r="F857"/>
  <c r="C854"/>
  <c r="D850"/>
  <c r="K847"/>
  <c r="J847"/>
  <c r="G847"/>
  <c r="F847"/>
  <c r="K846"/>
  <c r="J846"/>
  <c r="G846"/>
  <c r="F846"/>
  <c r="K845"/>
  <c r="J845"/>
  <c r="G845"/>
  <c r="K844"/>
  <c r="J844"/>
  <c r="G844"/>
  <c r="K843"/>
  <c r="J843"/>
  <c r="G843"/>
  <c r="K842"/>
  <c r="J842"/>
  <c r="G842"/>
  <c r="K841"/>
  <c r="J841"/>
  <c r="G841"/>
  <c r="F841"/>
  <c r="K840"/>
  <c r="J840"/>
  <c r="G840"/>
  <c r="F840"/>
  <c r="K839"/>
  <c r="J839"/>
  <c r="G839"/>
  <c r="K838"/>
  <c r="J838"/>
  <c r="G838"/>
  <c r="F838"/>
  <c r="K837"/>
  <c r="J837"/>
  <c r="G837"/>
  <c r="F837"/>
  <c r="K836"/>
  <c r="J836"/>
  <c r="G836"/>
  <c r="F836"/>
  <c r="K835"/>
  <c r="J835"/>
  <c r="G835"/>
  <c r="F835"/>
  <c r="K834"/>
  <c r="J834"/>
  <c r="G834"/>
  <c r="F834"/>
  <c r="K833"/>
  <c r="J833"/>
  <c r="G833"/>
  <c r="F833"/>
  <c r="K832"/>
  <c r="J832"/>
  <c r="G832"/>
  <c r="F832"/>
  <c r="K831"/>
  <c r="J831"/>
  <c r="G831"/>
  <c r="F831"/>
  <c r="K830"/>
  <c r="J830"/>
  <c r="G830"/>
  <c r="F830"/>
  <c r="K829"/>
  <c r="J829"/>
  <c r="G829"/>
  <c r="F829"/>
  <c r="K828"/>
  <c r="J828"/>
  <c r="G828"/>
  <c r="F828"/>
  <c r="K827"/>
  <c r="J827"/>
  <c r="G827"/>
  <c r="F827"/>
  <c r="K826"/>
  <c r="J826"/>
  <c r="G826"/>
  <c r="F826"/>
  <c r="K825"/>
  <c r="J825"/>
  <c r="G825"/>
  <c r="F825"/>
  <c r="K824"/>
  <c r="J824"/>
  <c r="G824"/>
  <c r="F824"/>
  <c r="K823"/>
  <c r="J823"/>
  <c r="G823"/>
  <c r="F823"/>
  <c r="K822"/>
  <c r="J822"/>
  <c r="G822"/>
  <c r="F822"/>
  <c r="K821"/>
  <c r="J821"/>
  <c r="G821"/>
  <c r="F821"/>
  <c r="K820"/>
  <c r="J820"/>
  <c r="G820"/>
  <c r="F820"/>
  <c r="K819"/>
  <c r="J819"/>
  <c r="G819"/>
  <c r="F819"/>
  <c r="K818"/>
  <c r="J818"/>
  <c r="G818"/>
  <c r="F818"/>
  <c r="K817"/>
  <c r="J817"/>
  <c r="G817"/>
  <c r="F817"/>
  <c r="K816"/>
  <c r="J816"/>
  <c r="G816"/>
  <c r="F816"/>
  <c r="K815"/>
  <c r="J815"/>
  <c r="G815"/>
  <c r="F815"/>
  <c r="K814"/>
  <c r="J814"/>
  <c r="G814"/>
  <c r="F814"/>
  <c r="K813"/>
  <c r="J813"/>
  <c r="G813"/>
  <c r="F813"/>
  <c r="K812"/>
  <c r="J812"/>
  <c r="G812"/>
  <c r="F812"/>
  <c r="K811"/>
  <c r="J811"/>
  <c r="G811"/>
  <c r="F811"/>
  <c r="K810"/>
  <c r="J810"/>
  <c r="G810"/>
  <c r="F810"/>
  <c r="K809"/>
  <c r="J809"/>
  <c r="G809"/>
  <c r="F809"/>
  <c r="K808"/>
  <c r="J808"/>
  <c r="G808"/>
  <c r="F808"/>
  <c r="K807"/>
  <c r="J807"/>
  <c r="G807"/>
  <c r="F807"/>
  <c r="K806"/>
  <c r="J806"/>
  <c r="G806"/>
  <c r="F806"/>
  <c r="K805"/>
  <c r="J805"/>
  <c r="G805"/>
  <c r="F805"/>
  <c r="K804"/>
  <c r="J804"/>
  <c r="G804"/>
  <c r="F804"/>
  <c r="K803"/>
  <c r="J803"/>
  <c r="G803"/>
  <c r="F803"/>
  <c r="K802"/>
  <c r="J802"/>
  <c r="G802"/>
  <c r="F802"/>
  <c r="K801"/>
  <c r="J801"/>
  <c r="G801"/>
  <c r="F801"/>
  <c r="K800"/>
  <c r="J800"/>
  <c r="G800"/>
  <c r="F800"/>
  <c r="K799"/>
  <c r="J799"/>
  <c r="G799"/>
  <c r="F799"/>
  <c r="K798"/>
  <c r="J798"/>
  <c r="G798"/>
  <c r="F798"/>
  <c r="J797"/>
  <c r="G797"/>
  <c r="F797"/>
  <c r="C794"/>
  <c r="D790"/>
  <c r="K787"/>
  <c r="J787"/>
  <c r="G787"/>
  <c r="F787"/>
  <c r="K786"/>
  <c r="J786"/>
  <c r="G786"/>
  <c r="F786"/>
  <c r="K785"/>
  <c r="J785"/>
  <c r="G785"/>
  <c r="K784"/>
  <c r="J784"/>
  <c r="G784"/>
  <c r="K783"/>
  <c r="J783"/>
  <c r="G783"/>
  <c r="K782"/>
  <c r="J782"/>
  <c r="G782"/>
  <c r="K781"/>
  <c r="J781"/>
  <c r="G781"/>
  <c r="F781"/>
  <c r="K780"/>
  <c r="J780"/>
  <c r="G780"/>
  <c r="F780"/>
  <c r="K779"/>
  <c r="J779"/>
  <c r="G779"/>
  <c r="K778"/>
  <c r="J778"/>
  <c r="G778"/>
  <c r="F778"/>
  <c r="K777"/>
  <c r="J777"/>
  <c r="G777"/>
  <c r="F777"/>
  <c r="K776"/>
  <c r="J776"/>
  <c r="G776"/>
  <c r="F776"/>
  <c r="K775"/>
  <c r="J775"/>
  <c r="G775"/>
  <c r="F775"/>
  <c r="K774"/>
  <c r="J774"/>
  <c r="G774"/>
  <c r="F774"/>
  <c r="K773"/>
  <c r="J773"/>
  <c r="G773"/>
  <c r="F773"/>
  <c r="K772"/>
  <c r="J772"/>
  <c r="G772"/>
  <c r="F772"/>
  <c r="K771"/>
  <c r="J771"/>
  <c r="G771"/>
  <c r="F771"/>
  <c r="K770"/>
  <c r="J770"/>
  <c r="G770"/>
  <c r="F770"/>
  <c r="K769"/>
  <c r="J769"/>
  <c r="G769"/>
  <c r="F769"/>
  <c r="K768"/>
  <c r="J768"/>
  <c r="G768"/>
  <c r="F768"/>
  <c r="K767"/>
  <c r="J767"/>
  <c r="G767"/>
  <c r="F767"/>
  <c r="K766"/>
  <c r="J766"/>
  <c r="G766"/>
  <c r="F766"/>
  <c r="K765"/>
  <c r="J765"/>
  <c r="G765"/>
  <c r="F765"/>
  <c r="K764"/>
  <c r="J764"/>
  <c r="G764"/>
  <c r="F764"/>
  <c r="K763"/>
  <c r="J763"/>
  <c r="G763"/>
  <c r="F763"/>
  <c r="K762"/>
  <c r="J762"/>
  <c r="G762"/>
  <c r="F762"/>
  <c r="K761"/>
  <c r="J761"/>
  <c r="G761"/>
  <c r="F761"/>
  <c r="K760"/>
  <c r="J760"/>
  <c r="G760"/>
  <c r="F760"/>
  <c r="K759"/>
  <c r="J759"/>
  <c r="G759"/>
  <c r="F759"/>
  <c r="K758"/>
  <c r="J758"/>
  <c r="G758"/>
  <c r="F758"/>
  <c r="K757"/>
  <c r="J757"/>
  <c r="G757"/>
  <c r="F757"/>
  <c r="K756"/>
  <c r="J756"/>
  <c r="G756"/>
  <c r="F756"/>
  <c r="K755"/>
  <c r="J755"/>
  <c r="G755"/>
  <c r="F755"/>
  <c r="K754"/>
  <c r="J754"/>
  <c r="G754"/>
  <c r="F754"/>
  <c r="K753"/>
  <c r="J753"/>
  <c r="G753"/>
  <c r="F753"/>
  <c r="K752"/>
  <c r="J752"/>
  <c r="G752"/>
  <c r="F752"/>
  <c r="K751"/>
  <c r="J751"/>
  <c r="G751"/>
  <c r="F751"/>
  <c r="K750"/>
  <c r="J750"/>
  <c r="G750"/>
  <c r="F750"/>
  <c r="K749"/>
  <c r="J749"/>
  <c r="G749"/>
  <c r="F749"/>
  <c r="K748"/>
  <c r="J748"/>
  <c r="G748"/>
  <c r="F748"/>
  <c r="K747"/>
  <c r="J747"/>
  <c r="G747"/>
  <c r="F747"/>
  <c r="K746"/>
  <c r="J746"/>
  <c r="G746"/>
  <c r="F746"/>
  <c r="K745"/>
  <c r="J745"/>
  <c r="G745"/>
  <c r="F745"/>
  <c r="K744"/>
  <c r="J744"/>
  <c r="G744"/>
  <c r="F744"/>
  <c r="K743"/>
  <c r="J743"/>
  <c r="G743"/>
  <c r="F743"/>
  <c r="K742"/>
  <c r="J742"/>
  <c r="G742"/>
  <c r="F742"/>
  <c r="K741"/>
  <c r="J741"/>
  <c r="G741"/>
  <c r="F741"/>
  <c r="K740"/>
  <c r="J740"/>
  <c r="G740"/>
  <c r="F740"/>
  <c r="K739"/>
  <c r="J739"/>
  <c r="G739"/>
  <c r="F739"/>
  <c r="K738"/>
  <c r="J738"/>
  <c r="G738"/>
  <c r="F738"/>
  <c r="J737"/>
  <c r="G737"/>
  <c r="F737"/>
  <c r="C734"/>
  <c r="D730"/>
  <c r="K727"/>
  <c r="J727"/>
  <c r="G727"/>
  <c r="F727"/>
  <c r="K726"/>
  <c r="J726"/>
  <c r="G726"/>
  <c r="F726"/>
  <c r="K725"/>
  <c r="J725"/>
  <c r="G725"/>
  <c r="K724"/>
  <c r="J724"/>
  <c r="G724"/>
  <c r="K723"/>
  <c r="J723"/>
  <c r="G723"/>
  <c r="K722"/>
  <c r="J722"/>
  <c r="G722"/>
  <c r="K721"/>
  <c r="J721"/>
  <c r="G721"/>
  <c r="F721"/>
  <c r="K720"/>
  <c r="J720"/>
  <c r="G720"/>
  <c r="F720"/>
  <c r="K719"/>
  <c r="J719"/>
  <c r="G719"/>
  <c r="K718"/>
  <c r="J718"/>
  <c r="G718"/>
  <c r="F718"/>
  <c r="K717"/>
  <c r="J717"/>
  <c r="G717"/>
  <c r="F717"/>
  <c r="K716"/>
  <c r="J716"/>
  <c r="G716"/>
  <c r="F716"/>
  <c r="K715"/>
  <c r="J715"/>
  <c r="G715"/>
  <c r="F715"/>
  <c r="K714"/>
  <c r="J714"/>
  <c r="G714"/>
  <c r="F714"/>
  <c r="K713"/>
  <c r="J713"/>
  <c r="G713"/>
  <c r="F713"/>
  <c r="K712"/>
  <c r="J712"/>
  <c r="G712"/>
  <c r="F712"/>
  <c r="K711"/>
  <c r="J711"/>
  <c r="G711"/>
  <c r="F711"/>
  <c r="K710"/>
  <c r="J710"/>
  <c r="G710"/>
  <c r="F710"/>
  <c r="K709"/>
  <c r="J709"/>
  <c r="G709"/>
  <c r="F709"/>
  <c r="K708"/>
  <c r="J708"/>
  <c r="G708"/>
  <c r="F708"/>
  <c r="K707"/>
  <c r="J707"/>
  <c r="G707"/>
  <c r="F707"/>
  <c r="K706"/>
  <c r="J706"/>
  <c r="G706"/>
  <c r="F706"/>
  <c r="K705"/>
  <c r="J705"/>
  <c r="G705"/>
  <c r="F705"/>
  <c r="K704"/>
  <c r="J704"/>
  <c r="G704"/>
  <c r="F704"/>
  <c r="K703"/>
  <c r="J703"/>
  <c r="G703"/>
  <c r="F703"/>
  <c r="K702"/>
  <c r="J702"/>
  <c r="G702"/>
  <c r="F702"/>
  <c r="K701"/>
  <c r="J701"/>
  <c r="G701"/>
  <c r="F701"/>
  <c r="K700"/>
  <c r="J700"/>
  <c r="G700"/>
  <c r="F700"/>
  <c r="K699"/>
  <c r="J699"/>
  <c r="G699"/>
  <c r="F699"/>
  <c r="K698"/>
  <c r="J698"/>
  <c r="G698"/>
  <c r="F698"/>
  <c r="K697"/>
  <c r="J697"/>
  <c r="G697"/>
  <c r="F697"/>
  <c r="K696"/>
  <c r="J696"/>
  <c r="G696"/>
  <c r="F696"/>
  <c r="K695"/>
  <c r="J695"/>
  <c r="G695"/>
  <c r="F695"/>
  <c r="K694"/>
  <c r="J694"/>
  <c r="G694"/>
  <c r="F694"/>
  <c r="K693"/>
  <c r="J693"/>
  <c r="G693"/>
  <c r="F693"/>
  <c r="K692"/>
  <c r="J692"/>
  <c r="G692"/>
  <c r="F692"/>
  <c r="K691"/>
  <c r="J691"/>
  <c r="G691"/>
  <c r="F691"/>
  <c r="K690"/>
  <c r="J690"/>
  <c r="G690"/>
  <c r="F690"/>
  <c r="K689"/>
  <c r="J689"/>
  <c r="G689"/>
  <c r="F689"/>
  <c r="K688"/>
  <c r="J688"/>
  <c r="G688"/>
  <c r="F688"/>
  <c r="K687"/>
  <c r="J687"/>
  <c r="G687"/>
  <c r="F687"/>
  <c r="K686"/>
  <c r="J686"/>
  <c r="G686"/>
  <c r="F686"/>
  <c r="K685"/>
  <c r="J685"/>
  <c r="G685"/>
  <c r="F685"/>
  <c r="K684"/>
  <c r="J684"/>
  <c r="G684"/>
  <c r="F684"/>
  <c r="K683"/>
  <c r="J683"/>
  <c r="G683"/>
  <c r="F683"/>
  <c r="K682"/>
  <c r="J682"/>
  <c r="G682"/>
  <c r="F682"/>
  <c r="K681"/>
  <c r="J681"/>
  <c r="G681"/>
  <c r="F681"/>
  <c r="K680"/>
  <c r="J680"/>
  <c r="G680"/>
  <c r="F680"/>
  <c r="K679"/>
  <c r="J679"/>
  <c r="G679"/>
  <c r="F679"/>
  <c r="K678"/>
  <c r="J678"/>
  <c r="G678"/>
  <c r="F678"/>
  <c r="J677"/>
  <c r="G677"/>
  <c r="F677"/>
  <c r="C674"/>
  <c r="D670"/>
  <c r="K667"/>
  <c r="J667"/>
  <c r="G667"/>
  <c r="F667"/>
  <c r="K666"/>
  <c r="J666"/>
  <c r="G666"/>
  <c r="F666"/>
  <c r="K665"/>
  <c r="J665"/>
  <c r="G665"/>
  <c r="K664"/>
  <c r="J664"/>
  <c r="G664"/>
  <c r="K663"/>
  <c r="J663"/>
  <c r="G663"/>
  <c r="K662"/>
  <c r="J662"/>
  <c r="G662"/>
  <c r="K661"/>
  <c r="J661"/>
  <c r="G661"/>
  <c r="F661"/>
  <c r="K660"/>
  <c r="J660"/>
  <c r="G660"/>
  <c r="F660"/>
  <c r="K659"/>
  <c r="J659"/>
  <c r="G659"/>
  <c r="K658"/>
  <c r="J658"/>
  <c r="G658"/>
  <c r="F658"/>
  <c r="K657"/>
  <c r="J657"/>
  <c r="G657"/>
  <c r="F657"/>
  <c r="K656"/>
  <c r="J656"/>
  <c r="G656"/>
  <c r="F656"/>
  <c r="K655"/>
  <c r="J655"/>
  <c r="G655"/>
  <c r="F655"/>
  <c r="K654"/>
  <c r="J654"/>
  <c r="G654"/>
  <c r="F654"/>
  <c r="K653"/>
  <c r="J653"/>
  <c r="G653"/>
  <c r="F653"/>
  <c r="K652"/>
  <c r="J652"/>
  <c r="G652"/>
  <c r="F652"/>
  <c r="K651"/>
  <c r="J651"/>
  <c r="G651"/>
  <c r="F651"/>
  <c r="K650"/>
  <c r="J650"/>
  <c r="G650"/>
  <c r="F650"/>
  <c r="K649"/>
  <c r="J649"/>
  <c r="G649"/>
  <c r="F649"/>
  <c r="K648"/>
  <c r="J648"/>
  <c r="G648"/>
  <c r="F648"/>
  <c r="K647"/>
  <c r="J647"/>
  <c r="G647"/>
  <c r="F647"/>
  <c r="K646"/>
  <c r="J646"/>
  <c r="G646"/>
  <c r="F646"/>
  <c r="K645"/>
  <c r="J645"/>
  <c r="G645"/>
  <c r="F645"/>
  <c r="K644"/>
  <c r="J644"/>
  <c r="G644"/>
  <c r="F644"/>
  <c r="K643"/>
  <c r="J643"/>
  <c r="G643"/>
  <c r="F643"/>
  <c r="K642"/>
  <c r="J642"/>
  <c r="G642"/>
  <c r="F642"/>
  <c r="K641"/>
  <c r="J641"/>
  <c r="G641"/>
  <c r="F641"/>
  <c r="K640"/>
  <c r="J640"/>
  <c r="G640"/>
  <c r="F640"/>
  <c r="K639"/>
  <c r="J639"/>
  <c r="G639"/>
  <c r="F639"/>
  <c r="K638"/>
  <c r="J638"/>
  <c r="G638"/>
  <c r="F638"/>
  <c r="K637"/>
  <c r="J637"/>
  <c r="G637"/>
  <c r="F637"/>
  <c r="K636"/>
  <c r="J636"/>
  <c r="G636"/>
  <c r="F636"/>
  <c r="K635"/>
  <c r="J635"/>
  <c r="G635"/>
  <c r="F635"/>
  <c r="K634"/>
  <c r="J634"/>
  <c r="G634"/>
  <c r="F634"/>
  <c r="K633"/>
  <c r="J633"/>
  <c r="G633"/>
  <c r="F633"/>
  <c r="K632"/>
  <c r="J632"/>
  <c r="G632"/>
  <c r="F632"/>
  <c r="K631"/>
  <c r="J631"/>
  <c r="G631"/>
  <c r="F631"/>
  <c r="K630"/>
  <c r="J630"/>
  <c r="G630"/>
  <c r="F630"/>
  <c r="K629"/>
  <c r="J629"/>
  <c r="G629"/>
  <c r="F629"/>
  <c r="K628"/>
  <c r="J628"/>
  <c r="G628"/>
  <c r="F628"/>
  <c r="K627"/>
  <c r="J627"/>
  <c r="G627"/>
  <c r="F627"/>
  <c r="K626"/>
  <c r="J626"/>
  <c r="G626"/>
  <c r="F626"/>
  <c r="K625"/>
  <c r="J625"/>
  <c r="G625"/>
  <c r="F625"/>
  <c r="K624"/>
  <c r="J624"/>
  <c r="G624"/>
  <c r="F624"/>
  <c r="K623"/>
  <c r="J623"/>
  <c r="G623"/>
  <c r="F623"/>
  <c r="K622"/>
  <c r="J622"/>
  <c r="G622"/>
  <c r="F622"/>
  <c r="K621"/>
  <c r="J621"/>
  <c r="G621"/>
  <c r="F621"/>
  <c r="K620"/>
  <c r="J620"/>
  <c r="G620"/>
  <c r="F620"/>
  <c r="K619"/>
  <c r="J619"/>
  <c r="G619"/>
  <c r="F619"/>
  <c r="K618"/>
  <c r="J618"/>
  <c r="G618"/>
  <c r="F618"/>
  <c r="J617"/>
  <c r="G617"/>
  <c r="F617"/>
  <c r="C614"/>
  <c r="D610"/>
  <c r="K607"/>
  <c r="J607"/>
  <c r="G607"/>
  <c r="F607"/>
  <c r="K606"/>
  <c r="J606"/>
  <c r="G606"/>
  <c r="F606"/>
  <c r="K605"/>
  <c r="J605"/>
  <c r="G605"/>
  <c r="K604"/>
  <c r="J604"/>
  <c r="G604"/>
  <c r="K603"/>
  <c r="J603"/>
  <c r="G603"/>
  <c r="K602"/>
  <c r="J602"/>
  <c r="G602"/>
  <c r="K601"/>
  <c r="J601"/>
  <c r="G601"/>
  <c r="F601"/>
  <c r="K600"/>
  <c r="J600"/>
  <c r="G600"/>
  <c r="F600"/>
  <c r="K599"/>
  <c r="J599"/>
  <c r="G599"/>
  <c r="K598"/>
  <c r="J598"/>
  <c r="G598"/>
  <c r="F598"/>
  <c r="K597"/>
  <c r="J597"/>
  <c r="G597"/>
  <c r="F597"/>
  <c r="K596"/>
  <c r="J596"/>
  <c r="G596"/>
  <c r="F596"/>
  <c r="K595"/>
  <c r="J595"/>
  <c r="G595"/>
  <c r="F595"/>
  <c r="K594"/>
  <c r="J594"/>
  <c r="G594"/>
  <c r="F594"/>
  <c r="K593"/>
  <c r="J593"/>
  <c r="G593"/>
  <c r="F593"/>
  <c r="K592"/>
  <c r="J592"/>
  <c r="G592"/>
  <c r="F592"/>
  <c r="K591"/>
  <c r="J591"/>
  <c r="G591"/>
  <c r="F591"/>
  <c r="K590"/>
  <c r="J590"/>
  <c r="G590"/>
  <c r="F590"/>
  <c r="K589"/>
  <c r="J589"/>
  <c r="G589"/>
  <c r="F589"/>
  <c r="K588"/>
  <c r="J588"/>
  <c r="G588"/>
  <c r="F588"/>
  <c r="K587"/>
  <c r="J587"/>
  <c r="G587"/>
  <c r="F587"/>
  <c r="K586"/>
  <c r="J586"/>
  <c r="G586"/>
  <c r="F586"/>
  <c r="K585"/>
  <c r="J585"/>
  <c r="G585"/>
  <c r="F585"/>
  <c r="K584"/>
  <c r="J584"/>
  <c r="G584"/>
  <c r="F584"/>
  <c r="K583"/>
  <c r="J583"/>
  <c r="G583"/>
  <c r="F583"/>
  <c r="K582"/>
  <c r="J582"/>
  <c r="G582"/>
  <c r="F582"/>
  <c r="K581"/>
  <c r="J581"/>
  <c r="G581"/>
  <c r="F581"/>
  <c r="K580"/>
  <c r="J580"/>
  <c r="G580"/>
  <c r="F580"/>
  <c r="K579"/>
  <c r="J579"/>
  <c r="G579"/>
  <c r="F579"/>
  <c r="K578"/>
  <c r="J578"/>
  <c r="G578"/>
  <c r="F578"/>
  <c r="K577"/>
  <c r="J577"/>
  <c r="G577"/>
  <c r="F577"/>
  <c r="K576"/>
  <c r="J576"/>
  <c r="G576"/>
  <c r="F576"/>
  <c r="K575"/>
  <c r="J575"/>
  <c r="G575"/>
  <c r="F575"/>
  <c r="K574"/>
  <c r="J574"/>
  <c r="G574"/>
  <c r="F574"/>
  <c r="K573"/>
  <c r="J573"/>
  <c r="G573"/>
  <c r="F573"/>
  <c r="K572"/>
  <c r="J572"/>
  <c r="G572"/>
  <c r="F572"/>
  <c r="K571"/>
  <c r="J571"/>
  <c r="G571"/>
  <c r="F571"/>
  <c r="K570"/>
  <c r="J570"/>
  <c r="G570"/>
  <c r="F570"/>
  <c r="K569"/>
  <c r="J569"/>
  <c r="G569"/>
  <c r="F569"/>
  <c r="K568"/>
  <c r="J568"/>
  <c r="G568"/>
  <c r="F568"/>
  <c r="K567"/>
  <c r="J567"/>
  <c r="G567"/>
  <c r="F567"/>
  <c r="K566"/>
  <c r="J566"/>
  <c r="G566"/>
  <c r="F566"/>
  <c r="K565"/>
  <c r="J565"/>
  <c r="G565"/>
  <c r="F565"/>
  <c r="K564"/>
  <c r="J564"/>
  <c r="G564"/>
  <c r="F564"/>
  <c r="K563"/>
  <c r="J563"/>
  <c r="G563"/>
  <c r="F563"/>
  <c r="K562"/>
  <c r="J562"/>
  <c r="G562"/>
  <c r="F562"/>
  <c r="K561"/>
  <c r="J561"/>
  <c r="G561"/>
  <c r="F561"/>
  <c r="K560"/>
  <c r="J560"/>
  <c r="G560"/>
  <c r="F560"/>
  <c r="K559"/>
  <c r="J559"/>
  <c r="G559"/>
  <c r="F559"/>
  <c r="K558"/>
  <c r="J558"/>
  <c r="G558"/>
  <c r="F558"/>
  <c r="J557"/>
  <c r="G557"/>
  <c r="F557"/>
  <c r="C554"/>
  <c r="D550"/>
  <c r="K547"/>
  <c r="J547"/>
  <c r="G547"/>
  <c r="F547"/>
  <c r="K546"/>
  <c r="J546"/>
  <c r="G546"/>
  <c r="F546"/>
  <c r="K545"/>
  <c r="J545"/>
  <c r="G545"/>
  <c r="K544"/>
  <c r="J544"/>
  <c r="G544"/>
  <c r="K543"/>
  <c r="J543"/>
  <c r="G543"/>
  <c r="K542"/>
  <c r="J542"/>
  <c r="G542"/>
  <c r="K541"/>
  <c r="J541"/>
  <c r="G541"/>
  <c r="F541"/>
  <c r="K540"/>
  <c r="J540"/>
  <c r="G540"/>
  <c r="F540"/>
  <c r="K539"/>
  <c r="J539"/>
  <c r="G539"/>
  <c r="K538"/>
  <c r="J538"/>
  <c r="G538"/>
  <c r="F538"/>
  <c r="K537"/>
  <c r="J537"/>
  <c r="G537"/>
  <c r="F537"/>
  <c r="K536"/>
  <c r="J536"/>
  <c r="G536"/>
  <c r="F536"/>
  <c r="K535"/>
  <c r="J535"/>
  <c r="G535"/>
  <c r="F535"/>
  <c r="K534"/>
  <c r="J534"/>
  <c r="G534"/>
  <c r="F534"/>
  <c r="K533"/>
  <c r="J533"/>
  <c r="G533"/>
  <c r="F533"/>
  <c r="K532"/>
  <c r="J532"/>
  <c r="G532"/>
  <c r="F532"/>
  <c r="K531"/>
  <c r="J531"/>
  <c r="G531"/>
  <c r="F531"/>
  <c r="K530"/>
  <c r="J530"/>
  <c r="G530"/>
  <c r="F530"/>
  <c r="K529"/>
  <c r="J529"/>
  <c r="G529"/>
  <c r="F529"/>
  <c r="K528"/>
  <c r="J528"/>
  <c r="G528"/>
  <c r="F528"/>
  <c r="K527"/>
  <c r="J527"/>
  <c r="G527"/>
  <c r="F527"/>
  <c r="K526"/>
  <c r="J526"/>
  <c r="G526"/>
  <c r="F526"/>
  <c r="K525"/>
  <c r="J525"/>
  <c r="G525"/>
  <c r="F525"/>
  <c r="K524"/>
  <c r="J524"/>
  <c r="G524"/>
  <c r="F524"/>
  <c r="K523"/>
  <c r="J523"/>
  <c r="G523"/>
  <c r="F523"/>
  <c r="K522"/>
  <c r="J522"/>
  <c r="G522"/>
  <c r="F522"/>
  <c r="K521"/>
  <c r="J521"/>
  <c r="G521"/>
  <c r="F521"/>
  <c r="K520"/>
  <c r="J520"/>
  <c r="G520"/>
  <c r="F520"/>
  <c r="K519"/>
  <c r="J519"/>
  <c r="G519"/>
  <c r="F519"/>
  <c r="K518"/>
  <c r="J518"/>
  <c r="G518"/>
  <c r="F518"/>
  <c r="K517"/>
  <c r="J517"/>
  <c r="G517"/>
  <c r="F517"/>
  <c r="K516"/>
  <c r="J516"/>
  <c r="G516"/>
  <c r="F516"/>
  <c r="K515"/>
  <c r="J515"/>
  <c r="G515"/>
  <c r="F515"/>
  <c r="K514"/>
  <c r="J514"/>
  <c r="G514"/>
  <c r="F514"/>
  <c r="K513"/>
  <c r="J513"/>
  <c r="G513"/>
  <c r="F513"/>
  <c r="K512"/>
  <c r="J512"/>
  <c r="G512"/>
  <c r="F512"/>
  <c r="K511"/>
  <c r="J511"/>
  <c r="G511"/>
  <c r="F511"/>
  <c r="K510"/>
  <c r="J510"/>
  <c r="G510"/>
  <c r="F510"/>
  <c r="K509"/>
  <c r="J509"/>
  <c r="G509"/>
  <c r="F509"/>
  <c r="K508"/>
  <c r="J508"/>
  <c r="G508"/>
  <c r="F508"/>
  <c r="K507"/>
  <c r="J507"/>
  <c r="G507"/>
  <c r="F507"/>
  <c r="K506"/>
  <c r="J506"/>
  <c r="G506"/>
  <c r="F506"/>
  <c r="K505"/>
  <c r="J505"/>
  <c r="G505"/>
  <c r="F505"/>
  <c r="K504"/>
  <c r="J504"/>
  <c r="G504"/>
  <c r="F504"/>
  <c r="K503"/>
  <c r="J503"/>
  <c r="G503"/>
  <c r="F503"/>
  <c r="K502"/>
  <c r="J502"/>
  <c r="G502"/>
  <c r="F502"/>
  <c r="K501"/>
  <c r="J501"/>
  <c r="G501"/>
  <c r="F501"/>
  <c r="K500"/>
  <c r="J500"/>
  <c r="G500"/>
  <c r="F500"/>
  <c r="K499"/>
  <c r="J499"/>
  <c r="G499"/>
  <c r="F499"/>
  <c r="K498"/>
  <c r="J498"/>
  <c r="G498"/>
  <c r="F498"/>
  <c r="J497"/>
  <c r="G497"/>
  <c r="F497"/>
  <c r="C494"/>
  <c r="D490"/>
  <c r="K487"/>
  <c r="J487"/>
  <c r="G487"/>
  <c r="F487"/>
  <c r="K486"/>
  <c r="J486"/>
  <c r="G486"/>
  <c r="F486"/>
  <c r="K485"/>
  <c r="J485"/>
  <c r="G485"/>
  <c r="K484"/>
  <c r="J484"/>
  <c r="G484"/>
  <c r="K483"/>
  <c r="J483"/>
  <c r="G483"/>
  <c r="K482"/>
  <c r="J482"/>
  <c r="G482"/>
  <c r="K481"/>
  <c r="J481"/>
  <c r="G481"/>
  <c r="F481"/>
  <c r="K480"/>
  <c r="J480"/>
  <c r="G480"/>
  <c r="F480"/>
  <c r="K479"/>
  <c r="J479"/>
  <c r="G479"/>
  <c r="K478"/>
  <c r="J478"/>
  <c r="G478"/>
  <c r="F478"/>
  <c r="K477"/>
  <c r="J477"/>
  <c r="G477"/>
  <c r="F477"/>
  <c r="K476"/>
  <c r="J476"/>
  <c r="G476"/>
  <c r="F476"/>
  <c r="K475"/>
  <c r="J475"/>
  <c r="G475"/>
  <c r="F475"/>
  <c r="K474"/>
  <c r="J474"/>
  <c r="G474"/>
  <c r="F474"/>
  <c r="K473"/>
  <c r="J473"/>
  <c r="G473"/>
  <c r="F473"/>
  <c r="K472"/>
  <c r="J472"/>
  <c r="G472"/>
  <c r="F472"/>
  <c r="K471"/>
  <c r="J471"/>
  <c r="G471"/>
  <c r="F471"/>
  <c r="K470"/>
  <c r="J470"/>
  <c r="G470"/>
  <c r="F470"/>
  <c r="K469"/>
  <c r="J469"/>
  <c r="G469"/>
  <c r="F469"/>
  <c r="K468"/>
  <c r="J468"/>
  <c r="G468"/>
  <c r="F468"/>
  <c r="K467"/>
  <c r="J467"/>
  <c r="G467"/>
  <c r="F467"/>
  <c r="K466"/>
  <c r="J466"/>
  <c r="G466"/>
  <c r="F466"/>
  <c r="K465"/>
  <c r="J465"/>
  <c r="G465"/>
  <c r="F465"/>
  <c r="K464"/>
  <c r="J464"/>
  <c r="G464"/>
  <c r="F464"/>
  <c r="K463"/>
  <c r="J463"/>
  <c r="G463"/>
  <c r="F463"/>
  <c r="K462"/>
  <c r="J462"/>
  <c r="G462"/>
  <c r="F462"/>
  <c r="K461"/>
  <c r="J461"/>
  <c r="G461"/>
  <c r="F461"/>
  <c r="K460"/>
  <c r="J460"/>
  <c r="G460"/>
  <c r="F460"/>
  <c r="K459"/>
  <c r="J459"/>
  <c r="G459"/>
  <c r="F459"/>
  <c r="K458"/>
  <c r="J458"/>
  <c r="G458"/>
  <c r="F458"/>
  <c r="K457"/>
  <c r="J457"/>
  <c r="G457"/>
  <c r="F457"/>
  <c r="K456"/>
  <c r="J456"/>
  <c r="G456"/>
  <c r="F456"/>
  <c r="K455"/>
  <c r="J455"/>
  <c r="G455"/>
  <c r="F455"/>
  <c r="K454"/>
  <c r="J454"/>
  <c r="G454"/>
  <c r="F454"/>
  <c r="K453"/>
  <c r="J453"/>
  <c r="G453"/>
  <c r="F453"/>
  <c r="K452"/>
  <c r="J452"/>
  <c r="G452"/>
  <c r="F452"/>
  <c r="K451"/>
  <c r="J451"/>
  <c r="G451"/>
  <c r="F451"/>
  <c r="K450"/>
  <c r="J450"/>
  <c r="G450"/>
  <c r="F450"/>
  <c r="K449"/>
  <c r="J449"/>
  <c r="G449"/>
  <c r="F449"/>
  <c r="K448"/>
  <c r="J448"/>
  <c r="G448"/>
  <c r="F448"/>
  <c r="K447"/>
  <c r="J447"/>
  <c r="G447"/>
  <c r="F447"/>
  <c r="K446"/>
  <c r="J446"/>
  <c r="G446"/>
  <c r="F446"/>
  <c r="K445"/>
  <c r="J445"/>
  <c r="G445"/>
  <c r="F445"/>
  <c r="K444"/>
  <c r="J444"/>
  <c r="G444"/>
  <c r="F444"/>
  <c r="K443"/>
  <c r="J443"/>
  <c r="G443"/>
  <c r="F443"/>
  <c r="K442"/>
  <c r="J442"/>
  <c r="G442"/>
  <c r="F442"/>
  <c r="K441"/>
  <c r="J441"/>
  <c r="G441"/>
  <c r="F441"/>
  <c r="K440"/>
  <c r="J440"/>
  <c r="G440"/>
  <c r="F440"/>
  <c r="K439"/>
  <c r="J439"/>
  <c r="G439"/>
  <c r="F439"/>
  <c r="K438"/>
  <c r="J438"/>
  <c r="G438"/>
  <c r="F438"/>
  <c r="J437"/>
  <c r="G437"/>
  <c r="F437"/>
  <c r="C434"/>
  <c r="D430"/>
  <c r="K427"/>
  <c r="J427"/>
  <c r="G427"/>
  <c r="F427"/>
  <c r="K426"/>
  <c r="J426"/>
  <c r="G426"/>
  <c r="F426"/>
  <c r="K425"/>
  <c r="J425"/>
  <c r="G425"/>
  <c r="K424"/>
  <c r="J424"/>
  <c r="G424"/>
  <c r="K423"/>
  <c r="J423"/>
  <c r="G423"/>
  <c r="K422"/>
  <c r="J422"/>
  <c r="G422"/>
  <c r="K421"/>
  <c r="J421"/>
  <c r="G421"/>
  <c r="F421"/>
  <c r="K420"/>
  <c r="J420"/>
  <c r="G420"/>
  <c r="F420"/>
  <c r="K419"/>
  <c r="J419"/>
  <c r="G419"/>
  <c r="K418"/>
  <c r="J418"/>
  <c r="G418"/>
  <c r="F418"/>
  <c r="K417"/>
  <c r="J417"/>
  <c r="G417"/>
  <c r="F417"/>
  <c r="K416"/>
  <c r="J416"/>
  <c r="G416"/>
  <c r="F416"/>
  <c r="K415"/>
  <c r="J415"/>
  <c r="G415"/>
  <c r="F415"/>
  <c r="K414"/>
  <c r="J414"/>
  <c r="G414"/>
  <c r="F414"/>
  <c r="K413"/>
  <c r="J413"/>
  <c r="G413"/>
  <c r="F413"/>
  <c r="K412"/>
  <c r="J412"/>
  <c r="G412"/>
  <c r="F412"/>
  <c r="K411"/>
  <c r="J411"/>
  <c r="G411"/>
  <c r="F411"/>
  <c r="K410"/>
  <c r="J410"/>
  <c r="G410"/>
  <c r="F410"/>
  <c r="K409"/>
  <c r="J409"/>
  <c r="G409"/>
  <c r="F409"/>
  <c r="K408"/>
  <c r="J408"/>
  <c r="G408"/>
  <c r="F408"/>
  <c r="K407"/>
  <c r="J407"/>
  <c r="G407"/>
  <c r="F407"/>
  <c r="K406"/>
  <c r="J406"/>
  <c r="G406"/>
  <c r="F406"/>
  <c r="K405"/>
  <c r="J405"/>
  <c r="G405"/>
  <c r="F405"/>
  <c r="K404"/>
  <c r="J404"/>
  <c r="G404"/>
  <c r="F404"/>
  <c r="K403"/>
  <c r="J403"/>
  <c r="G403"/>
  <c r="F403"/>
  <c r="K402"/>
  <c r="J402"/>
  <c r="G402"/>
  <c r="F402"/>
  <c r="K401"/>
  <c r="J401"/>
  <c r="G401"/>
  <c r="F401"/>
  <c r="K400"/>
  <c r="J400"/>
  <c r="G400"/>
  <c r="F400"/>
  <c r="K399"/>
  <c r="J399"/>
  <c r="G399"/>
  <c r="F399"/>
  <c r="K398"/>
  <c r="J398"/>
  <c r="G398"/>
  <c r="F398"/>
  <c r="K397"/>
  <c r="J397"/>
  <c r="G397"/>
  <c r="F397"/>
  <c r="K396"/>
  <c r="J396"/>
  <c r="G396"/>
  <c r="F396"/>
  <c r="K395"/>
  <c r="J395"/>
  <c r="G395"/>
  <c r="F395"/>
  <c r="K394"/>
  <c r="J394"/>
  <c r="G394"/>
  <c r="F394"/>
  <c r="K393"/>
  <c r="J393"/>
  <c r="G393"/>
  <c r="F393"/>
  <c r="K392"/>
  <c r="J392"/>
  <c r="G392"/>
  <c r="F392"/>
  <c r="K391"/>
  <c r="J391"/>
  <c r="G391"/>
  <c r="F391"/>
  <c r="K390"/>
  <c r="J390"/>
  <c r="G390"/>
  <c r="F390"/>
  <c r="K389"/>
  <c r="J389"/>
  <c r="G389"/>
  <c r="F389"/>
  <c r="K388"/>
  <c r="J388"/>
  <c r="G388"/>
  <c r="F388"/>
  <c r="K387"/>
  <c r="J387"/>
  <c r="G387"/>
  <c r="F387"/>
  <c r="K386"/>
  <c r="J386"/>
  <c r="G386"/>
  <c r="F386"/>
  <c r="K385"/>
  <c r="J385"/>
  <c r="G385"/>
  <c r="F385"/>
  <c r="K384"/>
  <c r="J384"/>
  <c r="G384"/>
  <c r="F384"/>
  <c r="K383"/>
  <c r="J383"/>
  <c r="G383"/>
  <c r="F383"/>
  <c r="K382"/>
  <c r="J382"/>
  <c r="G382"/>
  <c r="F382"/>
  <c r="K381"/>
  <c r="J381"/>
  <c r="G381"/>
  <c r="F381"/>
  <c r="K380"/>
  <c r="J380"/>
  <c r="G380"/>
  <c r="F380"/>
  <c r="K379"/>
  <c r="J379"/>
  <c r="G379"/>
  <c r="F379"/>
  <c r="K378"/>
  <c r="J378"/>
  <c r="G378"/>
  <c r="F378"/>
  <c r="J377"/>
  <c r="G377"/>
  <c r="F377"/>
  <c r="C374"/>
  <c r="D370"/>
  <c r="K367"/>
  <c r="J367"/>
  <c r="G367"/>
  <c r="F367"/>
  <c r="K366"/>
  <c r="J366"/>
  <c r="G366"/>
  <c r="F366"/>
  <c r="K365"/>
  <c r="J365"/>
  <c r="G365"/>
  <c r="K364"/>
  <c r="J364"/>
  <c r="G364"/>
  <c r="K363"/>
  <c r="J363"/>
  <c r="G363"/>
  <c r="K362"/>
  <c r="J362"/>
  <c r="G362"/>
  <c r="K361"/>
  <c r="J361"/>
  <c r="G361"/>
  <c r="F361"/>
  <c r="K360"/>
  <c r="J360"/>
  <c r="G360"/>
  <c r="F360"/>
  <c r="K359"/>
  <c r="J359"/>
  <c r="G359"/>
  <c r="K358"/>
  <c r="J358"/>
  <c r="G358"/>
  <c r="F358"/>
  <c r="K357"/>
  <c r="J357"/>
  <c r="G357"/>
  <c r="F357"/>
  <c r="K356"/>
  <c r="J356"/>
  <c r="G356"/>
  <c r="F356"/>
  <c r="K355"/>
  <c r="J355"/>
  <c r="G355"/>
  <c r="F355"/>
  <c r="K354"/>
  <c r="J354"/>
  <c r="G354"/>
  <c r="F354"/>
  <c r="K353"/>
  <c r="J353"/>
  <c r="G353"/>
  <c r="F353"/>
  <c r="K352"/>
  <c r="J352"/>
  <c r="G352"/>
  <c r="F352"/>
  <c r="K351"/>
  <c r="J351"/>
  <c r="G351"/>
  <c r="F351"/>
  <c r="K350"/>
  <c r="J350"/>
  <c r="G350"/>
  <c r="F350"/>
  <c r="K349"/>
  <c r="J349"/>
  <c r="G349"/>
  <c r="F349"/>
  <c r="K348"/>
  <c r="J348"/>
  <c r="G348"/>
  <c r="F348"/>
  <c r="K347"/>
  <c r="J347"/>
  <c r="G347"/>
  <c r="F347"/>
  <c r="K346"/>
  <c r="J346"/>
  <c r="G346"/>
  <c r="F346"/>
  <c r="K345"/>
  <c r="J345"/>
  <c r="G345"/>
  <c r="F345"/>
  <c r="K344"/>
  <c r="J344"/>
  <c r="G344"/>
  <c r="F344"/>
  <c r="K343"/>
  <c r="J343"/>
  <c r="G343"/>
  <c r="F343"/>
  <c r="K342"/>
  <c r="J342"/>
  <c r="G342"/>
  <c r="F342"/>
  <c r="K341"/>
  <c r="J341"/>
  <c r="G341"/>
  <c r="F341"/>
  <c r="K340"/>
  <c r="J340"/>
  <c r="G340"/>
  <c r="F340"/>
  <c r="K339"/>
  <c r="J339"/>
  <c r="G339"/>
  <c r="F339"/>
  <c r="K338"/>
  <c r="J338"/>
  <c r="G338"/>
  <c r="F338"/>
  <c r="K337"/>
  <c r="J337"/>
  <c r="G337"/>
  <c r="F337"/>
  <c r="K336"/>
  <c r="J336"/>
  <c r="G336"/>
  <c r="F336"/>
  <c r="K335"/>
  <c r="J335"/>
  <c r="G335"/>
  <c r="F335"/>
  <c r="K334"/>
  <c r="J334"/>
  <c r="G334"/>
  <c r="F334"/>
  <c r="K333"/>
  <c r="J333"/>
  <c r="G333"/>
  <c r="F333"/>
  <c r="K332"/>
  <c r="J332"/>
  <c r="G332"/>
  <c r="F332"/>
  <c r="K331"/>
  <c r="J331"/>
  <c r="G331"/>
  <c r="F331"/>
  <c r="K330"/>
  <c r="J330"/>
  <c r="G330"/>
  <c r="F330"/>
  <c r="K329"/>
  <c r="J329"/>
  <c r="G329"/>
  <c r="F329"/>
  <c r="K328"/>
  <c r="J328"/>
  <c r="G328"/>
  <c r="F328"/>
  <c r="K327"/>
  <c r="J327"/>
  <c r="G327"/>
  <c r="F327"/>
  <c r="K326"/>
  <c r="J326"/>
  <c r="G326"/>
  <c r="F326"/>
  <c r="K325"/>
  <c r="J325"/>
  <c r="G325"/>
  <c r="F325"/>
  <c r="K324"/>
  <c r="J324"/>
  <c r="G324"/>
  <c r="F324"/>
  <c r="K323"/>
  <c r="J323"/>
  <c r="G323"/>
  <c r="F323"/>
  <c r="K322"/>
  <c r="J322"/>
  <c r="G322"/>
  <c r="F322"/>
  <c r="K321"/>
  <c r="J321"/>
  <c r="G321"/>
  <c r="F321"/>
  <c r="K320"/>
  <c r="J320"/>
  <c r="G320"/>
  <c r="F320"/>
  <c r="K319"/>
  <c r="J319"/>
  <c r="G319"/>
  <c r="F319"/>
  <c r="K318"/>
  <c r="J318"/>
  <c r="G318"/>
  <c r="F318"/>
  <c r="J317"/>
  <c r="G317"/>
  <c r="F317"/>
  <c r="C314"/>
  <c r="D310"/>
  <c r="K307"/>
  <c r="J307"/>
  <c r="G307"/>
  <c r="F307"/>
  <c r="K306"/>
  <c r="J306"/>
  <c r="G306"/>
  <c r="F306"/>
  <c r="K305"/>
  <c r="J305"/>
  <c r="G305"/>
  <c r="K304"/>
  <c r="J304"/>
  <c r="G304"/>
  <c r="K303"/>
  <c r="J303"/>
  <c r="G303"/>
  <c r="K302"/>
  <c r="J302"/>
  <c r="G302"/>
  <c r="K301"/>
  <c r="J301"/>
  <c r="G301"/>
  <c r="F301"/>
  <c r="K300"/>
  <c r="J300"/>
  <c r="G300"/>
  <c r="F300"/>
  <c r="K299"/>
  <c r="J299"/>
  <c r="G299"/>
  <c r="K298"/>
  <c r="J298"/>
  <c r="G298"/>
  <c r="F298"/>
  <c r="K297"/>
  <c r="J297"/>
  <c r="G297"/>
  <c r="F297"/>
  <c r="K296"/>
  <c r="J296"/>
  <c r="G296"/>
  <c r="F296"/>
  <c r="K295"/>
  <c r="J295"/>
  <c r="G295"/>
  <c r="F295"/>
  <c r="K294"/>
  <c r="J294"/>
  <c r="G294"/>
  <c r="F294"/>
  <c r="K293"/>
  <c r="J293"/>
  <c r="G293"/>
  <c r="F293"/>
  <c r="K292"/>
  <c r="J292"/>
  <c r="G292"/>
  <c r="F292"/>
  <c r="K291"/>
  <c r="J291"/>
  <c r="G291"/>
  <c r="F291"/>
  <c r="K290"/>
  <c r="J290"/>
  <c r="G290"/>
  <c r="F290"/>
  <c r="K289"/>
  <c r="J289"/>
  <c r="G289"/>
  <c r="F289"/>
  <c r="K288"/>
  <c r="J288"/>
  <c r="G288"/>
  <c r="F288"/>
  <c r="K287"/>
  <c r="J287"/>
  <c r="G287"/>
  <c r="F287"/>
  <c r="K286"/>
  <c r="J286"/>
  <c r="G286"/>
  <c r="F286"/>
  <c r="K285"/>
  <c r="J285"/>
  <c r="G285"/>
  <c r="F285"/>
  <c r="K284"/>
  <c r="J284"/>
  <c r="G284"/>
  <c r="F284"/>
  <c r="K283"/>
  <c r="J283"/>
  <c r="G283"/>
  <c r="F283"/>
  <c r="K282"/>
  <c r="J282"/>
  <c r="G282"/>
  <c r="F282"/>
  <c r="K281"/>
  <c r="J281"/>
  <c r="G281"/>
  <c r="F281"/>
  <c r="K280"/>
  <c r="J280"/>
  <c r="G280"/>
  <c r="F280"/>
  <c r="K279"/>
  <c r="J279"/>
  <c r="G279"/>
  <c r="F279"/>
  <c r="K278"/>
  <c r="J278"/>
  <c r="G278"/>
  <c r="F278"/>
  <c r="K277"/>
  <c r="J277"/>
  <c r="G277"/>
  <c r="F277"/>
  <c r="K276"/>
  <c r="J276"/>
  <c r="G276"/>
  <c r="F276"/>
  <c r="K275"/>
  <c r="J275"/>
  <c r="G275"/>
  <c r="F275"/>
  <c r="K274"/>
  <c r="J274"/>
  <c r="G274"/>
  <c r="F274"/>
  <c r="K273"/>
  <c r="J273"/>
  <c r="G273"/>
  <c r="F273"/>
  <c r="K272"/>
  <c r="J272"/>
  <c r="G272"/>
  <c r="F272"/>
  <c r="K271"/>
  <c r="J271"/>
  <c r="G271"/>
  <c r="F271"/>
  <c r="K270"/>
  <c r="J270"/>
  <c r="G270"/>
  <c r="F270"/>
  <c r="K269"/>
  <c r="J269"/>
  <c r="G269"/>
  <c r="F269"/>
  <c r="K268"/>
  <c r="J268"/>
  <c r="G268"/>
  <c r="F268"/>
  <c r="K267"/>
  <c r="J267"/>
  <c r="G267"/>
  <c r="F267"/>
  <c r="K266"/>
  <c r="J266"/>
  <c r="G266"/>
  <c r="F266"/>
  <c r="K265"/>
  <c r="J265"/>
  <c r="G265"/>
  <c r="F265"/>
  <c r="K264"/>
  <c r="J264"/>
  <c r="G264"/>
  <c r="F264"/>
  <c r="K263"/>
  <c r="J263"/>
  <c r="G263"/>
  <c r="F263"/>
  <c r="K262"/>
  <c r="J262"/>
  <c r="G262"/>
  <c r="F262"/>
  <c r="K261"/>
  <c r="J261"/>
  <c r="G261"/>
  <c r="F261"/>
  <c r="K260"/>
  <c r="J260"/>
  <c r="G260"/>
  <c r="F260"/>
  <c r="K259"/>
  <c r="J259"/>
  <c r="G259"/>
  <c r="F259"/>
  <c r="K258"/>
  <c r="J258"/>
  <c r="G258"/>
  <c r="F258"/>
  <c r="J257"/>
  <c r="G257"/>
  <c r="F257"/>
  <c r="C254"/>
  <c r="D250"/>
  <c r="K247"/>
  <c r="J247"/>
  <c r="G247"/>
  <c r="F247"/>
  <c r="K246"/>
  <c r="J246"/>
  <c r="G246"/>
  <c r="F246"/>
  <c r="K245"/>
  <c r="J245"/>
  <c r="G245"/>
  <c r="K244"/>
  <c r="J244"/>
  <c r="G244"/>
  <c r="K243"/>
  <c r="J243"/>
  <c r="G243"/>
  <c r="K242"/>
  <c r="J242"/>
  <c r="G242"/>
  <c r="K241"/>
  <c r="J241"/>
  <c r="G241"/>
  <c r="F241"/>
  <c r="K240"/>
  <c r="J240"/>
  <c r="G240"/>
  <c r="F240"/>
  <c r="K239"/>
  <c r="J239"/>
  <c r="G239"/>
  <c r="K238"/>
  <c r="J238"/>
  <c r="G238"/>
  <c r="F238"/>
  <c r="K237"/>
  <c r="J237"/>
  <c r="G237"/>
  <c r="F237"/>
  <c r="K236"/>
  <c r="J236"/>
  <c r="G236"/>
  <c r="F236"/>
  <c r="K235"/>
  <c r="J235"/>
  <c r="G235"/>
  <c r="F235"/>
  <c r="K234"/>
  <c r="J234"/>
  <c r="G234"/>
  <c r="F234"/>
  <c r="K233"/>
  <c r="J233"/>
  <c r="G233"/>
  <c r="F233"/>
  <c r="K232"/>
  <c r="J232"/>
  <c r="G232"/>
  <c r="F232"/>
  <c r="K231"/>
  <c r="J231"/>
  <c r="G231"/>
  <c r="F231"/>
  <c r="K230"/>
  <c r="J230"/>
  <c r="G230"/>
  <c r="F230"/>
  <c r="K229"/>
  <c r="J229"/>
  <c r="G229"/>
  <c r="F229"/>
  <c r="K228"/>
  <c r="J228"/>
  <c r="G228"/>
  <c r="F228"/>
  <c r="K227"/>
  <c r="J227"/>
  <c r="G227"/>
  <c r="F227"/>
  <c r="K226"/>
  <c r="J226"/>
  <c r="G226"/>
  <c r="F226"/>
  <c r="K225"/>
  <c r="J225"/>
  <c r="G225"/>
  <c r="F225"/>
  <c r="K224"/>
  <c r="J224"/>
  <c r="G224"/>
  <c r="F224"/>
  <c r="K223"/>
  <c r="J223"/>
  <c r="G223"/>
  <c r="F223"/>
  <c r="K222"/>
  <c r="J222"/>
  <c r="G222"/>
  <c r="F222"/>
  <c r="K221"/>
  <c r="J221"/>
  <c r="G221"/>
  <c r="F221"/>
  <c r="K220"/>
  <c r="J220"/>
  <c r="G220"/>
  <c r="F220"/>
  <c r="K219"/>
  <c r="J219"/>
  <c r="G219"/>
  <c r="F219"/>
  <c r="K218"/>
  <c r="J218"/>
  <c r="G218"/>
  <c r="F218"/>
  <c r="K217"/>
  <c r="J217"/>
  <c r="G217"/>
  <c r="F217"/>
  <c r="K216"/>
  <c r="J216"/>
  <c r="G216"/>
  <c r="F216"/>
  <c r="K215"/>
  <c r="J215"/>
  <c r="G215"/>
  <c r="F215"/>
  <c r="K214"/>
  <c r="J214"/>
  <c r="G214"/>
  <c r="F214"/>
  <c r="K213"/>
  <c r="J213"/>
  <c r="G213"/>
  <c r="F213"/>
  <c r="K212"/>
  <c r="J212"/>
  <c r="G212"/>
  <c r="F212"/>
  <c r="K211"/>
  <c r="J211"/>
  <c r="G211"/>
  <c r="F211"/>
  <c r="K210"/>
  <c r="J210"/>
  <c r="G210"/>
  <c r="F210"/>
  <c r="K209"/>
  <c r="J209"/>
  <c r="G209"/>
  <c r="F209"/>
  <c r="K208"/>
  <c r="J208"/>
  <c r="G208"/>
  <c r="F208"/>
  <c r="K207"/>
  <c r="J207"/>
  <c r="G207"/>
  <c r="F207"/>
  <c r="K206"/>
  <c r="J206"/>
  <c r="G206"/>
  <c r="F206"/>
  <c r="K205"/>
  <c r="J205"/>
  <c r="G205"/>
  <c r="F205"/>
  <c r="K204"/>
  <c r="J204"/>
  <c r="G204"/>
  <c r="F204"/>
  <c r="K203"/>
  <c r="J203"/>
  <c r="G203"/>
  <c r="F203"/>
  <c r="K202"/>
  <c r="J202"/>
  <c r="G202"/>
  <c r="F202"/>
  <c r="K201"/>
  <c r="J201"/>
  <c r="G201"/>
  <c r="F201"/>
  <c r="K200"/>
  <c r="J200"/>
  <c r="G200"/>
  <c r="F200"/>
  <c r="K199"/>
  <c r="J199"/>
  <c r="G199"/>
  <c r="F199"/>
  <c r="K198"/>
  <c r="J198"/>
  <c r="G198"/>
  <c r="F198"/>
  <c r="J197"/>
  <c r="G197"/>
  <c r="F197"/>
  <c r="C194"/>
  <c r="D190"/>
  <c r="K187"/>
  <c r="J187"/>
  <c r="G187"/>
  <c r="F187"/>
  <c r="K186"/>
  <c r="J186"/>
  <c r="G186"/>
  <c r="F186"/>
  <c r="K185"/>
  <c r="J185"/>
  <c r="G185"/>
  <c r="K184"/>
  <c r="J184"/>
  <c r="G184"/>
  <c r="K183"/>
  <c r="J183"/>
  <c r="G183"/>
  <c r="K182"/>
  <c r="J182"/>
  <c r="G182"/>
  <c r="K181"/>
  <c r="J181"/>
  <c r="G181"/>
  <c r="F181"/>
  <c r="K180"/>
  <c r="J180"/>
  <c r="G180"/>
  <c r="F180"/>
  <c r="K179"/>
  <c r="J179"/>
  <c r="G179"/>
  <c r="K178"/>
  <c r="J178"/>
  <c r="G178"/>
  <c r="F178"/>
  <c r="K177"/>
  <c r="J177"/>
  <c r="G177"/>
  <c r="F177"/>
  <c r="K176"/>
  <c r="J176"/>
  <c r="G176"/>
  <c r="F176"/>
  <c r="K175"/>
  <c r="J175"/>
  <c r="G175"/>
  <c r="F175"/>
  <c r="K174"/>
  <c r="J174"/>
  <c r="G174"/>
  <c r="F174"/>
  <c r="K173"/>
  <c r="J173"/>
  <c r="G173"/>
  <c r="F173"/>
  <c r="K172"/>
  <c r="J172"/>
  <c r="G172"/>
  <c r="F172"/>
  <c r="K171"/>
  <c r="J171"/>
  <c r="G171"/>
  <c r="F171"/>
  <c r="K170"/>
  <c r="J170"/>
  <c r="G170"/>
  <c r="F170"/>
  <c r="K169"/>
  <c r="J169"/>
  <c r="G169"/>
  <c r="F169"/>
  <c r="K168"/>
  <c r="J168"/>
  <c r="G168"/>
  <c r="F168"/>
  <c r="K167"/>
  <c r="J167"/>
  <c r="G167"/>
  <c r="F167"/>
  <c r="K166"/>
  <c r="J166"/>
  <c r="G166"/>
  <c r="F166"/>
  <c r="K165"/>
  <c r="J165"/>
  <c r="G165"/>
  <c r="F165"/>
  <c r="K164"/>
  <c r="J164"/>
  <c r="G164"/>
  <c r="F164"/>
  <c r="K163"/>
  <c r="J163"/>
  <c r="G163"/>
  <c r="F163"/>
  <c r="K162"/>
  <c r="J162"/>
  <c r="G162"/>
  <c r="F162"/>
  <c r="K161"/>
  <c r="J161"/>
  <c r="G161"/>
  <c r="F161"/>
  <c r="K160"/>
  <c r="J160"/>
  <c r="G160"/>
  <c r="F160"/>
  <c r="K159"/>
  <c r="J159"/>
  <c r="G159"/>
  <c r="F159"/>
  <c r="K158"/>
  <c r="J158"/>
  <c r="G158"/>
  <c r="F158"/>
  <c r="K157"/>
  <c r="J157"/>
  <c r="G157"/>
  <c r="F157"/>
  <c r="K156"/>
  <c r="J156"/>
  <c r="G156"/>
  <c r="F156"/>
  <c r="K155"/>
  <c r="J155"/>
  <c r="G155"/>
  <c r="F155"/>
  <c r="K154"/>
  <c r="J154"/>
  <c r="G154"/>
  <c r="F154"/>
  <c r="K153"/>
  <c r="J153"/>
  <c r="G153"/>
  <c r="F153"/>
  <c r="K152"/>
  <c r="J152"/>
  <c r="G152"/>
  <c r="F152"/>
  <c r="K151"/>
  <c r="J151"/>
  <c r="G151"/>
  <c r="F151"/>
  <c r="K150"/>
  <c r="J150"/>
  <c r="G150"/>
  <c r="F150"/>
  <c r="K149"/>
  <c r="J149"/>
  <c r="G149"/>
  <c r="F149"/>
  <c r="K148"/>
  <c r="J148"/>
  <c r="G148"/>
  <c r="F148"/>
  <c r="K147"/>
  <c r="J147"/>
  <c r="G147"/>
  <c r="F147"/>
  <c r="K146"/>
  <c r="J146"/>
  <c r="G146"/>
  <c r="F146"/>
  <c r="K145"/>
  <c r="J145"/>
  <c r="G145"/>
  <c r="F145"/>
  <c r="K144"/>
  <c r="J144"/>
  <c r="G144"/>
  <c r="F144"/>
  <c r="K143"/>
  <c r="J143"/>
  <c r="G143"/>
  <c r="F143"/>
  <c r="K142"/>
  <c r="J142"/>
  <c r="G142"/>
  <c r="F142"/>
  <c r="K141"/>
  <c r="J141"/>
  <c r="G141"/>
  <c r="F141"/>
  <c r="K140"/>
  <c r="J140"/>
  <c r="G140"/>
  <c r="F140"/>
  <c r="K139"/>
  <c r="J139"/>
  <c r="G139"/>
  <c r="F139"/>
  <c r="K138"/>
  <c r="J138"/>
  <c r="G138"/>
  <c r="F138"/>
  <c r="J137"/>
  <c r="G137"/>
  <c r="F137"/>
  <c r="C134"/>
  <c r="D130"/>
  <c r="K127"/>
  <c r="J127"/>
  <c r="G127"/>
  <c r="F127"/>
  <c r="K126"/>
  <c r="J126"/>
  <c r="G126"/>
  <c r="F126"/>
  <c r="K125"/>
  <c r="J125"/>
  <c r="G125"/>
  <c r="K124"/>
  <c r="J124"/>
  <c r="G124"/>
  <c r="K123"/>
  <c r="J123"/>
  <c r="G123"/>
  <c r="K122"/>
  <c r="J122"/>
  <c r="G122"/>
  <c r="K121"/>
  <c r="J121"/>
  <c r="G121"/>
  <c r="F121"/>
  <c r="K120"/>
  <c r="J120"/>
  <c r="G120"/>
  <c r="F120"/>
  <c r="K119"/>
  <c r="J119"/>
  <c r="G119"/>
  <c r="K118"/>
  <c r="J118"/>
  <c r="G118"/>
  <c r="F118"/>
  <c r="K117"/>
  <c r="J117"/>
  <c r="G117"/>
  <c r="F117"/>
  <c r="K116"/>
  <c r="J116"/>
  <c r="G116"/>
  <c r="F116"/>
  <c r="K115"/>
  <c r="J115"/>
  <c r="G115"/>
  <c r="F115"/>
  <c r="K114"/>
  <c r="J114"/>
  <c r="G114"/>
  <c r="F114"/>
  <c r="K113"/>
  <c r="J113"/>
  <c r="G113"/>
  <c r="F113"/>
  <c r="K112"/>
  <c r="J112"/>
  <c r="G112"/>
  <c r="F112"/>
  <c r="K111"/>
  <c r="J111"/>
  <c r="G111"/>
  <c r="F111"/>
  <c r="K110"/>
  <c r="J110"/>
  <c r="G110"/>
  <c r="F110"/>
  <c r="K109"/>
  <c r="J109"/>
  <c r="G109"/>
  <c r="F109"/>
  <c r="K108"/>
  <c r="J108"/>
  <c r="G108"/>
  <c r="F108"/>
  <c r="K107"/>
  <c r="J107"/>
  <c r="G107"/>
  <c r="F107"/>
  <c r="K106"/>
  <c r="J106"/>
  <c r="G106"/>
  <c r="F106"/>
  <c r="K105"/>
  <c r="J105"/>
  <c r="G105"/>
  <c r="F105"/>
  <c r="K104"/>
  <c r="J104"/>
  <c r="G104"/>
  <c r="F104"/>
  <c r="K103"/>
  <c r="J103"/>
  <c r="G103"/>
  <c r="F103"/>
  <c r="K102"/>
  <c r="J102"/>
  <c r="G102"/>
  <c r="F102"/>
  <c r="K101"/>
  <c r="J101"/>
  <c r="G101"/>
  <c r="F101"/>
  <c r="K100"/>
  <c r="J100"/>
  <c r="G100"/>
  <c r="F100"/>
  <c r="K99"/>
  <c r="J99"/>
  <c r="G99"/>
  <c r="F99"/>
  <c r="K98"/>
  <c r="J98"/>
  <c r="G98"/>
  <c r="F98"/>
  <c r="K97"/>
  <c r="J97"/>
  <c r="G97"/>
  <c r="F97"/>
  <c r="K96"/>
  <c r="J96"/>
  <c r="G96"/>
  <c r="F96"/>
  <c r="K95"/>
  <c r="J95"/>
  <c r="G95"/>
  <c r="F95"/>
  <c r="K94"/>
  <c r="J94"/>
  <c r="G94"/>
  <c r="F94"/>
  <c r="K93"/>
  <c r="J93"/>
  <c r="G93"/>
  <c r="F93"/>
  <c r="K92"/>
  <c r="J92"/>
  <c r="G92"/>
  <c r="F92"/>
  <c r="K91"/>
  <c r="J91"/>
  <c r="G91"/>
  <c r="F91"/>
  <c r="K90"/>
  <c r="J90"/>
  <c r="G90"/>
  <c r="F90"/>
  <c r="K89"/>
  <c r="J89"/>
  <c r="G89"/>
  <c r="F89"/>
  <c r="K88"/>
  <c r="J88"/>
  <c r="G88"/>
  <c r="F88"/>
  <c r="K87"/>
  <c r="J87"/>
  <c r="G87"/>
  <c r="F87"/>
  <c r="K86"/>
  <c r="J86"/>
  <c r="G86"/>
  <c r="F86"/>
  <c r="K85"/>
  <c r="J85"/>
  <c r="G85"/>
  <c r="F85"/>
  <c r="K84"/>
  <c r="J84"/>
  <c r="G84"/>
  <c r="F84"/>
  <c r="K83"/>
  <c r="J83"/>
  <c r="G83"/>
  <c r="F83"/>
  <c r="K82"/>
  <c r="J82"/>
  <c r="G82"/>
  <c r="F82"/>
  <c r="K81"/>
  <c r="J81"/>
  <c r="G81"/>
  <c r="F81"/>
  <c r="K80"/>
  <c r="J80"/>
  <c r="G80"/>
  <c r="F80"/>
  <c r="K79"/>
  <c r="J79"/>
  <c r="G79"/>
  <c r="F79"/>
  <c r="K78"/>
  <c r="J78"/>
  <c r="G78"/>
  <c r="F78"/>
  <c r="J77"/>
  <c r="G77"/>
  <c r="F77"/>
  <c r="C74"/>
  <c r="D70"/>
  <c r="K67"/>
  <c r="J67"/>
  <c r="G67"/>
  <c r="F67"/>
  <c r="K66"/>
  <c r="J66"/>
  <c r="G66"/>
  <c r="F66"/>
  <c r="K65"/>
  <c r="J65"/>
  <c r="G65"/>
  <c r="K64"/>
  <c r="J64"/>
  <c r="G64"/>
  <c r="K63"/>
  <c r="J63"/>
  <c r="G63"/>
  <c r="K62"/>
  <c r="J62"/>
  <c r="G62"/>
  <c r="K61"/>
  <c r="J61"/>
  <c r="G61"/>
  <c r="F61"/>
  <c r="K60"/>
  <c r="J60"/>
  <c r="G60"/>
  <c r="F60"/>
  <c r="K59"/>
  <c r="J59"/>
  <c r="G59"/>
  <c r="K58"/>
  <c r="J58"/>
  <c r="G58"/>
  <c r="F58"/>
  <c r="K57"/>
  <c r="J57"/>
  <c r="G57"/>
  <c r="F57"/>
  <c r="K56"/>
  <c r="J56"/>
  <c r="G56"/>
  <c r="F56"/>
  <c r="K55"/>
  <c r="J55"/>
  <c r="G55"/>
  <c r="F55"/>
  <c r="K54"/>
  <c r="J54"/>
  <c r="G54"/>
  <c r="F54"/>
  <c r="K53"/>
  <c r="J53"/>
  <c r="G53"/>
  <c r="F53"/>
  <c r="K52"/>
  <c r="J52"/>
  <c r="G52"/>
  <c r="F52"/>
  <c r="K51"/>
  <c r="J51"/>
  <c r="G51"/>
  <c r="F51"/>
  <c r="K50"/>
  <c r="J50"/>
  <c r="G50"/>
  <c r="F50"/>
  <c r="K49"/>
  <c r="J49"/>
  <c r="G49"/>
  <c r="F49"/>
  <c r="K48"/>
  <c r="J48"/>
  <c r="G48"/>
  <c r="F48"/>
  <c r="K47"/>
  <c r="J47"/>
  <c r="G47"/>
  <c r="F47"/>
  <c r="K46"/>
  <c r="J46"/>
  <c r="G46"/>
  <c r="F46"/>
  <c r="K45"/>
  <c r="J45"/>
  <c r="G45"/>
  <c r="F45"/>
  <c r="K44"/>
  <c r="J44"/>
  <c r="G44"/>
  <c r="F44"/>
  <c r="K43"/>
  <c r="J43"/>
  <c r="G43"/>
  <c r="F43"/>
  <c r="K42"/>
  <c r="J42"/>
  <c r="G42"/>
  <c r="F42"/>
  <c r="K41"/>
  <c r="J41"/>
  <c r="G41"/>
  <c r="F41"/>
  <c r="K40"/>
  <c r="J40"/>
  <c r="G40"/>
  <c r="F40"/>
  <c r="K39"/>
  <c r="J39"/>
  <c r="G39"/>
  <c r="F39"/>
  <c r="K38"/>
  <c r="J38"/>
  <c r="G38"/>
  <c r="F38"/>
  <c r="K37"/>
  <c r="J37"/>
  <c r="G37"/>
  <c r="F37"/>
  <c r="K36"/>
  <c r="J36"/>
  <c r="G36"/>
  <c r="F36"/>
  <c r="K35"/>
  <c r="J35"/>
  <c r="G35"/>
  <c r="F35"/>
  <c r="K34"/>
  <c r="J34"/>
  <c r="G34"/>
  <c r="F34"/>
  <c r="K33"/>
  <c r="J33"/>
  <c r="G33"/>
  <c r="F33"/>
  <c r="J32"/>
  <c r="G32"/>
  <c r="F32"/>
  <c r="K31"/>
  <c r="J31"/>
  <c r="G31"/>
  <c r="F31"/>
  <c r="K30"/>
  <c r="J30"/>
  <c r="G30"/>
  <c r="F30"/>
  <c r="K29"/>
  <c r="J29"/>
  <c r="G29"/>
  <c r="F29"/>
  <c r="K28"/>
  <c r="J28"/>
  <c r="G28"/>
  <c r="F28"/>
  <c r="K27"/>
  <c r="J27"/>
  <c r="G27"/>
  <c r="F27"/>
  <c r="K26"/>
  <c r="J26"/>
  <c r="G26"/>
  <c r="F26"/>
  <c r="K25"/>
  <c r="J25"/>
  <c r="G25"/>
  <c r="F25"/>
  <c r="K24"/>
  <c r="J24"/>
  <c r="G24"/>
  <c r="F24"/>
  <c r="K23"/>
  <c r="J23"/>
  <c r="G23"/>
  <c r="F23"/>
  <c r="K22"/>
  <c r="J22"/>
  <c r="G22"/>
  <c r="F22"/>
  <c r="K21"/>
  <c r="J21"/>
  <c r="G21"/>
  <c r="F21"/>
  <c r="K20"/>
  <c r="J20"/>
  <c r="G20"/>
  <c r="F20"/>
  <c r="K19"/>
  <c r="J19"/>
  <c r="G19"/>
  <c r="F19"/>
  <c r="K18"/>
  <c r="J18"/>
  <c r="G18"/>
  <c r="F18"/>
  <c r="J17"/>
  <c r="G17"/>
  <c r="F17"/>
  <c r="C14"/>
  <c r="D10"/>
  <c r="BU3"/>
  <c r="BT3"/>
  <c r="BS3"/>
  <c r="BR3"/>
  <c r="BQ3"/>
  <c r="BP3"/>
  <c r="BO3"/>
  <c r="BN3"/>
  <c r="BM3"/>
  <c r="BL3"/>
  <c r="BK3"/>
  <c r="BJ3"/>
  <c r="BI3"/>
  <c r="BH3"/>
  <c r="BG3"/>
  <c r="BF3"/>
  <c r="BE3"/>
  <c r="BD3"/>
  <c r="BC3"/>
  <c r="BB3"/>
  <c r="S2"/>
  <c r="R2"/>
  <c r="K83" i="7"/>
  <c r="J83"/>
  <c r="F83"/>
  <c r="G83" s="1"/>
  <c r="D67" s="1"/>
  <c r="K82"/>
  <c r="J82"/>
  <c r="G82"/>
  <c r="K81"/>
  <c r="J81"/>
  <c r="G81"/>
  <c r="E81"/>
  <c r="K80"/>
  <c r="J80"/>
  <c r="G80"/>
  <c r="E80"/>
  <c r="K79"/>
  <c r="J79"/>
  <c r="G79"/>
  <c r="E79"/>
  <c r="K78"/>
  <c r="J78"/>
  <c r="G78"/>
  <c r="K77"/>
  <c r="J77"/>
  <c r="G77"/>
  <c r="K76"/>
  <c r="J76"/>
  <c r="G76"/>
  <c r="E76"/>
  <c r="K75"/>
  <c r="J75"/>
  <c r="G75"/>
  <c r="E75"/>
  <c r="J74"/>
  <c r="G74"/>
  <c r="C71"/>
  <c r="K66"/>
  <c r="J66"/>
  <c r="G66"/>
  <c r="F66"/>
  <c r="K65"/>
  <c r="J65"/>
  <c r="G65"/>
  <c r="K64"/>
  <c r="J64"/>
  <c r="G64"/>
  <c r="K63"/>
  <c r="J63"/>
  <c r="G63"/>
  <c r="K62"/>
  <c r="J62"/>
  <c r="G62"/>
  <c r="E62"/>
  <c r="K61"/>
  <c r="J61"/>
  <c r="G61"/>
  <c r="K60"/>
  <c r="J60"/>
  <c r="G60"/>
  <c r="K59"/>
  <c r="J59"/>
  <c r="G59"/>
  <c r="K58"/>
  <c r="J58"/>
  <c r="G58"/>
  <c r="J57"/>
  <c r="G57"/>
  <c r="C54"/>
  <c r="D50"/>
  <c r="K47"/>
  <c r="J47"/>
  <c r="F47"/>
  <c r="G47" s="1"/>
  <c r="D30" s="1"/>
  <c r="G46"/>
  <c r="K45"/>
  <c r="J45"/>
  <c r="G45"/>
  <c r="K44"/>
  <c r="J44"/>
  <c r="G44"/>
  <c r="E44"/>
  <c r="K43"/>
  <c r="J43"/>
  <c r="G43"/>
  <c r="E43"/>
  <c r="K42"/>
  <c r="J42"/>
  <c r="G42"/>
  <c r="E42"/>
  <c r="K41"/>
  <c r="J41"/>
  <c r="G41"/>
  <c r="K40"/>
  <c r="J40"/>
  <c r="G40"/>
  <c r="K39"/>
  <c r="J39"/>
  <c r="G39"/>
  <c r="K38"/>
  <c r="J38"/>
  <c r="G38"/>
  <c r="E38"/>
  <c r="J37"/>
  <c r="G37"/>
  <c r="C34"/>
  <c r="K27"/>
  <c r="J27"/>
  <c r="G27"/>
  <c r="G26"/>
  <c r="K25"/>
  <c r="J25"/>
  <c r="G25"/>
  <c r="K24"/>
  <c r="J24"/>
  <c r="G24"/>
  <c r="E24"/>
  <c r="K23"/>
  <c r="J23"/>
  <c r="G23"/>
  <c r="E23"/>
  <c r="K22"/>
  <c r="J22"/>
  <c r="G22"/>
  <c r="E22"/>
  <c r="K21"/>
  <c r="J21"/>
  <c r="G21"/>
  <c r="K20"/>
  <c r="J20"/>
  <c r="G20"/>
  <c r="K19"/>
  <c r="J19"/>
  <c r="G19"/>
  <c r="K18"/>
  <c r="J18"/>
  <c r="G18"/>
  <c r="E18"/>
  <c r="J17"/>
  <c r="G17"/>
  <c r="C14"/>
  <c r="D10"/>
  <c r="BU3"/>
  <c r="BT3"/>
  <c r="BS3"/>
  <c r="BR3"/>
  <c r="BQ3"/>
  <c r="BP3"/>
  <c r="BO3"/>
  <c r="BN3"/>
  <c r="BM3"/>
  <c r="BL3"/>
  <c r="BK3"/>
  <c r="BJ3"/>
  <c r="BI3"/>
  <c r="BH3"/>
  <c r="BG3"/>
  <c r="BF3"/>
  <c r="BE3"/>
  <c r="BD3"/>
  <c r="BC3"/>
  <c r="BB3"/>
  <c r="T2"/>
  <c r="S2"/>
  <c r="I566" i="38"/>
  <c r="G566"/>
  <c r="AP565"/>
  <c r="AO565"/>
  <c r="AN565"/>
  <c r="AL565"/>
  <c r="AK565"/>
  <c r="AJ565"/>
  <c r="AH565"/>
  <c r="AG565"/>
  <c r="AF565"/>
  <c r="AD565"/>
  <c r="AC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B561"/>
  <c r="T561"/>
  <c r="E561"/>
  <c r="D561"/>
  <c r="I560"/>
  <c r="G560"/>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S556"/>
  <c r="K556"/>
  <c r="E556"/>
  <c r="D556"/>
  <c r="AP555"/>
  <c r="AO555"/>
  <c r="AN555"/>
  <c r="AL555"/>
  <c r="AK555"/>
  <c r="AJ555"/>
  <c r="AH555"/>
  <c r="AG555"/>
  <c r="AF555"/>
  <c r="AD555"/>
  <c r="AC555"/>
  <c r="AB555"/>
  <c r="Z555"/>
  <c r="R555"/>
  <c r="E555"/>
  <c r="D555"/>
  <c r="AP554"/>
  <c r="AO554"/>
  <c r="AN554"/>
  <c r="AL554"/>
  <c r="AK554"/>
  <c r="AJ554"/>
  <c r="AH554"/>
  <c r="AG554"/>
  <c r="AF554"/>
  <c r="AD554"/>
  <c r="AC554"/>
  <c r="AB554"/>
  <c r="X554"/>
  <c r="S554"/>
  <c r="E554"/>
  <c r="D554"/>
  <c r="AP553"/>
  <c r="AO553"/>
  <c r="AN553"/>
  <c r="AL553"/>
  <c r="AK553"/>
  <c r="AJ553"/>
  <c r="AH553"/>
  <c r="AG553"/>
  <c r="AF553"/>
  <c r="AD553"/>
  <c r="AC553"/>
  <c r="AB553"/>
  <c r="W553"/>
  <c r="E553"/>
  <c r="D553"/>
  <c r="AP552"/>
  <c r="AO552"/>
  <c r="AN552"/>
  <c r="AL552"/>
  <c r="AK552"/>
  <c r="AJ552"/>
  <c r="AH552"/>
  <c r="AG552"/>
  <c r="AF552"/>
  <c r="AD552"/>
  <c r="AC552"/>
  <c r="AB552"/>
  <c r="P552"/>
  <c r="E552"/>
  <c r="D552"/>
  <c r="AP551"/>
  <c r="AO551"/>
  <c r="AN551"/>
  <c r="AL551"/>
  <c r="AK551"/>
  <c r="AJ551"/>
  <c r="AH551"/>
  <c r="AG551"/>
  <c r="AF551"/>
  <c r="AD551"/>
  <c r="AC551"/>
  <c r="AB551"/>
  <c r="S551"/>
  <c r="O551"/>
  <c r="E551"/>
  <c r="D551"/>
  <c r="AP550"/>
  <c r="AO550"/>
  <c r="AN550"/>
  <c r="AL550"/>
  <c r="AK550"/>
  <c r="AJ550"/>
  <c r="AH550"/>
  <c r="AG550"/>
  <c r="AF550"/>
  <c r="AD550"/>
  <c r="AC550"/>
  <c r="AB550"/>
  <c r="X550"/>
  <c r="R550"/>
  <c r="E550"/>
  <c r="D550"/>
  <c r="AP549"/>
  <c r="AO549"/>
  <c r="AN549"/>
  <c r="AL549"/>
  <c r="AK549"/>
  <c r="AJ549"/>
  <c r="AH549"/>
  <c r="AG549"/>
  <c r="AF549"/>
  <c r="AD549"/>
  <c r="AC549"/>
  <c r="AB549"/>
  <c r="AA549"/>
  <c r="P549"/>
  <c r="K549"/>
  <c r="E549"/>
  <c r="D549"/>
  <c r="AP548"/>
  <c r="AO548"/>
  <c r="AN548"/>
  <c r="AL548"/>
  <c r="AK548"/>
  <c r="AJ548"/>
  <c r="AH548"/>
  <c r="AG548"/>
  <c r="AF548"/>
  <c r="AD548"/>
  <c r="AC548"/>
  <c r="AB548"/>
  <c r="Z548"/>
  <c r="V548"/>
  <c r="U548"/>
  <c r="K548"/>
  <c r="E548"/>
  <c r="D548"/>
  <c r="AP547"/>
  <c r="AO547"/>
  <c r="AN547"/>
  <c r="AL547"/>
  <c r="AK547"/>
  <c r="AJ547"/>
  <c r="AH547"/>
  <c r="AG547"/>
  <c r="AF547"/>
  <c r="AD547"/>
  <c r="AC547"/>
  <c r="AB547"/>
  <c r="X547"/>
  <c r="T547"/>
  <c r="N547"/>
  <c r="E547"/>
  <c r="D547"/>
  <c r="AP546"/>
  <c r="AO546"/>
  <c r="AN546"/>
  <c r="AL546"/>
  <c r="AK546"/>
  <c r="AJ546"/>
  <c r="AH546"/>
  <c r="AG546"/>
  <c r="AF546"/>
  <c r="AD546"/>
  <c r="AC546"/>
  <c r="AB546"/>
  <c r="AA546"/>
  <c r="U546"/>
  <c r="Q546"/>
  <c r="P546"/>
  <c r="K546"/>
  <c r="E546"/>
  <c r="D546"/>
  <c r="AP545"/>
  <c r="AO545"/>
  <c r="AN545"/>
  <c r="AL545"/>
  <c r="AK545"/>
  <c r="AJ545"/>
  <c r="AH545"/>
  <c r="AG545"/>
  <c r="AF545"/>
  <c r="AD545"/>
  <c r="AC545"/>
  <c r="AB545"/>
  <c r="W545"/>
  <c r="V545"/>
  <c r="R545"/>
  <c r="O545"/>
  <c r="K545"/>
  <c r="E545"/>
  <c r="D545"/>
  <c r="AP544"/>
  <c r="AO544"/>
  <c r="AN544"/>
  <c r="AL544"/>
  <c r="AK544"/>
  <c r="AJ544"/>
  <c r="AH544"/>
  <c r="AG544"/>
  <c r="AF544"/>
  <c r="AD544"/>
  <c r="AC544"/>
  <c r="AB544"/>
  <c r="Z544"/>
  <c r="Y544"/>
  <c r="W544"/>
  <c r="S544"/>
  <c r="R544"/>
  <c r="O544"/>
  <c r="M544"/>
  <c r="E544"/>
  <c r="D544"/>
  <c r="AP543"/>
  <c r="AO543"/>
  <c r="AN543"/>
  <c r="AL543"/>
  <c r="AK543"/>
  <c r="AJ543"/>
  <c r="AH543"/>
  <c r="AG543"/>
  <c r="AF543"/>
  <c r="AD543"/>
  <c r="AC543"/>
  <c r="AB543"/>
  <c r="X543"/>
  <c r="V543"/>
  <c r="U543"/>
  <c r="Q543"/>
  <c r="P543"/>
  <c r="M543"/>
  <c r="E543"/>
  <c r="D543"/>
  <c r="AP542"/>
  <c r="AO542"/>
  <c r="AN542"/>
  <c r="AL542"/>
  <c r="AK542"/>
  <c r="AJ542"/>
  <c r="AH542"/>
  <c r="AG542"/>
  <c r="AF542"/>
  <c r="AD542"/>
  <c r="AC542"/>
  <c r="AB542"/>
  <c r="AA542"/>
  <c r="X542"/>
  <c r="U542"/>
  <c r="T542"/>
  <c r="P542"/>
  <c r="O542"/>
  <c r="M542"/>
  <c r="E542"/>
  <c r="D542"/>
  <c r="I541"/>
  <c r="G541"/>
  <c r="AP540"/>
  <c r="AO540"/>
  <c r="AN540"/>
  <c r="AL540"/>
  <c r="AK540"/>
  <c r="AJ540"/>
  <c r="AH540"/>
  <c r="AG540"/>
  <c r="AF540"/>
  <c r="AD540"/>
  <c r="AC540"/>
  <c r="AB540"/>
  <c r="Z540"/>
  <c r="Y540"/>
  <c r="V540"/>
  <c r="T540"/>
  <c r="Q540"/>
  <c r="P540"/>
  <c r="L540"/>
  <c r="E540"/>
  <c r="D540"/>
  <c r="AP539"/>
  <c r="AO539"/>
  <c r="AN539"/>
  <c r="AL539"/>
  <c r="AK539"/>
  <c r="AJ539"/>
  <c r="AH539"/>
  <c r="AG539"/>
  <c r="AF539"/>
  <c r="AD539"/>
  <c r="AC539"/>
  <c r="AB539"/>
  <c r="X539"/>
  <c r="W539"/>
  <c r="T539"/>
  <c r="Q539"/>
  <c r="O539"/>
  <c r="M539"/>
  <c r="E539"/>
  <c r="D539"/>
  <c r="AP538"/>
  <c r="AO538"/>
  <c r="AN538"/>
  <c r="AL538"/>
  <c r="AK538"/>
  <c r="AJ538"/>
  <c r="AH538"/>
  <c r="AG538"/>
  <c r="AF538"/>
  <c r="AD538"/>
  <c r="AC538"/>
  <c r="AB538"/>
  <c r="AA538"/>
  <c r="W538"/>
  <c r="V538"/>
  <c r="S538"/>
  <c r="P538"/>
  <c r="N538"/>
  <c r="L538"/>
  <c r="E538"/>
  <c r="D538"/>
  <c r="AP537"/>
  <c r="AO537"/>
  <c r="AN537"/>
  <c r="AL537"/>
  <c r="AK537"/>
  <c r="AJ537"/>
  <c r="AH537"/>
  <c r="AG537"/>
  <c r="AF537"/>
  <c r="AD537"/>
  <c r="AC537"/>
  <c r="AB537"/>
  <c r="AA537"/>
  <c r="W537"/>
  <c r="V537"/>
  <c r="U537"/>
  <c r="Q537"/>
  <c r="O537"/>
  <c r="M537"/>
  <c r="E537"/>
  <c r="D537"/>
  <c r="AP536"/>
  <c r="AO536"/>
  <c r="AN536"/>
  <c r="AL536"/>
  <c r="AK536"/>
  <c r="AJ536"/>
  <c r="AH536"/>
  <c r="AG536"/>
  <c r="AF536"/>
  <c r="AD536"/>
  <c r="AC536"/>
  <c r="AB536"/>
  <c r="Z536"/>
  <c r="Y536"/>
  <c r="X536"/>
  <c r="U536"/>
  <c r="T536"/>
  <c r="R536"/>
  <c r="P536"/>
  <c r="N536"/>
  <c r="M536"/>
  <c r="E536"/>
  <c r="D536"/>
  <c r="AP535"/>
  <c r="AO535"/>
  <c r="AN535"/>
  <c r="AL535"/>
  <c r="AK535"/>
  <c r="AJ535"/>
  <c r="AH535"/>
  <c r="AG535"/>
  <c r="AF535"/>
  <c r="AD535"/>
  <c r="AC535"/>
  <c r="AB535"/>
  <c r="AA535"/>
  <c r="X535"/>
  <c r="W535"/>
  <c r="V535"/>
  <c r="T535"/>
  <c r="S535"/>
  <c r="R535"/>
  <c r="P535"/>
  <c r="O535"/>
  <c r="N535"/>
  <c r="L535"/>
  <c r="K535"/>
  <c r="E535"/>
  <c r="D535"/>
  <c r="AP534"/>
  <c r="AO534"/>
  <c r="AN534"/>
  <c r="AL534"/>
  <c r="AK534"/>
  <c r="AJ534"/>
  <c r="AH534"/>
  <c r="AG534"/>
  <c r="AF534"/>
  <c r="AD534"/>
  <c r="AC534"/>
  <c r="AB534"/>
  <c r="AA534"/>
  <c r="Z534"/>
  <c r="Y534"/>
  <c r="W534"/>
  <c r="V534"/>
  <c r="U534"/>
  <c r="S534"/>
  <c r="R534"/>
  <c r="Q534"/>
  <c r="O534"/>
  <c r="N534"/>
  <c r="M534"/>
  <c r="K534"/>
  <c r="E534"/>
  <c r="D534"/>
  <c r="AP533"/>
  <c r="AO533"/>
  <c r="AN533"/>
  <c r="AL533"/>
  <c r="AK533"/>
  <c r="AJ533"/>
  <c r="AH533"/>
  <c r="AG533"/>
  <c r="AF533"/>
  <c r="AD533"/>
  <c r="AC533"/>
  <c r="AB533"/>
  <c r="Z533"/>
  <c r="Y533"/>
  <c r="X533"/>
  <c r="V533"/>
  <c r="U533"/>
  <c r="T533"/>
  <c r="R533"/>
  <c r="Q533"/>
  <c r="P533"/>
  <c r="N533"/>
  <c r="M533"/>
  <c r="L533"/>
  <c r="E533"/>
  <c r="D533"/>
  <c r="AP532"/>
  <c r="AO532"/>
  <c r="AN532"/>
  <c r="AL532"/>
  <c r="AK532"/>
  <c r="AJ532"/>
  <c r="AH532"/>
  <c r="AG532"/>
  <c r="AF532"/>
  <c r="AD532"/>
  <c r="AC532"/>
  <c r="AB532"/>
  <c r="AA532"/>
  <c r="Z532"/>
  <c r="Y532"/>
  <c r="X532"/>
  <c r="W532"/>
  <c r="V532"/>
  <c r="U532"/>
  <c r="T532"/>
  <c r="S532"/>
  <c r="R532"/>
  <c r="Q532"/>
  <c r="P532"/>
  <c r="O532"/>
  <c r="N532"/>
  <c r="M532"/>
  <c r="L532"/>
  <c r="K532"/>
  <c r="E532"/>
  <c r="D532"/>
  <c r="AP531"/>
  <c r="AO531"/>
  <c r="AN531"/>
  <c r="AL531"/>
  <c r="AK531"/>
  <c r="AJ531"/>
  <c r="AH531"/>
  <c r="AG531"/>
  <c r="AF531"/>
  <c r="AD531"/>
  <c r="AC531"/>
  <c r="AB531"/>
  <c r="AA531"/>
  <c r="Z531"/>
  <c r="Y531"/>
  <c r="X531"/>
  <c r="W531"/>
  <c r="V531"/>
  <c r="U531"/>
  <c r="T531"/>
  <c r="S531"/>
  <c r="R531"/>
  <c r="Q531"/>
  <c r="P531"/>
  <c r="O531"/>
  <c r="N531"/>
  <c r="M531"/>
  <c r="L531"/>
  <c r="K531"/>
  <c r="E531"/>
  <c r="D531"/>
  <c r="AP530"/>
  <c r="AO530"/>
  <c r="AN530"/>
  <c r="AL530"/>
  <c r="AK530"/>
  <c r="AJ530"/>
  <c r="AH530"/>
  <c r="AG530"/>
  <c r="AF530"/>
  <c r="AD530"/>
  <c r="AC530"/>
  <c r="AB530"/>
  <c r="AA530"/>
  <c r="Z530"/>
  <c r="Y530"/>
  <c r="X530"/>
  <c r="W530"/>
  <c r="V530"/>
  <c r="U530"/>
  <c r="T530"/>
  <c r="S530"/>
  <c r="R530"/>
  <c r="Q530"/>
  <c r="P530"/>
  <c r="O530"/>
  <c r="N530"/>
  <c r="M530"/>
  <c r="L530"/>
  <c r="K530"/>
  <c r="E530"/>
  <c r="D530"/>
  <c r="AP529"/>
  <c r="AO529"/>
  <c r="AN529"/>
  <c r="AL529"/>
  <c r="AK529"/>
  <c r="AJ529"/>
  <c r="AH529"/>
  <c r="AG529"/>
  <c r="AF529"/>
  <c r="AD529"/>
  <c r="AC529"/>
  <c r="AB529"/>
  <c r="AA529"/>
  <c r="Z529"/>
  <c r="Y529"/>
  <c r="X529"/>
  <c r="W529"/>
  <c r="V529"/>
  <c r="U529"/>
  <c r="T529"/>
  <c r="S529"/>
  <c r="R529"/>
  <c r="Q529"/>
  <c r="P529"/>
  <c r="O529"/>
  <c r="N529"/>
  <c r="M529"/>
  <c r="L529"/>
  <c r="K529"/>
  <c r="E529"/>
  <c r="D529"/>
  <c r="AP528"/>
  <c r="AO528"/>
  <c r="AN528"/>
  <c r="AL528"/>
  <c r="AK528"/>
  <c r="AJ528"/>
  <c r="AH528"/>
  <c r="AG528"/>
  <c r="AF528"/>
  <c r="AD528"/>
  <c r="AC528"/>
  <c r="AB528"/>
  <c r="AA528"/>
  <c r="Z528"/>
  <c r="Y528"/>
  <c r="X528"/>
  <c r="W528"/>
  <c r="V528"/>
  <c r="U528"/>
  <c r="T528"/>
  <c r="S528"/>
  <c r="R528"/>
  <c r="Q528"/>
  <c r="P528"/>
  <c r="O528"/>
  <c r="N528"/>
  <c r="M528"/>
  <c r="L528"/>
  <c r="K528"/>
  <c r="E528"/>
  <c r="D528"/>
  <c r="I527"/>
  <c r="G527"/>
  <c r="I526"/>
  <c r="G526"/>
  <c r="AP525"/>
  <c r="AO525"/>
  <c r="AN525"/>
  <c r="AL525"/>
  <c r="AK525"/>
  <c r="AJ525"/>
  <c r="AH525"/>
  <c r="AG525"/>
  <c r="AF525"/>
  <c r="AD525"/>
  <c r="AC525"/>
  <c r="AB525"/>
  <c r="AA525"/>
  <c r="Z525"/>
  <c r="Y525"/>
  <c r="X525"/>
  <c r="W525"/>
  <c r="V525"/>
  <c r="U525"/>
  <c r="T525"/>
  <c r="S525"/>
  <c r="R525"/>
  <c r="Q525"/>
  <c r="P525"/>
  <c r="O525"/>
  <c r="N525"/>
  <c r="M525"/>
  <c r="L525"/>
  <c r="K525"/>
  <c r="E525"/>
  <c r="D525"/>
  <c r="AP524"/>
  <c r="AO524"/>
  <c r="AN524"/>
  <c r="AL524"/>
  <c r="AK524"/>
  <c r="AJ524"/>
  <c r="AH524"/>
  <c r="AG524"/>
  <c r="AF524"/>
  <c r="AD524"/>
  <c r="AC524"/>
  <c r="AB524"/>
  <c r="AA524"/>
  <c r="Z524"/>
  <c r="Y524"/>
  <c r="X524"/>
  <c r="W524"/>
  <c r="V524"/>
  <c r="U524"/>
  <c r="T524"/>
  <c r="S524"/>
  <c r="R524"/>
  <c r="Q524"/>
  <c r="P524"/>
  <c r="O524"/>
  <c r="N524"/>
  <c r="M524"/>
  <c r="L524"/>
  <c r="K524"/>
  <c r="E524"/>
  <c r="D524"/>
  <c r="AP523"/>
  <c r="AO523"/>
  <c r="AN523"/>
  <c r="AL523"/>
  <c r="AK523"/>
  <c r="AJ523"/>
  <c r="AH523"/>
  <c r="AG523"/>
  <c r="AF523"/>
  <c r="AD523"/>
  <c r="AC523"/>
  <c r="AB523"/>
  <c r="AA523"/>
  <c r="Z523"/>
  <c r="Y523"/>
  <c r="X523"/>
  <c r="W523"/>
  <c r="V523"/>
  <c r="U523"/>
  <c r="T523"/>
  <c r="S523"/>
  <c r="R523"/>
  <c r="Q523"/>
  <c r="P523"/>
  <c r="O523"/>
  <c r="N523"/>
  <c r="M523"/>
  <c r="L523"/>
  <c r="K523"/>
  <c r="E523"/>
  <c r="D523"/>
  <c r="AP522"/>
  <c r="AO522"/>
  <c r="AN522"/>
  <c r="AL522"/>
  <c r="AK522"/>
  <c r="AJ522"/>
  <c r="AH522"/>
  <c r="AG522"/>
  <c r="AF522"/>
  <c r="AD522"/>
  <c r="AC522"/>
  <c r="AB522"/>
  <c r="AA522"/>
  <c r="Z522"/>
  <c r="Y522"/>
  <c r="X522"/>
  <c r="W522"/>
  <c r="V522"/>
  <c r="U522"/>
  <c r="T522"/>
  <c r="S522"/>
  <c r="R522"/>
  <c r="Q522"/>
  <c r="P522"/>
  <c r="O522"/>
  <c r="N522"/>
  <c r="M522"/>
  <c r="L522"/>
  <c r="K522"/>
  <c r="E522"/>
  <c r="D522"/>
  <c r="AP521"/>
  <c r="AO521"/>
  <c r="AN521"/>
  <c r="AL521"/>
  <c r="AK521"/>
  <c r="AJ521"/>
  <c r="AH521"/>
  <c r="AG521"/>
  <c r="AF521"/>
  <c r="AD521"/>
  <c r="AC521"/>
  <c r="AB521"/>
  <c r="AA521"/>
  <c r="Z521"/>
  <c r="Y521"/>
  <c r="X521"/>
  <c r="W521"/>
  <c r="V521"/>
  <c r="U521"/>
  <c r="T521"/>
  <c r="S521"/>
  <c r="R521"/>
  <c r="Q521"/>
  <c r="P521"/>
  <c r="O521"/>
  <c r="N521"/>
  <c r="M521"/>
  <c r="L521"/>
  <c r="K521"/>
  <c r="E521"/>
  <c r="D521"/>
  <c r="AP520"/>
  <c r="AO520"/>
  <c r="AN520"/>
  <c r="AL520"/>
  <c r="AK520"/>
  <c r="AJ520"/>
  <c r="AH520"/>
  <c r="AG520"/>
  <c r="AF520"/>
  <c r="AD520"/>
  <c r="AC520"/>
  <c r="AB520"/>
  <c r="AA520"/>
  <c r="Z520"/>
  <c r="Y520"/>
  <c r="X520"/>
  <c r="W520"/>
  <c r="V520"/>
  <c r="U520"/>
  <c r="T520"/>
  <c r="S520"/>
  <c r="R520"/>
  <c r="Q520"/>
  <c r="P520"/>
  <c r="O520"/>
  <c r="N520"/>
  <c r="M520"/>
  <c r="L520"/>
  <c r="K520"/>
  <c r="E520"/>
  <c r="D520"/>
  <c r="AP519"/>
  <c r="AO519"/>
  <c r="AN519"/>
  <c r="AL519"/>
  <c r="AK519"/>
  <c r="AJ519"/>
  <c r="AH519"/>
  <c r="AG519"/>
  <c r="AF519"/>
  <c r="AD519"/>
  <c r="AC519"/>
  <c r="AB519"/>
  <c r="AA519"/>
  <c r="Z519"/>
  <c r="Y519"/>
  <c r="X519"/>
  <c r="W519"/>
  <c r="V519"/>
  <c r="U519"/>
  <c r="T519"/>
  <c r="S519"/>
  <c r="R519"/>
  <c r="Q519"/>
  <c r="P519"/>
  <c r="O519"/>
  <c r="N519"/>
  <c r="M519"/>
  <c r="L519"/>
  <c r="K519"/>
  <c r="E519"/>
  <c r="D519"/>
  <c r="AP518"/>
  <c r="AO518"/>
  <c r="AN518"/>
  <c r="AL518"/>
  <c r="AK518"/>
  <c r="AJ518"/>
  <c r="AH518"/>
  <c r="AG518"/>
  <c r="AF518"/>
  <c r="AD518"/>
  <c r="AC518"/>
  <c r="AB518"/>
  <c r="AA518"/>
  <c r="Z518"/>
  <c r="Y518"/>
  <c r="X518"/>
  <c r="W518"/>
  <c r="V518"/>
  <c r="U518"/>
  <c r="T518"/>
  <c r="S518"/>
  <c r="R518"/>
  <c r="Q518"/>
  <c r="P518"/>
  <c r="O518"/>
  <c r="N518"/>
  <c r="M518"/>
  <c r="L518"/>
  <c r="K518"/>
  <c r="E518"/>
  <c r="D518"/>
  <c r="AP517"/>
  <c r="AO517"/>
  <c r="AN517"/>
  <c r="AL517"/>
  <c r="AK517"/>
  <c r="AJ517"/>
  <c r="AH517"/>
  <c r="AG517"/>
  <c r="AF517"/>
  <c r="AD517"/>
  <c r="AC517"/>
  <c r="AB517"/>
  <c r="AA517"/>
  <c r="Z517"/>
  <c r="Y517"/>
  <c r="X517"/>
  <c r="W517"/>
  <c r="V517"/>
  <c r="U517"/>
  <c r="T517"/>
  <c r="S517"/>
  <c r="R517"/>
  <c r="Q517"/>
  <c r="P517"/>
  <c r="O517"/>
  <c r="N517"/>
  <c r="M517"/>
  <c r="L517"/>
  <c r="K517"/>
  <c r="E517"/>
  <c r="D517"/>
  <c r="AP516"/>
  <c r="AO516"/>
  <c r="AN516"/>
  <c r="AL516"/>
  <c r="AK516"/>
  <c r="AJ516"/>
  <c r="AH516"/>
  <c r="AG516"/>
  <c r="AF516"/>
  <c r="AD516"/>
  <c r="AC516"/>
  <c r="AB516"/>
  <c r="AA516"/>
  <c r="Z516"/>
  <c r="Y516"/>
  <c r="X516"/>
  <c r="W516"/>
  <c r="V516"/>
  <c r="U516"/>
  <c r="T516"/>
  <c r="S516"/>
  <c r="R516"/>
  <c r="Q516"/>
  <c r="P516"/>
  <c r="O516"/>
  <c r="N516"/>
  <c r="M516"/>
  <c r="L516"/>
  <c r="K516"/>
  <c r="E516"/>
  <c r="D516"/>
  <c r="AP515"/>
  <c r="AO515"/>
  <c r="AN515"/>
  <c r="AL515"/>
  <c r="AK515"/>
  <c r="AJ515"/>
  <c r="AH515"/>
  <c r="AG515"/>
  <c r="AF515"/>
  <c r="AD515"/>
  <c r="AC515"/>
  <c r="AB515"/>
  <c r="AA515"/>
  <c r="Z515"/>
  <c r="Y515"/>
  <c r="X515"/>
  <c r="W515"/>
  <c r="V515"/>
  <c r="U515"/>
  <c r="T515"/>
  <c r="S515"/>
  <c r="R515"/>
  <c r="Q515"/>
  <c r="P515"/>
  <c r="O515"/>
  <c r="N515"/>
  <c r="M515"/>
  <c r="L515"/>
  <c r="K515"/>
  <c r="E515"/>
  <c r="D515"/>
  <c r="AP514"/>
  <c r="AO514"/>
  <c r="AN514"/>
  <c r="AL514"/>
  <c r="AK514"/>
  <c r="AJ514"/>
  <c r="AH514"/>
  <c r="AG514"/>
  <c r="AF514"/>
  <c r="AD514"/>
  <c r="AC514"/>
  <c r="AB514"/>
  <c r="AA514"/>
  <c r="Z514"/>
  <c r="Y514"/>
  <c r="X514"/>
  <c r="W514"/>
  <c r="V514"/>
  <c r="U514"/>
  <c r="T514"/>
  <c r="S514"/>
  <c r="R514"/>
  <c r="Q514"/>
  <c r="P514"/>
  <c r="O514"/>
  <c r="N514"/>
  <c r="M514"/>
  <c r="L514"/>
  <c r="K514"/>
  <c r="E514"/>
  <c r="D514"/>
  <c r="AP513"/>
  <c r="AO513"/>
  <c r="AN513"/>
  <c r="AL513"/>
  <c r="AK513"/>
  <c r="AJ513"/>
  <c r="AH513"/>
  <c r="AG513"/>
  <c r="AF513"/>
  <c r="AD513"/>
  <c r="AC513"/>
  <c r="AB513"/>
  <c r="AA513"/>
  <c r="Z513"/>
  <c r="Y513"/>
  <c r="X513"/>
  <c r="W513"/>
  <c r="V513"/>
  <c r="U513"/>
  <c r="T513"/>
  <c r="S513"/>
  <c r="R513"/>
  <c r="Q513"/>
  <c r="P513"/>
  <c r="O513"/>
  <c r="N513"/>
  <c r="M513"/>
  <c r="L513"/>
  <c r="K513"/>
  <c r="E513"/>
  <c r="D513"/>
  <c r="AP512"/>
  <c r="AO512"/>
  <c r="AN512"/>
  <c r="AL512"/>
  <c r="AK512"/>
  <c r="AJ512"/>
  <c r="AH512"/>
  <c r="AG512"/>
  <c r="AF512"/>
  <c r="AD512"/>
  <c r="AC512"/>
  <c r="AB512"/>
  <c r="AA512"/>
  <c r="Z512"/>
  <c r="Y512"/>
  <c r="X512"/>
  <c r="W512"/>
  <c r="V512"/>
  <c r="U512"/>
  <c r="T512"/>
  <c r="S512"/>
  <c r="R512"/>
  <c r="Q512"/>
  <c r="P512"/>
  <c r="O512"/>
  <c r="N512"/>
  <c r="M512"/>
  <c r="L512"/>
  <c r="K512"/>
  <c r="E512"/>
  <c r="D512"/>
  <c r="AP511"/>
  <c r="AO511"/>
  <c r="AN511"/>
  <c r="AL511"/>
  <c r="AK511"/>
  <c r="AJ511"/>
  <c r="AH511"/>
  <c r="AG511"/>
  <c r="AF511"/>
  <c r="AD511"/>
  <c r="AC511"/>
  <c r="AB511"/>
  <c r="AA511"/>
  <c r="Z511"/>
  <c r="Y511"/>
  <c r="X511"/>
  <c r="W511"/>
  <c r="V511"/>
  <c r="U511"/>
  <c r="T511"/>
  <c r="S511"/>
  <c r="R511"/>
  <c r="Q511"/>
  <c r="P511"/>
  <c r="O511"/>
  <c r="N511"/>
  <c r="M511"/>
  <c r="L511"/>
  <c r="K511"/>
  <c r="E511"/>
  <c r="D511"/>
  <c r="AP510"/>
  <c r="AO510"/>
  <c r="AN510"/>
  <c r="AL510"/>
  <c r="AK510"/>
  <c r="AJ510"/>
  <c r="AH510"/>
  <c r="AG510"/>
  <c r="AF510"/>
  <c r="AD510"/>
  <c r="AC510"/>
  <c r="AB510"/>
  <c r="AA510"/>
  <c r="Z510"/>
  <c r="Y510"/>
  <c r="X510"/>
  <c r="W510"/>
  <c r="V510"/>
  <c r="U510"/>
  <c r="T510"/>
  <c r="S510"/>
  <c r="R510"/>
  <c r="Q510"/>
  <c r="P510"/>
  <c r="O510"/>
  <c r="N510"/>
  <c r="M510"/>
  <c r="L510"/>
  <c r="K510"/>
  <c r="E510"/>
  <c r="D510"/>
  <c r="I509"/>
  <c r="G509"/>
  <c r="AP508"/>
  <c r="AO508"/>
  <c r="AN508"/>
  <c r="AL508"/>
  <c r="AK508"/>
  <c r="AJ508"/>
  <c r="AH508"/>
  <c r="AG508"/>
  <c r="AF508"/>
  <c r="AD508"/>
  <c r="AC508"/>
  <c r="AB508"/>
  <c r="AA508"/>
  <c r="Z508"/>
  <c r="Y508"/>
  <c r="X508"/>
  <c r="W508"/>
  <c r="V508"/>
  <c r="U508"/>
  <c r="T508"/>
  <c r="S508"/>
  <c r="R508"/>
  <c r="Q508"/>
  <c r="P508"/>
  <c r="O508"/>
  <c r="N508"/>
  <c r="M508"/>
  <c r="L508"/>
  <c r="K508"/>
  <c r="E508"/>
  <c r="D508"/>
  <c r="AP507"/>
  <c r="AO507"/>
  <c r="AN507"/>
  <c r="AL507"/>
  <c r="AK507"/>
  <c r="AJ507"/>
  <c r="AH507"/>
  <c r="AG507"/>
  <c r="AF507"/>
  <c r="AD507"/>
  <c r="AC507"/>
  <c r="AB507"/>
  <c r="AA507"/>
  <c r="Z507"/>
  <c r="Y507"/>
  <c r="X507"/>
  <c r="W507"/>
  <c r="V507"/>
  <c r="U507"/>
  <c r="T507"/>
  <c r="S507"/>
  <c r="R507"/>
  <c r="Q507"/>
  <c r="P507"/>
  <c r="O507"/>
  <c r="N507"/>
  <c r="M507"/>
  <c r="L507"/>
  <c r="K507"/>
  <c r="E507"/>
  <c r="D507"/>
  <c r="AP506"/>
  <c r="AO506"/>
  <c r="AN506"/>
  <c r="AL506"/>
  <c r="AK506"/>
  <c r="AJ506"/>
  <c r="AH506"/>
  <c r="AG506"/>
  <c r="AF506"/>
  <c r="AD506"/>
  <c r="AC506"/>
  <c r="AB506"/>
  <c r="AA506"/>
  <c r="Z506"/>
  <c r="Y506"/>
  <c r="X506"/>
  <c r="W506"/>
  <c r="V506"/>
  <c r="U506"/>
  <c r="T506"/>
  <c r="S506"/>
  <c r="R506"/>
  <c r="Q506"/>
  <c r="P506"/>
  <c r="O506"/>
  <c r="N506"/>
  <c r="M506"/>
  <c r="L506"/>
  <c r="K506"/>
  <c r="E506"/>
  <c r="D506"/>
  <c r="AP505"/>
  <c r="AO505"/>
  <c r="AN505"/>
  <c r="AL505"/>
  <c r="AK505"/>
  <c r="AJ505"/>
  <c r="AH505"/>
  <c r="AG505"/>
  <c r="AF505"/>
  <c r="AD505"/>
  <c r="AC505"/>
  <c r="AB505"/>
  <c r="AA505"/>
  <c r="Z505"/>
  <c r="Y505"/>
  <c r="X505"/>
  <c r="W505"/>
  <c r="V505"/>
  <c r="U505"/>
  <c r="T505"/>
  <c r="S505"/>
  <c r="R505"/>
  <c r="Q505"/>
  <c r="P505"/>
  <c r="O505"/>
  <c r="N505"/>
  <c r="M505"/>
  <c r="L505"/>
  <c r="K505"/>
  <c r="E505"/>
  <c r="D505"/>
  <c r="AP504"/>
  <c r="AO504"/>
  <c r="AN504"/>
  <c r="AL504"/>
  <c r="AK504"/>
  <c r="AJ504"/>
  <c r="AH504"/>
  <c r="AG504"/>
  <c r="AF504"/>
  <c r="AD504"/>
  <c r="AC504"/>
  <c r="AB504"/>
  <c r="AA504"/>
  <c r="Z504"/>
  <c r="Y504"/>
  <c r="X504"/>
  <c r="W504"/>
  <c r="V504"/>
  <c r="U504"/>
  <c r="T504"/>
  <c r="S504"/>
  <c r="R504"/>
  <c r="Q504"/>
  <c r="P504"/>
  <c r="O504"/>
  <c r="N504"/>
  <c r="M504"/>
  <c r="L504"/>
  <c r="K504"/>
  <c r="E504"/>
  <c r="D504"/>
  <c r="AP503"/>
  <c r="AO503"/>
  <c r="AN503"/>
  <c r="AL503"/>
  <c r="AK503"/>
  <c r="AJ503"/>
  <c r="AH503"/>
  <c r="AG503"/>
  <c r="AF503"/>
  <c r="AD503"/>
  <c r="AC503"/>
  <c r="AB503"/>
  <c r="AA503"/>
  <c r="Z503"/>
  <c r="Y503"/>
  <c r="X503"/>
  <c r="W503"/>
  <c r="V503"/>
  <c r="U503"/>
  <c r="T503"/>
  <c r="S503"/>
  <c r="R503"/>
  <c r="Q503"/>
  <c r="P503"/>
  <c r="O503"/>
  <c r="N503"/>
  <c r="M503"/>
  <c r="L503"/>
  <c r="K503"/>
  <c r="E503"/>
  <c r="D503"/>
  <c r="AP502"/>
  <c r="AO502"/>
  <c r="AN502"/>
  <c r="AL502"/>
  <c r="AK502"/>
  <c r="AJ502"/>
  <c r="AH502"/>
  <c r="AG502"/>
  <c r="AF502"/>
  <c r="AD502"/>
  <c r="AC502"/>
  <c r="AB502"/>
  <c r="AA502"/>
  <c r="Z502"/>
  <c r="Y502"/>
  <c r="X502"/>
  <c r="W502"/>
  <c r="V502"/>
  <c r="U502"/>
  <c r="T502"/>
  <c r="S502"/>
  <c r="R502"/>
  <c r="Q502"/>
  <c r="P502"/>
  <c r="O502"/>
  <c r="N502"/>
  <c r="M502"/>
  <c r="L502"/>
  <c r="K502"/>
  <c r="E502"/>
  <c r="D502"/>
  <c r="AP501"/>
  <c r="AO501"/>
  <c r="AN501"/>
  <c r="AL501"/>
  <c r="AK501"/>
  <c r="AJ501"/>
  <c r="AH501"/>
  <c r="AG501"/>
  <c r="AF501"/>
  <c r="AD501"/>
  <c r="AC501"/>
  <c r="AB501"/>
  <c r="AA501"/>
  <c r="Z501"/>
  <c r="Y501"/>
  <c r="X501"/>
  <c r="W501"/>
  <c r="V501"/>
  <c r="U501"/>
  <c r="T501"/>
  <c r="S501"/>
  <c r="R501"/>
  <c r="Q501"/>
  <c r="P501"/>
  <c r="O501"/>
  <c r="N501"/>
  <c r="M501"/>
  <c r="L501"/>
  <c r="K501"/>
  <c r="E501"/>
  <c r="D501"/>
  <c r="I500"/>
  <c r="G500"/>
  <c r="I499"/>
  <c r="G499"/>
  <c r="AP498"/>
  <c r="AO498"/>
  <c r="AN498"/>
  <c r="AL498"/>
  <c r="AK498"/>
  <c r="AJ498"/>
  <c r="AH498"/>
  <c r="AG498"/>
  <c r="AF498"/>
  <c r="AD498"/>
  <c r="AC498"/>
  <c r="AB498"/>
  <c r="AA498"/>
  <c r="Z498"/>
  <c r="Y498"/>
  <c r="X498"/>
  <c r="W498"/>
  <c r="V498"/>
  <c r="U498"/>
  <c r="T498"/>
  <c r="S498"/>
  <c r="R498"/>
  <c r="Q498"/>
  <c r="P498"/>
  <c r="O498"/>
  <c r="N498"/>
  <c r="M498"/>
  <c r="L498"/>
  <c r="K498"/>
  <c r="E498"/>
  <c r="D498"/>
  <c r="AP497"/>
  <c r="AO497"/>
  <c r="AN497"/>
  <c r="AL497"/>
  <c r="AK497"/>
  <c r="AJ497"/>
  <c r="AH497"/>
  <c r="AG497"/>
  <c r="AF497"/>
  <c r="AD497"/>
  <c r="AC497"/>
  <c r="AB497"/>
  <c r="AA497"/>
  <c r="Z497"/>
  <c r="Y497"/>
  <c r="X497"/>
  <c r="W497"/>
  <c r="V497"/>
  <c r="U497"/>
  <c r="T497"/>
  <c r="S497"/>
  <c r="R497"/>
  <c r="Q497"/>
  <c r="P497"/>
  <c r="O497"/>
  <c r="N497"/>
  <c r="M497"/>
  <c r="L497"/>
  <c r="K497"/>
  <c r="E497"/>
  <c r="D497"/>
  <c r="AP496"/>
  <c r="AO496"/>
  <c r="AN496"/>
  <c r="AL496"/>
  <c r="AK496"/>
  <c r="AJ496"/>
  <c r="AH496"/>
  <c r="AG496"/>
  <c r="AF496"/>
  <c r="AD496"/>
  <c r="AC496"/>
  <c r="AB496"/>
  <c r="AA496"/>
  <c r="Z496"/>
  <c r="Y496"/>
  <c r="X496"/>
  <c r="W496"/>
  <c r="V496"/>
  <c r="U496"/>
  <c r="T496"/>
  <c r="S496"/>
  <c r="R496"/>
  <c r="Q496"/>
  <c r="P496"/>
  <c r="O496"/>
  <c r="N496"/>
  <c r="M496"/>
  <c r="L496"/>
  <c r="K496"/>
  <c r="E496"/>
  <c r="D496"/>
  <c r="AP495"/>
  <c r="AO495"/>
  <c r="AN495"/>
  <c r="AL495"/>
  <c r="AK495"/>
  <c r="AJ495"/>
  <c r="AH495"/>
  <c r="AG495"/>
  <c r="AF495"/>
  <c r="AD495"/>
  <c r="AC495"/>
  <c r="AB495"/>
  <c r="AA495"/>
  <c r="Z495"/>
  <c r="Y495"/>
  <c r="X495"/>
  <c r="W495"/>
  <c r="V495"/>
  <c r="U495"/>
  <c r="T495"/>
  <c r="S495"/>
  <c r="R495"/>
  <c r="Q495"/>
  <c r="P495"/>
  <c r="O495"/>
  <c r="N495"/>
  <c r="M495"/>
  <c r="L495"/>
  <c r="K495"/>
  <c r="E495"/>
  <c r="D495"/>
  <c r="AP494"/>
  <c r="AO494"/>
  <c r="AN494"/>
  <c r="AL494"/>
  <c r="AK494"/>
  <c r="AJ494"/>
  <c r="AH494"/>
  <c r="AG494"/>
  <c r="AF494"/>
  <c r="AD494"/>
  <c r="AC494"/>
  <c r="AB494"/>
  <c r="AA494"/>
  <c r="Z494"/>
  <c r="Y494"/>
  <c r="X494"/>
  <c r="W494"/>
  <c r="V494"/>
  <c r="U494"/>
  <c r="T494"/>
  <c r="S494"/>
  <c r="R494"/>
  <c r="Q494"/>
  <c r="P494"/>
  <c r="O494"/>
  <c r="N494"/>
  <c r="M494"/>
  <c r="L494"/>
  <c r="K494"/>
  <c r="E494"/>
  <c r="D494"/>
  <c r="AP493"/>
  <c r="AO493"/>
  <c r="AN493"/>
  <c r="AL493"/>
  <c r="AK493"/>
  <c r="AJ493"/>
  <c r="AH493"/>
  <c r="AG493"/>
  <c r="AF493"/>
  <c r="AD493"/>
  <c r="AC493"/>
  <c r="AB493"/>
  <c r="AA493"/>
  <c r="Z493"/>
  <c r="Y493"/>
  <c r="X493"/>
  <c r="W493"/>
  <c r="V493"/>
  <c r="U493"/>
  <c r="T493"/>
  <c r="S493"/>
  <c r="R493"/>
  <c r="Q493"/>
  <c r="P493"/>
  <c r="O493"/>
  <c r="N493"/>
  <c r="M493"/>
  <c r="L493"/>
  <c r="K493"/>
  <c r="E493"/>
  <c r="D493"/>
  <c r="AP492"/>
  <c r="AO492"/>
  <c r="AN492"/>
  <c r="AL492"/>
  <c r="AK492"/>
  <c r="AJ492"/>
  <c r="AH492"/>
  <c r="AG492"/>
  <c r="AF492"/>
  <c r="AD492"/>
  <c r="AC492"/>
  <c r="AB492"/>
  <c r="AA492"/>
  <c r="Z492"/>
  <c r="Y492"/>
  <c r="X492"/>
  <c r="W492"/>
  <c r="V492"/>
  <c r="U492"/>
  <c r="T492"/>
  <c r="S492"/>
  <c r="R492"/>
  <c r="Q492"/>
  <c r="P492"/>
  <c r="O492"/>
  <c r="N492"/>
  <c r="M492"/>
  <c r="L492"/>
  <c r="K492"/>
  <c r="E492"/>
  <c r="D492"/>
  <c r="AP491"/>
  <c r="AO491"/>
  <c r="AN491"/>
  <c r="AL491"/>
  <c r="AK491"/>
  <c r="AJ491"/>
  <c r="AH491"/>
  <c r="AG491"/>
  <c r="AF491"/>
  <c r="AD491"/>
  <c r="AC491"/>
  <c r="AB491"/>
  <c r="AA491"/>
  <c r="Z491"/>
  <c r="Y491"/>
  <c r="X491"/>
  <c r="W491"/>
  <c r="V491"/>
  <c r="U491"/>
  <c r="T491"/>
  <c r="S491"/>
  <c r="R491"/>
  <c r="Q491"/>
  <c r="P491"/>
  <c r="O491"/>
  <c r="N491"/>
  <c r="M491"/>
  <c r="L491"/>
  <c r="K491"/>
  <c r="E491"/>
  <c r="D491"/>
  <c r="AP490"/>
  <c r="AO490"/>
  <c r="AN490"/>
  <c r="AL490"/>
  <c r="AK490"/>
  <c r="AJ490"/>
  <c r="AH490"/>
  <c r="AG490"/>
  <c r="AF490"/>
  <c r="AD490"/>
  <c r="AC490"/>
  <c r="AB490"/>
  <c r="AA490"/>
  <c r="Z490"/>
  <c r="Y490"/>
  <c r="X490"/>
  <c r="W490"/>
  <c r="V490"/>
  <c r="U490"/>
  <c r="T490"/>
  <c r="S490"/>
  <c r="R490"/>
  <c r="Q490"/>
  <c r="P490"/>
  <c r="O490"/>
  <c r="N490"/>
  <c r="M490"/>
  <c r="L490"/>
  <c r="K490"/>
  <c r="E490"/>
  <c r="D490"/>
  <c r="I489"/>
  <c r="G489"/>
  <c r="AP488"/>
  <c r="AO488"/>
  <c r="AN488"/>
  <c r="AL488"/>
  <c r="AK488"/>
  <c r="AJ488"/>
  <c r="AH488"/>
  <c r="AG488"/>
  <c r="AF488"/>
  <c r="AD488"/>
  <c r="AC488"/>
  <c r="AB488"/>
  <c r="AA488"/>
  <c r="Z488"/>
  <c r="Y488"/>
  <c r="X488"/>
  <c r="W488"/>
  <c r="V488"/>
  <c r="U488"/>
  <c r="T488"/>
  <c r="S488"/>
  <c r="R488"/>
  <c r="Q488"/>
  <c r="P488"/>
  <c r="O488"/>
  <c r="N488"/>
  <c r="M488"/>
  <c r="L488"/>
  <c r="K488"/>
  <c r="E488"/>
  <c r="D488"/>
  <c r="AP487"/>
  <c r="AO487"/>
  <c r="AN487"/>
  <c r="AL487"/>
  <c r="AK487"/>
  <c r="AJ487"/>
  <c r="AH487"/>
  <c r="AG487"/>
  <c r="AF487"/>
  <c r="AD487"/>
  <c r="AC487"/>
  <c r="AB487"/>
  <c r="AA487"/>
  <c r="Z487"/>
  <c r="Y487"/>
  <c r="X487"/>
  <c r="W487"/>
  <c r="V487"/>
  <c r="U487"/>
  <c r="T487"/>
  <c r="S487"/>
  <c r="R487"/>
  <c r="Q487"/>
  <c r="P487"/>
  <c r="O487"/>
  <c r="N487"/>
  <c r="M487"/>
  <c r="L487"/>
  <c r="K487"/>
  <c r="E487"/>
  <c r="D487"/>
  <c r="AP486"/>
  <c r="AO486"/>
  <c r="AN486"/>
  <c r="AL486"/>
  <c r="AK486"/>
  <c r="AJ486"/>
  <c r="AH486"/>
  <c r="AG486"/>
  <c r="AF486"/>
  <c r="AD486"/>
  <c r="AC486"/>
  <c r="AB486"/>
  <c r="AA486"/>
  <c r="Z486"/>
  <c r="Y486"/>
  <c r="X486"/>
  <c r="W486"/>
  <c r="V486"/>
  <c r="U486"/>
  <c r="T486"/>
  <c r="S486"/>
  <c r="R486"/>
  <c r="Q486"/>
  <c r="P486"/>
  <c r="O486"/>
  <c r="N486"/>
  <c r="M486"/>
  <c r="L486"/>
  <c r="K486"/>
  <c r="E486"/>
  <c r="D486"/>
  <c r="I485"/>
  <c r="G485"/>
  <c r="AP484"/>
  <c r="AO484"/>
  <c r="AN484"/>
  <c r="AL484"/>
  <c r="AK484"/>
  <c r="AJ484"/>
  <c r="AH484"/>
  <c r="AG484"/>
  <c r="AF484"/>
  <c r="AD484"/>
  <c r="AC484"/>
  <c r="AB484"/>
  <c r="AA484"/>
  <c r="Z484"/>
  <c r="Y484"/>
  <c r="X484"/>
  <c r="W484"/>
  <c r="V484"/>
  <c r="U484"/>
  <c r="T484"/>
  <c r="S484"/>
  <c r="R484"/>
  <c r="Q484"/>
  <c r="P484"/>
  <c r="O484"/>
  <c r="N484"/>
  <c r="M484"/>
  <c r="L484"/>
  <c r="K484"/>
  <c r="E484"/>
  <c r="D484"/>
  <c r="AP483"/>
  <c r="AO483"/>
  <c r="AN483"/>
  <c r="AL483"/>
  <c r="AK483"/>
  <c r="AJ483"/>
  <c r="AH483"/>
  <c r="AG483"/>
  <c r="AF483"/>
  <c r="AD483"/>
  <c r="AC483"/>
  <c r="AB483"/>
  <c r="AA483"/>
  <c r="Z483"/>
  <c r="Y483"/>
  <c r="X483"/>
  <c r="W483"/>
  <c r="V483"/>
  <c r="U483"/>
  <c r="T483"/>
  <c r="S483"/>
  <c r="R483"/>
  <c r="Q483"/>
  <c r="P483"/>
  <c r="O483"/>
  <c r="N483"/>
  <c r="M483"/>
  <c r="L483"/>
  <c r="K483"/>
  <c r="E483"/>
  <c r="D483"/>
  <c r="AP482"/>
  <c r="AO482"/>
  <c r="AN482"/>
  <c r="AL482"/>
  <c r="AK482"/>
  <c r="AJ482"/>
  <c r="AH482"/>
  <c r="AG482"/>
  <c r="AF482"/>
  <c r="AD482"/>
  <c r="AC482"/>
  <c r="AB482"/>
  <c r="AA482"/>
  <c r="Z482"/>
  <c r="Y482"/>
  <c r="X482"/>
  <c r="W482"/>
  <c r="V482"/>
  <c r="U482"/>
  <c r="T482"/>
  <c r="S482"/>
  <c r="R482"/>
  <c r="Q482"/>
  <c r="P482"/>
  <c r="O482"/>
  <c r="N482"/>
  <c r="M482"/>
  <c r="L482"/>
  <c r="K482"/>
  <c r="E482"/>
  <c r="D482"/>
  <c r="AP481"/>
  <c r="AO481"/>
  <c r="AN481"/>
  <c r="AL481"/>
  <c r="AK481"/>
  <c r="AJ481"/>
  <c r="AH481"/>
  <c r="AG481"/>
  <c r="AF481"/>
  <c r="AD481"/>
  <c r="AC481"/>
  <c r="AB481"/>
  <c r="AA481"/>
  <c r="Z481"/>
  <c r="Y481"/>
  <c r="X481"/>
  <c r="W481"/>
  <c r="V481"/>
  <c r="U481"/>
  <c r="T481"/>
  <c r="S481"/>
  <c r="R481"/>
  <c r="Q481"/>
  <c r="P481"/>
  <c r="O481"/>
  <c r="N481"/>
  <c r="M481"/>
  <c r="L481"/>
  <c r="K481"/>
  <c r="E481"/>
  <c r="D481"/>
  <c r="AP480"/>
  <c r="AO480"/>
  <c r="AN480"/>
  <c r="AL480"/>
  <c r="AK480"/>
  <c r="AJ480"/>
  <c r="AH480"/>
  <c r="AG480"/>
  <c r="AF480"/>
  <c r="AD480"/>
  <c r="AC480"/>
  <c r="AB480"/>
  <c r="AA480"/>
  <c r="Z480"/>
  <c r="Y480"/>
  <c r="X480"/>
  <c r="W480"/>
  <c r="V480"/>
  <c r="U480"/>
  <c r="T480"/>
  <c r="S480"/>
  <c r="R480"/>
  <c r="Q480"/>
  <c r="P480"/>
  <c r="O480"/>
  <c r="N480"/>
  <c r="M480"/>
  <c r="L480"/>
  <c r="K480"/>
  <c r="E480"/>
  <c r="D480"/>
  <c r="AP479"/>
  <c r="AO479"/>
  <c r="AN479"/>
  <c r="AL479"/>
  <c r="AK479"/>
  <c r="AJ479"/>
  <c r="AH479"/>
  <c r="AG479"/>
  <c r="AF479"/>
  <c r="AD479"/>
  <c r="AC479"/>
  <c r="AB479"/>
  <c r="AA479"/>
  <c r="Z479"/>
  <c r="Y479"/>
  <c r="X479"/>
  <c r="W479"/>
  <c r="V479"/>
  <c r="U479"/>
  <c r="T479"/>
  <c r="S479"/>
  <c r="R479"/>
  <c r="Q479"/>
  <c r="P479"/>
  <c r="O479"/>
  <c r="N479"/>
  <c r="M479"/>
  <c r="L479"/>
  <c r="K479"/>
  <c r="E479"/>
  <c r="D479"/>
  <c r="AP478"/>
  <c r="AO478"/>
  <c r="AN478"/>
  <c r="AL478"/>
  <c r="AK478"/>
  <c r="AJ478"/>
  <c r="AH478"/>
  <c r="AG478"/>
  <c r="AF478"/>
  <c r="AD478"/>
  <c r="AC478"/>
  <c r="AB478"/>
  <c r="AA478"/>
  <c r="Z478"/>
  <c r="Y478"/>
  <c r="X478"/>
  <c r="W478"/>
  <c r="V478"/>
  <c r="U478"/>
  <c r="T478"/>
  <c r="S478"/>
  <c r="R478"/>
  <c r="Q478"/>
  <c r="P478"/>
  <c r="O478"/>
  <c r="N478"/>
  <c r="M478"/>
  <c r="L478"/>
  <c r="K478"/>
  <c r="E478"/>
  <c r="D478"/>
  <c r="AP477"/>
  <c r="AO477"/>
  <c r="AN477"/>
  <c r="AL477"/>
  <c r="AK477"/>
  <c r="AJ477"/>
  <c r="AH477"/>
  <c r="AG477"/>
  <c r="AF477"/>
  <c r="AD477"/>
  <c r="AC477"/>
  <c r="AB477"/>
  <c r="AA477"/>
  <c r="Z477"/>
  <c r="Y477"/>
  <c r="X477"/>
  <c r="W477"/>
  <c r="V477"/>
  <c r="U477"/>
  <c r="T477"/>
  <c r="S477"/>
  <c r="R477"/>
  <c r="Q477"/>
  <c r="P477"/>
  <c r="O477"/>
  <c r="N477"/>
  <c r="M477"/>
  <c r="L477"/>
  <c r="K477"/>
  <c r="E477"/>
  <c r="D477"/>
  <c r="AP476"/>
  <c r="AO476"/>
  <c r="AN476"/>
  <c r="AL476"/>
  <c r="AK476"/>
  <c r="AJ476"/>
  <c r="AH476"/>
  <c r="AG476"/>
  <c r="AF476"/>
  <c r="AD476"/>
  <c r="AC476"/>
  <c r="AB476"/>
  <c r="AA476"/>
  <c r="Z476"/>
  <c r="Y476"/>
  <c r="X476"/>
  <c r="W476"/>
  <c r="V476"/>
  <c r="U476"/>
  <c r="T476"/>
  <c r="S476"/>
  <c r="R476"/>
  <c r="Q476"/>
  <c r="P476"/>
  <c r="O476"/>
  <c r="N476"/>
  <c r="M476"/>
  <c r="L476"/>
  <c r="K476"/>
  <c r="E476"/>
  <c r="D476"/>
  <c r="AP475"/>
  <c r="AO475"/>
  <c r="AN475"/>
  <c r="AL475"/>
  <c r="AK475"/>
  <c r="AJ475"/>
  <c r="AH475"/>
  <c r="AG475"/>
  <c r="AF475"/>
  <c r="AD475"/>
  <c r="AC475"/>
  <c r="AB475"/>
  <c r="AA475"/>
  <c r="Z475"/>
  <c r="Y475"/>
  <c r="X475"/>
  <c r="W475"/>
  <c r="V475"/>
  <c r="U475"/>
  <c r="T475"/>
  <c r="S475"/>
  <c r="R475"/>
  <c r="Q475"/>
  <c r="P475"/>
  <c r="O475"/>
  <c r="N475"/>
  <c r="M475"/>
  <c r="L475"/>
  <c r="K475"/>
  <c r="E475"/>
  <c r="D475"/>
  <c r="AP474"/>
  <c r="AO474"/>
  <c r="AN474"/>
  <c r="AL474"/>
  <c r="AK474"/>
  <c r="AJ474"/>
  <c r="AH474"/>
  <c r="AG474"/>
  <c r="AF474"/>
  <c r="AD474"/>
  <c r="AC474"/>
  <c r="AB474"/>
  <c r="AA474"/>
  <c r="Z474"/>
  <c r="Y474"/>
  <c r="X474"/>
  <c r="W474"/>
  <c r="V474"/>
  <c r="U474"/>
  <c r="T474"/>
  <c r="S474"/>
  <c r="R474"/>
  <c r="Q474"/>
  <c r="P474"/>
  <c r="O474"/>
  <c r="N474"/>
  <c r="M474"/>
  <c r="L474"/>
  <c r="K474"/>
  <c r="E474"/>
  <c r="D474"/>
  <c r="AP473"/>
  <c r="AO473"/>
  <c r="AN473"/>
  <c r="AL473"/>
  <c r="AK473"/>
  <c r="AJ473"/>
  <c r="AH473"/>
  <c r="AG473"/>
  <c r="AF473"/>
  <c r="AD473"/>
  <c r="AC473"/>
  <c r="AB473"/>
  <c r="AA473"/>
  <c r="Z473"/>
  <c r="Y473"/>
  <c r="X473"/>
  <c r="W473"/>
  <c r="V473"/>
  <c r="U473"/>
  <c r="T473"/>
  <c r="S473"/>
  <c r="R473"/>
  <c r="Q473"/>
  <c r="P473"/>
  <c r="O473"/>
  <c r="N473"/>
  <c r="M473"/>
  <c r="L473"/>
  <c r="K473"/>
  <c r="E473"/>
  <c r="D473"/>
  <c r="AP472"/>
  <c r="AO472"/>
  <c r="AN472"/>
  <c r="AL472"/>
  <c r="AK472"/>
  <c r="AJ472"/>
  <c r="AH472"/>
  <c r="AG472"/>
  <c r="AF472"/>
  <c r="AD472"/>
  <c r="AC472"/>
  <c r="AB472"/>
  <c r="AA472"/>
  <c r="Z472"/>
  <c r="Y472"/>
  <c r="X472"/>
  <c r="W472"/>
  <c r="V472"/>
  <c r="U472"/>
  <c r="T472"/>
  <c r="S472"/>
  <c r="R472"/>
  <c r="Q472"/>
  <c r="P472"/>
  <c r="O472"/>
  <c r="N472"/>
  <c r="M472"/>
  <c r="L472"/>
  <c r="K472"/>
  <c r="E472"/>
  <c r="D472"/>
  <c r="AP471"/>
  <c r="AO471"/>
  <c r="AN471"/>
  <c r="AL471"/>
  <c r="AK471"/>
  <c r="AJ471"/>
  <c r="AH471"/>
  <c r="AG471"/>
  <c r="AF471"/>
  <c r="AD471"/>
  <c r="AC471"/>
  <c r="AB471"/>
  <c r="AA471"/>
  <c r="Z471"/>
  <c r="Y471"/>
  <c r="X471"/>
  <c r="W471"/>
  <c r="V471"/>
  <c r="U471"/>
  <c r="T471"/>
  <c r="S471"/>
  <c r="R471"/>
  <c r="Q471"/>
  <c r="P471"/>
  <c r="O471"/>
  <c r="N471"/>
  <c r="M471"/>
  <c r="L471"/>
  <c r="K471"/>
  <c r="E471"/>
  <c r="D471"/>
  <c r="AP470"/>
  <c r="AO470"/>
  <c r="AN470"/>
  <c r="AL470"/>
  <c r="AK470"/>
  <c r="AJ470"/>
  <c r="AH470"/>
  <c r="AG470"/>
  <c r="AF470"/>
  <c r="AD470"/>
  <c r="AC470"/>
  <c r="AB470"/>
  <c r="AA470"/>
  <c r="Z470"/>
  <c r="Y470"/>
  <c r="X470"/>
  <c r="W470"/>
  <c r="V470"/>
  <c r="U470"/>
  <c r="T470"/>
  <c r="S470"/>
  <c r="R470"/>
  <c r="Q470"/>
  <c r="P470"/>
  <c r="O470"/>
  <c r="N470"/>
  <c r="M470"/>
  <c r="L470"/>
  <c r="K470"/>
  <c r="E470"/>
  <c r="D470"/>
  <c r="AP469"/>
  <c r="AO469"/>
  <c r="AN469"/>
  <c r="AL469"/>
  <c r="AK469"/>
  <c r="AJ469"/>
  <c r="AH469"/>
  <c r="AG469"/>
  <c r="AF469"/>
  <c r="AD469"/>
  <c r="AC469"/>
  <c r="AB469"/>
  <c r="AA469"/>
  <c r="Z469"/>
  <c r="Y469"/>
  <c r="X469"/>
  <c r="W469"/>
  <c r="V469"/>
  <c r="U469"/>
  <c r="T469"/>
  <c r="S469"/>
  <c r="R469"/>
  <c r="Q469"/>
  <c r="P469"/>
  <c r="O469"/>
  <c r="N469"/>
  <c r="M469"/>
  <c r="L469"/>
  <c r="K469"/>
  <c r="E469"/>
  <c r="D469"/>
  <c r="AP468"/>
  <c r="AO468"/>
  <c r="AN468"/>
  <c r="AL468"/>
  <c r="AK468"/>
  <c r="AJ468"/>
  <c r="AH468"/>
  <c r="AG468"/>
  <c r="AF468"/>
  <c r="AD468"/>
  <c r="AC468"/>
  <c r="AB468"/>
  <c r="AA468"/>
  <c r="Z468"/>
  <c r="Y468"/>
  <c r="X468"/>
  <c r="W468"/>
  <c r="V468"/>
  <c r="U468"/>
  <c r="T468"/>
  <c r="S468"/>
  <c r="R468"/>
  <c r="Q468"/>
  <c r="P468"/>
  <c r="O468"/>
  <c r="N468"/>
  <c r="M468"/>
  <c r="L468"/>
  <c r="K468"/>
  <c r="E468"/>
  <c r="D468"/>
  <c r="I467"/>
  <c r="G467"/>
  <c r="AP466"/>
  <c r="AO466"/>
  <c r="AN466"/>
  <c r="AL466"/>
  <c r="AK466"/>
  <c r="AJ466"/>
  <c r="AH466"/>
  <c r="AG466"/>
  <c r="AF466"/>
  <c r="AD466"/>
  <c r="AC466"/>
  <c r="AB466"/>
  <c r="AA466"/>
  <c r="Z466"/>
  <c r="Y466"/>
  <c r="X466"/>
  <c r="W466"/>
  <c r="V466"/>
  <c r="U466"/>
  <c r="T466"/>
  <c r="S466"/>
  <c r="R466"/>
  <c r="Q466"/>
  <c r="P466"/>
  <c r="O466"/>
  <c r="N466"/>
  <c r="M466"/>
  <c r="L466"/>
  <c r="K466"/>
  <c r="E466"/>
  <c r="D466"/>
  <c r="AP465"/>
  <c r="AO465"/>
  <c r="AN465"/>
  <c r="AL465"/>
  <c r="AK465"/>
  <c r="AJ465"/>
  <c r="AH465"/>
  <c r="AG465"/>
  <c r="AF465"/>
  <c r="AD465"/>
  <c r="AC465"/>
  <c r="AB465"/>
  <c r="AA465"/>
  <c r="Z465"/>
  <c r="Y465"/>
  <c r="X465"/>
  <c r="W465"/>
  <c r="V465"/>
  <c r="U465"/>
  <c r="T465"/>
  <c r="S465"/>
  <c r="R465"/>
  <c r="Q465"/>
  <c r="P465"/>
  <c r="O465"/>
  <c r="N465"/>
  <c r="M465"/>
  <c r="L465"/>
  <c r="K465"/>
  <c r="E465"/>
  <c r="D465"/>
  <c r="AP464"/>
  <c r="AO464"/>
  <c r="AN464"/>
  <c r="AL464"/>
  <c r="AK464"/>
  <c r="AJ464"/>
  <c r="AH464"/>
  <c r="AG464"/>
  <c r="AF464"/>
  <c r="AD464"/>
  <c r="AC464"/>
  <c r="AB464"/>
  <c r="AA464"/>
  <c r="Z464"/>
  <c r="Y464"/>
  <c r="X464"/>
  <c r="W464"/>
  <c r="V464"/>
  <c r="U464"/>
  <c r="T464"/>
  <c r="S464"/>
  <c r="R464"/>
  <c r="Q464"/>
  <c r="P464"/>
  <c r="O464"/>
  <c r="N464"/>
  <c r="M464"/>
  <c r="L464"/>
  <c r="K464"/>
  <c r="E464"/>
  <c r="D464"/>
  <c r="AP463"/>
  <c r="AO463"/>
  <c r="AN463"/>
  <c r="AL463"/>
  <c r="AK463"/>
  <c r="AJ463"/>
  <c r="AH463"/>
  <c r="AG463"/>
  <c r="AF463"/>
  <c r="AD463"/>
  <c r="AC463"/>
  <c r="AB463"/>
  <c r="AA463"/>
  <c r="Z463"/>
  <c r="Y463"/>
  <c r="X463"/>
  <c r="W463"/>
  <c r="V463"/>
  <c r="U463"/>
  <c r="T463"/>
  <c r="S463"/>
  <c r="R463"/>
  <c r="Q463"/>
  <c r="P463"/>
  <c r="O463"/>
  <c r="N463"/>
  <c r="M463"/>
  <c r="L463"/>
  <c r="K463"/>
  <c r="E463"/>
  <c r="D463"/>
  <c r="AP462"/>
  <c r="AO462"/>
  <c r="AN462"/>
  <c r="AL462"/>
  <c r="AK462"/>
  <c r="AJ462"/>
  <c r="AH462"/>
  <c r="AG462"/>
  <c r="AF462"/>
  <c r="AD462"/>
  <c r="AC462"/>
  <c r="AB462"/>
  <c r="AA462"/>
  <c r="Z462"/>
  <c r="Y462"/>
  <c r="X462"/>
  <c r="W462"/>
  <c r="V462"/>
  <c r="U462"/>
  <c r="T462"/>
  <c r="S462"/>
  <c r="R462"/>
  <c r="Q462"/>
  <c r="P462"/>
  <c r="O462"/>
  <c r="N462"/>
  <c r="M462"/>
  <c r="L462"/>
  <c r="K462"/>
  <c r="E462"/>
  <c r="D462"/>
  <c r="AP461"/>
  <c r="AO461"/>
  <c r="AN461"/>
  <c r="AL461"/>
  <c r="AK461"/>
  <c r="AJ461"/>
  <c r="AH461"/>
  <c r="AG461"/>
  <c r="AF461"/>
  <c r="AD461"/>
  <c r="AC461"/>
  <c r="AB461"/>
  <c r="AA461"/>
  <c r="Z461"/>
  <c r="Y461"/>
  <c r="X461"/>
  <c r="W461"/>
  <c r="V461"/>
  <c r="U461"/>
  <c r="T461"/>
  <c r="S461"/>
  <c r="R461"/>
  <c r="Q461"/>
  <c r="P461"/>
  <c r="O461"/>
  <c r="N461"/>
  <c r="M461"/>
  <c r="L461"/>
  <c r="K461"/>
  <c r="E461"/>
  <c r="D461"/>
  <c r="AP460"/>
  <c r="AO460"/>
  <c r="AN460"/>
  <c r="AL460"/>
  <c r="AK460"/>
  <c r="AJ460"/>
  <c r="AH460"/>
  <c r="AG460"/>
  <c r="AF460"/>
  <c r="AD460"/>
  <c r="AC460"/>
  <c r="AB460"/>
  <c r="AA460"/>
  <c r="Z460"/>
  <c r="Y460"/>
  <c r="X460"/>
  <c r="W460"/>
  <c r="V460"/>
  <c r="U460"/>
  <c r="T460"/>
  <c r="S460"/>
  <c r="R460"/>
  <c r="Q460"/>
  <c r="P460"/>
  <c r="O460"/>
  <c r="N460"/>
  <c r="M460"/>
  <c r="L460"/>
  <c r="K460"/>
  <c r="E460"/>
  <c r="D460"/>
  <c r="I459"/>
  <c r="G459"/>
  <c r="AP458"/>
  <c r="AO458"/>
  <c r="AN458"/>
  <c r="AL458"/>
  <c r="AK458"/>
  <c r="AJ458"/>
  <c r="AH458"/>
  <c r="AG458"/>
  <c r="AF458"/>
  <c r="AD458"/>
  <c r="AC458"/>
  <c r="AB458"/>
  <c r="AA458"/>
  <c r="Z458"/>
  <c r="Y458"/>
  <c r="X458"/>
  <c r="W458"/>
  <c r="V458"/>
  <c r="U458"/>
  <c r="T458"/>
  <c r="S458"/>
  <c r="R458"/>
  <c r="Q458"/>
  <c r="P458"/>
  <c r="O458"/>
  <c r="N458"/>
  <c r="M458"/>
  <c r="L458"/>
  <c r="K458"/>
  <c r="E458"/>
  <c r="D458"/>
  <c r="AP457"/>
  <c r="AO457"/>
  <c r="AN457"/>
  <c r="AL457"/>
  <c r="AK457"/>
  <c r="AJ457"/>
  <c r="AH457"/>
  <c r="AG457"/>
  <c r="AF457"/>
  <c r="AD457"/>
  <c r="AC457"/>
  <c r="AB457"/>
  <c r="AA457"/>
  <c r="Z457"/>
  <c r="Y457"/>
  <c r="X457"/>
  <c r="W457"/>
  <c r="V457"/>
  <c r="U457"/>
  <c r="T457"/>
  <c r="S457"/>
  <c r="R457"/>
  <c r="Q457"/>
  <c r="P457"/>
  <c r="O457"/>
  <c r="N457"/>
  <c r="M457"/>
  <c r="L457"/>
  <c r="K457"/>
  <c r="E457"/>
  <c r="D457"/>
  <c r="AP456"/>
  <c r="AO456"/>
  <c r="AN456"/>
  <c r="AL456"/>
  <c r="AK456"/>
  <c r="AJ456"/>
  <c r="AH456"/>
  <c r="AG456"/>
  <c r="AF456"/>
  <c r="AD456"/>
  <c r="AC456"/>
  <c r="AB456"/>
  <c r="AA456"/>
  <c r="Z456"/>
  <c r="Y456"/>
  <c r="X456"/>
  <c r="W456"/>
  <c r="V456"/>
  <c r="U456"/>
  <c r="T456"/>
  <c r="S456"/>
  <c r="R456"/>
  <c r="Q456"/>
  <c r="P456"/>
  <c r="O456"/>
  <c r="N456"/>
  <c r="M456"/>
  <c r="L456"/>
  <c r="K456"/>
  <c r="E456"/>
  <c r="D456"/>
  <c r="AP455"/>
  <c r="AO455"/>
  <c r="AN455"/>
  <c r="AL455"/>
  <c r="AK455"/>
  <c r="AJ455"/>
  <c r="AH455"/>
  <c r="AG455"/>
  <c r="AF455"/>
  <c r="AD455"/>
  <c r="AC455"/>
  <c r="AB455"/>
  <c r="AA455"/>
  <c r="Z455"/>
  <c r="Y455"/>
  <c r="X455"/>
  <c r="W455"/>
  <c r="V455"/>
  <c r="U455"/>
  <c r="T455"/>
  <c r="S455"/>
  <c r="R455"/>
  <c r="Q455"/>
  <c r="P455"/>
  <c r="O455"/>
  <c r="N455"/>
  <c r="M455"/>
  <c r="L455"/>
  <c r="K455"/>
  <c r="E455"/>
  <c r="D455"/>
  <c r="AP454"/>
  <c r="AO454"/>
  <c r="AN454"/>
  <c r="AL454"/>
  <c r="AK454"/>
  <c r="AJ454"/>
  <c r="AH454"/>
  <c r="AG454"/>
  <c r="AF454"/>
  <c r="AD454"/>
  <c r="AC454"/>
  <c r="AB454"/>
  <c r="AA454"/>
  <c r="Z454"/>
  <c r="Y454"/>
  <c r="X454"/>
  <c r="W454"/>
  <c r="V454"/>
  <c r="U454"/>
  <c r="T454"/>
  <c r="S454"/>
  <c r="R454"/>
  <c r="Q454"/>
  <c r="P454"/>
  <c r="O454"/>
  <c r="N454"/>
  <c r="M454"/>
  <c r="L454"/>
  <c r="K454"/>
  <c r="E454"/>
  <c r="D454"/>
  <c r="AP453"/>
  <c r="AO453"/>
  <c r="AN453"/>
  <c r="AL453"/>
  <c r="AK453"/>
  <c r="AJ453"/>
  <c r="AH453"/>
  <c r="AG453"/>
  <c r="AF453"/>
  <c r="AD453"/>
  <c r="AC453"/>
  <c r="AB453"/>
  <c r="AA453"/>
  <c r="Z453"/>
  <c r="Y453"/>
  <c r="X453"/>
  <c r="W453"/>
  <c r="V453"/>
  <c r="U453"/>
  <c r="T453"/>
  <c r="S453"/>
  <c r="R453"/>
  <c r="Q453"/>
  <c r="P453"/>
  <c r="O453"/>
  <c r="N453"/>
  <c r="M453"/>
  <c r="L453"/>
  <c r="K453"/>
  <c r="E453"/>
  <c r="D453"/>
  <c r="AP452"/>
  <c r="AO452"/>
  <c r="AN452"/>
  <c r="AL452"/>
  <c r="AK452"/>
  <c r="AJ452"/>
  <c r="AH452"/>
  <c r="AG452"/>
  <c r="AF452"/>
  <c r="AD452"/>
  <c r="AC452"/>
  <c r="AB452"/>
  <c r="AA452"/>
  <c r="Z452"/>
  <c r="Y452"/>
  <c r="X452"/>
  <c r="W452"/>
  <c r="V452"/>
  <c r="U452"/>
  <c r="T452"/>
  <c r="S452"/>
  <c r="R452"/>
  <c r="Q452"/>
  <c r="P452"/>
  <c r="O452"/>
  <c r="N452"/>
  <c r="M452"/>
  <c r="L452"/>
  <c r="K452"/>
  <c r="E452"/>
  <c r="D452"/>
  <c r="AP451"/>
  <c r="AO451"/>
  <c r="AN451"/>
  <c r="AL451"/>
  <c r="AK451"/>
  <c r="AJ451"/>
  <c r="AH451"/>
  <c r="AG451"/>
  <c r="AF451"/>
  <c r="AD451"/>
  <c r="AC451"/>
  <c r="AB451"/>
  <c r="AA451"/>
  <c r="Z451"/>
  <c r="Y451"/>
  <c r="X451"/>
  <c r="W451"/>
  <c r="V451"/>
  <c r="U451"/>
  <c r="T451"/>
  <c r="S451"/>
  <c r="R451"/>
  <c r="Q451"/>
  <c r="P451"/>
  <c r="O451"/>
  <c r="N451"/>
  <c r="M451"/>
  <c r="L451"/>
  <c r="K451"/>
  <c r="E451"/>
  <c r="D451"/>
  <c r="AP450"/>
  <c r="AO450"/>
  <c r="AN450"/>
  <c r="AL450"/>
  <c r="AK450"/>
  <c r="AJ450"/>
  <c r="AH450"/>
  <c r="AG450"/>
  <c r="AF450"/>
  <c r="AD450"/>
  <c r="AC450"/>
  <c r="AB450"/>
  <c r="AA450"/>
  <c r="Z450"/>
  <c r="Y450"/>
  <c r="X450"/>
  <c r="W450"/>
  <c r="V450"/>
  <c r="U450"/>
  <c r="T450"/>
  <c r="S450"/>
  <c r="R450"/>
  <c r="Q450"/>
  <c r="P450"/>
  <c r="O450"/>
  <c r="N450"/>
  <c r="M450"/>
  <c r="L450"/>
  <c r="K450"/>
  <c r="E450"/>
  <c r="D450"/>
  <c r="AP449"/>
  <c r="AO449"/>
  <c r="AN449"/>
  <c r="AL449"/>
  <c r="AK449"/>
  <c r="AJ449"/>
  <c r="AH449"/>
  <c r="AG449"/>
  <c r="AF449"/>
  <c r="AD449"/>
  <c r="AC449"/>
  <c r="AB449"/>
  <c r="AA449"/>
  <c r="Z449"/>
  <c r="Y449"/>
  <c r="X449"/>
  <c r="W449"/>
  <c r="V449"/>
  <c r="U449"/>
  <c r="T449"/>
  <c r="S449"/>
  <c r="R449"/>
  <c r="Q449"/>
  <c r="P449"/>
  <c r="O449"/>
  <c r="N449"/>
  <c r="M449"/>
  <c r="L449"/>
  <c r="K449"/>
  <c r="E449"/>
  <c r="D449"/>
  <c r="AP448"/>
  <c r="AO448"/>
  <c r="AN448"/>
  <c r="AL448"/>
  <c r="AK448"/>
  <c r="AJ448"/>
  <c r="AH448"/>
  <c r="AG448"/>
  <c r="AF448"/>
  <c r="AD448"/>
  <c r="AC448"/>
  <c r="AB448"/>
  <c r="AA448"/>
  <c r="Z448"/>
  <c r="Y448"/>
  <c r="X448"/>
  <c r="W448"/>
  <c r="V448"/>
  <c r="U448"/>
  <c r="T448"/>
  <c r="S448"/>
  <c r="R448"/>
  <c r="Q448"/>
  <c r="P448"/>
  <c r="O448"/>
  <c r="N448"/>
  <c r="M448"/>
  <c r="L448"/>
  <c r="K448"/>
  <c r="E448"/>
  <c r="D448"/>
  <c r="AP447"/>
  <c r="AO447"/>
  <c r="AN447"/>
  <c r="AL447"/>
  <c r="AK447"/>
  <c r="AJ447"/>
  <c r="AH447"/>
  <c r="AG447"/>
  <c r="AF447"/>
  <c r="AD447"/>
  <c r="AC447"/>
  <c r="AB447"/>
  <c r="AA447"/>
  <c r="Z447"/>
  <c r="Y447"/>
  <c r="X447"/>
  <c r="W447"/>
  <c r="V447"/>
  <c r="U447"/>
  <c r="T447"/>
  <c r="S447"/>
  <c r="R447"/>
  <c r="Q447"/>
  <c r="P447"/>
  <c r="O447"/>
  <c r="N447"/>
  <c r="M447"/>
  <c r="L447"/>
  <c r="K447"/>
  <c r="E447"/>
  <c r="D447"/>
  <c r="AP446"/>
  <c r="AO446"/>
  <c r="AN446"/>
  <c r="AL446"/>
  <c r="AK446"/>
  <c r="AJ446"/>
  <c r="AH446"/>
  <c r="AG446"/>
  <c r="AF446"/>
  <c r="AD446"/>
  <c r="AC446"/>
  <c r="AB446"/>
  <c r="AA446"/>
  <c r="Z446"/>
  <c r="Y446"/>
  <c r="X446"/>
  <c r="W446"/>
  <c r="V446"/>
  <c r="U446"/>
  <c r="T446"/>
  <c r="S446"/>
  <c r="R446"/>
  <c r="Q446"/>
  <c r="P446"/>
  <c r="O446"/>
  <c r="N446"/>
  <c r="M446"/>
  <c r="L446"/>
  <c r="K446"/>
  <c r="E446"/>
  <c r="D446"/>
  <c r="AP445"/>
  <c r="AO445"/>
  <c r="AN445"/>
  <c r="AL445"/>
  <c r="AK445"/>
  <c r="AJ445"/>
  <c r="AH445"/>
  <c r="AG445"/>
  <c r="AF445"/>
  <c r="AD445"/>
  <c r="AC445"/>
  <c r="AB445"/>
  <c r="AA445"/>
  <c r="Z445"/>
  <c r="Y445"/>
  <c r="X445"/>
  <c r="W445"/>
  <c r="V445"/>
  <c r="U445"/>
  <c r="T445"/>
  <c r="S445"/>
  <c r="R445"/>
  <c r="Q445"/>
  <c r="P445"/>
  <c r="O445"/>
  <c r="N445"/>
  <c r="M445"/>
  <c r="L445"/>
  <c r="K445"/>
  <c r="E445"/>
  <c r="D445"/>
  <c r="AP444"/>
  <c r="AO444"/>
  <c r="AN444"/>
  <c r="AL444"/>
  <c r="AK444"/>
  <c r="AJ444"/>
  <c r="AH444"/>
  <c r="AG444"/>
  <c r="AF444"/>
  <c r="AD444"/>
  <c r="AC444"/>
  <c r="AB444"/>
  <c r="AA444"/>
  <c r="Z444"/>
  <c r="Y444"/>
  <c r="X444"/>
  <c r="W444"/>
  <c r="V444"/>
  <c r="U444"/>
  <c r="T444"/>
  <c r="S444"/>
  <c r="R444"/>
  <c r="Q444"/>
  <c r="P444"/>
  <c r="O444"/>
  <c r="N444"/>
  <c r="M444"/>
  <c r="L444"/>
  <c r="K444"/>
  <c r="E444"/>
  <c r="D444"/>
  <c r="AP443"/>
  <c r="AO443"/>
  <c r="AN443"/>
  <c r="AL443"/>
  <c r="AK443"/>
  <c r="AJ443"/>
  <c r="AH443"/>
  <c r="AG443"/>
  <c r="AF443"/>
  <c r="AD443"/>
  <c r="AC443"/>
  <c r="AB443"/>
  <c r="AA443"/>
  <c r="Z443"/>
  <c r="Y443"/>
  <c r="X443"/>
  <c r="W443"/>
  <c r="V443"/>
  <c r="U443"/>
  <c r="T443"/>
  <c r="S443"/>
  <c r="R443"/>
  <c r="Q443"/>
  <c r="P443"/>
  <c r="O443"/>
  <c r="N443"/>
  <c r="M443"/>
  <c r="L443"/>
  <c r="K443"/>
  <c r="E443"/>
  <c r="D443"/>
  <c r="AP442"/>
  <c r="AO442"/>
  <c r="AN442"/>
  <c r="AL442"/>
  <c r="AK442"/>
  <c r="AJ442"/>
  <c r="AH442"/>
  <c r="AG442"/>
  <c r="AF442"/>
  <c r="AD442"/>
  <c r="AC442"/>
  <c r="AB442"/>
  <c r="AA442"/>
  <c r="Z442"/>
  <c r="Y442"/>
  <c r="X442"/>
  <c r="W442"/>
  <c r="V442"/>
  <c r="U442"/>
  <c r="T442"/>
  <c r="S442"/>
  <c r="R442"/>
  <c r="Q442"/>
  <c r="P442"/>
  <c r="O442"/>
  <c r="N442"/>
  <c r="M442"/>
  <c r="L442"/>
  <c r="K442"/>
  <c r="E442"/>
  <c r="D442"/>
  <c r="AP441"/>
  <c r="AO441"/>
  <c r="AN441"/>
  <c r="AL441"/>
  <c r="AK441"/>
  <c r="AJ441"/>
  <c r="AH441"/>
  <c r="AG441"/>
  <c r="AF441"/>
  <c r="AD441"/>
  <c r="AC441"/>
  <c r="AB441"/>
  <c r="AA441"/>
  <c r="Z441"/>
  <c r="Y441"/>
  <c r="X441"/>
  <c r="W441"/>
  <c r="V441"/>
  <c r="U441"/>
  <c r="T441"/>
  <c r="S441"/>
  <c r="R441"/>
  <c r="Q441"/>
  <c r="P441"/>
  <c r="O441"/>
  <c r="N441"/>
  <c r="M441"/>
  <c r="L441"/>
  <c r="K441"/>
  <c r="E441"/>
  <c r="D441"/>
  <c r="AP440"/>
  <c r="AO440"/>
  <c r="AN440"/>
  <c r="AL440"/>
  <c r="AK440"/>
  <c r="AJ440"/>
  <c r="AH440"/>
  <c r="AG440"/>
  <c r="AF440"/>
  <c r="AD440"/>
  <c r="AC440"/>
  <c r="AB440"/>
  <c r="AA440"/>
  <c r="Z440"/>
  <c r="Y440"/>
  <c r="X440"/>
  <c r="W440"/>
  <c r="V440"/>
  <c r="U440"/>
  <c r="T440"/>
  <c r="S440"/>
  <c r="R440"/>
  <c r="Q440"/>
  <c r="P440"/>
  <c r="O440"/>
  <c r="N440"/>
  <c r="M440"/>
  <c r="L440"/>
  <c r="K440"/>
  <c r="E440"/>
  <c r="D440"/>
  <c r="AP439"/>
  <c r="AO439"/>
  <c r="AN439"/>
  <c r="AL439"/>
  <c r="AK439"/>
  <c r="AJ439"/>
  <c r="AH439"/>
  <c r="AG439"/>
  <c r="AF439"/>
  <c r="AD439"/>
  <c r="AC439"/>
  <c r="AB439"/>
  <c r="AA439"/>
  <c r="Z439"/>
  <c r="Y439"/>
  <c r="X439"/>
  <c r="W439"/>
  <c r="V439"/>
  <c r="U439"/>
  <c r="T439"/>
  <c r="S439"/>
  <c r="R439"/>
  <c r="Q439"/>
  <c r="P439"/>
  <c r="O439"/>
  <c r="N439"/>
  <c r="M439"/>
  <c r="L439"/>
  <c r="K439"/>
  <c r="E439"/>
  <c r="D439"/>
  <c r="AP438"/>
  <c r="AO438"/>
  <c r="AN438"/>
  <c r="AL438"/>
  <c r="AK438"/>
  <c r="AJ438"/>
  <c r="AH438"/>
  <c r="AG438"/>
  <c r="AF438"/>
  <c r="AD438"/>
  <c r="AC438"/>
  <c r="AB438"/>
  <c r="AA438"/>
  <c r="Z438"/>
  <c r="Y438"/>
  <c r="X438"/>
  <c r="W438"/>
  <c r="V438"/>
  <c r="U438"/>
  <c r="T438"/>
  <c r="S438"/>
  <c r="R438"/>
  <c r="Q438"/>
  <c r="P438"/>
  <c r="O438"/>
  <c r="N438"/>
  <c r="M438"/>
  <c r="L438"/>
  <c r="K438"/>
  <c r="E438"/>
  <c r="D438"/>
  <c r="AP437"/>
  <c r="AO437"/>
  <c r="AN437"/>
  <c r="AL437"/>
  <c r="AK437"/>
  <c r="AJ437"/>
  <c r="AH437"/>
  <c r="AG437"/>
  <c r="AF437"/>
  <c r="AD437"/>
  <c r="AC437"/>
  <c r="AB437"/>
  <c r="AA437"/>
  <c r="Z437"/>
  <c r="Y437"/>
  <c r="X437"/>
  <c r="W437"/>
  <c r="V437"/>
  <c r="U437"/>
  <c r="T437"/>
  <c r="S437"/>
  <c r="R437"/>
  <c r="Q437"/>
  <c r="P437"/>
  <c r="O437"/>
  <c r="N437"/>
  <c r="M437"/>
  <c r="L437"/>
  <c r="K437"/>
  <c r="E437"/>
  <c r="D437"/>
  <c r="AP436"/>
  <c r="AO436"/>
  <c r="AN436"/>
  <c r="AL436"/>
  <c r="AK436"/>
  <c r="AJ436"/>
  <c r="AH436"/>
  <c r="AG436"/>
  <c r="AF436"/>
  <c r="AD436"/>
  <c r="AC436"/>
  <c r="AB436"/>
  <c r="AA436"/>
  <c r="Z436"/>
  <c r="Y436"/>
  <c r="X436"/>
  <c r="W436"/>
  <c r="V436"/>
  <c r="U436"/>
  <c r="T436"/>
  <c r="S436"/>
  <c r="R436"/>
  <c r="Q436"/>
  <c r="P436"/>
  <c r="O436"/>
  <c r="N436"/>
  <c r="M436"/>
  <c r="L436"/>
  <c r="K436"/>
  <c r="E436"/>
  <c r="D436"/>
  <c r="AP435"/>
  <c r="AO435"/>
  <c r="AN435"/>
  <c r="AL435"/>
  <c r="AK435"/>
  <c r="AJ435"/>
  <c r="AH435"/>
  <c r="AG435"/>
  <c r="AF435"/>
  <c r="AD435"/>
  <c r="AC435"/>
  <c r="AB435"/>
  <c r="AA435"/>
  <c r="Z435"/>
  <c r="Y435"/>
  <c r="X435"/>
  <c r="W435"/>
  <c r="V435"/>
  <c r="U435"/>
  <c r="T435"/>
  <c r="S435"/>
  <c r="R435"/>
  <c r="Q435"/>
  <c r="P435"/>
  <c r="O435"/>
  <c r="N435"/>
  <c r="M435"/>
  <c r="L435"/>
  <c r="K435"/>
  <c r="E435"/>
  <c r="D435"/>
  <c r="AP434"/>
  <c r="AO434"/>
  <c r="AN434"/>
  <c r="AL434"/>
  <c r="AK434"/>
  <c r="AJ434"/>
  <c r="AH434"/>
  <c r="AG434"/>
  <c r="AF434"/>
  <c r="AD434"/>
  <c r="AC434"/>
  <c r="AB434"/>
  <c r="AA434"/>
  <c r="Z434"/>
  <c r="Y434"/>
  <c r="X434"/>
  <c r="W434"/>
  <c r="V434"/>
  <c r="U434"/>
  <c r="T434"/>
  <c r="S434"/>
  <c r="R434"/>
  <c r="Q434"/>
  <c r="P434"/>
  <c r="O434"/>
  <c r="N434"/>
  <c r="M434"/>
  <c r="L434"/>
  <c r="K434"/>
  <c r="E434"/>
  <c r="D434"/>
  <c r="AP433"/>
  <c r="AO433"/>
  <c r="AN433"/>
  <c r="AL433"/>
  <c r="AK433"/>
  <c r="AJ433"/>
  <c r="AH433"/>
  <c r="AG433"/>
  <c r="AF433"/>
  <c r="AD433"/>
  <c r="AC433"/>
  <c r="AB433"/>
  <c r="AA433"/>
  <c r="Z433"/>
  <c r="Y433"/>
  <c r="X433"/>
  <c r="W433"/>
  <c r="V433"/>
  <c r="U433"/>
  <c r="T433"/>
  <c r="S433"/>
  <c r="R433"/>
  <c r="Q433"/>
  <c r="P433"/>
  <c r="O433"/>
  <c r="N433"/>
  <c r="M433"/>
  <c r="L433"/>
  <c r="K433"/>
  <c r="E433"/>
  <c r="D433"/>
  <c r="AP432"/>
  <c r="AO432"/>
  <c r="AN432"/>
  <c r="AL432"/>
  <c r="AK432"/>
  <c r="AJ432"/>
  <c r="AH432"/>
  <c r="AG432"/>
  <c r="AF432"/>
  <c r="AD432"/>
  <c r="AC432"/>
  <c r="AB432"/>
  <c r="AA432"/>
  <c r="Z432"/>
  <c r="Y432"/>
  <c r="X432"/>
  <c r="W432"/>
  <c r="V432"/>
  <c r="U432"/>
  <c r="T432"/>
  <c r="S432"/>
  <c r="R432"/>
  <c r="Q432"/>
  <c r="P432"/>
  <c r="O432"/>
  <c r="N432"/>
  <c r="M432"/>
  <c r="L432"/>
  <c r="K432"/>
  <c r="E432"/>
  <c r="D432"/>
  <c r="AP431"/>
  <c r="AO431"/>
  <c r="AN431"/>
  <c r="AL431"/>
  <c r="AK431"/>
  <c r="AJ431"/>
  <c r="AH431"/>
  <c r="AG431"/>
  <c r="AF431"/>
  <c r="AD431"/>
  <c r="AC431"/>
  <c r="AB431"/>
  <c r="AA431"/>
  <c r="Z431"/>
  <c r="Y431"/>
  <c r="X431"/>
  <c r="W431"/>
  <c r="V431"/>
  <c r="U431"/>
  <c r="T431"/>
  <c r="S431"/>
  <c r="R431"/>
  <c r="Q431"/>
  <c r="P431"/>
  <c r="O431"/>
  <c r="N431"/>
  <c r="M431"/>
  <c r="L431"/>
  <c r="K431"/>
  <c r="E431"/>
  <c r="D431"/>
  <c r="AP430"/>
  <c r="AO430"/>
  <c r="AN430"/>
  <c r="AL430"/>
  <c r="AK430"/>
  <c r="AJ430"/>
  <c r="AH430"/>
  <c r="AG430"/>
  <c r="AF430"/>
  <c r="AD430"/>
  <c r="AC430"/>
  <c r="AB430"/>
  <c r="AA430"/>
  <c r="Z430"/>
  <c r="Y430"/>
  <c r="X430"/>
  <c r="W430"/>
  <c r="V430"/>
  <c r="U430"/>
  <c r="T430"/>
  <c r="S430"/>
  <c r="R430"/>
  <c r="Q430"/>
  <c r="P430"/>
  <c r="O430"/>
  <c r="N430"/>
  <c r="M430"/>
  <c r="L430"/>
  <c r="K430"/>
  <c r="E430"/>
  <c r="D430"/>
  <c r="AP429"/>
  <c r="AO429"/>
  <c r="AN429"/>
  <c r="AL429"/>
  <c r="AK429"/>
  <c r="AJ429"/>
  <c r="AH429"/>
  <c r="AG429"/>
  <c r="AF429"/>
  <c r="AD429"/>
  <c r="AC429"/>
  <c r="AB429"/>
  <c r="AA429"/>
  <c r="Z429"/>
  <c r="Y429"/>
  <c r="X429"/>
  <c r="W429"/>
  <c r="V429"/>
  <c r="U429"/>
  <c r="T429"/>
  <c r="S429"/>
  <c r="R429"/>
  <c r="Q429"/>
  <c r="P429"/>
  <c r="O429"/>
  <c r="N429"/>
  <c r="M429"/>
  <c r="L429"/>
  <c r="K429"/>
  <c r="E429"/>
  <c r="D429"/>
  <c r="AP428"/>
  <c r="AO428"/>
  <c r="AN428"/>
  <c r="AL428"/>
  <c r="AK428"/>
  <c r="AJ428"/>
  <c r="AH428"/>
  <c r="AG428"/>
  <c r="AF428"/>
  <c r="AD428"/>
  <c r="AC428"/>
  <c r="AB428"/>
  <c r="AA428"/>
  <c r="Z428"/>
  <c r="Y428"/>
  <c r="X428"/>
  <c r="W428"/>
  <c r="V428"/>
  <c r="U428"/>
  <c r="T428"/>
  <c r="S428"/>
  <c r="R428"/>
  <c r="Q428"/>
  <c r="P428"/>
  <c r="O428"/>
  <c r="N428"/>
  <c r="M428"/>
  <c r="L428"/>
  <c r="K428"/>
  <c r="E428"/>
  <c r="D428"/>
  <c r="AP427"/>
  <c r="AO427"/>
  <c r="AN427"/>
  <c r="AL427"/>
  <c r="AK427"/>
  <c r="AJ427"/>
  <c r="AH427"/>
  <c r="AG427"/>
  <c r="AF427"/>
  <c r="AD427"/>
  <c r="AC427"/>
  <c r="AB427"/>
  <c r="AA427"/>
  <c r="Z427"/>
  <c r="Y427"/>
  <c r="X427"/>
  <c r="W427"/>
  <c r="V427"/>
  <c r="U427"/>
  <c r="T427"/>
  <c r="S427"/>
  <c r="R427"/>
  <c r="Q427"/>
  <c r="P427"/>
  <c r="O427"/>
  <c r="N427"/>
  <c r="M427"/>
  <c r="L427"/>
  <c r="K427"/>
  <c r="E427"/>
  <c r="D427"/>
  <c r="AP426"/>
  <c r="AO426"/>
  <c r="AN426"/>
  <c r="AL426"/>
  <c r="AK426"/>
  <c r="AJ426"/>
  <c r="AH426"/>
  <c r="AG426"/>
  <c r="AF426"/>
  <c r="AD426"/>
  <c r="AC426"/>
  <c r="AB426"/>
  <c r="AA426"/>
  <c r="Z426"/>
  <c r="Y426"/>
  <c r="X426"/>
  <c r="W426"/>
  <c r="V426"/>
  <c r="U426"/>
  <c r="T426"/>
  <c r="S426"/>
  <c r="R426"/>
  <c r="Q426"/>
  <c r="P426"/>
  <c r="O426"/>
  <c r="N426"/>
  <c r="M426"/>
  <c r="L426"/>
  <c r="K426"/>
  <c r="E426"/>
  <c r="D426"/>
  <c r="AP425"/>
  <c r="AO425"/>
  <c r="AN425"/>
  <c r="AL425"/>
  <c r="AK425"/>
  <c r="AJ425"/>
  <c r="AH425"/>
  <c r="AG425"/>
  <c r="AF425"/>
  <c r="AD425"/>
  <c r="AC425"/>
  <c r="AB425"/>
  <c r="AA425"/>
  <c r="Z425"/>
  <c r="Y425"/>
  <c r="X425"/>
  <c r="W425"/>
  <c r="V425"/>
  <c r="U425"/>
  <c r="T425"/>
  <c r="S425"/>
  <c r="R425"/>
  <c r="Q425"/>
  <c r="P425"/>
  <c r="O425"/>
  <c r="N425"/>
  <c r="M425"/>
  <c r="L425"/>
  <c r="K425"/>
  <c r="E425"/>
  <c r="D425"/>
  <c r="AP424"/>
  <c r="AO424"/>
  <c r="AN424"/>
  <c r="AL424"/>
  <c r="AK424"/>
  <c r="AJ424"/>
  <c r="AH424"/>
  <c r="AG424"/>
  <c r="AF424"/>
  <c r="AD424"/>
  <c r="AC424"/>
  <c r="AB424"/>
  <c r="AA424"/>
  <c r="Z424"/>
  <c r="Y424"/>
  <c r="X424"/>
  <c r="W424"/>
  <c r="V424"/>
  <c r="U424"/>
  <c r="T424"/>
  <c r="S424"/>
  <c r="R424"/>
  <c r="Q424"/>
  <c r="P424"/>
  <c r="O424"/>
  <c r="N424"/>
  <c r="M424"/>
  <c r="L424"/>
  <c r="K424"/>
  <c r="E424"/>
  <c r="D424"/>
  <c r="AP423"/>
  <c r="AO423"/>
  <c r="AN423"/>
  <c r="AL423"/>
  <c r="AK423"/>
  <c r="AJ423"/>
  <c r="AH423"/>
  <c r="AG423"/>
  <c r="AF423"/>
  <c r="AD423"/>
  <c r="AC423"/>
  <c r="AB423"/>
  <c r="AA423"/>
  <c r="Z423"/>
  <c r="Y423"/>
  <c r="X423"/>
  <c r="W423"/>
  <c r="V423"/>
  <c r="U423"/>
  <c r="T423"/>
  <c r="S423"/>
  <c r="R423"/>
  <c r="Q423"/>
  <c r="P423"/>
  <c r="O423"/>
  <c r="N423"/>
  <c r="M423"/>
  <c r="L423"/>
  <c r="K423"/>
  <c r="E423"/>
  <c r="D423"/>
  <c r="AP422"/>
  <c r="AO422"/>
  <c r="AN422"/>
  <c r="AL422"/>
  <c r="AK422"/>
  <c r="AJ422"/>
  <c r="AH422"/>
  <c r="AG422"/>
  <c r="AF422"/>
  <c r="AD422"/>
  <c r="AC422"/>
  <c r="AB422"/>
  <c r="AA422"/>
  <c r="Z422"/>
  <c r="Y422"/>
  <c r="X422"/>
  <c r="W422"/>
  <c r="V422"/>
  <c r="U422"/>
  <c r="T422"/>
  <c r="S422"/>
  <c r="R422"/>
  <c r="Q422"/>
  <c r="P422"/>
  <c r="O422"/>
  <c r="N422"/>
  <c r="M422"/>
  <c r="L422"/>
  <c r="K422"/>
  <c r="E422"/>
  <c r="D422"/>
  <c r="AP421"/>
  <c r="AO421"/>
  <c r="AN421"/>
  <c r="AL421"/>
  <c r="AK421"/>
  <c r="AJ421"/>
  <c r="AH421"/>
  <c r="AG421"/>
  <c r="AF421"/>
  <c r="AD421"/>
  <c r="AC421"/>
  <c r="AB421"/>
  <c r="AA421"/>
  <c r="Z421"/>
  <c r="Y421"/>
  <c r="X421"/>
  <c r="W421"/>
  <c r="V421"/>
  <c r="U421"/>
  <c r="T421"/>
  <c r="S421"/>
  <c r="R421"/>
  <c r="Q421"/>
  <c r="P421"/>
  <c r="O421"/>
  <c r="N421"/>
  <c r="M421"/>
  <c r="L421"/>
  <c r="K421"/>
  <c r="E421"/>
  <c r="D421"/>
  <c r="AP420"/>
  <c r="AO420"/>
  <c r="AN420"/>
  <c r="AL420"/>
  <c r="AK420"/>
  <c r="AJ420"/>
  <c r="AH420"/>
  <c r="AG420"/>
  <c r="AF420"/>
  <c r="AD420"/>
  <c r="AC420"/>
  <c r="AB420"/>
  <c r="AA420"/>
  <c r="Z420"/>
  <c r="Y420"/>
  <c r="X420"/>
  <c r="W420"/>
  <c r="V420"/>
  <c r="U420"/>
  <c r="T420"/>
  <c r="S420"/>
  <c r="R420"/>
  <c r="Q420"/>
  <c r="P420"/>
  <c r="O420"/>
  <c r="N420"/>
  <c r="M420"/>
  <c r="L420"/>
  <c r="K420"/>
  <c r="E420"/>
  <c r="D420"/>
  <c r="AP419"/>
  <c r="AO419"/>
  <c r="AN419"/>
  <c r="AL419"/>
  <c r="AK419"/>
  <c r="AJ419"/>
  <c r="AH419"/>
  <c r="AG419"/>
  <c r="AF419"/>
  <c r="AD419"/>
  <c r="AC419"/>
  <c r="AB419"/>
  <c r="AA419"/>
  <c r="Z419"/>
  <c r="Y419"/>
  <c r="X419"/>
  <c r="W419"/>
  <c r="V419"/>
  <c r="U419"/>
  <c r="T419"/>
  <c r="S419"/>
  <c r="R419"/>
  <c r="Q419"/>
  <c r="P419"/>
  <c r="O419"/>
  <c r="N419"/>
  <c r="M419"/>
  <c r="L419"/>
  <c r="K419"/>
  <c r="E419"/>
  <c r="D419"/>
  <c r="AP418"/>
  <c r="AO418"/>
  <c r="AN418"/>
  <c r="AL418"/>
  <c r="AK418"/>
  <c r="AJ418"/>
  <c r="AH418"/>
  <c r="AG418"/>
  <c r="AF418"/>
  <c r="AD418"/>
  <c r="AC418"/>
  <c r="AB418"/>
  <c r="AA418"/>
  <c r="Z418"/>
  <c r="Y418"/>
  <c r="X418"/>
  <c r="W418"/>
  <c r="V418"/>
  <c r="U418"/>
  <c r="T418"/>
  <c r="S418"/>
  <c r="R418"/>
  <c r="Q418"/>
  <c r="P418"/>
  <c r="O418"/>
  <c r="N418"/>
  <c r="M418"/>
  <c r="L418"/>
  <c r="K418"/>
  <c r="E418"/>
  <c r="D418"/>
  <c r="AP417"/>
  <c r="AO417"/>
  <c r="AN417"/>
  <c r="AL417"/>
  <c r="AK417"/>
  <c r="AJ417"/>
  <c r="AH417"/>
  <c r="AG417"/>
  <c r="AF417"/>
  <c r="AD417"/>
  <c r="AC417"/>
  <c r="AB417"/>
  <c r="AA417"/>
  <c r="Z417"/>
  <c r="Y417"/>
  <c r="X417"/>
  <c r="W417"/>
  <c r="V417"/>
  <c r="U417"/>
  <c r="T417"/>
  <c r="S417"/>
  <c r="R417"/>
  <c r="Q417"/>
  <c r="P417"/>
  <c r="O417"/>
  <c r="N417"/>
  <c r="M417"/>
  <c r="L417"/>
  <c r="K417"/>
  <c r="E417"/>
  <c r="D417"/>
  <c r="AP416"/>
  <c r="AO416"/>
  <c r="AN416"/>
  <c r="AL416"/>
  <c r="AK416"/>
  <c r="AJ416"/>
  <c r="AH416"/>
  <c r="AG416"/>
  <c r="AF416"/>
  <c r="AD416"/>
  <c r="AC416"/>
  <c r="AB416"/>
  <c r="AA416"/>
  <c r="Z416"/>
  <c r="Y416"/>
  <c r="X416"/>
  <c r="W416"/>
  <c r="V416"/>
  <c r="U416"/>
  <c r="T416"/>
  <c r="S416"/>
  <c r="R416"/>
  <c r="Q416"/>
  <c r="P416"/>
  <c r="O416"/>
  <c r="N416"/>
  <c r="M416"/>
  <c r="L416"/>
  <c r="K416"/>
  <c r="E416"/>
  <c r="D416"/>
  <c r="AP415"/>
  <c r="AO415"/>
  <c r="AN415"/>
  <c r="AL415"/>
  <c r="AK415"/>
  <c r="AJ415"/>
  <c r="AH415"/>
  <c r="AG415"/>
  <c r="AF415"/>
  <c r="AD415"/>
  <c r="AC415"/>
  <c r="AB415"/>
  <c r="AA415"/>
  <c r="Z415"/>
  <c r="Y415"/>
  <c r="X415"/>
  <c r="W415"/>
  <c r="V415"/>
  <c r="U415"/>
  <c r="T415"/>
  <c r="S415"/>
  <c r="R415"/>
  <c r="Q415"/>
  <c r="P415"/>
  <c r="O415"/>
  <c r="N415"/>
  <c r="M415"/>
  <c r="L415"/>
  <c r="K415"/>
  <c r="E415"/>
  <c r="D415"/>
  <c r="AP414"/>
  <c r="AO414"/>
  <c r="AN414"/>
  <c r="AL414"/>
  <c r="AK414"/>
  <c r="AJ414"/>
  <c r="AH414"/>
  <c r="AG414"/>
  <c r="AF414"/>
  <c r="AD414"/>
  <c r="AC414"/>
  <c r="AB414"/>
  <c r="AA414"/>
  <c r="Z414"/>
  <c r="Y414"/>
  <c r="X414"/>
  <c r="W414"/>
  <c r="V414"/>
  <c r="U414"/>
  <c r="T414"/>
  <c r="S414"/>
  <c r="R414"/>
  <c r="Q414"/>
  <c r="P414"/>
  <c r="O414"/>
  <c r="N414"/>
  <c r="M414"/>
  <c r="L414"/>
  <c r="K414"/>
  <c r="E414"/>
  <c r="D414"/>
  <c r="AP413"/>
  <c r="AO413"/>
  <c r="AN413"/>
  <c r="AL413"/>
  <c r="AK413"/>
  <c r="AJ413"/>
  <c r="AH413"/>
  <c r="AG413"/>
  <c r="AF413"/>
  <c r="AD413"/>
  <c r="AC413"/>
  <c r="AB413"/>
  <c r="AA413"/>
  <c r="Z413"/>
  <c r="Y413"/>
  <c r="X413"/>
  <c r="W413"/>
  <c r="V413"/>
  <c r="U413"/>
  <c r="T413"/>
  <c r="S413"/>
  <c r="R413"/>
  <c r="Q413"/>
  <c r="P413"/>
  <c r="O413"/>
  <c r="N413"/>
  <c r="M413"/>
  <c r="L413"/>
  <c r="K413"/>
  <c r="E413"/>
  <c r="D413"/>
  <c r="AP412"/>
  <c r="AO412"/>
  <c r="AN412"/>
  <c r="AL412"/>
  <c r="AK412"/>
  <c r="AJ412"/>
  <c r="AH412"/>
  <c r="AG412"/>
  <c r="AF412"/>
  <c r="AD412"/>
  <c r="AC412"/>
  <c r="AB412"/>
  <c r="AA412"/>
  <c r="Z412"/>
  <c r="Y412"/>
  <c r="X412"/>
  <c r="W412"/>
  <c r="V412"/>
  <c r="U412"/>
  <c r="T412"/>
  <c r="S412"/>
  <c r="R412"/>
  <c r="Q412"/>
  <c r="P412"/>
  <c r="O412"/>
  <c r="N412"/>
  <c r="M412"/>
  <c r="L412"/>
  <c r="K412"/>
  <c r="E412"/>
  <c r="D412"/>
  <c r="AP411"/>
  <c r="AO411"/>
  <c r="AN411"/>
  <c r="AL411"/>
  <c r="AK411"/>
  <c r="AJ411"/>
  <c r="AH411"/>
  <c r="AG411"/>
  <c r="AF411"/>
  <c r="AD411"/>
  <c r="AC411"/>
  <c r="AB411"/>
  <c r="AA411"/>
  <c r="Z411"/>
  <c r="Y411"/>
  <c r="X411"/>
  <c r="W411"/>
  <c r="V411"/>
  <c r="U411"/>
  <c r="T411"/>
  <c r="S411"/>
  <c r="R411"/>
  <c r="Q411"/>
  <c r="P411"/>
  <c r="O411"/>
  <c r="N411"/>
  <c r="M411"/>
  <c r="L411"/>
  <c r="K411"/>
  <c r="E411"/>
  <c r="D411"/>
  <c r="AP410"/>
  <c r="AO410"/>
  <c r="AN410"/>
  <c r="AL410"/>
  <c r="AK410"/>
  <c r="AJ410"/>
  <c r="AH410"/>
  <c r="AG410"/>
  <c r="AF410"/>
  <c r="AD410"/>
  <c r="AC410"/>
  <c r="AB410"/>
  <c r="AA410"/>
  <c r="Z410"/>
  <c r="Y410"/>
  <c r="X410"/>
  <c r="W410"/>
  <c r="V410"/>
  <c r="U410"/>
  <c r="T410"/>
  <c r="S410"/>
  <c r="R410"/>
  <c r="Q410"/>
  <c r="P410"/>
  <c r="O410"/>
  <c r="N410"/>
  <c r="M410"/>
  <c r="L410"/>
  <c r="K410"/>
  <c r="E410"/>
  <c r="D410"/>
  <c r="AP409"/>
  <c r="AO409"/>
  <c r="AN409"/>
  <c r="AL409"/>
  <c r="AK409"/>
  <c r="AJ409"/>
  <c r="AH409"/>
  <c r="AG409"/>
  <c r="AF409"/>
  <c r="AD409"/>
  <c r="AC409"/>
  <c r="AB409"/>
  <c r="AA409"/>
  <c r="Z409"/>
  <c r="Y409"/>
  <c r="X409"/>
  <c r="W409"/>
  <c r="V409"/>
  <c r="U409"/>
  <c r="T409"/>
  <c r="S409"/>
  <c r="R409"/>
  <c r="Q409"/>
  <c r="P409"/>
  <c r="O409"/>
  <c r="N409"/>
  <c r="M409"/>
  <c r="L409"/>
  <c r="K409"/>
  <c r="E409"/>
  <c r="D409"/>
  <c r="AP408"/>
  <c r="AO408"/>
  <c r="AN408"/>
  <c r="AL408"/>
  <c r="AK408"/>
  <c r="AJ408"/>
  <c r="AH408"/>
  <c r="AG408"/>
  <c r="AF408"/>
  <c r="AD408"/>
  <c r="AC408"/>
  <c r="AB408"/>
  <c r="AA408"/>
  <c r="Z408"/>
  <c r="Y408"/>
  <c r="X408"/>
  <c r="W408"/>
  <c r="V408"/>
  <c r="U408"/>
  <c r="T408"/>
  <c r="S408"/>
  <c r="R408"/>
  <c r="Q408"/>
  <c r="P408"/>
  <c r="O408"/>
  <c r="N408"/>
  <c r="M408"/>
  <c r="L408"/>
  <c r="K408"/>
  <c r="E408"/>
  <c r="D408"/>
  <c r="AP407"/>
  <c r="AO407"/>
  <c r="AN407"/>
  <c r="AL407"/>
  <c r="AK407"/>
  <c r="AJ407"/>
  <c r="AH407"/>
  <c r="AG407"/>
  <c r="AF407"/>
  <c r="AD407"/>
  <c r="AC407"/>
  <c r="AB407"/>
  <c r="AA407"/>
  <c r="Z407"/>
  <c r="Y407"/>
  <c r="X407"/>
  <c r="W407"/>
  <c r="V407"/>
  <c r="U407"/>
  <c r="T407"/>
  <c r="S407"/>
  <c r="R407"/>
  <c r="Q407"/>
  <c r="P407"/>
  <c r="O407"/>
  <c r="N407"/>
  <c r="M407"/>
  <c r="L407"/>
  <c r="K407"/>
  <c r="E407"/>
  <c r="D407"/>
  <c r="AP406"/>
  <c r="AO406"/>
  <c r="AN406"/>
  <c r="AL406"/>
  <c r="AK406"/>
  <c r="AJ406"/>
  <c r="AH406"/>
  <c r="AG406"/>
  <c r="AF406"/>
  <c r="AD406"/>
  <c r="AC406"/>
  <c r="AB406"/>
  <c r="AA406"/>
  <c r="Z406"/>
  <c r="Y406"/>
  <c r="X406"/>
  <c r="W406"/>
  <c r="V406"/>
  <c r="U406"/>
  <c r="T406"/>
  <c r="S406"/>
  <c r="R406"/>
  <c r="Q406"/>
  <c r="P406"/>
  <c r="O406"/>
  <c r="N406"/>
  <c r="M406"/>
  <c r="L406"/>
  <c r="K406"/>
  <c r="E406"/>
  <c r="D406"/>
  <c r="AP405"/>
  <c r="AO405"/>
  <c r="AN405"/>
  <c r="AL405"/>
  <c r="AK405"/>
  <c r="AJ405"/>
  <c r="AH405"/>
  <c r="AG405"/>
  <c r="AF405"/>
  <c r="AD405"/>
  <c r="AC405"/>
  <c r="AB405"/>
  <c r="AA405"/>
  <c r="Z405"/>
  <c r="Y405"/>
  <c r="X405"/>
  <c r="W405"/>
  <c r="V405"/>
  <c r="U405"/>
  <c r="T405"/>
  <c r="S405"/>
  <c r="R405"/>
  <c r="Q405"/>
  <c r="P405"/>
  <c r="O405"/>
  <c r="N405"/>
  <c r="M405"/>
  <c r="L405"/>
  <c r="K405"/>
  <c r="E405"/>
  <c r="D405"/>
  <c r="AP404"/>
  <c r="AO404"/>
  <c r="AN404"/>
  <c r="AL404"/>
  <c r="AK404"/>
  <c r="AJ404"/>
  <c r="AH404"/>
  <c r="AG404"/>
  <c r="AF404"/>
  <c r="AD404"/>
  <c r="AC404"/>
  <c r="AB404"/>
  <c r="AA404"/>
  <c r="Z404"/>
  <c r="Y404"/>
  <c r="X404"/>
  <c r="W404"/>
  <c r="V404"/>
  <c r="U404"/>
  <c r="T404"/>
  <c r="S404"/>
  <c r="R404"/>
  <c r="Q404"/>
  <c r="P404"/>
  <c r="O404"/>
  <c r="N404"/>
  <c r="M404"/>
  <c r="L404"/>
  <c r="K404"/>
  <c r="E404"/>
  <c r="D404"/>
  <c r="AP403"/>
  <c r="AO403"/>
  <c r="AN403"/>
  <c r="AL403"/>
  <c r="AK403"/>
  <c r="AJ403"/>
  <c r="AH403"/>
  <c r="AG403"/>
  <c r="AF403"/>
  <c r="AD403"/>
  <c r="AC403"/>
  <c r="AB403"/>
  <c r="AA403"/>
  <c r="Z403"/>
  <c r="Y403"/>
  <c r="X403"/>
  <c r="W403"/>
  <c r="V403"/>
  <c r="U403"/>
  <c r="T403"/>
  <c r="S403"/>
  <c r="R403"/>
  <c r="Q403"/>
  <c r="P403"/>
  <c r="O403"/>
  <c r="N403"/>
  <c r="M403"/>
  <c r="L403"/>
  <c r="K403"/>
  <c r="E403"/>
  <c r="D403"/>
  <c r="AP402"/>
  <c r="AO402"/>
  <c r="AN402"/>
  <c r="AL402"/>
  <c r="AK402"/>
  <c r="AJ402"/>
  <c r="AH402"/>
  <c r="AG402"/>
  <c r="AF402"/>
  <c r="AD402"/>
  <c r="AC402"/>
  <c r="AB402"/>
  <c r="AA402"/>
  <c r="Z402"/>
  <c r="Y402"/>
  <c r="X402"/>
  <c r="W402"/>
  <c r="V402"/>
  <c r="U402"/>
  <c r="T402"/>
  <c r="S402"/>
  <c r="R402"/>
  <c r="Q402"/>
  <c r="P402"/>
  <c r="O402"/>
  <c r="N402"/>
  <c r="M402"/>
  <c r="L402"/>
  <c r="K402"/>
  <c r="E402"/>
  <c r="D402"/>
  <c r="AP401"/>
  <c r="AO401"/>
  <c r="AN401"/>
  <c r="AL401"/>
  <c r="AK401"/>
  <c r="AJ401"/>
  <c r="AH401"/>
  <c r="AG401"/>
  <c r="AF401"/>
  <c r="AD401"/>
  <c r="AC401"/>
  <c r="AB401"/>
  <c r="AA401"/>
  <c r="Z401"/>
  <c r="Y401"/>
  <c r="X401"/>
  <c r="W401"/>
  <c r="V401"/>
  <c r="U401"/>
  <c r="T401"/>
  <c r="S401"/>
  <c r="R401"/>
  <c r="Q401"/>
  <c r="P401"/>
  <c r="O401"/>
  <c r="N401"/>
  <c r="M401"/>
  <c r="L401"/>
  <c r="K401"/>
  <c r="E401"/>
  <c r="D401"/>
  <c r="AP400"/>
  <c r="AO400"/>
  <c r="AN400"/>
  <c r="AL400"/>
  <c r="AK400"/>
  <c r="AJ400"/>
  <c r="AH400"/>
  <c r="AG400"/>
  <c r="AF400"/>
  <c r="AD400"/>
  <c r="AC400"/>
  <c r="AB400"/>
  <c r="AA400"/>
  <c r="Z400"/>
  <c r="Y400"/>
  <c r="X400"/>
  <c r="W400"/>
  <c r="V400"/>
  <c r="U400"/>
  <c r="T400"/>
  <c r="S400"/>
  <c r="R400"/>
  <c r="Q400"/>
  <c r="P400"/>
  <c r="O400"/>
  <c r="N400"/>
  <c r="M400"/>
  <c r="L400"/>
  <c r="K400"/>
  <c r="E400"/>
  <c r="D400"/>
  <c r="AP399"/>
  <c r="AO399"/>
  <c r="AN399"/>
  <c r="AL399"/>
  <c r="AK399"/>
  <c r="AJ399"/>
  <c r="AH399"/>
  <c r="AG399"/>
  <c r="AF399"/>
  <c r="AD399"/>
  <c r="AC399"/>
  <c r="AB399"/>
  <c r="AA399"/>
  <c r="Z399"/>
  <c r="Y399"/>
  <c r="X399"/>
  <c r="W399"/>
  <c r="V399"/>
  <c r="U399"/>
  <c r="T399"/>
  <c r="S399"/>
  <c r="R399"/>
  <c r="Q399"/>
  <c r="P399"/>
  <c r="O399"/>
  <c r="N399"/>
  <c r="M399"/>
  <c r="L399"/>
  <c r="K399"/>
  <c r="E399"/>
  <c r="D399"/>
  <c r="I398"/>
  <c r="G398"/>
  <c r="I397"/>
  <c r="G397"/>
  <c r="AP396"/>
  <c r="AO396"/>
  <c r="AN396"/>
  <c r="AL396"/>
  <c r="AK396"/>
  <c r="AJ396"/>
  <c r="AH396"/>
  <c r="AG396"/>
  <c r="AF396"/>
  <c r="AD396"/>
  <c r="AC396"/>
  <c r="AB396"/>
  <c r="AA396"/>
  <c r="Z396"/>
  <c r="Y396"/>
  <c r="X396"/>
  <c r="W396"/>
  <c r="V396"/>
  <c r="U396"/>
  <c r="T396"/>
  <c r="S396"/>
  <c r="R396"/>
  <c r="Q396"/>
  <c r="P396"/>
  <c r="O396"/>
  <c r="N396"/>
  <c r="M396"/>
  <c r="L396"/>
  <c r="K396"/>
  <c r="E396"/>
  <c r="D396"/>
  <c r="AP395"/>
  <c r="AO395"/>
  <c r="AN395"/>
  <c r="AL395"/>
  <c r="AK395"/>
  <c r="AJ395"/>
  <c r="AH395"/>
  <c r="AG395"/>
  <c r="AF395"/>
  <c r="AD395"/>
  <c r="AC395"/>
  <c r="AB395"/>
  <c r="AA395"/>
  <c r="Z395"/>
  <c r="Y395"/>
  <c r="X395"/>
  <c r="W395"/>
  <c r="V395"/>
  <c r="U395"/>
  <c r="T395"/>
  <c r="S395"/>
  <c r="R395"/>
  <c r="Q395"/>
  <c r="P395"/>
  <c r="O395"/>
  <c r="N395"/>
  <c r="M395"/>
  <c r="L395"/>
  <c r="K395"/>
  <c r="E395"/>
  <c r="D395"/>
  <c r="AP394"/>
  <c r="AO394"/>
  <c r="AN394"/>
  <c r="AL394"/>
  <c r="AK394"/>
  <c r="AJ394"/>
  <c r="AH394"/>
  <c r="AG394"/>
  <c r="AF394"/>
  <c r="AD394"/>
  <c r="AC394"/>
  <c r="AB394"/>
  <c r="AA394"/>
  <c r="Z394"/>
  <c r="Y394"/>
  <c r="X394"/>
  <c r="W394"/>
  <c r="V394"/>
  <c r="U394"/>
  <c r="T394"/>
  <c r="S394"/>
  <c r="R394"/>
  <c r="Q394"/>
  <c r="P394"/>
  <c r="O394"/>
  <c r="N394"/>
  <c r="M394"/>
  <c r="L394"/>
  <c r="K394"/>
  <c r="E394"/>
  <c r="D394"/>
  <c r="AP393"/>
  <c r="AO393"/>
  <c r="AN393"/>
  <c r="AL393"/>
  <c r="AK393"/>
  <c r="AJ393"/>
  <c r="AH393"/>
  <c r="AG393"/>
  <c r="AF393"/>
  <c r="AD393"/>
  <c r="AC393"/>
  <c r="AB393"/>
  <c r="AA393"/>
  <c r="Z393"/>
  <c r="Y393"/>
  <c r="X393"/>
  <c r="W393"/>
  <c r="V393"/>
  <c r="U393"/>
  <c r="T393"/>
  <c r="S393"/>
  <c r="R393"/>
  <c r="Q393"/>
  <c r="P393"/>
  <c r="O393"/>
  <c r="N393"/>
  <c r="M393"/>
  <c r="L393"/>
  <c r="K393"/>
  <c r="E393"/>
  <c r="D393"/>
  <c r="AP392"/>
  <c r="AO392"/>
  <c r="AN392"/>
  <c r="AL392"/>
  <c r="AK392"/>
  <c r="AJ392"/>
  <c r="AH392"/>
  <c r="AG392"/>
  <c r="AF392"/>
  <c r="AD392"/>
  <c r="AC392"/>
  <c r="AB392"/>
  <c r="AA392"/>
  <c r="Z392"/>
  <c r="Y392"/>
  <c r="X392"/>
  <c r="W392"/>
  <c r="V392"/>
  <c r="U392"/>
  <c r="T392"/>
  <c r="S392"/>
  <c r="R392"/>
  <c r="Q392"/>
  <c r="P392"/>
  <c r="O392"/>
  <c r="N392"/>
  <c r="M392"/>
  <c r="L392"/>
  <c r="K392"/>
  <c r="E392"/>
  <c r="D392"/>
  <c r="AP391"/>
  <c r="AO391"/>
  <c r="AN391"/>
  <c r="AL391"/>
  <c r="AK391"/>
  <c r="AJ391"/>
  <c r="AH391"/>
  <c r="AG391"/>
  <c r="AF391"/>
  <c r="AD391"/>
  <c r="AC391"/>
  <c r="AB391"/>
  <c r="AA391"/>
  <c r="Z391"/>
  <c r="Y391"/>
  <c r="X391"/>
  <c r="W391"/>
  <c r="V391"/>
  <c r="U391"/>
  <c r="T391"/>
  <c r="S391"/>
  <c r="R391"/>
  <c r="Q391"/>
  <c r="P391"/>
  <c r="O391"/>
  <c r="N391"/>
  <c r="M391"/>
  <c r="L391"/>
  <c r="K391"/>
  <c r="E391"/>
  <c r="D391"/>
  <c r="AP390"/>
  <c r="AO390"/>
  <c r="AN390"/>
  <c r="AL390"/>
  <c r="AK390"/>
  <c r="AJ390"/>
  <c r="AH390"/>
  <c r="AG390"/>
  <c r="AF390"/>
  <c r="AD390"/>
  <c r="AC390"/>
  <c r="AB390"/>
  <c r="AA390"/>
  <c r="Z390"/>
  <c r="Y390"/>
  <c r="X390"/>
  <c r="W390"/>
  <c r="V390"/>
  <c r="U390"/>
  <c r="T390"/>
  <c r="S390"/>
  <c r="R390"/>
  <c r="Q390"/>
  <c r="P390"/>
  <c r="O390"/>
  <c r="N390"/>
  <c r="M390"/>
  <c r="L390"/>
  <c r="K390"/>
  <c r="E390"/>
  <c r="D390"/>
  <c r="I389"/>
  <c r="G389"/>
  <c r="AP388"/>
  <c r="AO388"/>
  <c r="AN388"/>
  <c r="AL388"/>
  <c r="AK388"/>
  <c r="AJ388"/>
  <c r="AH388"/>
  <c r="AG388"/>
  <c r="AF388"/>
  <c r="AD388"/>
  <c r="AC388"/>
  <c r="AB388"/>
  <c r="AA388"/>
  <c r="Z388"/>
  <c r="Y388"/>
  <c r="X388"/>
  <c r="W388"/>
  <c r="V388"/>
  <c r="U388"/>
  <c r="T388"/>
  <c r="S388"/>
  <c r="R388"/>
  <c r="Q388"/>
  <c r="P388"/>
  <c r="O388"/>
  <c r="N388"/>
  <c r="M388"/>
  <c r="L388"/>
  <c r="K388"/>
  <c r="E388"/>
  <c r="D388"/>
  <c r="AP387"/>
  <c r="AO387"/>
  <c r="AN387"/>
  <c r="AL387"/>
  <c r="AK387"/>
  <c r="AJ387"/>
  <c r="AH387"/>
  <c r="AG387"/>
  <c r="AF387"/>
  <c r="AD387"/>
  <c r="AC387"/>
  <c r="AB387"/>
  <c r="AA387"/>
  <c r="Z387"/>
  <c r="Y387"/>
  <c r="X387"/>
  <c r="W387"/>
  <c r="V387"/>
  <c r="U387"/>
  <c r="T387"/>
  <c r="S387"/>
  <c r="R387"/>
  <c r="Q387"/>
  <c r="P387"/>
  <c r="O387"/>
  <c r="N387"/>
  <c r="M387"/>
  <c r="L387"/>
  <c r="K387"/>
  <c r="E387"/>
  <c r="D387"/>
  <c r="AP386"/>
  <c r="AO386"/>
  <c r="AN386"/>
  <c r="AL386"/>
  <c r="AK386"/>
  <c r="AJ386"/>
  <c r="AH386"/>
  <c r="AG386"/>
  <c r="AF386"/>
  <c r="AD386"/>
  <c r="AC386"/>
  <c r="AB386"/>
  <c r="AA386"/>
  <c r="Z386"/>
  <c r="Y386"/>
  <c r="X386"/>
  <c r="W386"/>
  <c r="V386"/>
  <c r="U386"/>
  <c r="T386"/>
  <c r="S386"/>
  <c r="R386"/>
  <c r="Q386"/>
  <c r="P386"/>
  <c r="O386"/>
  <c r="N386"/>
  <c r="M386"/>
  <c r="L386"/>
  <c r="K386"/>
  <c r="E386"/>
  <c r="D386"/>
  <c r="AP385"/>
  <c r="AO385"/>
  <c r="AN385"/>
  <c r="AL385"/>
  <c r="AK385"/>
  <c r="AJ385"/>
  <c r="AH385"/>
  <c r="AG385"/>
  <c r="AF385"/>
  <c r="AD385"/>
  <c r="AC385"/>
  <c r="AB385"/>
  <c r="AA385"/>
  <c r="Z385"/>
  <c r="Y385"/>
  <c r="X385"/>
  <c r="W385"/>
  <c r="V385"/>
  <c r="U385"/>
  <c r="T385"/>
  <c r="S385"/>
  <c r="R385"/>
  <c r="Q385"/>
  <c r="P385"/>
  <c r="O385"/>
  <c r="N385"/>
  <c r="M385"/>
  <c r="L385"/>
  <c r="K385"/>
  <c r="E385"/>
  <c r="D385"/>
  <c r="AP384"/>
  <c r="AO384"/>
  <c r="AN384"/>
  <c r="AL384"/>
  <c r="AK384"/>
  <c r="AJ384"/>
  <c r="AH384"/>
  <c r="AG384"/>
  <c r="AF384"/>
  <c r="AD384"/>
  <c r="AC384"/>
  <c r="AB384"/>
  <c r="AA384"/>
  <c r="Z384"/>
  <c r="Y384"/>
  <c r="X384"/>
  <c r="W384"/>
  <c r="V384"/>
  <c r="U384"/>
  <c r="T384"/>
  <c r="S384"/>
  <c r="R384"/>
  <c r="Q384"/>
  <c r="P384"/>
  <c r="O384"/>
  <c r="N384"/>
  <c r="M384"/>
  <c r="L384"/>
  <c r="K384"/>
  <c r="E384"/>
  <c r="D384"/>
  <c r="I383"/>
  <c r="G383"/>
  <c r="AP382"/>
  <c r="AO382"/>
  <c r="AN382"/>
  <c r="AL382"/>
  <c r="AK382"/>
  <c r="AJ382"/>
  <c r="AH382"/>
  <c r="AG382"/>
  <c r="AF382"/>
  <c r="AD382"/>
  <c r="AC382"/>
  <c r="AB382"/>
  <c r="AA382"/>
  <c r="Z382"/>
  <c r="Y382"/>
  <c r="X382"/>
  <c r="W382"/>
  <c r="V382"/>
  <c r="U382"/>
  <c r="T382"/>
  <c r="S382"/>
  <c r="R382"/>
  <c r="Q382"/>
  <c r="P382"/>
  <c r="O382"/>
  <c r="N382"/>
  <c r="M382"/>
  <c r="L382"/>
  <c r="K382"/>
  <c r="E382"/>
  <c r="D382"/>
  <c r="AP381"/>
  <c r="AO381"/>
  <c r="AN381"/>
  <c r="AL381"/>
  <c r="AK381"/>
  <c r="AJ381"/>
  <c r="AH381"/>
  <c r="AG381"/>
  <c r="AF381"/>
  <c r="AD381"/>
  <c r="AC381"/>
  <c r="AB381"/>
  <c r="AA381"/>
  <c r="Z381"/>
  <c r="Y381"/>
  <c r="X381"/>
  <c r="W381"/>
  <c r="V381"/>
  <c r="U381"/>
  <c r="T381"/>
  <c r="S381"/>
  <c r="R381"/>
  <c r="Q381"/>
  <c r="P381"/>
  <c r="O381"/>
  <c r="N381"/>
  <c r="M381"/>
  <c r="L381"/>
  <c r="K381"/>
  <c r="E381"/>
  <c r="D381"/>
  <c r="AP380"/>
  <c r="AO380"/>
  <c r="AN380"/>
  <c r="AL380"/>
  <c r="AK380"/>
  <c r="AJ380"/>
  <c r="AH380"/>
  <c r="AG380"/>
  <c r="AF380"/>
  <c r="AD380"/>
  <c r="AC380"/>
  <c r="AB380"/>
  <c r="AA380"/>
  <c r="Z380"/>
  <c r="Y380"/>
  <c r="X380"/>
  <c r="W380"/>
  <c r="V380"/>
  <c r="U380"/>
  <c r="T380"/>
  <c r="S380"/>
  <c r="R380"/>
  <c r="Q380"/>
  <c r="P380"/>
  <c r="O380"/>
  <c r="N380"/>
  <c r="M380"/>
  <c r="L380"/>
  <c r="K380"/>
  <c r="E380"/>
  <c r="D380"/>
  <c r="AP379"/>
  <c r="AO379"/>
  <c r="AN379"/>
  <c r="AL379"/>
  <c r="AK379"/>
  <c r="AJ379"/>
  <c r="AH379"/>
  <c r="AG379"/>
  <c r="AF379"/>
  <c r="AD379"/>
  <c r="AC379"/>
  <c r="AB379"/>
  <c r="AA379"/>
  <c r="Z379"/>
  <c r="Y379"/>
  <c r="X379"/>
  <c r="W379"/>
  <c r="V379"/>
  <c r="U379"/>
  <c r="T379"/>
  <c r="S379"/>
  <c r="R379"/>
  <c r="Q379"/>
  <c r="P379"/>
  <c r="O379"/>
  <c r="N379"/>
  <c r="M379"/>
  <c r="L379"/>
  <c r="K379"/>
  <c r="E379"/>
  <c r="D379"/>
  <c r="AP378"/>
  <c r="AO378"/>
  <c r="AN378"/>
  <c r="AL378"/>
  <c r="AK378"/>
  <c r="AJ378"/>
  <c r="AH378"/>
  <c r="AG378"/>
  <c r="AF378"/>
  <c r="AD378"/>
  <c r="AC378"/>
  <c r="AB378"/>
  <c r="AA378"/>
  <c r="Z378"/>
  <c r="Y378"/>
  <c r="X378"/>
  <c r="W378"/>
  <c r="V378"/>
  <c r="U378"/>
  <c r="T378"/>
  <c r="S378"/>
  <c r="R378"/>
  <c r="Q378"/>
  <c r="P378"/>
  <c r="O378"/>
  <c r="N378"/>
  <c r="M378"/>
  <c r="L378"/>
  <c r="K378"/>
  <c r="E378"/>
  <c r="D378"/>
  <c r="AP377"/>
  <c r="AO377"/>
  <c r="AN377"/>
  <c r="AL377"/>
  <c r="AK377"/>
  <c r="AJ377"/>
  <c r="AH377"/>
  <c r="AG377"/>
  <c r="AF377"/>
  <c r="AD377"/>
  <c r="AC377"/>
  <c r="AB377"/>
  <c r="AA377"/>
  <c r="Z377"/>
  <c r="Y377"/>
  <c r="X377"/>
  <c r="W377"/>
  <c r="V377"/>
  <c r="U377"/>
  <c r="T377"/>
  <c r="S377"/>
  <c r="R377"/>
  <c r="Q377"/>
  <c r="P377"/>
  <c r="O377"/>
  <c r="N377"/>
  <c r="M377"/>
  <c r="L377"/>
  <c r="K377"/>
  <c r="E377"/>
  <c r="D377"/>
  <c r="AP376"/>
  <c r="AO376"/>
  <c r="AN376"/>
  <c r="AL376"/>
  <c r="AK376"/>
  <c r="AJ376"/>
  <c r="AH376"/>
  <c r="AG376"/>
  <c r="AF376"/>
  <c r="AD376"/>
  <c r="AC376"/>
  <c r="AB376"/>
  <c r="AA376"/>
  <c r="Z376"/>
  <c r="Y376"/>
  <c r="X376"/>
  <c r="W376"/>
  <c r="V376"/>
  <c r="U376"/>
  <c r="T376"/>
  <c r="S376"/>
  <c r="R376"/>
  <c r="Q376"/>
  <c r="P376"/>
  <c r="O376"/>
  <c r="N376"/>
  <c r="M376"/>
  <c r="L376"/>
  <c r="K376"/>
  <c r="E376"/>
  <c r="D376"/>
  <c r="AP375"/>
  <c r="AO375"/>
  <c r="AN375"/>
  <c r="AL375"/>
  <c r="AK375"/>
  <c r="AJ375"/>
  <c r="AH375"/>
  <c r="AG375"/>
  <c r="AF375"/>
  <c r="AD375"/>
  <c r="AC375"/>
  <c r="AB375"/>
  <c r="AA375"/>
  <c r="Z375"/>
  <c r="Y375"/>
  <c r="X375"/>
  <c r="W375"/>
  <c r="V375"/>
  <c r="U375"/>
  <c r="T375"/>
  <c r="S375"/>
  <c r="R375"/>
  <c r="Q375"/>
  <c r="P375"/>
  <c r="O375"/>
  <c r="N375"/>
  <c r="M375"/>
  <c r="L375"/>
  <c r="K375"/>
  <c r="E375"/>
  <c r="D375"/>
  <c r="AP374"/>
  <c r="AO374"/>
  <c r="AN374"/>
  <c r="AL374"/>
  <c r="AK374"/>
  <c r="AJ374"/>
  <c r="AH374"/>
  <c r="AG374"/>
  <c r="AF374"/>
  <c r="AD374"/>
  <c r="AC374"/>
  <c r="AB374"/>
  <c r="AA374"/>
  <c r="Z374"/>
  <c r="Y374"/>
  <c r="X374"/>
  <c r="W374"/>
  <c r="V374"/>
  <c r="U374"/>
  <c r="T374"/>
  <c r="S374"/>
  <c r="R374"/>
  <c r="Q374"/>
  <c r="P374"/>
  <c r="O374"/>
  <c r="N374"/>
  <c r="M374"/>
  <c r="L374"/>
  <c r="K374"/>
  <c r="E374"/>
  <c r="D374"/>
  <c r="AP373"/>
  <c r="AO373"/>
  <c r="AN373"/>
  <c r="AL373"/>
  <c r="AK373"/>
  <c r="AJ373"/>
  <c r="AH373"/>
  <c r="AG373"/>
  <c r="AF373"/>
  <c r="AD373"/>
  <c r="AC373"/>
  <c r="AB373"/>
  <c r="AA373"/>
  <c r="Z373"/>
  <c r="Y373"/>
  <c r="X373"/>
  <c r="W373"/>
  <c r="V373"/>
  <c r="U373"/>
  <c r="T373"/>
  <c r="S373"/>
  <c r="R373"/>
  <c r="Q373"/>
  <c r="P373"/>
  <c r="O373"/>
  <c r="N373"/>
  <c r="M373"/>
  <c r="L373"/>
  <c r="K373"/>
  <c r="E373"/>
  <c r="D373"/>
  <c r="AP372"/>
  <c r="AO372"/>
  <c r="AN372"/>
  <c r="AL372"/>
  <c r="AK372"/>
  <c r="AJ372"/>
  <c r="AH372"/>
  <c r="AG372"/>
  <c r="AF372"/>
  <c r="AD372"/>
  <c r="AC372"/>
  <c r="AB372"/>
  <c r="AA372"/>
  <c r="Z372"/>
  <c r="Y372"/>
  <c r="X372"/>
  <c r="W372"/>
  <c r="V372"/>
  <c r="U372"/>
  <c r="T372"/>
  <c r="S372"/>
  <c r="R372"/>
  <c r="Q372"/>
  <c r="P372"/>
  <c r="O372"/>
  <c r="N372"/>
  <c r="M372"/>
  <c r="L372"/>
  <c r="K372"/>
  <c r="E372"/>
  <c r="D372"/>
  <c r="AP371"/>
  <c r="AO371"/>
  <c r="AN371"/>
  <c r="AL371"/>
  <c r="AK371"/>
  <c r="AJ371"/>
  <c r="AH371"/>
  <c r="AG371"/>
  <c r="AF371"/>
  <c r="AD371"/>
  <c r="AC371"/>
  <c r="AB371"/>
  <c r="AA371"/>
  <c r="Z371"/>
  <c r="Y371"/>
  <c r="X371"/>
  <c r="W371"/>
  <c r="V371"/>
  <c r="U371"/>
  <c r="T371"/>
  <c r="S371"/>
  <c r="R371"/>
  <c r="Q371"/>
  <c r="P371"/>
  <c r="O371"/>
  <c r="N371"/>
  <c r="M371"/>
  <c r="L371"/>
  <c r="K371"/>
  <c r="E371"/>
  <c r="D371"/>
  <c r="AP370"/>
  <c r="AO370"/>
  <c r="AN370"/>
  <c r="AL370"/>
  <c r="AK370"/>
  <c r="AJ370"/>
  <c r="AH370"/>
  <c r="AG370"/>
  <c r="AF370"/>
  <c r="AD370"/>
  <c r="AC370"/>
  <c r="AB370"/>
  <c r="AA370"/>
  <c r="Z370"/>
  <c r="Y370"/>
  <c r="X370"/>
  <c r="W370"/>
  <c r="V370"/>
  <c r="U370"/>
  <c r="T370"/>
  <c r="S370"/>
  <c r="R370"/>
  <c r="Q370"/>
  <c r="P370"/>
  <c r="O370"/>
  <c r="N370"/>
  <c r="M370"/>
  <c r="L370"/>
  <c r="K370"/>
  <c r="E370"/>
  <c r="D370"/>
  <c r="AP369"/>
  <c r="AO369"/>
  <c r="AN369"/>
  <c r="AL369"/>
  <c r="AK369"/>
  <c r="AJ369"/>
  <c r="AH369"/>
  <c r="AG369"/>
  <c r="AF369"/>
  <c r="AD369"/>
  <c r="AC369"/>
  <c r="AB369"/>
  <c r="AA369"/>
  <c r="Z369"/>
  <c r="Y369"/>
  <c r="X369"/>
  <c r="W369"/>
  <c r="V369"/>
  <c r="U369"/>
  <c r="T369"/>
  <c r="S369"/>
  <c r="R369"/>
  <c r="Q369"/>
  <c r="P369"/>
  <c r="O369"/>
  <c r="N369"/>
  <c r="M369"/>
  <c r="L369"/>
  <c r="K369"/>
  <c r="E369"/>
  <c r="D369"/>
  <c r="AP368"/>
  <c r="AO368"/>
  <c r="AN368"/>
  <c r="AL368"/>
  <c r="AK368"/>
  <c r="AJ368"/>
  <c r="AH368"/>
  <c r="AG368"/>
  <c r="AF368"/>
  <c r="AD368"/>
  <c r="AC368"/>
  <c r="AB368"/>
  <c r="AA368"/>
  <c r="Z368"/>
  <c r="Y368"/>
  <c r="X368"/>
  <c r="W368"/>
  <c r="V368"/>
  <c r="U368"/>
  <c r="T368"/>
  <c r="S368"/>
  <c r="R368"/>
  <c r="Q368"/>
  <c r="P368"/>
  <c r="O368"/>
  <c r="N368"/>
  <c r="M368"/>
  <c r="L368"/>
  <c r="K368"/>
  <c r="E368"/>
  <c r="D368"/>
  <c r="AP367"/>
  <c r="AO367"/>
  <c r="AN367"/>
  <c r="AL367"/>
  <c r="AK367"/>
  <c r="AJ367"/>
  <c r="AH367"/>
  <c r="AG367"/>
  <c r="AF367"/>
  <c r="AD367"/>
  <c r="AC367"/>
  <c r="AB367"/>
  <c r="AA367"/>
  <c r="Z367"/>
  <c r="Y367"/>
  <c r="X367"/>
  <c r="W367"/>
  <c r="V367"/>
  <c r="U367"/>
  <c r="T367"/>
  <c r="S367"/>
  <c r="R367"/>
  <c r="Q367"/>
  <c r="P367"/>
  <c r="O367"/>
  <c r="N367"/>
  <c r="M367"/>
  <c r="L367"/>
  <c r="K367"/>
  <c r="E367"/>
  <c r="D367"/>
  <c r="AP366"/>
  <c r="AO366"/>
  <c r="AN366"/>
  <c r="AL366"/>
  <c r="AK366"/>
  <c r="AJ366"/>
  <c r="AH366"/>
  <c r="AG366"/>
  <c r="AF366"/>
  <c r="AD366"/>
  <c r="AC366"/>
  <c r="AB366"/>
  <c r="AA366"/>
  <c r="Z366"/>
  <c r="Y366"/>
  <c r="X366"/>
  <c r="W366"/>
  <c r="V366"/>
  <c r="U366"/>
  <c r="T366"/>
  <c r="S366"/>
  <c r="R366"/>
  <c r="Q366"/>
  <c r="P366"/>
  <c r="O366"/>
  <c r="N366"/>
  <c r="M366"/>
  <c r="L366"/>
  <c r="K366"/>
  <c r="E366"/>
  <c r="D366"/>
  <c r="AP365"/>
  <c r="AO365"/>
  <c r="AN365"/>
  <c r="AL365"/>
  <c r="AK365"/>
  <c r="AJ365"/>
  <c r="AH365"/>
  <c r="AG365"/>
  <c r="AF365"/>
  <c r="AD365"/>
  <c r="AC365"/>
  <c r="AB365"/>
  <c r="AA365"/>
  <c r="Z365"/>
  <c r="Y365"/>
  <c r="X365"/>
  <c r="W365"/>
  <c r="V365"/>
  <c r="U365"/>
  <c r="T365"/>
  <c r="S365"/>
  <c r="R365"/>
  <c r="Q365"/>
  <c r="P365"/>
  <c r="O365"/>
  <c r="N365"/>
  <c r="M365"/>
  <c r="L365"/>
  <c r="K365"/>
  <c r="E365"/>
  <c r="D365"/>
  <c r="AP364"/>
  <c r="AO364"/>
  <c r="AN364"/>
  <c r="AL364"/>
  <c r="AK364"/>
  <c r="AJ364"/>
  <c r="AH364"/>
  <c r="AG364"/>
  <c r="AF364"/>
  <c r="AD364"/>
  <c r="AC364"/>
  <c r="AB364"/>
  <c r="AA364"/>
  <c r="Z364"/>
  <c r="Y364"/>
  <c r="X364"/>
  <c r="W364"/>
  <c r="V364"/>
  <c r="U364"/>
  <c r="T364"/>
  <c r="S364"/>
  <c r="R364"/>
  <c r="Q364"/>
  <c r="P364"/>
  <c r="O364"/>
  <c r="N364"/>
  <c r="M364"/>
  <c r="L364"/>
  <c r="K364"/>
  <c r="E364"/>
  <c r="D364"/>
  <c r="AP363"/>
  <c r="AO363"/>
  <c r="AN363"/>
  <c r="AL363"/>
  <c r="AK363"/>
  <c r="AJ363"/>
  <c r="AH363"/>
  <c r="AG363"/>
  <c r="AF363"/>
  <c r="AD363"/>
  <c r="AC363"/>
  <c r="AB363"/>
  <c r="AA363"/>
  <c r="Z363"/>
  <c r="Y363"/>
  <c r="X363"/>
  <c r="W363"/>
  <c r="V363"/>
  <c r="U363"/>
  <c r="T363"/>
  <c r="S363"/>
  <c r="R363"/>
  <c r="Q363"/>
  <c r="P363"/>
  <c r="O363"/>
  <c r="N363"/>
  <c r="M363"/>
  <c r="L363"/>
  <c r="K363"/>
  <c r="E363"/>
  <c r="D363"/>
  <c r="AP362"/>
  <c r="AO362"/>
  <c r="AN362"/>
  <c r="AL362"/>
  <c r="AK362"/>
  <c r="AJ362"/>
  <c r="AH362"/>
  <c r="AG362"/>
  <c r="AF362"/>
  <c r="AD362"/>
  <c r="AC362"/>
  <c r="AB362"/>
  <c r="AA362"/>
  <c r="Z362"/>
  <c r="Y362"/>
  <c r="X362"/>
  <c r="W362"/>
  <c r="V362"/>
  <c r="U362"/>
  <c r="T362"/>
  <c r="S362"/>
  <c r="R362"/>
  <c r="Q362"/>
  <c r="P362"/>
  <c r="O362"/>
  <c r="N362"/>
  <c r="M362"/>
  <c r="L362"/>
  <c r="K362"/>
  <c r="E362"/>
  <c r="D362"/>
  <c r="AP361"/>
  <c r="AO361"/>
  <c r="AN361"/>
  <c r="AL361"/>
  <c r="AK361"/>
  <c r="AJ361"/>
  <c r="AH361"/>
  <c r="AG361"/>
  <c r="AF361"/>
  <c r="AD361"/>
  <c r="AC361"/>
  <c r="AB361"/>
  <c r="AA361"/>
  <c r="Z361"/>
  <c r="Y361"/>
  <c r="X361"/>
  <c r="W361"/>
  <c r="V361"/>
  <c r="U361"/>
  <c r="T361"/>
  <c r="S361"/>
  <c r="R361"/>
  <c r="Q361"/>
  <c r="P361"/>
  <c r="O361"/>
  <c r="N361"/>
  <c r="M361"/>
  <c r="L361"/>
  <c r="K361"/>
  <c r="E361"/>
  <c r="D361"/>
  <c r="AP360"/>
  <c r="AO360"/>
  <c r="AN360"/>
  <c r="AL360"/>
  <c r="AK360"/>
  <c r="AJ360"/>
  <c r="AH360"/>
  <c r="AG360"/>
  <c r="AF360"/>
  <c r="AD360"/>
  <c r="AC360"/>
  <c r="AB360"/>
  <c r="AA360"/>
  <c r="Z360"/>
  <c r="Y360"/>
  <c r="X360"/>
  <c r="W360"/>
  <c r="V360"/>
  <c r="U360"/>
  <c r="T360"/>
  <c r="S360"/>
  <c r="R360"/>
  <c r="Q360"/>
  <c r="P360"/>
  <c r="O360"/>
  <c r="N360"/>
  <c r="M360"/>
  <c r="L360"/>
  <c r="K360"/>
  <c r="E360"/>
  <c r="D360"/>
  <c r="AP359"/>
  <c r="AO359"/>
  <c r="AN359"/>
  <c r="AL359"/>
  <c r="AK359"/>
  <c r="AJ359"/>
  <c r="AH359"/>
  <c r="AG359"/>
  <c r="AF359"/>
  <c r="AD359"/>
  <c r="AC359"/>
  <c r="AB359"/>
  <c r="AA359"/>
  <c r="Z359"/>
  <c r="Y359"/>
  <c r="X359"/>
  <c r="W359"/>
  <c r="V359"/>
  <c r="U359"/>
  <c r="T359"/>
  <c r="S359"/>
  <c r="R359"/>
  <c r="Q359"/>
  <c r="P359"/>
  <c r="O359"/>
  <c r="N359"/>
  <c r="M359"/>
  <c r="L359"/>
  <c r="K359"/>
  <c r="E359"/>
  <c r="D359"/>
  <c r="AP358"/>
  <c r="AO358"/>
  <c r="AN358"/>
  <c r="AL358"/>
  <c r="AK358"/>
  <c r="AJ358"/>
  <c r="AH358"/>
  <c r="AG358"/>
  <c r="AF358"/>
  <c r="AD358"/>
  <c r="AC358"/>
  <c r="AB358"/>
  <c r="AA358"/>
  <c r="Z358"/>
  <c r="Y358"/>
  <c r="X358"/>
  <c r="W358"/>
  <c r="V358"/>
  <c r="U358"/>
  <c r="T358"/>
  <c r="S358"/>
  <c r="R358"/>
  <c r="Q358"/>
  <c r="P358"/>
  <c r="O358"/>
  <c r="N358"/>
  <c r="M358"/>
  <c r="L358"/>
  <c r="K358"/>
  <c r="E358"/>
  <c r="D358"/>
  <c r="AP357"/>
  <c r="AO357"/>
  <c r="AN357"/>
  <c r="AL357"/>
  <c r="AK357"/>
  <c r="AJ357"/>
  <c r="AH357"/>
  <c r="AG357"/>
  <c r="AF357"/>
  <c r="AD357"/>
  <c r="AC357"/>
  <c r="AB357"/>
  <c r="AA357"/>
  <c r="Z357"/>
  <c r="Y357"/>
  <c r="X357"/>
  <c r="W357"/>
  <c r="V357"/>
  <c r="U357"/>
  <c r="T357"/>
  <c r="S357"/>
  <c r="R357"/>
  <c r="Q357"/>
  <c r="P357"/>
  <c r="O357"/>
  <c r="N357"/>
  <c r="M357"/>
  <c r="L357"/>
  <c r="K357"/>
  <c r="E357"/>
  <c r="D357"/>
  <c r="AP356"/>
  <c r="AO356"/>
  <c r="AN356"/>
  <c r="AL356"/>
  <c r="AK356"/>
  <c r="AJ356"/>
  <c r="AH356"/>
  <c r="AG356"/>
  <c r="AF356"/>
  <c r="AD356"/>
  <c r="AC356"/>
  <c r="AB356"/>
  <c r="AA356"/>
  <c r="Z356"/>
  <c r="Y356"/>
  <c r="X356"/>
  <c r="W356"/>
  <c r="V356"/>
  <c r="U356"/>
  <c r="T356"/>
  <c r="S356"/>
  <c r="R356"/>
  <c r="Q356"/>
  <c r="P356"/>
  <c r="O356"/>
  <c r="N356"/>
  <c r="M356"/>
  <c r="L356"/>
  <c r="K356"/>
  <c r="E356"/>
  <c r="D356"/>
  <c r="AP355"/>
  <c r="AO355"/>
  <c r="AN355"/>
  <c r="AL355"/>
  <c r="AK355"/>
  <c r="AJ355"/>
  <c r="AH355"/>
  <c r="AG355"/>
  <c r="AF355"/>
  <c r="AD355"/>
  <c r="AC355"/>
  <c r="AB355"/>
  <c r="AA355"/>
  <c r="Z355"/>
  <c r="Y355"/>
  <c r="X355"/>
  <c r="W355"/>
  <c r="V355"/>
  <c r="U355"/>
  <c r="T355"/>
  <c r="S355"/>
  <c r="R355"/>
  <c r="Q355"/>
  <c r="P355"/>
  <c r="O355"/>
  <c r="N355"/>
  <c r="M355"/>
  <c r="L355"/>
  <c r="K355"/>
  <c r="E355"/>
  <c r="D355"/>
  <c r="AP354"/>
  <c r="AO354"/>
  <c r="AN354"/>
  <c r="AL354"/>
  <c r="AK354"/>
  <c r="AJ354"/>
  <c r="AH354"/>
  <c r="AG354"/>
  <c r="AF354"/>
  <c r="AD354"/>
  <c r="AC354"/>
  <c r="AB354"/>
  <c r="AA354"/>
  <c r="Z354"/>
  <c r="Y354"/>
  <c r="X354"/>
  <c r="W354"/>
  <c r="V354"/>
  <c r="U354"/>
  <c r="T354"/>
  <c r="S354"/>
  <c r="R354"/>
  <c r="Q354"/>
  <c r="P354"/>
  <c r="O354"/>
  <c r="N354"/>
  <c r="M354"/>
  <c r="L354"/>
  <c r="K354"/>
  <c r="E354"/>
  <c r="D354"/>
  <c r="AP353"/>
  <c r="AO353"/>
  <c r="AN353"/>
  <c r="AL353"/>
  <c r="AK353"/>
  <c r="AJ353"/>
  <c r="AH353"/>
  <c r="AG353"/>
  <c r="AF353"/>
  <c r="AD353"/>
  <c r="AC353"/>
  <c r="AB353"/>
  <c r="AA353"/>
  <c r="Z353"/>
  <c r="Y353"/>
  <c r="X353"/>
  <c r="W353"/>
  <c r="V353"/>
  <c r="U353"/>
  <c r="T353"/>
  <c r="S353"/>
  <c r="R353"/>
  <c r="Q353"/>
  <c r="P353"/>
  <c r="O353"/>
  <c r="N353"/>
  <c r="M353"/>
  <c r="L353"/>
  <c r="K353"/>
  <c r="E353"/>
  <c r="D353"/>
  <c r="AP352"/>
  <c r="AO352"/>
  <c r="AN352"/>
  <c r="AL352"/>
  <c r="AK352"/>
  <c r="AJ352"/>
  <c r="AH352"/>
  <c r="AG352"/>
  <c r="AF352"/>
  <c r="AD352"/>
  <c r="AC352"/>
  <c r="AB352"/>
  <c r="AA352"/>
  <c r="Z352"/>
  <c r="Y352"/>
  <c r="X352"/>
  <c r="W352"/>
  <c r="V352"/>
  <c r="U352"/>
  <c r="T352"/>
  <c r="S352"/>
  <c r="R352"/>
  <c r="Q352"/>
  <c r="P352"/>
  <c r="O352"/>
  <c r="N352"/>
  <c r="M352"/>
  <c r="L352"/>
  <c r="K352"/>
  <c r="E352"/>
  <c r="D352"/>
  <c r="AP351"/>
  <c r="AO351"/>
  <c r="AN351"/>
  <c r="AL351"/>
  <c r="AK351"/>
  <c r="AJ351"/>
  <c r="AH351"/>
  <c r="AG351"/>
  <c r="AF351"/>
  <c r="AD351"/>
  <c r="AC351"/>
  <c r="AB351"/>
  <c r="AA351"/>
  <c r="Z351"/>
  <c r="Y351"/>
  <c r="X351"/>
  <c r="W351"/>
  <c r="V351"/>
  <c r="U351"/>
  <c r="T351"/>
  <c r="S351"/>
  <c r="R351"/>
  <c r="Q351"/>
  <c r="P351"/>
  <c r="O351"/>
  <c r="N351"/>
  <c r="M351"/>
  <c r="L351"/>
  <c r="K351"/>
  <c r="E351"/>
  <c r="D351"/>
  <c r="AP350"/>
  <c r="AO350"/>
  <c r="AN350"/>
  <c r="AL350"/>
  <c r="AK350"/>
  <c r="AJ350"/>
  <c r="AH350"/>
  <c r="AG350"/>
  <c r="AF350"/>
  <c r="AD350"/>
  <c r="AC350"/>
  <c r="AB350"/>
  <c r="AA350"/>
  <c r="Z350"/>
  <c r="Y350"/>
  <c r="X350"/>
  <c r="W350"/>
  <c r="V350"/>
  <c r="U350"/>
  <c r="T350"/>
  <c r="S350"/>
  <c r="R350"/>
  <c r="Q350"/>
  <c r="P350"/>
  <c r="O350"/>
  <c r="N350"/>
  <c r="M350"/>
  <c r="L350"/>
  <c r="K350"/>
  <c r="E350"/>
  <c r="D350"/>
  <c r="AP349"/>
  <c r="AO349"/>
  <c r="AN349"/>
  <c r="AL349"/>
  <c r="AK349"/>
  <c r="AJ349"/>
  <c r="AH349"/>
  <c r="AG349"/>
  <c r="AF349"/>
  <c r="AD349"/>
  <c r="AC349"/>
  <c r="AB349"/>
  <c r="AA349"/>
  <c r="Z349"/>
  <c r="Y349"/>
  <c r="X349"/>
  <c r="W349"/>
  <c r="V349"/>
  <c r="U349"/>
  <c r="T349"/>
  <c r="S349"/>
  <c r="R349"/>
  <c r="Q349"/>
  <c r="P349"/>
  <c r="O349"/>
  <c r="N349"/>
  <c r="M349"/>
  <c r="L349"/>
  <c r="K349"/>
  <c r="E349"/>
  <c r="D349"/>
  <c r="AP348"/>
  <c r="AO348"/>
  <c r="AN348"/>
  <c r="AL348"/>
  <c r="AK348"/>
  <c r="AJ348"/>
  <c r="AH348"/>
  <c r="AG348"/>
  <c r="AF348"/>
  <c r="AD348"/>
  <c r="AC348"/>
  <c r="AB348"/>
  <c r="AA348"/>
  <c r="Z348"/>
  <c r="Y348"/>
  <c r="X348"/>
  <c r="W348"/>
  <c r="V348"/>
  <c r="U348"/>
  <c r="T348"/>
  <c r="S348"/>
  <c r="R348"/>
  <c r="Q348"/>
  <c r="P348"/>
  <c r="O348"/>
  <c r="N348"/>
  <c r="M348"/>
  <c r="L348"/>
  <c r="K348"/>
  <c r="E348"/>
  <c r="D348"/>
  <c r="AP347"/>
  <c r="AO347"/>
  <c r="AN347"/>
  <c r="AL347"/>
  <c r="AK347"/>
  <c r="AJ347"/>
  <c r="AH347"/>
  <c r="AG347"/>
  <c r="AF347"/>
  <c r="AD347"/>
  <c r="AC347"/>
  <c r="AB347"/>
  <c r="AA347"/>
  <c r="Z347"/>
  <c r="Y347"/>
  <c r="X347"/>
  <c r="W347"/>
  <c r="V347"/>
  <c r="U347"/>
  <c r="T347"/>
  <c r="S347"/>
  <c r="R347"/>
  <c r="Q347"/>
  <c r="P347"/>
  <c r="O347"/>
  <c r="N347"/>
  <c r="M347"/>
  <c r="L347"/>
  <c r="K347"/>
  <c r="E347"/>
  <c r="D347"/>
  <c r="AP346"/>
  <c r="AO346"/>
  <c r="AN346"/>
  <c r="AL346"/>
  <c r="AK346"/>
  <c r="AJ346"/>
  <c r="AH346"/>
  <c r="AG346"/>
  <c r="AF346"/>
  <c r="AD346"/>
  <c r="AC346"/>
  <c r="AB346"/>
  <c r="AA346"/>
  <c r="Z346"/>
  <c r="Y346"/>
  <c r="X346"/>
  <c r="W346"/>
  <c r="V346"/>
  <c r="U346"/>
  <c r="T346"/>
  <c r="S346"/>
  <c r="R346"/>
  <c r="Q346"/>
  <c r="P346"/>
  <c r="O346"/>
  <c r="N346"/>
  <c r="M346"/>
  <c r="L346"/>
  <c r="K346"/>
  <c r="E346"/>
  <c r="D346"/>
  <c r="I345"/>
  <c r="G345"/>
  <c r="AP344"/>
  <c r="AO344"/>
  <c r="AN344"/>
  <c r="AL344"/>
  <c r="AK344"/>
  <c r="AJ344"/>
  <c r="AH344"/>
  <c r="AG344"/>
  <c r="AF344"/>
  <c r="AD344"/>
  <c r="AC344"/>
  <c r="AB344"/>
  <c r="AA344"/>
  <c r="Z344"/>
  <c r="Y344"/>
  <c r="X344"/>
  <c r="W344"/>
  <c r="V344"/>
  <c r="U344"/>
  <c r="T344"/>
  <c r="S344"/>
  <c r="R344"/>
  <c r="Q344"/>
  <c r="P344"/>
  <c r="O344"/>
  <c r="N344"/>
  <c r="M344"/>
  <c r="L344"/>
  <c r="K344"/>
  <c r="E344"/>
  <c r="D344"/>
  <c r="AP343"/>
  <c r="AO343"/>
  <c r="AN343"/>
  <c r="AL343"/>
  <c r="AK343"/>
  <c r="AJ343"/>
  <c r="AH343"/>
  <c r="AG343"/>
  <c r="AF343"/>
  <c r="AD343"/>
  <c r="AC343"/>
  <c r="AB343"/>
  <c r="AA343"/>
  <c r="Z343"/>
  <c r="Y343"/>
  <c r="X343"/>
  <c r="W343"/>
  <c r="V343"/>
  <c r="U343"/>
  <c r="T343"/>
  <c r="S343"/>
  <c r="R343"/>
  <c r="Q343"/>
  <c r="P343"/>
  <c r="O343"/>
  <c r="N343"/>
  <c r="M343"/>
  <c r="L343"/>
  <c r="K343"/>
  <c r="E343"/>
  <c r="D343"/>
  <c r="AP342"/>
  <c r="AO342"/>
  <c r="AN342"/>
  <c r="AL342"/>
  <c r="AK342"/>
  <c r="AJ342"/>
  <c r="AH342"/>
  <c r="AG342"/>
  <c r="AF342"/>
  <c r="AD342"/>
  <c r="AC342"/>
  <c r="AB342"/>
  <c r="AA342"/>
  <c r="Z342"/>
  <c r="Y342"/>
  <c r="X342"/>
  <c r="W342"/>
  <c r="V342"/>
  <c r="U342"/>
  <c r="T342"/>
  <c r="S342"/>
  <c r="R342"/>
  <c r="Q342"/>
  <c r="P342"/>
  <c r="O342"/>
  <c r="N342"/>
  <c r="M342"/>
  <c r="L342"/>
  <c r="K342"/>
  <c r="E342"/>
  <c r="D342"/>
  <c r="AP341"/>
  <c r="AO341"/>
  <c r="AN341"/>
  <c r="AL341"/>
  <c r="AK341"/>
  <c r="AJ341"/>
  <c r="AH341"/>
  <c r="AG341"/>
  <c r="AF341"/>
  <c r="AD341"/>
  <c r="AC341"/>
  <c r="AB341"/>
  <c r="AA341"/>
  <c r="Z341"/>
  <c r="Y341"/>
  <c r="X341"/>
  <c r="W341"/>
  <c r="V341"/>
  <c r="U341"/>
  <c r="T341"/>
  <c r="S341"/>
  <c r="R341"/>
  <c r="Q341"/>
  <c r="P341"/>
  <c r="O341"/>
  <c r="N341"/>
  <c r="M341"/>
  <c r="L341"/>
  <c r="K341"/>
  <c r="E341"/>
  <c r="D341"/>
  <c r="AP340"/>
  <c r="AO340"/>
  <c r="AN340"/>
  <c r="AL340"/>
  <c r="AK340"/>
  <c r="AJ340"/>
  <c r="AH340"/>
  <c r="AG340"/>
  <c r="AF340"/>
  <c r="AD340"/>
  <c r="AC340"/>
  <c r="AB340"/>
  <c r="AA340"/>
  <c r="Z340"/>
  <c r="Y340"/>
  <c r="X340"/>
  <c r="W340"/>
  <c r="V340"/>
  <c r="U340"/>
  <c r="T340"/>
  <c r="S340"/>
  <c r="R340"/>
  <c r="Q340"/>
  <c r="P340"/>
  <c r="O340"/>
  <c r="N340"/>
  <c r="M340"/>
  <c r="L340"/>
  <c r="K340"/>
  <c r="E340"/>
  <c r="D340"/>
  <c r="AP339"/>
  <c r="AO339"/>
  <c r="AN339"/>
  <c r="AL339"/>
  <c r="AK339"/>
  <c r="AJ339"/>
  <c r="AH339"/>
  <c r="AG339"/>
  <c r="AF339"/>
  <c r="AD339"/>
  <c r="AC339"/>
  <c r="AB339"/>
  <c r="AA339"/>
  <c r="Z339"/>
  <c r="Y339"/>
  <c r="X339"/>
  <c r="W339"/>
  <c r="V339"/>
  <c r="U339"/>
  <c r="T339"/>
  <c r="S339"/>
  <c r="R339"/>
  <c r="Q339"/>
  <c r="P339"/>
  <c r="O339"/>
  <c r="N339"/>
  <c r="M339"/>
  <c r="L339"/>
  <c r="K339"/>
  <c r="E339"/>
  <c r="D339"/>
  <c r="AP338"/>
  <c r="AO338"/>
  <c r="AN338"/>
  <c r="AL338"/>
  <c r="AK338"/>
  <c r="AJ338"/>
  <c r="AH338"/>
  <c r="AG338"/>
  <c r="AF338"/>
  <c r="AD338"/>
  <c r="AC338"/>
  <c r="AB338"/>
  <c r="AA338"/>
  <c r="Z338"/>
  <c r="Y338"/>
  <c r="X338"/>
  <c r="W338"/>
  <c r="V338"/>
  <c r="U338"/>
  <c r="T338"/>
  <c r="S338"/>
  <c r="R338"/>
  <c r="Q338"/>
  <c r="P338"/>
  <c r="O338"/>
  <c r="N338"/>
  <c r="M338"/>
  <c r="L338"/>
  <c r="K338"/>
  <c r="E338"/>
  <c r="D338"/>
  <c r="AP337"/>
  <c r="AO337"/>
  <c r="AN337"/>
  <c r="AL337"/>
  <c r="AK337"/>
  <c r="AJ337"/>
  <c r="AH337"/>
  <c r="AG337"/>
  <c r="AF337"/>
  <c r="AD337"/>
  <c r="AC337"/>
  <c r="AB337"/>
  <c r="AA337"/>
  <c r="Z337"/>
  <c r="Y337"/>
  <c r="X337"/>
  <c r="W337"/>
  <c r="V337"/>
  <c r="U337"/>
  <c r="T337"/>
  <c r="S337"/>
  <c r="R337"/>
  <c r="Q337"/>
  <c r="P337"/>
  <c r="O337"/>
  <c r="N337"/>
  <c r="M337"/>
  <c r="L337"/>
  <c r="K337"/>
  <c r="E337"/>
  <c r="D337"/>
  <c r="AP336"/>
  <c r="AO336"/>
  <c r="AN336"/>
  <c r="AL336"/>
  <c r="AK336"/>
  <c r="AJ336"/>
  <c r="AH336"/>
  <c r="AG336"/>
  <c r="AF336"/>
  <c r="AD336"/>
  <c r="AC336"/>
  <c r="AB336"/>
  <c r="AA336"/>
  <c r="Z336"/>
  <c r="Y336"/>
  <c r="X336"/>
  <c r="W336"/>
  <c r="V336"/>
  <c r="U336"/>
  <c r="T336"/>
  <c r="S336"/>
  <c r="R336"/>
  <c r="Q336"/>
  <c r="P336"/>
  <c r="O336"/>
  <c r="N336"/>
  <c r="M336"/>
  <c r="L336"/>
  <c r="K336"/>
  <c r="E336"/>
  <c r="D336"/>
  <c r="AP335"/>
  <c r="AO335"/>
  <c r="AN335"/>
  <c r="AL335"/>
  <c r="AK335"/>
  <c r="AJ335"/>
  <c r="AH335"/>
  <c r="AG335"/>
  <c r="AF335"/>
  <c r="AD335"/>
  <c r="AC335"/>
  <c r="AB335"/>
  <c r="AA335"/>
  <c r="Z335"/>
  <c r="Y335"/>
  <c r="X335"/>
  <c r="W335"/>
  <c r="V335"/>
  <c r="U335"/>
  <c r="T335"/>
  <c r="S335"/>
  <c r="R335"/>
  <c r="Q335"/>
  <c r="P335"/>
  <c r="O335"/>
  <c r="N335"/>
  <c r="M335"/>
  <c r="L335"/>
  <c r="K335"/>
  <c r="E335"/>
  <c r="D335"/>
  <c r="AP334"/>
  <c r="AO334"/>
  <c r="AN334"/>
  <c r="AL334"/>
  <c r="AK334"/>
  <c r="AJ334"/>
  <c r="AH334"/>
  <c r="AG334"/>
  <c r="AF334"/>
  <c r="AD334"/>
  <c r="AC334"/>
  <c r="AB334"/>
  <c r="AA334"/>
  <c r="Z334"/>
  <c r="Y334"/>
  <c r="X334"/>
  <c r="W334"/>
  <c r="V334"/>
  <c r="U334"/>
  <c r="T334"/>
  <c r="S334"/>
  <c r="R334"/>
  <c r="Q334"/>
  <c r="P334"/>
  <c r="O334"/>
  <c r="N334"/>
  <c r="M334"/>
  <c r="L334"/>
  <c r="K334"/>
  <c r="E334"/>
  <c r="D334"/>
  <c r="AP333"/>
  <c r="AO333"/>
  <c r="AN333"/>
  <c r="AL333"/>
  <c r="AK333"/>
  <c r="AJ333"/>
  <c r="AH333"/>
  <c r="AG333"/>
  <c r="AF333"/>
  <c r="AD333"/>
  <c r="AC333"/>
  <c r="AB333"/>
  <c r="AA333"/>
  <c r="Z333"/>
  <c r="Y333"/>
  <c r="X333"/>
  <c r="W333"/>
  <c r="V333"/>
  <c r="U333"/>
  <c r="T333"/>
  <c r="S333"/>
  <c r="R333"/>
  <c r="Q333"/>
  <c r="P333"/>
  <c r="O333"/>
  <c r="N333"/>
  <c r="M333"/>
  <c r="L333"/>
  <c r="K333"/>
  <c r="E333"/>
  <c r="D333"/>
  <c r="AP332"/>
  <c r="AO332"/>
  <c r="AN332"/>
  <c r="AL332"/>
  <c r="AK332"/>
  <c r="AJ332"/>
  <c r="AH332"/>
  <c r="AG332"/>
  <c r="AF332"/>
  <c r="AD332"/>
  <c r="AC332"/>
  <c r="AB332"/>
  <c r="AA332"/>
  <c r="Z332"/>
  <c r="Y332"/>
  <c r="X332"/>
  <c r="W332"/>
  <c r="V332"/>
  <c r="U332"/>
  <c r="T332"/>
  <c r="S332"/>
  <c r="R332"/>
  <c r="Q332"/>
  <c r="P332"/>
  <c r="O332"/>
  <c r="N332"/>
  <c r="M332"/>
  <c r="L332"/>
  <c r="K332"/>
  <c r="E332"/>
  <c r="D332"/>
  <c r="AP331"/>
  <c r="AO331"/>
  <c r="AN331"/>
  <c r="AL331"/>
  <c r="AK331"/>
  <c r="AJ331"/>
  <c r="AH331"/>
  <c r="AG331"/>
  <c r="AF331"/>
  <c r="AD331"/>
  <c r="AC331"/>
  <c r="AB331"/>
  <c r="AA331"/>
  <c r="Z331"/>
  <c r="Y331"/>
  <c r="X331"/>
  <c r="W331"/>
  <c r="V331"/>
  <c r="U331"/>
  <c r="T331"/>
  <c r="S331"/>
  <c r="R331"/>
  <c r="Q331"/>
  <c r="P331"/>
  <c r="O331"/>
  <c r="N331"/>
  <c r="M331"/>
  <c r="L331"/>
  <c r="K331"/>
  <c r="E331"/>
  <c r="D331"/>
  <c r="AP330"/>
  <c r="AO330"/>
  <c r="AN330"/>
  <c r="AL330"/>
  <c r="AK330"/>
  <c r="AJ330"/>
  <c r="AH330"/>
  <c r="AG330"/>
  <c r="AF330"/>
  <c r="AD330"/>
  <c r="AC330"/>
  <c r="AB330"/>
  <c r="AA330"/>
  <c r="Z330"/>
  <c r="Y330"/>
  <c r="X330"/>
  <c r="W330"/>
  <c r="V330"/>
  <c r="U330"/>
  <c r="T330"/>
  <c r="S330"/>
  <c r="R330"/>
  <c r="Q330"/>
  <c r="P330"/>
  <c r="O330"/>
  <c r="N330"/>
  <c r="M330"/>
  <c r="L330"/>
  <c r="K330"/>
  <c r="E330"/>
  <c r="D330"/>
  <c r="AP329"/>
  <c r="AO329"/>
  <c r="AN329"/>
  <c r="AL329"/>
  <c r="AK329"/>
  <c r="AJ329"/>
  <c r="AH329"/>
  <c r="AG329"/>
  <c r="AF329"/>
  <c r="AD329"/>
  <c r="AC329"/>
  <c r="AB329"/>
  <c r="AA329"/>
  <c r="Z329"/>
  <c r="Y329"/>
  <c r="X329"/>
  <c r="W329"/>
  <c r="V329"/>
  <c r="U329"/>
  <c r="T329"/>
  <c r="S329"/>
  <c r="R329"/>
  <c r="Q329"/>
  <c r="P329"/>
  <c r="O329"/>
  <c r="N329"/>
  <c r="M329"/>
  <c r="L329"/>
  <c r="K329"/>
  <c r="E329"/>
  <c r="D329"/>
  <c r="I328"/>
  <c r="G328"/>
  <c r="I327"/>
  <c r="G327"/>
  <c r="AP326"/>
  <c r="AO326"/>
  <c r="AN326"/>
  <c r="AL326"/>
  <c r="AK326"/>
  <c r="AJ326"/>
  <c r="AH326"/>
  <c r="AG326"/>
  <c r="AF326"/>
  <c r="AD326"/>
  <c r="AC326"/>
  <c r="AB326"/>
  <c r="AA326"/>
  <c r="Z326"/>
  <c r="Y326"/>
  <c r="X326"/>
  <c r="W326"/>
  <c r="V326"/>
  <c r="U326"/>
  <c r="T326"/>
  <c r="S326"/>
  <c r="R326"/>
  <c r="Q326"/>
  <c r="P326"/>
  <c r="O326"/>
  <c r="N326"/>
  <c r="M326"/>
  <c r="L326"/>
  <c r="K326"/>
  <c r="E326"/>
  <c r="D326"/>
  <c r="AP325"/>
  <c r="AO325"/>
  <c r="AN325"/>
  <c r="AL325"/>
  <c r="AK325"/>
  <c r="AJ325"/>
  <c r="AH325"/>
  <c r="AG325"/>
  <c r="AF325"/>
  <c r="AD325"/>
  <c r="AC325"/>
  <c r="AB325"/>
  <c r="AA325"/>
  <c r="Z325"/>
  <c r="Y325"/>
  <c r="X325"/>
  <c r="W325"/>
  <c r="V325"/>
  <c r="U325"/>
  <c r="T325"/>
  <c r="S325"/>
  <c r="R325"/>
  <c r="Q325"/>
  <c r="P325"/>
  <c r="O325"/>
  <c r="N325"/>
  <c r="M325"/>
  <c r="L325"/>
  <c r="K325"/>
  <c r="E325"/>
  <c r="D325"/>
  <c r="AP324"/>
  <c r="AO324"/>
  <c r="AN324"/>
  <c r="AL324"/>
  <c r="AK324"/>
  <c r="AJ324"/>
  <c r="AH324"/>
  <c r="AG324"/>
  <c r="AF324"/>
  <c r="AD324"/>
  <c r="AC324"/>
  <c r="AB324"/>
  <c r="AA324"/>
  <c r="Z324"/>
  <c r="Y324"/>
  <c r="X324"/>
  <c r="W324"/>
  <c r="V324"/>
  <c r="U324"/>
  <c r="T324"/>
  <c r="S324"/>
  <c r="R324"/>
  <c r="Q324"/>
  <c r="P324"/>
  <c r="O324"/>
  <c r="N324"/>
  <c r="M324"/>
  <c r="L324"/>
  <c r="K324"/>
  <c r="E324"/>
  <c r="D324"/>
  <c r="AP323"/>
  <c r="AO323"/>
  <c r="AN323"/>
  <c r="AL323"/>
  <c r="AK323"/>
  <c r="AJ323"/>
  <c r="AH323"/>
  <c r="AG323"/>
  <c r="AF323"/>
  <c r="AD323"/>
  <c r="AC323"/>
  <c r="AB323"/>
  <c r="AA323"/>
  <c r="Z323"/>
  <c r="Y323"/>
  <c r="X323"/>
  <c r="W323"/>
  <c r="V323"/>
  <c r="U323"/>
  <c r="T323"/>
  <c r="S323"/>
  <c r="R323"/>
  <c r="Q323"/>
  <c r="P323"/>
  <c r="O323"/>
  <c r="N323"/>
  <c r="M323"/>
  <c r="L323"/>
  <c r="K323"/>
  <c r="E323"/>
  <c r="D323"/>
  <c r="AP322"/>
  <c r="AO322"/>
  <c r="AN322"/>
  <c r="AL322"/>
  <c r="AK322"/>
  <c r="AJ322"/>
  <c r="AH322"/>
  <c r="AG322"/>
  <c r="AF322"/>
  <c r="AD322"/>
  <c r="AC322"/>
  <c r="AB322"/>
  <c r="AA322"/>
  <c r="Z322"/>
  <c r="Y322"/>
  <c r="X322"/>
  <c r="W322"/>
  <c r="V322"/>
  <c r="U322"/>
  <c r="T322"/>
  <c r="S322"/>
  <c r="R322"/>
  <c r="Q322"/>
  <c r="P322"/>
  <c r="O322"/>
  <c r="N322"/>
  <c r="M322"/>
  <c r="L322"/>
  <c r="K322"/>
  <c r="E322"/>
  <c r="D322"/>
  <c r="AP321"/>
  <c r="AO321"/>
  <c r="AN321"/>
  <c r="AL321"/>
  <c r="AK321"/>
  <c r="AJ321"/>
  <c r="AH321"/>
  <c r="AG321"/>
  <c r="AF321"/>
  <c r="AD321"/>
  <c r="AC321"/>
  <c r="AB321"/>
  <c r="AA321"/>
  <c r="Z321"/>
  <c r="Y321"/>
  <c r="X321"/>
  <c r="W321"/>
  <c r="V321"/>
  <c r="U321"/>
  <c r="T321"/>
  <c r="S321"/>
  <c r="R321"/>
  <c r="Q321"/>
  <c r="P321"/>
  <c r="O321"/>
  <c r="N321"/>
  <c r="M321"/>
  <c r="L321"/>
  <c r="K321"/>
  <c r="E321"/>
  <c r="D321"/>
  <c r="AP320"/>
  <c r="AO320"/>
  <c r="AN320"/>
  <c r="AL320"/>
  <c r="AK320"/>
  <c r="AJ320"/>
  <c r="AH320"/>
  <c r="AG320"/>
  <c r="AF320"/>
  <c r="AD320"/>
  <c r="AC320"/>
  <c r="AB320"/>
  <c r="AA320"/>
  <c r="Z320"/>
  <c r="Y320"/>
  <c r="X320"/>
  <c r="W320"/>
  <c r="V320"/>
  <c r="U320"/>
  <c r="T320"/>
  <c r="S320"/>
  <c r="R320"/>
  <c r="Q320"/>
  <c r="P320"/>
  <c r="O320"/>
  <c r="N320"/>
  <c r="M320"/>
  <c r="L320"/>
  <c r="K320"/>
  <c r="E320"/>
  <c r="D320"/>
  <c r="AP319"/>
  <c r="AO319"/>
  <c r="AN319"/>
  <c r="AL319"/>
  <c r="AK319"/>
  <c r="AJ319"/>
  <c r="AH319"/>
  <c r="AG319"/>
  <c r="AF319"/>
  <c r="AD319"/>
  <c r="AC319"/>
  <c r="AB319"/>
  <c r="AA319"/>
  <c r="Z319"/>
  <c r="Y319"/>
  <c r="X319"/>
  <c r="W319"/>
  <c r="V319"/>
  <c r="U319"/>
  <c r="T319"/>
  <c r="S319"/>
  <c r="R319"/>
  <c r="Q319"/>
  <c r="P319"/>
  <c r="O319"/>
  <c r="N319"/>
  <c r="M319"/>
  <c r="L319"/>
  <c r="K319"/>
  <c r="E319"/>
  <c r="D319"/>
  <c r="AP318"/>
  <c r="AO318"/>
  <c r="AN318"/>
  <c r="AL318"/>
  <c r="AK318"/>
  <c r="AJ318"/>
  <c r="AH318"/>
  <c r="AG318"/>
  <c r="AF318"/>
  <c r="AD318"/>
  <c r="AC318"/>
  <c r="AB318"/>
  <c r="AA318"/>
  <c r="Z318"/>
  <c r="Y318"/>
  <c r="X318"/>
  <c r="W318"/>
  <c r="V318"/>
  <c r="U318"/>
  <c r="T318"/>
  <c r="S318"/>
  <c r="R318"/>
  <c r="Q318"/>
  <c r="P318"/>
  <c r="O318"/>
  <c r="N318"/>
  <c r="M318"/>
  <c r="L318"/>
  <c r="K318"/>
  <c r="E318"/>
  <c r="D318"/>
  <c r="AP317"/>
  <c r="AO317"/>
  <c r="AN317"/>
  <c r="AL317"/>
  <c r="AK317"/>
  <c r="AJ317"/>
  <c r="AH317"/>
  <c r="AG317"/>
  <c r="AF317"/>
  <c r="AD317"/>
  <c r="AC317"/>
  <c r="AB317"/>
  <c r="AA317"/>
  <c r="Z317"/>
  <c r="Y317"/>
  <c r="X317"/>
  <c r="W317"/>
  <c r="V317"/>
  <c r="U317"/>
  <c r="T317"/>
  <c r="S317"/>
  <c r="R317"/>
  <c r="Q317"/>
  <c r="P317"/>
  <c r="O317"/>
  <c r="N317"/>
  <c r="M317"/>
  <c r="L317"/>
  <c r="K317"/>
  <c r="E317"/>
  <c r="D317"/>
  <c r="AP316"/>
  <c r="AO316"/>
  <c r="AN316"/>
  <c r="AL316"/>
  <c r="AK316"/>
  <c r="AJ316"/>
  <c r="AH316"/>
  <c r="AG316"/>
  <c r="AF316"/>
  <c r="AD316"/>
  <c r="AC316"/>
  <c r="AB316"/>
  <c r="AA316"/>
  <c r="Z316"/>
  <c r="Y316"/>
  <c r="X316"/>
  <c r="W316"/>
  <c r="V316"/>
  <c r="U316"/>
  <c r="T316"/>
  <c r="S316"/>
  <c r="R316"/>
  <c r="Q316"/>
  <c r="P316"/>
  <c r="O316"/>
  <c r="N316"/>
  <c r="M316"/>
  <c r="L316"/>
  <c r="K316"/>
  <c r="E316"/>
  <c r="D316"/>
  <c r="AP315"/>
  <c r="AO315"/>
  <c r="AN315"/>
  <c r="AL315"/>
  <c r="AK315"/>
  <c r="AJ315"/>
  <c r="AH315"/>
  <c r="AG315"/>
  <c r="AF315"/>
  <c r="AD315"/>
  <c r="AC315"/>
  <c r="AB315"/>
  <c r="AA315"/>
  <c r="Z315"/>
  <c r="Y315"/>
  <c r="X315"/>
  <c r="W315"/>
  <c r="V315"/>
  <c r="U315"/>
  <c r="T315"/>
  <c r="S315"/>
  <c r="R315"/>
  <c r="Q315"/>
  <c r="P315"/>
  <c r="O315"/>
  <c r="N315"/>
  <c r="M315"/>
  <c r="L315"/>
  <c r="K315"/>
  <c r="E315"/>
  <c r="D315"/>
  <c r="AP314"/>
  <c r="AO314"/>
  <c r="AN314"/>
  <c r="AL314"/>
  <c r="AK314"/>
  <c r="AJ314"/>
  <c r="AH314"/>
  <c r="AG314"/>
  <c r="AF314"/>
  <c r="AD314"/>
  <c r="AC314"/>
  <c r="AB314"/>
  <c r="AA314"/>
  <c r="Z314"/>
  <c r="Y314"/>
  <c r="X314"/>
  <c r="W314"/>
  <c r="V314"/>
  <c r="U314"/>
  <c r="T314"/>
  <c r="S314"/>
  <c r="R314"/>
  <c r="Q314"/>
  <c r="P314"/>
  <c r="O314"/>
  <c r="N314"/>
  <c r="M314"/>
  <c r="L314"/>
  <c r="K314"/>
  <c r="E314"/>
  <c r="D314"/>
  <c r="AP313"/>
  <c r="AO313"/>
  <c r="AN313"/>
  <c r="AL313"/>
  <c r="AK313"/>
  <c r="AJ313"/>
  <c r="AH313"/>
  <c r="AG313"/>
  <c r="AF313"/>
  <c r="AD313"/>
  <c r="AC313"/>
  <c r="AB313"/>
  <c r="AA313"/>
  <c r="Z313"/>
  <c r="Y313"/>
  <c r="X313"/>
  <c r="W313"/>
  <c r="V313"/>
  <c r="U313"/>
  <c r="T313"/>
  <c r="S313"/>
  <c r="R313"/>
  <c r="Q313"/>
  <c r="P313"/>
  <c r="O313"/>
  <c r="N313"/>
  <c r="M313"/>
  <c r="L313"/>
  <c r="K313"/>
  <c r="E313"/>
  <c r="D313"/>
  <c r="I312"/>
  <c r="G312"/>
  <c r="AP311"/>
  <c r="AO311"/>
  <c r="AN311"/>
  <c r="AL311"/>
  <c r="AK311"/>
  <c r="AJ311"/>
  <c r="AH311"/>
  <c r="AG311"/>
  <c r="AF311"/>
  <c r="AD311"/>
  <c r="AC311"/>
  <c r="AB311"/>
  <c r="AA311"/>
  <c r="Z311"/>
  <c r="Y311"/>
  <c r="X311"/>
  <c r="W311"/>
  <c r="V311"/>
  <c r="U311"/>
  <c r="T311"/>
  <c r="S311"/>
  <c r="R311"/>
  <c r="Q311"/>
  <c r="P311"/>
  <c r="O311"/>
  <c r="N311"/>
  <c r="M311"/>
  <c r="L311"/>
  <c r="K311"/>
  <c r="E311"/>
  <c r="D311"/>
  <c r="AP310"/>
  <c r="AO310"/>
  <c r="AN310"/>
  <c r="AL310"/>
  <c r="AK310"/>
  <c r="AJ310"/>
  <c r="AH310"/>
  <c r="AG310"/>
  <c r="AF310"/>
  <c r="AD310"/>
  <c r="AC310"/>
  <c r="AB310"/>
  <c r="AA310"/>
  <c r="Z310"/>
  <c r="Y310"/>
  <c r="X310"/>
  <c r="W310"/>
  <c r="V310"/>
  <c r="U310"/>
  <c r="T310"/>
  <c r="S310"/>
  <c r="R310"/>
  <c r="Q310"/>
  <c r="P310"/>
  <c r="O310"/>
  <c r="N310"/>
  <c r="M310"/>
  <c r="L310"/>
  <c r="K310"/>
  <c r="E310"/>
  <c r="D310"/>
  <c r="AP309"/>
  <c r="AO309"/>
  <c r="AN309"/>
  <c r="AL309"/>
  <c r="AK309"/>
  <c r="AJ309"/>
  <c r="AH309"/>
  <c r="AG309"/>
  <c r="AF309"/>
  <c r="AD309"/>
  <c r="AC309"/>
  <c r="AB309"/>
  <c r="AA309"/>
  <c r="Z309"/>
  <c r="Y309"/>
  <c r="X309"/>
  <c r="W309"/>
  <c r="V309"/>
  <c r="U309"/>
  <c r="T309"/>
  <c r="S309"/>
  <c r="R309"/>
  <c r="Q309"/>
  <c r="P309"/>
  <c r="O309"/>
  <c r="N309"/>
  <c r="M309"/>
  <c r="L309"/>
  <c r="K309"/>
  <c r="E309"/>
  <c r="D309"/>
  <c r="AP308"/>
  <c r="AO308"/>
  <c r="AN308"/>
  <c r="AL308"/>
  <c r="AK308"/>
  <c r="AJ308"/>
  <c r="AH308"/>
  <c r="AG308"/>
  <c r="AF308"/>
  <c r="AD308"/>
  <c r="AC308"/>
  <c r="AB308"/>
  <c r="AA308"/>
  <c r="Z308"/>
  <c r="Y308"/>
  <c r="X308"/>
  <c r="W308"/>
  <c r="V308"/>
  <c r="U308"/>
  <c r="T308"/>
  <c r="S308"/>
  <c r="R308"/>
  <c r="Q308"/>
  <c r="P308"/>
  <c r="O308"/>
  <c r="N308"/>
  <c r="M308"/>
  <c r="L308"/>
  <c r="K308"/>
  <c r="E308"/>
  <c r="D308"/>
  <c r="AP307"/>
  <c r="AO307"/>
  <c r="AN307"/>
  <c r="AL307"/>
  <c r="AK307"/>
  <c r="AJ307"/>
  <c r="AH307"/>
  <c r="AG307"/>
  <c r="AF307"/>
  <c r="AD307"/>
  <c r="AC307"/>
  <c r="AB307"/>
  <c r="AA307"/>
  <c r="Z307"/>
  <c r="Y307"/>
  <c r="X307"/>
  <c r="W307"/>
  <c r="V307"/>
  <c r="U307"/>
  <c r="T307"/>
  <c r="S307"/>
  <c r="R307"/>
  <c r="Q307"/>
  <c r="P307"/>
  <c r="O307"/>
  <c r="N307"/>
  <c r="M307"/>
  <c r="L307"/>
  <c r="K307"/>
  <c r="E307"/>
  <c r="D307"/>
  <c r="AP306"/>
  <c r="AO306"/>
  <c r="AN306"/>
  <c r="AL306"/>
  <c r="AK306"/>
  <c r="AJ306"/>
  <c r="AH306"/>
  <c r="AG306"/>
  <c r="AF306"/>
  <c r="AD306"/>
  <c r="AC306"/>
  <c r="AB306"/>
  <c r="AA306"/>
  <c r="Z306"/>
  <c r="Y306"/>
  <c r="X306"/>
  <c r="W306"/>
  <c r="V306"/>
  <c r="U306"/>
  <c r="T306"/>
  <c r="S306"/>
  <c r="R306"/>
  <c r="Q306"/>
  <c r="P306"/>
  <c r="O306"/>
  <c r="N306"/>
  <c r="M306"/>
  <c r="L306"/>
  <c r="K306"/>
  <c r="E306"/>
  <c r="D306"/>
  <c r="AP305"/>
  <c r="AO305"/>
  <c r="AN305"/>
  <c r="AL305"/>
  <c r="AK305"/>
  <c r="AJ305"/>
  <c r="AH305"/>
  <c r="AG305"/>
  <c r="AF305"/>
  <c r="AD305"/>
  <c r="AC305"/>
  <c r="AB305"/>
  <c r="AA305"/>
  <c r="Z305"/>
  <c r="Y305"/>
  <c r="X305"/>
  <c r="W305"/>
  <c r="V305"/>
  <c r="U305"/>
  <c r="T305"/>
  <c r="S305"/>
  <c r="R305"/>
  <c r="Q305"/>
  <c r="P305"/>
  <c r="O305"/>
  <c r="N305"/>
  <c r="M305"/>
  <c r="L305"/>
  <c r="K305"/>
  <c r="E305"/>
  <c r="D305"/>
  <c r="AP304"/>
  <c r="AO304"/>
  <c r="AN304"/>
  <c r="AL304"/>
  <c r="AK304"/>
  <c r="AJ304"/>
  <c r="AH304"/>
  <c r="AG304"/>
  <c r="AF304"/>
  <c r="AD304"/>
  <c r="AC304"/>
  <c r="AB304"/>
  <c r="AA304"/>
  <c r="Z304"/>
  <c r="Y304"/>
  <c r="X304"/>
  <c r="W304"/>
  <c r="V304"/>
  <c r="U304"/>
  <c r="T304"/>
  <c r="S304"/>
  <c r="R304"/>
  <c r="Q304"/>
  <c r="P304"/>
  <c r="O304"/>
  <c r="N304"/>
  <c r="M304"/>
  <c r="L304"/>
  <c r="K304"/>
  <c r="E304"/>
  <c r="D304"/>
  <c r="AP303"/>
  <c r="AO303"/>
  <c r="AN303"/>
  <c r="AL303"/>
  <c r="AK303"/>
  <c r="AJ303"/>
  <c r="AH303"/>
  <c r="AG303"/>
  <c r="AF303"/>
  <c r="AD303"/>
  <c r="AC303"/>
  <c r="AB303"/>
  <c r="AA303"/>
  <c r="Z303"/>
  <c r="Y303"/>
  <c r="X303"/>
  <c r="W303"/>
  <c r="V303"/>
  <c r="U303"/>
  <c r="T303"/>
  <c r="S303"/>
  <c r="R303"/>
  <c r="Q303"/>
  <c r="P303"/>
  <c r="O303"/>
  <c r="N303"/>
  <c r="M303"/>
  <c r="L303"/>
  <c r="K303"/>
  <c r="E303"/>
  <c r="D303"/>
  <c r="AP302"/>
  <c r="AO302"/>
  <c r="AN302"/>
  <c r="AL302"/>
  <c r="AK302"/>
  <c r="AJ302"/>
  <c r="AH302"/>
  <c r="AG302"/>
  <c r="AF302"/>
  <c r="AD302"/>
  <c r="AC302"/>
  <c r="AB302"/>
  <c r="AA302"/>
  <c r="Z302"/>
  <c r="Y302"/>
  <c r="X302"/>
  <c r="W302"/>
  <c r="V302"/>
  <c r="U302"/>
  <c r="T302"/>
  <c r="S302"/>
  <c r="R302"/>
  <c r="Q302"/>
  <c r="P302"/>
  <c r="O302"/>
  <c r="N302"/>
  <c r="M302"/>
  <c r="L302"/>
  <c r="K302"/>
  <c r="E302"/>
  <c r="D302"/>
  <c r="AP301"/>
  <c r="AO301"/>
  <c r="AN301"/>
  <c r="AL301"/>
  <c r="AK301"/>
  <c r="AJ301"/>
  <c r="AH301"/>
  <c r="AG301"/>
  <c r="AF301"/>
  <c r="AD301"/>
  <c r="AC301"/>
  <c r="AB301"/>
  <c r="AA301"/>
  <c r="Z301"/>
  <c r="Y301"/>
  <c r="X301"/>
  <c r="W301"/>
  <c r="V301"/>
  <c r="U301"/>
  <c r="T301"/>
  <c r="S301"/>
  <c r="R301"/>
  <c r="Q301"/>
  <c r="P301"/>
  <c r="O301"/>
  <c r="N301"/>
  <c r="M301"/>
  <c r="L301"/>
  <c r="K301"/>
  <c r="E301"/>
  <c r="D301"/>
  <c r="AP300"/>
  <c r="AO300"/>
  <c r="AN300"/>
  <c r="AL300"/>
  <c r="AK300"/>
  <c r="AJ300"/>
  <c r="AH300"/>
  <c r="AG300"/>
  <c r="AF300"/>
  <c r="AD300"/>
  <c r="AC300"/>
  <c r="AB300"/>
  <c r="AA300"/>
  <c r="Z300"/>
  <c r="Y300"/>
  <c r="X300"/>
  <c r="W300"/>
  <c r="V300"/>
  <c r="U300"/>
  <c r="T300"/>
  <c r="S300"/>
  <c r="R300"/>
  <c r="Q300"/>
  <c r="P300"/>
  <c r="O300"/>
  <c r="N300"/>
  <c r="M300"/>
  <c r="L300"/>
  <c r="K300"/>
  <c r="E300"/>
  <c r="D300"/>
  <c r="AP299"/>
  <c r="AO299"/>
  <c r="AN299"/>
  <c r="AL299"/>
  <c r="AK299"/>
  <c r="AJ299"/>
  <c r="AH299"/>
  <c r="AG299"/>
  <c r="AF299"/>
  <c r="AD299"/>
  <c r="AC299"/>
  <c r="AB299"/>
  <c r="AA299"/>
  <c r="Z299"/>
  <c r="Y299"/>
  <c r="X299"/>
  <c r="W299"/>
  <c r="V299"/>
  <c r="U299"/>
  <c r="T299"/>
  <c r="S299"/>
  <c r="R299"/>
  <c r="Q299"/>
  <c r="P299"/>
  <c r="O299"/>
  <c r="N299"/>
  <c r="M299"/>
  <c r="L299"/>
  <c r="K299"/>
  <c r="E299"/>
  <c r="D299"/>
  <c r="AP298"/>
  <c r="AO298"/>
  <c r="AN298"/>
  <c r="AL298"/>
  <c r="AK298"/>
  <c r="AJ298"/>
  <c r="AH298"/>
  <c r="AG298"/>
  <c r="AF298"/>
  <c r="AD298"/>
  <c r="AC298"/>
  <c r="AB298"/>
  <c r="AA298"/>
  <c r="Z298"/>
  <c r="Y298"/>
  <c r="X298"/>
  <c r="W298"/>
  <c r="V298"/>
  <c r="U298"/>
  <c r="T298"/>
  <c r="S298"/>
  <c r="R298"/>
  <c r="Q298"/>
  <c r="P298"/>
  <c r="O298"/>
  <c r="N298"/>
  <c r="M298"/>
  <c r="L298"/>
  <c r="K298"/>
  <c r="E298"/>
  <c r="D298"/>
  <c r="AP297"/>
  <c r="AO297"/>
  <c r="AN297"/>
  <c r="AL297"/>
  <c r="AK297"/>
  <c r="AJ297"/>
  <c r="AH297"/>
  <c r="AG297"/>
  <c r="AF297"/>
  <c r="AD297"/>
  <c r="AC297"/>
  <c r="AB297"/>
  <c r="AA297"/>
  <c r="Z297"/>
  <c r="Y297"/>
  <c r="X297"/>
  <c r="W297"/>
  <c r="V297"/>
  <c r="U297"/>
  <c r="T297"/>
  <c r="S297"/>
  <c r="R297"/>
  <c r="Q297"/>
  <c r="P297"/>
  <c r="O297"/>
  <c r="N297"/>
  <c r="M297"/>
  <c r="L297"/>
  <c r="K297"/>
  <c r="E297"/>
  <c r="D297"/>
  <c r="AP296"/>
  <c r="AO296"/>
  <c r="AN296"/>
  <c r="AL296"/>
  <c r="AK296"/>
  <c r="AJ296"/>
  <c r="AH296"/>
  <c r="AG296"/>
  <c r="AF296"/>
  <c r="AD296"/>
  <c r="AC296"/>
  <c r="AB296"/>
  <c r="AA296"/>
  <c r="Z296"/>
  <c r="Y296"/>
  <c r="X296"/>
  <c r="W296"/>
  <c r="V296"/>
  <c r="U296"/>
  <c r="T296"/>
  <c r="S296"/>
  <c r="R296"/>
  <c r="Q296"/>
  <c r="P296"/>
  <c r="O296"/>
  <c r="N296"/>
  <c r="M296"/>
  <c r="L296"/>
  <c r="K296"/>
  <c r="E296"/>
  <c r="D296"/>
  <c r="AP295"/>
  <c r="AO295"/>
  <c r="AN295"/>
  <c r="AL295"/>
  <c r="AK295"/>
  <c r="AJ295"/>
  <c r="AH295"/>
  <c r="AG295"/>
  <c r="AF295"/>
  <c r="AD295"/>
  <c r="AC295"/>
  <c r="AB295"/>
  <c r="AA295"/>
  <c r="Z295"/>
  <c r="Y295"/>
  <c r="X295"/>
  <c r="W295"/>
  <c r="V295"/>
  <c r="U295"/>
  <c r="T295"/>
  <c r="S295"/>
  <c r="R295"/>
  <c r="Q295"/>
  <c r="P295"/>
  <c r="O295"/>
  <c r="N295"/>
  <c r="M295"/>
  <c r="L295"/>
  <c r="K295"/>
  <c r="E295"/>
  <c r="D295"/>
  <c r="AP294"/>
  <c r="AO294"/>
  <c r="AN294"/>
  <c r="AL294"/>
  <c r="AK294"/>
  <c r="AJ294"/>
  <c r="AH294"/>
  <c r="AG294"/>
  <c r="AF294"/>
  <c r="AD294"/>
  <c r="AC294"/>
  <c r="AB294"/>
  <c r="AA294"/>
  <c r="Z294"/>
  <c r="Y294"/>
  <c r="X294"/>
  <c r="W294"/>
  <c r="V294"/>
  <c r="U294"/>
  <c r="T294"/>
  <c r="S294"/>
  <c r="R294"/>
  <c r="Q294"/>
  <c r="P294"/>
  <c r="O294"/>
  <c r="N294"/>
  <c r="M294"/>
  <c r="L294"/>
  <c r="K294"/>
  <c r="E294"/>
  <c r="D294"/>
  <c r="AP293"/>
  <c r="AO293"/>
  <c r="AN293"/>
  <c r="AL293"/>
  <c r="AK293"/>
  <c r="AJ293"/>
  <c r="AH293"/>
  <c r="AG293"/>
  <c r="AF293"/>
  <c r="AD293"/>
  <c r="AC293"/>
  <c r="AB293"/>
  <c r="AA293"/>
  <c r="Z293"/>
  <c r="Y293"/>
  <c r="X293"/>
  <c r="W293"/>
  <c r="V293"/>
  <c r="U293"/>
  <c r="T293"/>
  <c r="S293"/>
  <c r="R293"/>
  <c r="Q293"/>
  <c r="P293"/>
  <c r="O293"/>
  <c r="N293"/>
  <c r="M293"/>
  <c r="L293"/>
  <c r="K293"/>
  <c r="E293"/>
  <c r="D293"/>
  <c r="AP292"/>
  <c r="AO292"/>
  <c r="AN292"/>
  <c r="AL292"/>
  <c r="AK292"/>
  <c r="AJ292"/>
  <c r="AH292"/>
  <c r="AG292"/>
  <c r="AF292"/>
  <c r="AD292"/>
  <c r="AC292"/>
  <c r="AB292"/>
  <c r="AA292"/>
  <c r="Z292"/>
  <c r="Y292"/>
  <c r="X292"/>
  <c r="W292"/>
  <c r="V292"/>
  <c r="U292"/>
  <c r="T292"/>
  <c r="S292"/>
  <c r="R292"/>
  <c r="Q292"/>
  <c r="P292"/>
  <c r="O292"/>
  <c r="N292"/>
  <c r="M292"/>
  <c r="L292"/>
  <c r="K292"/>
  <c r="E292"/>
  <c r="D292"/>
  <c r="AP291"/>
  <c r="AO291"/>
  <c r="AN291"/>
  <c r="AL291"/>
  <c r="AK291"/>
  <c r="AJ291"/>
  <c r="AH291"/>
  <c r="AG291"/>
  <c r="AF291"/>
  <c r="AD291"/>
  <c r="AC291"/>
  <c r="AB291"/>
  <c r="AA291"/>
  <c r="Z291"/>
  <c r="Y291"/>
  <c r="X291"/>
  <c r="W291"/>
  <c r="V291"/>
  <c r="U291"/>
  <c r="T291"/>
  <c r="S291"/>
  <c r="R291"/>
  <c r="Q291"/>
  <c r="P291"/>
  <c r="O291"/>
  <c r="N291"/>
  <c r="M291"/>
  <c r="L291"/>
  <c r="K291"/>
  <c r="E291"/>
  <c r="D291"/>
  <c r="AP290"/>
  <c r="AO290"/>
  <c r="AN290"/>
  <c r="AL290"/>
  <c r="AK290"/>
  <c r="AJ290"/>
  <c r="AH290"/>
  <c r="AG290"/>
  <c r="AF290"/>
  <c r="AD290"/>
  <c r="AC290"/>
  <c r="AB290"/>
  <c r="AA290"/>
  <c r="Z290"/>
  <c r="Y290"/>
  <c r="X290"/>
  <c r="W290"/>
  <c r="V290"/>
  <c r="U290"/>
  <c r="T290"/>
  <c r="S290"/>
  <c r="R290"/>
  <c r="Q290"/>
  <c r="P290"/>
  <c r="O290"/>
  <c r="N290"/>
  <c r="M290"/>
  <c r="L290"/>
  <c r="K290"/>
  <c r="E290"/>
  <c r="D290"/>
  <c r="AP289"/>
  <c r="AO289"/>
  <c r="AN289"/>
  <c r="AL289"/>
  <c r="AK289"/>
  <c r="AJ289"/>
  <c r="AH289"/>
  <c r="AG289"/>
  <c r="AF289"/>
  <c r="AD289"/>
  <c r="AC289"/>
  <c r="AB289"/>
  <c r="AA289"/>
  <c r="Z289"/>
  <c r="Y289"/>
  <c r="X289"/>
  <c r="W289"/>
  <c r="V289"/>
  <c r="U289"/>
  <c r="T289"/>
  <c r="S289"/>
  <c r="R289"/>
  <c r="Q289"/>
  <c r="P289"/>
  <c r="O289"/>
  <c r="N289"/>
  <c r="M289"/>
  <c r="L289"/>
  <c r="K289"/>
  <c r="E289"/>
  <c r="D289"/>
  <c r="AP288"/>
  <c r="AO288"/>
  <c r="AN288"/>
  <c r="AL288"/>
  <c r="AK288"/>
  <c r="AJ288"/>
  <c r="AH288"/>
  <c r="AG288"/>
  <c r="AF288"/>
  <c r="AD288"/>
  <c r="AC288"/>
  <c r="AB288"/>
  <c r="AA288"/>
  <c r="Z288"/>
  <c r="Y288"/>
  <c r="X288"/>
  <c r="W288"/>
  <c r="V288"/>
  <c r="U288"/>
  <c r="T288"/>
  <c r="S288"/>
  <c r="R288"/>
  <c r="Q288"/>
  <c r="P288"/>
  <c r="O288"/>
  <c r="N288"/>
  <c r="M288"/>
  <c r="L288"/>
  <c r="K288"/>
  <c r="E288"/>
  <c r="D288"/>
  <c r="AP287"/>
  <c r="AO287"/>
  <c r="AN287"/>
  <c r="AL287"/>
  <c r="AK287"/>
  <c r="AJ287"/>
  <c r="AH287"/>
  <c r="AG287"/>
  <c r="AF287"/>
  <c r="AD287"/>
  <c r="AC287"/>
  <c r="AB287"/>
  <c r="AA287"/>
  <c r="Z287"/>
  <c r="Y287"/>
  <c r="X287"/>
  <c r="W287"/>
  <c r="V287"/>
  <c r="U287"/>
  <c r="T287"/>
  <c r="S287"/>
  <c r="R287"/>
  <c r="Q287"/>
  <c r="P287"/>
  <c r="O287"/>
  <c r="N287"/>
  <c r="M287"/>
  <c r="L287"/>
  <c r="K287"/>
  <c r="E287"/>
  <c r="D287"/>
  <c r="AP286"/>
  <c r="AO286"/>
  <c r="AN286"/>
  <c r="AL286"/>
  <c r="AK286"/>
  <c r="AJ286"/>
  <c r="AH286"/>
  <c r="AG286"/>
  <c r="AF286"/>
  <c r="AD286"/>
  <c r="AC286"/>
  <c r="AB286"/>
  <c r="AA286"/>
  <c r="Z286"/>
  <c r="Y286"/>
  <c r="X286"/>
  <c r="W286"/>
  <c r="V286"/>
  <c r="U286"/>
  <c r="T286"/>
  <c r="S286"/>
  <c r="R286"/>
  <c r="Q286"/>
  <c r="P286"/>
  <c r="O286"/>
  <c r="N286"/>
  <c r="M286"/>
  <c r="L286"/>
  <c r="K286"/>
  <c r="E286"/>
  <c r="D286"/>
  <c r="AP285"/>
  <c r="AO285"/>
  <c r="AN285"/>
  <c r="AL285"/>
  <c r="AK285"/>
  <c r="AJ285"/>
  <c r="AH285"/>
  <c r="AG285"/>
  <c r="AF285"/>
  <c r="AD285"/>
  <c r="AC285"/>
  <c r="AB285"/>
  <c r="AA285"/>
  <c r="Z285"/>
  <c r="Y285"/>
  <c r="X285"/>
  <c r="W285"/>
  <c r="V285"/>
  <c r="U285"/>
  <c r="T285"/>
  <c r="S285"/>
  <c r="R285"/>
  <c r="Q285"/>
  <c r="P285"/>
  <c r="O285"/>
  <c r="N285"/>
  <c r="M285"/>
  <c r="L285"/>
  <c r="K285"/>
  <c r="E285"/>
  <c r="D285"/>
  <c r="AP284"/>
  <c r="AO284"/>
  <c r="AN284"/>
  <c r="AL284"/>
  <c r="AK284"/>
  <c r="AJ284"/>
  <c r="AH284"/>
  <c r="AG284"/>
  <c r="AF284"/>
  <c r="AD284"/>
  <c r="AC284"/>
  <c r="AB284"/>
  <c r="AA284"/>
  <c r="Z284"/>
  <c r="Y284"/>
  <c r="X284"/>
  <c r="W284"/>
  <c r="V284"/>
  <c r="U284"/>
  <c r="T284"/>
  <c r="S284"/>
  <c r="R284"/>
  <c r="Q284"/>
  <c r="P284"/>
  <c r="O284"/>
  <c r="N284"/>
  <c r="M284"/>
  <c r="L284"/>
  <c r="K284"/>
  <c r="E284"/>
  <c r="D284"/>
  <c r="AP283"/>
  <c r="AO283"/>
  <c r="AN283"/>
  <c r="AL283"/>
  <c r="AK283"/>
  <c r="AJ283"/>
  <c r="AH283"/>
  <c r="AG283"/>
  <c r="AF283"/>
  <c r="AD283"/>
  <c r="AC283"/>
  <c r="AB283"/>
  <c r="AA283"/>
  <c r="Z283"/>
  <c r="Y283"/>
  <c r="X283"/>
  <c r="W283"/>
  <c r="V283"/>
  <c r="U283"/>
  <c r="T283"/>
  <c r="S283"/>
  <c r="R283"/>
  <c r="Q283"/>
  <c r="P283"/>
  <c r="O283"/>
  <c r="N283"/>
  <c r="M283"/>
  <c r="L283"/>
  <c r="K283"/>
  <c r="E283"/>
  <c r="D283"/>
  <c r="AP282"/>
  <c r="AO282"/>
  <c r="AN282"/>
  <c r="AL282"/>
  <c r="AK282"/>
  <c r="AJ282"/>
  <c r="AH282"/>
  <c r="AG282"/>
  <c r="AF282"/>
  <c r="AD282"/>
  <c r="AC282"/>
  <c r="AB282"/>
  <c r="AA282"/>
  <c r="Z282"/>
  <c r="Y282"/>
  <c r="X282"/>
  <c r="W282"/>
  <c r="V282"/>
  <c r="U282"/>
  <c r="T282"/>
  <c r="S282"/>
  <c r="R282"/>
  <c r="Q282"/>
  <c r="P282"/>
  <c r="O282"/>
  <c r="N282"/>
  <c r="M282"/>
  <c r="L282"/>
  <c r="K282"/>
  <c r="E282"/>
  <c r="D282"/>
  <c r="AP281"/>
  <c r="AO281"/>
  <c r="AN281"/>
  <c r="AL281"/>
  <c r="AK281"/>
  <c r="AJ281"/>
  <c r="AH281"/>
  <c r="AG281"/>
  <c r="AF281"/>
  <c r="AD281"/>
  <c r="AC281"/>
  <c r="AB281"/>
  <c r="AA281"/>
  <c r="Z281"/>
  <c r="Y281"/>
  <c r="X281"/>
  <c r="W281"/>
  <c r="V281"/>
  <c r="U281"/>
  <c r="T281"/>
  <c r="S281"/>
  <c r="R281"/>
  <c r="Q281"/>
  <c r="P281"/>
  <c r="O281"/>
  <c r="N281"/>
  <c r="M281"/>
  <c r="L281"/>
  <c r="K281"/>
  <c r="E281"/>
  <c r="D281"/>
  <c r="AP280"/>
  <c r="AO280"/>
  <c r="AN280"/>
  <c r="AL280"/>
  <c r="AK280"/>
  <c r="AJ280"/>
  <c r="AH280"/>
  <c r="AG280"/>
  <c r="AF280"/>
  <c r="AD280"/>
  <c r="AC280"/>
  <c r="AB280"/>
  <c r="AA280"/>
  <c r="Z280"/>
  <c r="Y280"/>
  <c r="X280"/>
  <c r="W280"/>
  <c r="V280"/>
  <c r="U280"/>
  <c r="T280"/>
  <c r="S280"/>
  <c r="R280"/>
  <c r="Q280"/>
  <c r="P280"/>
  <c r="O280"/>
  <c r="N280"/>
  <c r="M280"/>
  <c r="L280"/>
  <c r="K280"/>
  <c r="E280"/>
  <c r="D280"/>
  <c r="AP279"/>
  <c r="AO279"/>
  <c r="AN279"/>
  <c r="AL279"/>
  <c r="AK279"/>
  <c r="AJ279"/>
  <c r="AH279"/>
  <c r="AG279"/>
  <c r="AF279"/>
  <c r="AD279"/>
  <c r="AC279"/>
  <c r="AB279"/>
  <c r="AA279"/>
  <c r="Z279"/>
  <c r="Y279"/>
  <c r="X279"/>
  <c r="W279"/>
  <c r="V279"/>
  <c r="U279"/>
  <c r="T279"/>
  <c r="S279"/>
  <c r="R279"/>
  <c r="Q279"/>
  <c r="P279"/>
  <c r="O279"/>
  <c r="N279"/>
  <c r="M279"/>
  <c r="L279"/>
  <c r="K279"/>
  <c r="E279"/>
  <c r="D279"/>
  <c r="AP278"/>
  <c r="AO278"/>
  <c r="AN278"/>
  <c r="AL278"/>
  <c r="AK278"/>
  <c r="AJ278"/>
  <c r="AH278"/>
  <c r="AG278"/>
  <c r="AF278"/>
  <c r="AD278"/>
  <c r="AC278"/>
  <c r="AB278"/>
  <c r="AA278"/>
  <c r="Z278"/>
  <c r="Y278"/>
  <c r="X278"/>
  <c r="W278"/>
  <c r="V278"/>
  <c r="U278"/>
  <c r="T278"/>
  <c r="S278"/>
  <c r="R278"/>
  <c r="Q278"/>
  <c r="P278"/>
  <c r="O278"/>
  <c r="N278"/>
  <c r="M278"/>
  <c r="L278"/>
  <c r="K278"/>
  <c r="E278"/>
  <c r="D278"/>
  <c r="AP277"/>
  <c r="AO277"/>
  <c r="AN277"/>
  <c r="AL277"/>
  <c r="AK277"/>
  <c r="AJ277"/>
  <c r="AH277"/>
  <c r="AG277"/>
  <c r="AF277"/>
  <c r="AD277"/>
  <c r="AC277"/>
  <c r="AB277"/>
  <c r="AA277"/>
  <c r="Z277"/>
  <c r="Y277"/>
  <c r="X277"/>
  <c r="W277"/>
  <c r="V277"/>
  <c r="U277"/>
  <c r="T277"/>
  <c r="S277"/>
  <c r="R277"/>
  <c r="Q277"/>
  <c r="P277"/>
  <c r="O277"/>
  <c r="N277"/>
  <c r="M277"/>
  <c r="L277"/>
  <c r="K277"/>
  <c r="E277"/>
  <c r="D277"/>
  <c r="AP276"/>
  <c r="AO276"/>
  <c r="AN276"/>
  <c r="AL276"/>
  <c r="AK276"/>
  <c r="AJ276"/>
  <c r="AH276"/>
  <c r="AG276"/>
  <c r="AF276"/>
  <c r="AD276"/>
  <c r="AC276"/>
  <c r="AB276"/>
  <c r="AA276"/>
  <c r="Z276"/>
  <c r="Y276"/>
  <c r="X276"/>
  <c r="W276"/>
  <c r="V276"/>
  <c r="U276"/>
  <c r="T276"/>
  <c r="S276"/>
  <c r="R276"/>
  <c r="Q276"/>
  <c r="P276"/>
  <c r="O276"/>
  <c r="N276"/>
  <c r="M276"/>
  <c r="L276"/>
  <c r="K276"/>
  <c r="E276"/>
  <c r="D276"/>
  <c r="AP275"/>
  <c r="AO275"/>
  <c r="AN275"/>
  <c r="AL275"/>
  <c r="AK275"/>
  <c r="AJ275"/>
  <c r="AH275"/>
  <c r="AG275"/>
  <c r="AF275"/>
  <c r="AD275"/>
  <c r="AC275"/>
  <c r="AB275"/>
  <c r="AA275"/>
  <c r="Z275"/>
  <c r="Y275"/>
  <c r="X275"/>
  <c r="W275"/>
  <c r="V275"/>
  <c r="U275"/>
  <c r="T275"/>
  <c r="S275"/>
  <c r="R275"/>
  <c r="Q275"/>
  <c r="P275"/>
  <c r="O275"/>
  <c r="N275"/>
  <c r="M275"/>
  <c r="L275"/>
  <c r="K275"/>
  <c r="E275"/>
  <c r="D275"/>
  <c r="AP274"/>
  <c r="AO274"/>
  <c r="AN274"/>
  <c r="AL274"/>
  <c r="AK274"/>
  <c r="AJ274"/>
  <c r="AH274"/>
  <c r="AG274"/>
  <c r="AF274"/>
  <c r="AD274"/>
  <c r="AC274"/>
  <c r="AB274"/>
  <c r="AA274"/>
  <c r="Z274"/>
  <c r="Y274"/>
  <c r="X274"/>
  <c r="W274"/>
  <c r="V274"/>
  <c r="U274"/>
  <c r="T274"/>
  <c r="S274"/>
  <c r="R274"/>
  <c r="Q274"/>
  <c r="P274"/>
  <c r="O274"/>
  <c r="N274"/>
  <c r="M274"/>
  <c r="L274"/>
  <c r="K274"/>
  <c r="E274"/>
  <c r="D274"/>
  <c r="AP273"/>
  <c r="AO273"/>
  <c r="AN273"/>
  <c r="AL273"/>
  <c r="AK273"/>
  <c r="AJ273"/>
  <c r="AH273"/>
  <c r="AG273"/>
  <c r="AF273"/>
  <c r="AD273"/>
  <c r="AC273"/>
  <c r="AB273"/>
  <c r="AA273"/>
  <c r="Z273"/>
  <c r="Y273"/>
  <c r="X273"/>
  <c r="W273"/>
  <c r="V273"/>
  <c r="U273"/>
  <c r="T273"/>
  <c r="S273"/>
  <c r="R273"/>
  <c r="Q273"/>
  <c r="P273"/>
  <c r="O273"/>
  <c r="N273"/>
  <c r="M273"/>
  <c r="L273"/>
  <c r="K273"/>
  <c r="E273"/>
  <c r="D273"/>
  <c r="AP272"/>
  <c r="AO272"/>
  <c r="AN272"/>
  <c r="AL272"/>
  <c r="AK272"/>
  <c r="AJ272"/>
  <c r="AH272"/>
  <c r="AG272"/>
  <c r="AF272"/>
  <c r="AD272"/>
  <c r="AC272"/>
  <c r="AB272"/>
  <c r="AA272"/>
  <c r="Z272"/>
  <c r="Y272"/>
  <c r="X272"/>
  <c r="W272"/>
  <c r="V272"/>
  <c r="U272"/>
  <c r="T272"/>
  <c r="S272"/>
  <c r="R272"/>
  <c r="Q272"/>
  <c r="P272"/>
  <c r="O272"/>
  <c r="N272"/>
  <c r="M272"/>
  <c r="L272"/>
  <c r="K272"/>
  <c r="E272"/>
  <c r="D272"/>
  <c r="AP271"/>
  <c r="AO271"/>
  <c r="AN271"/>
  <c r="AL271"/>
  <c r="AK271"/>
  <c r="AJ271"/>
  <c r="AH271"/>
  <c r="AG271"/>
  <c r="AF271"/>
  <c r="AD271"/>
  <c r="AC271"/>
  <c r="AB271"/>
  <c r="AA271"/>
  <c r="Z271"/>
  <c r="Y271"/>
  <c r="X271"/>
  <c r="W271"/>
  <c r="V271"/>
  <c r="U271"/>
  <c r="T271"/>
  <c r="S271"/>
  <c r="R271"/>
  <c r="Q271"/>
  <c r="P271"/>
  <c r="O271"/>
  <c r="N271"/>
  <c r="M271"/>
  <c r="L271"/>
  <c r="K271"/>
  <c r="E271"/>
  <c r="D271"/>
  <c r="AP270"/>
  <c r="AO270"/>
  <c r="AN270"/>
  <c r="AL270"/>
  <c r="AK270"/>
  <c r="AJ270"/>
  <c r="AH270"/>
  <c r="AG270"/>
  <c r="AF270"/>
  <c r="AD270"/>
  <c r="AC270"/>
  <c r="AB270"/>
  <c r="AA270"/>
  <c r="Z270"/>
  <c r="Y270"/>
  <c r="X270"/>
  <c r="W270"/>
  <c r="V270"/>
  <c r="U270"/>
  <c r="T270"/>
  <c r="S270"/>
  <c r="R270"/>
  <c r="Q270"/>
  <c r="P270"/>
  <c r="O270"/>
  <c r="N270"/>
  <c r="M270"/>
  <c r="L270"/>
  <c r="K270"/>
  <c r="E270"/>
  <c r="D270"/>
  <c r="AP269"/>
  <c r="AO269"/>
  <c r="AN269"/>
  <c r="AL269"/>
  <c r="AK269"/>
  <c r="AJ269"/>
  <c r="AH269"/>
  <c r="AG269"/>
  <c r="AF269"/>
  <c r="AD269"/>
  <c r="AC269"/>
  <c r="AB269"/>
  <c r="AA269"/>
  <c r="Z269"/>
  <c r="Y269"/>
  <c r="X269"/>
  <c r="W269"/>
  <c r="V269"/>
  <c r="U269"/>
  <c r="T269"/>
  <c r="S269"/>
  <c r="R269"/>
  <c r="Q269"/>
  <c r="P269"/>
  <c r="O269"/>
  <c r="N269"/>
  <c r="M269"/>
  <c r="L269"/>
  <c r="K269"/>
  <c r="E269"/>
  <c r="D269"/>
  <c r="AP268"/>
  <c r="AO268"/>
  <c r="AN268"/>
  <c r="AL268"/>
  <c r="AK268"/>
  <c r="AJ268"/>
  <c r="AH268"/>
  <c r="AG268"/>
  <c r="AF268"/>
  <c r="AD268"/>
  <c r="AC268"/>
  <c r="AB268"/>
  <c r="AA268"/>
  <c r="Z268"/>
  <c r="Y268"/>
  <c r="X268"/>
  <c r="W268"/>
  <c r="V268"/>
  <c r="U268"/>
  <c r="T268"/>
  <c r="S268"/>
  <c r="R268"/>
  <c r="Q268"/>
  <c r="P268"/>
  <c r="O268"/>
  <c r="N268"/>
  <c r="M268"/>
  <c r="L268"/>
  <c r="K268"/>
  <c r="E268"/>
  <c r="D268"/>
  <c r="I267"/>
  <c r="G267"/>
  <c r="AP266"/>
  <c r="AO266"/>
  <c r="AN266"/>
  <c r="AL266"/>
  <c r="AK266"/>
  <c r="AJ266"/>
  <c r="AH266"/>
  <c r="AG266"/>
  <c r="AF266"/>
  <c r="AD266"/>
  <c r="AC266"/>
  <c r="AB266"/>
  <c r="AA266"/>
  <c r="Z266"/>
  <c r="Y266"/>
  <c r="X266"/>
  <c r="W266"/>
  <c r="V266"/>
  <c r="U266"/>
  <c r="T266"/>
  <c r="S266"/>
  <c r="R266"/>
  <c r="Q266"/>
  <c r="P266"/>
  <c r="O266"/>
  <c r="N266"/>
  <c r="M266"/>
  <c r="L266"/>
  <c r="K266"/>
  <c r="E266"/>
  <c r="D266"/>
  <c r="AP265"/>
  <c r="AO265"/>
  <c r="AN265"/>
  <c r="AL265"/>
  <c r="AK265"/>
  <c r="AJ265"/>
  <c r="AH265"/>
  <c r="AG265"/>
  <c r="AF265"/>
  <c r="AD265"/>
  <c r="AC265"/>
  <c r="AB265"/>
  <c r="AA265"/>
  <c r="Z265"/>
  <c r="Y265"/>
  <c r="X265"/>
  <c r="W265"/>
  <c r="V265"/>
  <c r="U265"/>
  <c r="T265"/>
  <c r="S265"/>
  <c r="R265"/>
  <c r="Q265"/>
  <c r="P265"/>
  <c r="O265"/>
  <c r="N265"/>
  <c r="M265"/>
  <c r="L265"/>
  <c r="K265"/>
  <c r="E265"/>
  <c r="D265"/>
  <c r="AP264"/>
  <c r="AO264"/>
  <c r="AN264"/>
  <c r="AL264"/>
  <c r="AK264"/>
  <c r="AJ264"/>
  <c r="AH264"/>
  <c r="AG264"/>
  <c r="AF264"/>
  <c r="AD264"/>
  <c r="AC264"/>
  <c r="AB264"/>
  <c r="AA264"/>
  <c r="Z264"/>
  <c r="Y264"/>
  <c r="X264"/>
  <c r="W264"/>
  <c r="V264"/>
  <c r="U264"/>
  <c r="T264"/>
  <c r="S264"/>
  <c r="R264"/>
  <c r="Q264"/>
  <c r="P264"/>
  <c r="O264"/>
  <c r="N264"/>
  <c r="M264"/>
  <c r="L264"/>
  <c r="K264"/>
  <c r="E264"/>
  <c r="D264"/>
  <c r="AP263"/>
  <c r="AO263"/>
  <c r="AN263"/>
  <c r="AL263"/>
  <c r="AK263"/>
  <c r="AJ263"/>
  <c r="AH263"/>
  <c r="AG263"/>
  <c r="AF263"/>
  <c r="AD263"/>
  <c r="AC263"/>
  <c r="AB263"/>
  <c r="AA263"/>
  <c r="Z263"/>
  <c r="Y263"/>
  <c r="X263"/>
  <c r="W263"/>
  <c r="V263"/>
  <c r="U263"/>
  <c r="T263"/>
  <c r="S263"/>
  <c r="R263"/>
  <c r="Q263"/>
  <c r="P263"/>
  <c r="O263"/>
  <c r="N263"/>
  <c r="M263"/>
  <c r="L263"/>
  <c r="K263"/>
  <c r="E263"/>
  <c r="D263"/>
  <c r="AP262"/>
  <c r="AO262"/>
  <c r="AN262"/>
  <c r="AL262"/>
  <c r="AK262"/>
  <c r="AJ262"/>
  <c r="AH262"/>
  <c r="AG262"/>
  <c r="AF262"/>
  <c r="AD262"/>
  <c r="AC262"/>
  <c r="AB262"/>
  <c r="AA262"/>
  <c r="Z262"/>
  <c r="Y262"/>
  <c r="X262"/>
  <c r="W262"/>
  <c r="V262"/>
  <c r="U262"/>
  <c r="T262"/>
  <c r="S262"/>
  <c r="R262"/>
  <c r="Q262"/>
  <c r="P262"/>
  <c r="O262"/>
  <c r="N262"/>
  <c r="M262"/>
  <c r="L262"/>
  <c r="K262"/>
  <c r="E262"/>
  <c r="D262"/>
  <c r="AP261"/>
  <c r="AO261"/>
  <c r="AN261"/>
  <c r="AL261"/>
  <c r="AK261"/>
  <c r="AJ261"/>
  <c r="AH261"/>
  <c r="AG261"/>
  <c r="AF261"/>
  <c r="AD261"/>
  <c r="AC261"/>
  <c r="AB261"/>
  <c r="AA261"/>
  <c r="Z261"/>
  <c r="Y261"/>
  <c r="X261"/>
  <c r="W261"/>
  <c r="V261"/>
  <c r="U261"/>
  <c r="T261"/>
  <c r="S261"/>
  <c r="R261"/>
  <c r="Q261"/>
  <c r="P261"/>
  <c r="O261"/>
  <c r="N261"/>
  <c r="M261"/>
  <c r="L261"/>
  <c r="K261"/>
  <c r="E261"/>
  <c r="D261"/>
  <c r="I260"/>
  <c r="G260"/>
  <c r="AP259"/>
  <c r="AO259"/>
  <c r="AN259"/>
  <c r="AL259"/>
  <c r="AK259"/>
  <c r="AJ259"/>
  <c r="AH259"/>
  <c r="AG259"/>
  <c r="AF259"/>
  <c r="AD259"/>
  <c r="AC259"/>
  <c r="AB259"/>
  <c r="AA259"/>
  <c r="Z259"/>
  <c r="Y259"/>
  <c r="X259"/>
  <c r="W259"/>
  <c r="V259"/>
  <c r="U259"/>
  <c r="T259"/>
  <c r="S259"/>
  <c r="R259"/>
  <c r="Q259"/>
  <c r="P259"/>
  <c r="O259"/>
  <c r="N259"/>
  <c r="M259"/>
  <c r="L259"/>
  <c r="K259"/>
  <c r="E259"/>
  <c r="D259"/>
  <c r="AP258"/>
  <c r="AO258"/>
  <c r="AN258"/>
  <c r="AL258"/>
  <c r="AK258"/>
  <c r="AJ258"/>
  <c r="AH258"/>
  <c r="AG258"/>
  <c r="AF258"/>
  <c r="AD258"/>
  <c r="AC258"/>
  <c r="AB258"/>
  <c r="AA258"/>
  <c r="Z258"/>
  <c r="Y258"/>
  <c r="X258"/>
  <c r="W258"/>
  <c r="V258"/>
  <c r="U258"/>
  <c r="T258"/>
  <c r="S258"/>
  <c r="R258"/>
  <c r="Q258"/>
  <c r="P258"/>
  <c r="O258"/>
  <c r="N258"/>
  <c r="M258"/>
  <c r="L258"/>
  <c r="K258"/>
  <c r="E258"/>
  <c r="D258"/>
  <c r="AP257"/>
  <c r="AO257"/>
  <c r="AN257"/>
  <c r="AL257"/>
  <c r="AK257"/>
  <c r="AJ257"/>
  <c r="AH257"/>
  <c r="AG257"/>
  <c r="AF257"/>
  <c r="AD257"/>
  <c r="AC257"/>
  <c r="AB257"/>
  <c r="AA257"/>
  <c r="Z257"/>
  <c r="Y257"/>
  <c r="X257"/>
  <c r="W257"/>
  <c r="V257"/>
  <c r="U257"/>
  <c r="T257"/>
  <c r="S257"/>
  <c r="R257"/>
  <c r="Q257"/>
  <c r="P257"/>
  <c r="O257"/>
  <c r="N257"/>
  <c r="M257"/>
  <c r="L257"/>
  <c r="K257"/>
  <c r="E257"/>
  <c r="D257"/>
  <c r="AP256"/>
  <c r="AO256"/>
  <c r="AN256"/>
  <c r="AL256"/>
  <c r="AK256"/>
  <c r="AJ256"/>
  <c r="AH256"/>
  <c r="AG256"/>
  <c r="AF256"/>
  <c r="AD256"/>
  <c r="AC256"/>
  <c r="AB256"/>
  <c r="AA256"/>
  <c r="Z256"/>
  <c r="Y256"/>
  <c r="X256"/>
  <c r="W256"/>
  <c r="V256"/>
  <c r="U256"/>
  <c r="T256"/>
  <c r="S256"/>
  <c r="R256"/>
  <c r="Q256"/>
  <c r="P256"/>
  <c r="O256"/>
  <c r="N256"/>
  <c r="M256"/>
  <c r="L256"/>
  <c r="K256"/>
  <c r="E256"/>
  <c r="D256"/>
  <c r="AP255"/>
  <c r="AO255"/>
  <c r="AN255"/>
  <c r="AL255"/>
  <c r="AK255"/>
  <c r="AJ255"/>
  <c r="AH255"/>
  <c r="AG255"/>
  <c r="AF255"/>
  <c r="AD255"/>
  <c r="AC255"/>
  <c r="AB255"/>
  <c r="AA255"/>
  <c r="Z255"/>
  <c r="Y255"/>
  <c r="X255"/>
  <c r="W255"/>
  <c r="V255"/>
  <c r="U255"/>
  <c r="T255"/>
  <c r="S255"/>
  <c r="R255"/>
  <c r="Q255"/>
  <c r="P255"/>
  <c r="O255"/>
  <c r="N255"/>
  <c r="M255"/>
  <c r="L255"/>
  <c r="K255"/>
  <c r="E255"/>
  <c r="D255"/>
  <c r="AP254"/>
  <c r="AO254"/>
  <c r="AN254"/>
  <c r="AL254"/>
  <c r="AK254"/>
  <c r="AJ254"/>
  <c r="AH254"/>
  <c r="AG254"/>
  <c r="AF254"/>
  <c r="AD254"/>
  <c r="AC254"/>
  <c r="AB254"/>
  <c r="AA254"/>
  <c r="Z254"/>
  <c r="Y254"/>
  <c r="X254"/>
  <c r="W254"/>
  <c r="V254"/>
  <c r="U254"/>
  <c r="T254"/>
  <c r="S254"/>
  <c r="R254"/>
  <c r="Q254"/>
  <c r="P254"/>
  <c r="O254"/>
  <c r="N254"/>
  <c r="M254"/>
  <c r="L254"/>
  <c r="K254"/>
  <c r="E254"/>
  <c r="D254"/>
  <c r="AP253"/>
  <c r="AO253"/>
  <c r="AN253"/>
  <c r="AL253"/>
  <c r="AK253"/>
  <c r="AJ253"/>
  <c r="AH253"/>
  <c r="AG253"/>
  <c r="AF253"/>
  <c r="AD253"/>
  <c r="AC253"/>
  <c r="AB253"/>
  <c r="AA253"/>
  <c r="Z253"/>
  <c r="Y253"/>
  <c r="X253"/>
  <c r="W253"/>
  <c r="V253"/>
  <c r="U253"/>
  <c r="T253"/>
  <c r="S253"/>
  <c r="R253"/>
  <c r="Q253"/>
  <c r="P253"/>
  <c r="O253"/>
  <c r="N253"/>
  <c r="M253"/>
  <c r="L253"/>
  <c r="K253"/>
  <c r="E253"/>
  <c r="D253"/>
  <c r="AP252"/>
  <c r="AO252"/>
  <c r="AN252"/>
  <c r="AL252"/>
  <c r="AK252"/>
  <c r="AJ252"/>
  <c r="AH252"/>
  <c r="AG252"/>
  <c r="AF252"/>
  <c r="AD252"/>
  <c r="AC252"/>
  <c r="AB252"/>
  <c r="AA252"/>
  <c r="Z252"/>
  <c r="Y252"/>
  <c r="X252"/>
  <c r="W252"/>
  <c r="V252"/>
  <c r="U252"/>
  <c r="T252"/>
  <c r="S252"/>
  <c r="R252"/>
  <c r="Q252"/>
  <c r="P252"/>
  <c r="O252"/>
  <c r="N252"/>
  <c r="M252"/>
  <c r="L252"/>
  <c r="K252"/>
  <c r="E252"/>
  <c r="D252"/>
  <c r="AP251"/>
  <c r="AO251"/>
  <c r="AN251"/>
  <c r="AL251"/>
  <c r="AK251"/>
  <c r="AJ251"/>
  <c r="AH251"/>
  <c r="AG251"/>
  <c r="AF251"/>
  <c r="AD251"/>
  <c r="AC251"/>
  <c r="AB251"/>
  <c r="AA251"/>
  <c r="Z251"/>
  <c r="Y251"/>
  <c r="X251"/>
  <c r="W251"/>
  <c r="V251"/>
  <c r="U251"/>
  <c r="T251"/>
  <c r="S251"/>
  <c r="R251"/>
  <c r="Q251"/>
  <c r="P251"/>
  <c r="O251"/>
  <c r="N251"/>
  <c r="M251"/>
  <c r="L251"/>
  <c r="K251"/>
  <c r="E251"/>
  <c r="D251"/>
  <c r="AP250"/>
  <c r="AO250"/>
  <c r="AN250"/>
  <c r="AL250"/>
  <c r="AK250"/>
  <c r="AJ250"/>
  <c r="AH250"/>
  <c r="AG250"/>
  <c r="AF250"/>
  <c r="AD250"/>
  <c r="AC250"/>
  <c r="AB250"/>
  <c r="AA250"/>
  <c r="Z250"/>
  <c r="Y250"/>
  <c r="X250"/>
  <c r="W250"/>
  <c r="V250"/>
  <c r="U250"/>
  <c r="T250"/>
  <c r="S250"/>
  <c r="R250"/>
  <c r="Q250"/>
  <c r="P250"/>
  <c r="O250"/>
  <c r="N250"/>
  <c r="M250"/>
  <c r="L250"/>
  <c r="K250"/>
  <c r="E250"/>
  <c r="D250"/>
  <c r="AP249"/>
  <c r="AO249"/>
  <c r="AN249"/>
  <c r="AL249"/>
  <c r="AK249"/>
  <c r="AJ249"/>
  <c r="AH249"/>
  <c r="AG249"/>
  <c r="AF249"/>
  <c r="AD249"/>
  <c r="AC249"/>
  <c r="AB249"/>
  <c r="AA249"/>
  <c r="Z249"/>
  <c r="Y249"/>
  <c r="X249"/>
  <c r="W249"/>
  <c r="V249"/>
  <c r="U249"/>
  <c r="T249"/>
  <c r="S249"/>
  <c r="R249"/>
  <c r="Q249"/>
  <c r="P249"/>
  <c r="O249"/>
  <c r="N249"/>
  <c r="M249"/>
  <c r="L249"/>
  <c r="K249"/>
  <c r="E249"/>
  <c r="D249"/>
  <c r="AP248"/>
  <c r="AO248"/>
  <c r="AN248"/>
  <c r="AL248"/>
  <c r="AK248"/>
  <c r="AJ248"/>
  <c r="AH248"/>
  <c r="AG248"/>
  <c r="AF248"/>
  <c r="AD248"/>
  <c r="AC248"/>
  <c r="AB248"/>
  <c r="AA248"/>
  <c r="Z248"/>
  <c r="Y248"/>
  <c r="X248"/>
  <c r="W248"/>
  <c r="V248"/>
  <c r="U248"/>
  <c r="T248"/>
  <c r="S248"/>
  <c r="R248"/>
  <c r="Q248"/>
  <c r="P248"/>
  <c r="O248"/>
  <c r="N248"/>
  <c r="M248"/>
  <c r="L248"/>
  <c r="K248"/>
  <c r="E248"/>
  <c r="D248"/>
  <c r="AP247"/>
  <c r="AO247"/>
  <c r="AN247"/>
  <c r="AL247"/>
  <c r="AK247"/>
  <c r="AJ247"/>
  <c r="AH247"/>
  <c r="AG247"/>
  <c r="AF247"/>
  <c r="AD247"/>
  <c r="AC247"/>
  <c r="AB247"/>
  <c r="AA247"/>
  <c r="Z247"/>
  <c r="Y247"/>
  <c r="X247"/>
  <c r="W247"/>
  <c r="V247"/>
  <c r="U247"/>
  <c r="T247"/>
  <c r="S247"/>
  <c r="R247"/>
  <c r="Q247"/>
  <c r="P247"/>
  <c r="O247"/>
  <c r="N247"/>
  <c r="M247"/>
  <c r="L247"/>
  <c r="K247"/>
  <c r="E247"/>
  <c r="D247"/>
  <c r="AP246"/>
  <c r="AO246"/>
  <c r="AN246"/>
  <c r="AL246"/>
  <c r="AK246"/>
  <c r="AJ246"/>
  <c r="AH246"/>
  <c r="AG246"/>
  <c r="AF246"/>
  <c r="AD246"/>
  <c r="AC246"/>
  <c r="AB246"/>
  <c r="AA246"/>
  <c r="Z246"/>
  <c r="Y246"/>
  <c r="X246"/>
  <c r="W246"/>
  <c r="V246"/>
  <c r="U246"/>
  <c r="T246"/>
  <c r="S246"/>
  <c r="R246"/>
  <c r="Q246"/>
  <c r="P246"/>
  <c r="O246"/>
  <c r="N246"/>
  <c r="M246"/>
  <c r="L246"/>
  <c r="K246"/>
  <c r="E246"/>
  <c r="D246"/>
  <c r="AP245"/>
  <c r="AO245"/>
  <c r="AN245"/>
  <c r="AL245"/>
  <c r="AK245"/>
  <c r="AJ245"/>
  <c r="AH245"/>
  <c r="AG245"/>
  <c r="AF245"/>
  <c r="AD245"/>
  <c r="AC245"/>
  <c r="AB245"/>
  <c r="AA245"/>
  <c r="Z245"/>
  <c r="Y245"/>
  <c r="X245"/>
  <c r="W245"/>
  <c r="V245"/>
  <c r="U245"/>
  <c r="T245"/>
  <c r="S245"/>
  <c r="R245"/>
  <c r="Q245"/>
  <c r="P245"/>
  <c r="O245"/>
  <c r="N245"/>
  <c r="M245"/>
  <c r="L245"/>
  <c r="K245"/>
  <c r="E245"/>
  <c r="D245"/>
  <c r="AP244"/>
  <c r="AO244"/>
  <c r="AN244"/>
  <c r="AL244"/>
  <c r="AK244"/>
  <c r="AJ244"/>
  <c r="AH244"/>
  <c r="AG244"/>
  <c r="AF244"/>
  <c r="AD244"/>
  <c r="AC244"/>
  <c r="AB244"/>
  <c r="AA244"/>
  <c r="Z244"/>
  <c r="Y244"/>
  <c r="X244"/>
  <c r="W244"/>
  <c r="V244"/>
  <c r="U244"/>
  <c r="T244"/>
  <c r="S244"/>
  <c r="R244"/>
  <c r="Q244"/>
  <c r="P244"/>
  <c r="O244"/>
  <c r="N244"/>
  <c r="M244"/>
  <c r="L244"/>
  <c r="K244"/>
  <c r="E244"/>
  <c r="D244"/>
  <c r="I243"/>
  <c r="G243"/>
  <c r="AP242"/>
  <c r="AO242"/>
  <c r="AN242"/>
  <c r="AL242"/>
  <c r="AK242"/>
  <c r="AJ242"/>
  <c r="AH242"/>
  <c r="AG242"/>
  <c r="AF242"/>
  <c r="AD242"/>
  <c r="AC242"/>
  <c r="AB242"/>
  <c r="AA242"/>
  <c r="Z242"/>
  <c r="Y242"/>
  <c r="X242"/>
  <c r="W242"/>
  <c r="V242"/>
  <c r="U242"/>
  <c r="T242"/>
  <c r="S242"/>
  <c r="R242"/>
  <c r="Q242"/>
  <c r="P242"/>
  <c r="O242"/>
  <c r="N242"/>
  <c r="M242"/>
  <c r="L242"/>
  <c r="K242"/>
  <c r="E242"/>
  <c r="D242"/>
  <c r="AP241"/>
  <c r="AO241"/>
  <c r="AN241"/>
  <c r="AL241"/>
  <c r="AK241"/>
  <c r="AJ241"/>
  <c r="AH241"/>
  <c r="AG241"/>
  <c r="AF241"/>
  <c r="AD241"/>
  <c r="AC241"/>
  <c r="AB241"/>
  <c r="AA241"/>
  <c r="Z241"/>
  <c r="Y241"/>
  <c r="X241"/>
  <c r="W241"/>
  <c r="V241"/>
  <c r="U241"/>
  <c r="T241"/>
  <c r="S241"/>
  <c r="R241"/>
  <c r="Q241"/>
  <c r="P241"/>
  <c r="O241"/>
  <c r="N241"/>
  <c r="M241"/>
  <c r="L241"/>
  <c r="K241"/>
  <c r="E241"/>
  <c r="D241"/>
  <c r="AP240"/>
  <c r="AO240"/>
  <c r="AN240"/>
  <c r="AL240"/>
  <c r="AK240"/>
  <c r="AJ240"/>
  <c r="AH240"/>
  <c r="AG240"/>
  <c r="AF240"/>
  <c r="AD240"/>
  <c r="AC240"/>
  <c r="AB240"/>
  <c r="AA240"/>
  <c r="Z240"/>
  <c r="Y240"/>
  <c r="X240"/>
  <c r="W240"/>
  <c r="V240"/>
  <c r="U240"/>
  <c r="T240"/>
  <c r="S240"/>
  <c r="R240"/>
  <c r="Q240"/>
  <c r="P240"/>
  <c r="O240"/>
  <c r="N240"/>
  <c r="M240"/>
  <c r="L240"/>
  <c r="K240"/>
  <c r="E240"/>
  <c r="D240"/>
  <c r="AP239"/>
  <c r="AO239"/>
  <c r="AN239"/>
  <c r="AL239"/>
  <c r="AK239"/>
  <c r="AJ239"/>
  <c r="AH239"/>
  <c r="AG239"/>
  <c r="AF239"/>
  <c r="AD239"/>
  <c r="AC239"/>
  <c r="AB239"/>
  <c r="AA239"/>
  <c r="Z239"/>
  <c r="Y239"/>
  <c r="X239"/>
  <c r="W239"/>
  <c r="V239"/>
  <c r="U239"/>
  <c r="T239"/>
  <c r="S239"/>
  <c r="R239"/>
  <c r="Q239"/>
  <c r="P239"/>
  <c r="O239"/>
  <c r="N239"/>
  <c r="M239"/>
  <c r="L239"/>
  <c r="K239"/>
  <c r="E239"/>
  <c r="D239"/>
  <c r="AP238"/>
  <c r="AO238"/>
  <c r="AN238"/>
  <c r="AL238"/>
  <c r="AK238"/>
  <c r="AJ238"/>
  <c r="AH238"/>
  <c r="AG238"/>
  <c r="AF238"/>
  <c r="AD238"/>
  <c r="AC238"/>
  <c r="AB238"/>
  <c r="AA238"/>
  <c r="Z238"/>
  <c r="Y238"/>
  <c r="X238"/>
  <c r="W238"/>
  <c r="V238"/>
  <c r="U238"/>
  <c r="T238"/>
  <c r="S238"/>
  <c r="R238"/>
  <c r="Q238"/>
  <c r="P238"/>
  <c r="O238"/>
  <c r="N238"/>
  <c r="M238"/>
  <c r="L238"/>
  <c r="K238"/>
  <c r="E238"/>
  <c r="D238"/>
  <c r="AP237"/>
  <c r="AO237"/>
  <c r="AN237"/>
  <c r="AL237"/>
  <c r="AK237"/>
  <c r="AJ237"/>
  <c r="AH237"/>
  <c r="AG237"/>
  <c r="AF237"/>
  <c r="AD237"/>
  <c r="AC237"/>
  <c r="AB237"/>
  <c r="AA237"/>
  <c r="Z237"/>
  <c r="Y237"/>
  <c r="X237"/>
  <c r="W237"/>
  <c r="V237"/>
  <c r="U237"/>
  <c r="T237"/>
  <c r="S237"/>
  <c r="R237"/>
  <c r="Q237"/>
  <c r="P237"/>
  <c r="O237"/>
  <c r="N237"/>
  <c r="M237"/>
  <c r="L237"/>
  <c r="K237"/>
  <c r="E237"/>
  <c r="D237"/>
  <c r="AP236"/>
  <c r="AO236"/>
  <c r="AN236"/>
  <c r="AL236"/>
  <c r="AK236"/>
  <c r="AJ236"/>
  <c r="AH236"/>
  <c r="AG236"/>
  <c r="AF236"/>
  <c r="AD236"/>
  <c r="AC236"/>
  <c r="AB236"/>
  <c r="AA236"/>
  <c r="Z236"/>
  <c r="Y236"/>
  <c r="X236"/>
  <c r="W236"/>
  <c r="V236"/>
  <c r="U236"/>
  <c r="T236"/>
  <c r="S236"/>
  <c r="R236"/>
  <c r="Q236"/>
  <c r="P236"/>
  <c r="O236"/>
  <c r="N236"/>
  <c r="M236"/>
  <c r="L236"/>
  <c r="K236"/>
  <c r="E236"/>
  <c r="D236"/>
  <c r="I235"/>
  <c r="G235"/>
  <c r="AP234"/>
  <c r="AO234"/>
  <c r="AN234"/>
  <c r="AL234"/>
  <c r="AK234"/>
  <c r="AJ234"/>
  <c r="AH234"/>
  <c r="AG234"/>
  <c r="AF234"/>
  <c r="AD234"/>
  <c r="AC234"/>
  <c r="AB234"/>
  <c r="AA234"/>
  <c r="Z234"/>
  <c r="Y234"/>
  <c r="X234"/>
  <c r="W234"/>
  <c r="V234"/>
  <c r="U234"/>
  <c r="T234"/>
  <c r="S234"/>
  <c r="R234"/>
  <c r="Q234"/>
  <c r="P234"/>
  <c r="O234"/>
  <c r="N234"/>
  <c r="M234"/>
  <c r="L234"/>
  <c r="K234"/>
  <c r="E234"/>
  <c r="D234"/>
  <c r="AP233"/>
  <c r="AO233"/>
  <c r="AN233"/>
  <c r="AL233"/>
  <c r="AK233"/>
  <c r="AJ233"/>
  <c r="AH233"/>
  <c r="AG233"/>
  <c r="AF233"/>
  <c r="AD233"/>
  <c r="AC233"/>
  <c r="AB233"/>
  <c r="AA233"/>
  <c r="Z233"/>
  <c r="Y233"/>
  <c r="X233"/>
  <c r="W233"/>
  <c r="V233"/>
  <c r="U233"/>
  <c r="T233"/>
  <c r="S233"/>
  <c r="R233"/>
  <c r="Q233"/>
  <c r="P233"/>
  <c r="O233"/>
  <c r="N233"/>
  <c r="M233"/>
  <c r="L233"/>
  <c r="K233"/>
  <c r="E233"/>
  <c r="D233"/>
  <c r="AP232"/>
  <c r="AO232"/>
  <c r="AN232"/>
  <c r="AL232"/>
  <c r="AK232"/>
  <c r="AJ232"/>
  <c r="AH232"/>
  <c r="AG232"/>
  <c r="AF232"/>
  <c r="AD232"/>
  <c r="AC232"/>
  <c r="AB232"/>
  <c r="AA232"/>
  <c r="Z232"/>
  <c r="Y232"/>
  <c r="X232"/>
  <c r="W232"/>
  <c r="V232"/>
  <c r="U232"/>
  <c r="T232"/>
  <c r="S232"/>
  <c r="R232"/>
  <c r="Q232"/>
  <c r="P232"/>
  <c r="O232"/>
  <c r="N232"/>
  <c r="M232"/>
  <c r="L232"/>
  <c r="K232"/>
  <c r="E232"/>
  <c r="D232"/>
  <c r="AP231"/>
  <c r="AO231"/>
  <c r="AN231"/>
  <c r="AL231"/>
  <c r="AK231"/>
  <c r="AJ231"/>
  <c r="AH231"/>
  <c r="AG231"/>
  <c r="AF231"/>
  <c r="AD231"/>
  <c r="AC231"/>
  <c r="AB231"/>
  <c r="AA231"/>
  <c r="Z231"/>
  <c r="Y231"/>
  <c r="X231"/>
  <c r="W231"/>
  <c r="V231"/>
  <c r="U231"/>
  <c r="T231"/>
  <c r="S231"/>
  <c r="R231"/>
  <c r="Q231"/>
  <c r="P231"/>
  <c r="O231"/>
  <c r="N231"/>
  <c r="M231"/>
  <c r="L231"/>
  <c r="K231"/>
  <c r="E231"/>
  <c r="D231"/>
  <c r="AP230"/>
  <c r="AO230"/>
  <c r="AN230"/>
  <c r="AL230"/>
  <c r="AK230"/>
  <c r="AJ230"/>
  <c r="AH230"/>
  <c r="AG230"/>
  <c r="AF230"/>
  <c r="AD230"/>
  <c r="AC230"/>
  <c r="AB230"/>
  <c r="AA230"/>
  <c r="Z230"/>
  <c r="Y230"/>
  <c r="X230"/>
  <c r="W230"/>
  <c r="V230"/>
  <c r="U230"/>
  <c r="T230"/>
  <c r="S230"/>
  <c r="R230"/>
  <c r="Q230"/>
  <c r="P230"/>
  <c r="O230"/>
  <c r="N230"/>
  <c r="M230"/>
  <c r="L230"/>
  <c r="K230"/>
  <c r="E230"/>
  <c r="D230"/>
  <c r="AP229"/>
  <c r="AO229"/>
  <c r="AN229"/>
  <c r="AL229"/>
  <c r="AK229"/>
  <c r="AJ229"/>
  <c r="AH229"/>
  <c r="AG229"/>
  <c r="AF229"/>
  <c r="AD229"/>
  <c r="AC229"/>
  <c r="AB229"/>
  <c r="AA229"/>
  <c r="Z229"/>
  <c r="Y229"/>
  <c r="X229"/>
  <c r="W229"/>
  <c r="V229"/>
  <c r="U229"/>
  <c r="T229"/>
  <c r="S229"/>
  <c r="R229"/>
  <c r="Q229"/>
  <c r="P229"/>
  <c r="O229"/>
  <c r="N229"/>
  <c r="M229"/>
  <c r="L229"/>
  <c r="K229"/>
  <c r="E229"/>
  <c r="D229"/>
  <c r="AP228"/>
  <c r="AO228"/>
  <c r="AN228"/>
  <c r="AL228"/>
  <c r="AK228"/>
  <c r="AJ228"/>
  <c r="AH228"/>
  <c r="AG228"/>
  <c r="AF228"/>
  <c r="AD228"/>
  <c r="AC228"/>
  <c r="AB228"/>
  <c r="AA228"/>
  <c r="Z228"/>
  <c r="Y228"/>
  <c r="X228"/>
  <c r="W228"/>
  <c r="V228"/>
  <c r="U228"/>
  <c r="T228"/>
  <c r="S228"/>
  <c r="R228"/>
  <c r="Q228"/>
  <c r="P228"/>
  <c r="O228"/>
  <c r="N228"/>
  <c r="M228"/>
  <c r="L228"/>
  <c r="K228"/>
  <c r="E228"/>
  <c r="D228"/>
  <c r="AP227"/>
  <c r="AO227"/>
  <c r="AN227"/>
  <c r="AL227"/>
  <c r="AK227"/>
  <c r="AJ227"/>
  <c r="AH227"/>
  <c r="AG227"/>
  <c r="AF227"/>
  <c r="AD227"/>
  <c r="AC227"/>
  <c r="AB227"/>
  <c r="AA227"/>
  <c r="Z227"/>
  <c r="Y227"/>
  <c r="X227"/>
  <c r="W227"/>
  <c r="V227"/>
  <c r="U227"/>
  <c r="T227"/>
  <c r="S227"/>
  <c r="R227"/>
  <c r="Q227"/>
  <c r="P227"/>
  <c r="O227"/>
  <c r="N227"/>
  <c r="M227"/>
  <c r="L227"/>
  <c r="K227"/>
  <c r="E227"/>
  <c r="D227"/>
  <c r="AP226"/>
  <c r="AO226"/>
  <c r="AN226"/>
  <c r="AL226"/>
  <c r="AK226"/>
  <c r="AJ226"/>
  <c r="AH226"/>
  <c r="AG226"/>
  <c r="AF226"/>
  <c r="AD226"/>
  <c r="AC226"/>
  <c r="AB226"/>
  <c r="AA226"/>
  <c r="Z226"/>
  <c r="Y226"/>
  <c r="X226"/>
  <c r="W226"/>
  <c r="V226"/>
  <c r="U226"/>
  <c r="T226"/>
  <c r="S226"/>
  <c r="R226"/>
  <c r="Q226"/>
  <c r="P226"/>
  <c r="O226"/>
  <c r="N226"/>
  <c r="M226"/>
  <c r="L226"/>
  <c r="K226"/>
  <c r="E226"/>
  <c r="D226"/>
  <c r="AP225"/>
  <c r="AO225"/>
  <c r="AN225"/>
  <c r="AL225"/>
  <c r="AK225"/>
  <c r="AJ225"/>
  <c r="AH225"/>
  <c r="AG225"/>
  <c r="AF225"/>
  <c r="AD225"/>
  <c r="AC225"/>
  <c r="AB225"/>
  <c r="AA225"/>
  <c r="Z225"/>
  <c r="Y225"/>
  <c r="X225"/>
  <c r="W225"/>
  <c r="V225"/>
  <c r="U225"/>
  <c r="T225"/>
  <c r="S225"/>
  <c r="R225"/>
  <c r="Q225"/>
  <c r="P225"/>
  <c r="O225"/>
  <c r="N225"/>
  <c r="M225"/>
  <c r="L225"/>
  <c r="K225"/>
  <c r="E225"/>
  <c r="D225"/>
  <c r="AP224"/>
  <c r="AO224"/>
  <c r="AN224"/>
  <c r="AL224"/>
  <c r="AK224"/>
  <c r="AJ224"/>
  <c r="AH224"/>
  <c r="AG224"/>
  <c r="AF224"/>
  <c r="AD224"/>
  <c r="AC224"/>
  <c r="AB224"/>
  <c r="AA224"/>
  <c r="Z224"/>
  <c r="Y224"/>
  <c r="X224"/>
  <c r="W224"/>
  <c r="V224"/>
  <c r="U224"/>
  <c r="T224"/>
  <c r="S224"/>
  <c r="R224"/>
  <c r="Q224"/>
  <c r="P224"/>
  <c r="O224"/>
  <c r="N224"/>
  <c r="M224"/>
  <c r="L224"/>
  <c r="K224"/>
  <c r="E224"/>
  <c r="D224"/>
  <c r="I223"/>
  <c r="G223"/>
  <c r="I222"/>
  <c r="G222"/>
  <c r="AP221"/>
  <c r="AO221"/>
  <c r="AN221"/>
  <c r="AL221"/>
  <c r="AK221"/>
  <c r="AJ221"/>
  <c r="AH221"/>
  <c r="AG221"/>
  <c r="AF221"/>
  <c r="AD221"/>
  <c r="AC221"/>
  <c r="AB221"/>
  <c r="AA221"/>
  <c r="Z221"/>
  <c r="Y221"/>
  <c r="X221"/>
  <c r="W221"/>
  <c r="V221"/>
  <c r="U221"/>
  <c r="T221"/>
  <c r="S221"/>
  <c r="R221"/>
  <c r="Q221"/>
  <c r="P221"/>
  <c r="O221"/>
  <c r="N221"/>
  <c r="M221"/>
  <c r="L221"/>
  <c r="K221"/>
  <c r="E221"/>
  <c r="D221"/>
  <c r="AP220"/>
  <c r="AO220"/>
  <c r="AN220"/>
  <c r="AL220"/>
  <c r="AK220"/>
  <c r="AJ220"/>
  <c r="AH220"/>
  <c r="AG220"/>
  <c r="AF220"/>
  <c r="AD220"/>
  <c r="AC220"/>
  <c r="AB220"/>
  <c r="AA220"/>
  <c r="Z220"/>
  <c r="Y220"/>
  <c r="X220"/>
  <c r="W220"/>
  <c r="V220"/>
  <c r="U220"/>
  <c r="T220"/>
  <c r="S220"/>
  <c r="R220"/>
  <c r="Q220"/>
  <c r="P220"/>
  <c r="O220"/>
  <c r="N220"/>
  <c r="M220"/>
  <c r="L220"/>
  <c r="K220"/>
  <c r="E220"/>
  <c r="D220"/>
  <c r="AP219"/>
  <c r="AO219"/>
  <c r="AN219"/>
  <c r="AL219"/>
  <c r="AK219"/>
  <c r="AJ219"/>
  <c r="AH219"/>
  <c r="AG219"/>
  <c r="AF219"/>
  <c r="AD219"/>
  <c r="AC219"/>
  <c r="AB219"/>
  <c r="AA219"/>
  <c r="Z219"/>
  <c r="Y219"/>
  <c r="X219"/>
  <c r="W219"/>
  <c r="V219"/>
  <c r="U219"/>
  <c r="T219"/>
  <c r="S219"/>
  <c r="R219"/>
  <c r="Q219"/>
  <c r="P219"/>
  <c r="O219"/>
  <c r="N219"/>
  <c r="M219"/>
  <c r="L219"/>
  <c r="K219"/>
  <c r="E219"/>
  <c r="D219"/>
  <c r="AP218"/>
  <c r="AO218"/>
  <c r="AN218"/>
  <c r="AL218"/>
  <c r="AK218"/>
  <c r="AJ218"/>
  <c r="AH218"/>
  <c r="AG218"/>
  <c r="AF218"/>
  <c r="AD218"/>
  <c r="AC218"/>
  <c r="AB218"/>
  <c r="AA218"/>
  <c r="Z218"/>
  <c r="Y218"/>
  <c r="X218"/>
  <c r="W218"/>
  <c r="V218"/>
  <c r="U218"/>
  <c r="T218"/>
  <c r="S218"/>
  <c r="R218"/>
  <c r="Q218"/>
  <c r="P218"/>
  <c r="O218"/>
  <c r="N218"/>
  <c r="M218"/>
  <c r="L218"/>
  <c r="K218"/>
  <c r="E218"/>
  <c r="D218"/>
  <c r="AP217"/>
  <c r="AO217"/>
  <c r="AN217"/>
  <c r="AL217"/>
  <c r="AK217"/>
  <c r="AJ217"/>
  <c r="AH217"/>
  <c r="AG217"/>
  <c r="AF217"/>
  <c r="AD217"/>
  <c r="AC217"/>
  <c r="AB217"/>
  <c r="AA217"/>
  <c r="Z217"/>
  <c r="Y217"/>
  <c r="X217"/>
  <c r="W217"/>
  <c r="V217"/>
  <c r="U217"/>
  <c r="T217"/>
  <c r="S217"/>
  <c r="R217"/>
  <c r="Q217"/>
  <c r="P217"/>
  <c r="O217"/>
  <c r="N217"/>
  <c r="M217"/>
  <c r="L217"/>
  <c r="K217"/>
  <c r="E217"/>
  <c r="D217"/>
  <c r="AP216"/>
  <c r="AO216"/>
  <c r="AN216"/>
  <c r="AL216"/>
  <c r="AK216"/>
  <c r="AJ216"/>
  <c r="AH216"/>
  <c r="AG216"/>
  <c r="AF216"/>
  <c r="AD216"/>
  <c r="AC216"/>
  <c r="AB216"/>
  <c r="AA216"/>
  <c r="Z216"/>
  <c r="Y216"/>
  <c r="X216"/>
  <c r="W216"/>
  <c r="V216"/>
  <c r="U216"/>
  <c r="T216"/>
  <c r="S216"/>
  <c r="R216"/>
  <c r="Q216"/>
  <c r="P216"/>
  <c r="O216"/>
  <c r="N216"/>
  <c r="M216"/>
  <c r="L216"/>
  <c r="K216"/>
  <c r="E216"/>
  <c r="D216"/>
  <c r="AP215"/>
  <c r="AO215"/>
  <c r="AN215"/>
  <c r="AL215"/>
  <c r="AK215"/>
  <c r="AJ215"/>
  <c r="AH215"/>
  <c r="AG215"/>
  <c r="AF215"/>
  <c r="AD215"/>
  <c r="AC215"/>
  <c r="AB215"/>
  <c r="AA215"/>
  <c r="Z215"/>
  <c r="Y215"/>
  <c r="X215"/>
  <c r="W215"/>
  <c r="V215"/>
  <c r="U215"/>
  <c r="T215"/>
  <c r="S215"/>
  <c r="R215"/>
  <c r="Q215"/>
  <c r="P215"/>
  <c r="O215"/>
  <c r="N215"/>
  <c r="M215"/>
  <c r="L215"/>
  <c r="K215"/>
  <c r="E215"/>
  <c r="D215"/>
  <c r="I214"/>
  <c r="G214"/>
  <c r="AP213"/>
  <c r="AO213"/>
  <c r="AN213"/>
  <c r="AL213"/>
  <c r="AK213"/>
  <c r="AJ213"/>
  <c r="AH213"/>
  <c r="AG213"/>
  <c r="AF213"/>
  <c r="AD213"/>
  <c r="AC213"/>
  <c r="AB213"/>
  <c r="AA213"/>
  <c r="Z213"/>
  <c r="Y213"/>
  <c r="X213"/>
  <c r="W213"/>
  <c r="V213"/>
  <c r="U213"/>
  <c r="T213"/>
  <c r="S213"/>
  <c r="R213"/>
  <c r="Q213"/>
  <c r="P213"/>
  <c r="O213"/>
  <c r="N213"/>
  <c r="M213"/>
  <c r="L213"/>
  <c r="K213"/>
  <c r="E213"/>
  <c r="D213"/>
  <c r="AP212"/>
  <c r="AO212"/>
  <c r="AN212"/>
  <c r="AL212"/>
  <c r="AK212"/>
  <c r="AJ212"/>
  <c r="AH212"/>
  <c r="AG212"/>
  <c r="AF212"/>
  <c r="AD212"/>
  <c r="AC212"/>
  <c r="AB212"/>
  <c r="AA212"/>
  <c r="Z212"/>
  <c r="Y212"/>
  <c r="X212"/>
  <c r="W212"/>
  <c r="V212"/>
  <c r="U212"/>
  <c r="T212"/>
  <c r="S212"/>
  <c r="R212"/>
  <c r="Q212"/>
  <c r="P212"/>
  <c r="O212"/>
  <c r="N212"/>
  <c r="M212"/>
  <c r="L212"/>
  <c r="K212"/>
  <c r="E212"/>
  <c r="D212"/>
  <c r="AP211"/>
  <c r="AO211"/>
  <c r="AN211"/>
  <c r="AL211"/>
  <c r="AK211"/>
  <c r="AJ211"/>
  <c r="AH211"/>
  <c r="AG211"/>
  <c r="AF211"/>
  <c r="AD211"/>
  <c r="AC211"/>
  <c r="AB211"/>
  <c r="AA211"/>
  <c r="Z211"/>
  <c r="Y211"/>
  <c r="X211"/>
  <c r="W211"/>
  <c r="V211"/>
  <c r="U211"/>
  <c r="T211"/>
  <c r="S211"/>
  <c r="R211"/>
  <c r="Q211"/>
  <c r="P211"/>
  <c r="O211"/>
  <c r="N211"/>
  <c r="M211"/>
  <c r="L211"/>
  <c r="K211"/>
  <c r="E211"/>
  <c r="D211"/>
  <c r="AP210"/>
  <c r="AO210"/>
  <c r="AN210"/>
  <c r="AL210"/>
  <c r="AK210"/>
  <c r="AJ210"/>
  <c r="AH210"/>
  <c r="AG210"/>
  <c r="AF210"/>
  <c r="AD210"/>
  <c r="AC210"/>
  <c r="AB210"/>
  <c r="AA210"/>
  <c r="Z210"/>
  <c r="Y210"/>
  <c r="X210"/>
  <c r="W210"/>
  <c r="V210"/>
  <c r="U210"/>
  <c r="T210"/>
  <c r="S210"/>
  <c r="R210"/>
  <c r="Q210"/>
  <c r="P210"/>
  <c r="O210"/>
  <c r="N210"/>
  <c r="M210"/>
  <c r="L210"/>
  <c r="K210"/>
  <c r="E210"/>
  <c r="D210"/>
  <c r="AP209"/>
  <c r="AO209"/>
  <c r="AN209"/>
  <c r="AL209"/>
  <c r="AK209"/>
  <c r="AJ209"/>
  <c r="AH209"/>
  <c r="AG209"/>
  <c r="AF209"/>
  <c r="AD209"/>
  <c r="AC209"/>
  <c r="AB209"/>
  <c r="AA209"/>
  <c r="Z209"/>
  <c r="Y209"/>
  <c r="X209"/>
  <c r="W209"/>
  <c r="V209"/>
  <c r="U209"/>
  <c r="T209"/>
  <c r="S209"/>
  <c r="R209"/>
  <c r="Q209"/>
  <c r="P209"/>
  <c r="O209"/>
  <c r="N209"/>
  <c r="M209"/>
  <c r="L209"/>
  <c r="K209"/>
  <c r="E209"/>
  <c r="D209"/>
  <c r="AP208"/>
  <c r="AO208"/>
  <c r="AN208"/>
  <c r="AL208"/>
  <c r="AK208"/>
  <c r="AJ208"/>
  <c r="AH208"/>
  <c r="AG208"/>
  <c r="AF208"/>
  <c r="AD208"/>
  <c r="AC208"/>
  <c r="AB208"/>
  <c r="AA208"/>
  <c r="Z208"/>
  <c r="Y208"/>
  <c r="X208"/>
  <c r="W208"/>
  <c r="V208"/>
  <c r="U208"/>
  <c r="T208"/>
  <c r="S208"/>
  <c r="R208"/>
  <c r="Q208"/>
  <c r="P208"/>
  <c r="O208"/>
  <c r="N208"/>
  <c r="M208"/>
  <c r="L208"/>
  <c r="K208"/>
  <c r="E208"/>
  <c r="D208"/>
  <c r="I207"/>
  <c r="G207"/>
  <c r="AP206"/>
  <c r="AO206"/>
  <c r="AN206"/>
  <c r="AL206"/>
  <c r="AK206"/>
  <c r="AJ206"/>
  <c r="AH206"/>
  <c r="AG206"/>
  <c r="AF206"/>
  <c r="AD206"/>
  <c r="AC206"/>
  <c r="AB206"/>
  <c r="AA206"/>
  <c r="Z206"/>
  <c r="Y206"/>
  <c r="X206"/>
  <c r="W206"/>
  <c r="V206"/>
  <c r="U206"/>
  <c r="T206"/>
  <c r="S206"/>
  <c r="R206"/>
  <c r="Q206"/>
  <c r="P206"/>
  <c r="O206"/>
  <c r="N206"/>
  <c r="M206"/>
  <c r="L206"/>
  <c r="K206"/>
  <c r="E206"/>
  <c r="D206"/>
  <c r="AP205"/>
  <c r="AO205"/>
  <c r="AN205"/>
  <c r="AL205"/>
  <c r="AK205"/>
  <c r="AJ205"/>
  <c r="AH205"/>
  <c r="AG205"/>
  <c r="AF205"/>
  <c r="AD205"/>
  <c r="AC205"/>
  <c r="AB205"/>
  <c r="AA205"/>
  <c r="Z205"/>
  <c r="Y205"/>
  <c r="X205"/>
  <c r="W205"/>
  <c r="V205"/>
  <c r="U205"/>
  <c r="T205"/>
  <c r="S205"/>
  <c r="R205"/>
  <c r="Q205"/>
  <c r="P205"/>
  <c r="O205"/>
  <c r="N205"/>
  <c r="M205"/>
  <c r="L205"/>
  <c r="K205"/>
  <c r="E205"/>
  <c r="D205"/>
  <c r="AP204"/>
  <c r="AO204"/>
  <c r="AN204"/>
  <c r="AL204"/>
  <c r="AK204"/>
  <c r="AJ204"/>
  <c r="AH204"/>
  <c r="AG204"/>
  <c r="AF204"/>
  <c r="AD204"/>
  <c r="AC204"/>
  <c r="AB204"/>
  <c r="AA204"/>
  <c r="Z204"/>
  <c r="Y204"/>
  <c r="X204"/>
  <c r="W204"/>
  <c r="V204"/>
  <c r="U204"/>
  <c r="T204"/>
  <c r="S204"/>
  <c r="R204"/>
  <c r="Q204"/>
  <c r="P204"/>
  <c r="O204"/>
  <c r="N204"/>
  <c r="M204"/>
  <c r="L204"/>
  <c r="K204"/>
  <c r="E204"/>
  <c r="D204"/>
  <c r="AP203"/>
  <c r="AO203"/>
  <c r="AN203"/>
  <c r="AL203"/>
  <c r="AK203"/>
  <c r="AJ203"/>
  <c r="AH203"/>
  <c r="AG203"/>
  <c r="AF203"/>
  <c r="AD203"/>
  <c r="AC203"/>
  <c r="AB203"/>
  <c r="AA203"/>
  <c r="Z203"/>
  <c r="Y203"/>
  <c r="X203"/>
  <c r="W203"/>
  <c r="V203"/>
  <c r="U203"/>
  <c r="T203"/>
  <c r="S203"/>
  <c r="R203"/>
  <c r="Q203"/>
  <c r="P203"/>
  <c r="O203"/>
  <c r="N203"/>
  <c r="M203"/>
  <c r="L203"/>
  <c r="K203"/>
  <c r="E203"/>
  <c r="D203"/>
  <c r="AP202"/>
  <c r="AO202"/>
  <c r="AN202"/>
  <c r="AL202"/>
  <c r="AK202"/>
  <c r="AJ202"/>
  <c r="AH202"/>
  <c r="AG202"/>
  <c r="AF202"/>
  <c r="AD202"/>
  <c r="AC202"/>
  <c r="AB202"/>
  <c r="AA202"/>
  <c r="Z202"/>
  <c r="Y202"/>
  <c r="X202"/>
  <c r="W202"/>
  <c r="V202"/>
  <c r="U202"/>
  <c r="T202"/>
  <c r="S202"/>
  <c r="R202"/>
  <c r="Q202"/>
  <c r="P202"/>
  <c r="O202"/>
  <c r="N202"/>
  <c r="M202"/>
  <c r="L202"/>
  <c r="K202"/>
  <c r="E202"/>
  <c r="D202"/>
  <c r="AP201"/>
  <c r="AO201"/>
  <c r="AN201"/>
  <c r="AL201"/>
  <c r="AK201"/>
  <c r="AJ201"/>
  <c r="AH201"/>
  <c r="AG201"/>
  <c r="AF201"/>
  <c r="AD201"/>
  <c r="AC201"/>
  <c r="AB201"/>
  <c r="AA201"/>
  <c r="Z201"/>
  <c r="Y201"/>
  <c r="X201"/>
  <c r="W201"/>
  <c r="V201"/>
  <c r="U201"/>
  <c r="T201"/>
  <c r="S201"/>
  <c r="R201"/>
  <c r="Q201"/>
  <c r="P201"/>
  <c r="O201"/>
  <c r="N201"/>
  <c r="M201"/>
  <c r="L201"/>
  <c r="K201"/>
  <c r="E201"/>
  <c r="D201"/>
  <c r="AP200"/>
  <c r="AO200"/>
  <c r="AN200"/>
  <c r="AL200"/>
  <c r="AK200"/>
  <c r="AJ200"/>
  <c r="AH200"/>
  <c r="AG200"/>
  <c r="AF200"/>
  <c r="AD200"/>
  <c r="AC200"/>
  <c r="AB200"/>
  <c r="AA200"/>
  <c r="Z200"/>
  <c r="Y200"/>
  <c r="X200"/>
  <c r="W200"/>
  <c r="V200"/>
  <c r="U200"/>
  <c r="T200"/>
  <c r="S200"/>
  <c r="R200"/>
  <c r="Q200"/>
  <c r="P200"/>
  <c r="O200"/>
  <c r="N200"/>
  <c r="M200"/>
  <c r="L200"/>
  <c r="K200"/>
  <c r="E200"/>
  <c r="D200"/>
  <c r="I199"/>
  <c r="G199"/>
  <c r="AP198"/>
  <c r="AO198"/>
  <c r="AN198"/>
  <c r="AL198"/>
  <c r="AK198"/>
  <c r="AJ198"/>
  <c r="AH198"/>
  <c r="AG198"/>
  <c r="AF198"/>
  <c r="AD198"/>
  <c r="AC198"/>
  <c r="AB198"/>
  <c r="AA198"/>
  <c r="Z198"/>
  <c r="Y198"/>
  <c r="X198"/>
  <c r="W198"/>
  <c r="V198"/>
  <c r="U198"/>
  <c r="T198"/>
  <c r="S198"/>
  <c r="R198"/>
  <c r="Q198"/>
  <c r="P198"/>
  <c r="O198"/>
  <c r="N198"/>
  <c r="M198"/>
  <c r="L198"/>
  <c r="K198"/>
  <c r="E198"/>
  <c r="D198"/>
  <c r="AP197"/>
  <c r="AO197"/>
  <c r="AN197"/>
  <c r="AL197"/>
  <c r="AK197"/>
  <c r="AJ197"/>
  <c r="AH197"/>
  <c r="AG197"/>
  <c r="AF197"/>
  <c r="AD197"/>
  <c r="AC197"/>
  <c r="AB197"/>
  <c r="AA197"/>
  <c r="Z197"/>
  <c r="Y197"/>
  <c r="X197"/>
  <c r="W197"/>
  <c r="V197"/>
  <c r="U197"/>
  <c r="T197"/>
  <c r="S197"/>
  <c r="R197"/>
  <c r="Q197"/>
  <c r="P197"/>
  <c r="O197"/>
  <c r="N197"/>
  <c r="M197"/>
  <c r="L197"/>
  <c r="K197"/>
  <c r="E197"/>
  <c r="D197"/>
  <c r="AP196"/>
  <c r="AO196"/>
  <c r="AN196"/>
  <c r="AL196"/>
  <c r="AK196"/>
  <c r="AJ196"/>
  <c r="AH196"/>
  <c r="AG196"/>
  <c r="AF196"/>
  <c r="AD196"/>
  <c r="AC196"/>
  <c r="AB196"/>
  <c r="AA196"/>
  <c r="Z196"/>
  <c r="Y196"/>
  <c r="X196"/>
  <c r="W196"/>
  <c r="V196"/>
  <c r="U196"/>
  <c r="T196"/>
  <c r="S196"/>
  <c r="R196"/>
  <c r="Q196"/>
  <c r="P196"/>
  <c r="O196"/>
  <c r="N196"/>
  <c r="M196"/>
  <c r="L196"/>
  <c r="K196"/>
  <c r="E196"/>
  <c r="D196"/>
  <c r="AP195"/>
  <c r="AO195"/>
  <c r="AN195"/>
  <c r="AL195"/>
  <c r="AK195"/>
  <c r="AJ195"/>
  <c r="AH195"/>
  <c r="AG195"/>
  <c r="AF195"/>
  <c r="AD195"/>
  <c r="AC195"/>
  <c r="AB195"/>
  <c r="AA195"/>
  <c r="Z195"/>
  <c r="Y195"/>
  <c r="X195"/>
  <c r="W195"/>
  <c r="V195"/>
  <c r="U195"/>
  <c r="T195"/>
  <c r="S195"/>
  <c r="R195"/>
  <c r="Q195"/>
  <c r="P195"/>
  <c r="O195"/>
  <c r="N195"/>
  <c r="M195"/>
  <c r="L195"/>
  <c r="K195"/>
  <c r="E195"/>
  <c r="D195"/>
  <c r="AP194"/>
  <c r="AO194"/>
  <c r="AN194"/>
  <c r="AL194"/>
  <c r="AK194"/>
  <c r="AJ194"/>
  <c r="AH194"/>
  <c r="AG194"/>
  <c r="AF194"/>
  <c r="AD194"/>
  <c r="AC194"/>
  <c r="AB194"/>
  <c r="AA194"/>
  <c r="Z194"/>
  <c r="Y194"/>
  <c r="X194"/>
  <c r="W194"/>
  <c r="V194"/>
  <c r="U194"/>
  <c r="T194"/>
  <c r="S194"/>
  <c r="R194"/>
  <c r="Q194"/>
  <c r="P194"/>
  <c r="O194"/>
  <c r="N194"/>
  <c r="M194"/>
  <c r="L194"/>
  <c r="K194"/>
  <c r="E194"/>
  <c r="D194"/>
  <c r="AP193"/>
  <c r="AO193"/>
  <c r="AN193"/>
  <c r="AL193"/>
  <c r="AK193"/>
  <c r="AJ193"/>
  <c r="AH193"/>
  <c r="AG193"/>
  <c r="AF193"/>
  <c r="AD193"/>
  <c r="AC193"/>
  <c r="AB193"/>
  <c r="AA193"/>
  <c r="Z193"/>
  <c r="Y193"/>
  <c r="X193"/>
  <c r="W193"/>
  <c r="V193"/>
  <c r="U193"/>
  <c r="T193"/>
  <c r="S193"/>
  <c r="R193"/>
  <c r="Q193"/>
  <c r="P193"/>
  <c r="O193"/>
  <c r="N193"/>
  <c r="M193"/>
  <c r="L193"/>
  <c r="K193"/>
  <c r="E193"/>
  <c r="D193"/>
  <c r="AP192"/>
  <c r="AO192"/>
  <c r="AN192"/>
  <c r="AL192"/>
  <c r="AK192"/>
  <c r="AJ192"/>
  <c r="AH192"/>
  <c r="AG192"/>
  <c r="AF192"/>
  <c r="AD192"/>
  <c r="AC192"/>
  <c r="AB192"/>
  <c r="AA192"/>
  <c r="Z192"/>
  <c r="Y192"/>
  <c r="X192"/>
  <c r="W192"/>
  <c r="V192"/>
  <c r="U192"/>
  <c r="T192"/>
  <c r="S192"/>
  <c r="R192"/>
  <c r="Q192"/>
  <c r="P192"/>
  <c r="O192"/>
  <c r="N192"/>
  <c r="M192"/>
  <c r="L192"/>
  <c r="K192"/>
  <c r="E192"/>
  <c r="D192"/>
  <c r="I191"/>
  <c r="G191"/>
  <c r="I190"/>
  <c r="G190"/>
  <c r="AP189"/>
  <c r="AO189"/>
  <c r="AN189"/>
  <c r="AL189"/>
  <c r="AK189"/>
  <c r="AJ189"/>
  <c r="AH189"/>
  <c r="AG189"/>
  <c r="AF189"/>
  <c r="AD189"/>
  <c r="AC189"/>
  <c r="AB189"/>
  <c r="AA189"/>
  <c r="Z189"/>
  <c r="Y189"/>
  <c r="X189"/>
  <c r="W189"/>
  <c r="V189"/>
  <c r="U189"/>
  <c r="T189"/>
  <c r="S189"/>
  <c r="R189"/>
  <c r="Q189"/>
  <c r="P189"/>
  <c r="O189"/>
  <c r="N189"/>
  <c r="M189"/>
  <c r="L189"/>
  <c r="K189"/>
  <c r="E189"/>
  <c r="D189"/>
  <c r="AP188"/>
  <c r="AO188"/>
  <c r="AN188"/>
  <c r="AL188"/>
  <c r="AK188"/>
  <c r="AJ188"/>
  <c r="AH188"/>
  <c r="AG188"/>
  <c r="AF188"/>
  <c r="AD188"/>
  <c r="AC188"/>
  <c r="AB188"/>
  <c r="AA188"/>
  <c r="Z188"/>
  <c r="Y188"/>
  <c r="X188"/>
  <c r="W188"/>
  <c r="V188"/>
  <c r="U188"/>
  <c r="T188"/>
  <c r="S188"/>
  <c r="R188"/>
  <c r="Q188"/>
  <c r="P188"/>
  <c r="O188"/>
  <c r="N188"/>
  <c r="M188"/>
  <c r="L188"/>
  <c r="K188"/>
  <c r="E188"/>
  <c r="D188"/>
  <c r="AP187"/>
  <c r="AO187"/>
  <c r="AN187"/>
  <c r="AL187"/>
  <c r="AK187"/>
  <c r="AJ187"/>
  <c r="AH187"/>
  <c r="AG187"/>
  <c r="AF187"/>
  <c r="AD187"/>
  <c r="AC187"/>
  <c r="AB187"/>
  <c r="AA187"/>
  <c r="Z187"/>
  <c r="Y187"/>
  <c r="X187"/>
  <c r="W187"/>
  <c r="V187"/>
  <c r="U187"/>
  <c r="T187"/>
  <c r="S187"/>
  <c r="R187"/>
  <c r="Q187"/>
  <c r="P187"/>
  <c r="O187"/>
  <c r="N187"/>
  <c r="M187"/>
  <c r="L187"/>
  <c r="K187"/>
  <c r="E187"/>
  <c r="D187"/>
  <c r="AP186"/>
  <c r="AO186"/>
  <c r="AN186"/>
  <c r="AL186"/>
  <c r="AK186"/>
  <c r="AJ186"/>
  <c r="AH186"/>
  <c r="AG186"/>
  <c r="AF186"/>
  <c r="AD186"/>
  <c r="AC186"/>
  <c r="AB186"/>
  <c r="AA186"/>
  <c r="Z186"/>
  <c r="Y186"/>
  <c r="X186"/>
  <c r="W186"/>
  <c r="V186"/>
  <c r="U186"/>
  <c r="T186"/>
  <c r="S186"/>
  <c r="R186"/>
  <c r="Q186"/>
  <c r="P186"/>
  <c r="O186"/>
  <c r="N186"/>
  <c r="M186"/>
  <c r="L186"/>
  <c r="K186"/>
  <c r="E186"/>
  <c r="D186"/>
  <c r="AP185"/>
  <c r="AO185"/>
  <c r="AN185"/>
  <c r="AL185"/>
  <c r="AK185"/>
  <c r="AJ185"/>
  <c r="AH185"/>
  <c r="AG185"/>
  <c r="AF185"/>
  <c r="AD185"/>
  <c r="AC185"/>
  <c r="AB185"/>
  <c r="AA185"/>
  <c r="Z185"/>
  <c r="Y185"/>
  <c r="X185"/>
  <c r="W185"/>
  <c r="V185"/>
  <c r="U185"/>
  <c r="T185"/>
  <c r="S185"/>
  <c r="R185"/>
  <c r="Q185"/>
  <c r="P185"/>
  <c r="O185"/>
  <c r="N185"/>
  <c r="M185"/>
  <c r="L185"/>
  <c r="K185"/>
  <c r="E185"/>
  <c r="D185"/>
  <c r="AP184"/>
  <c r="AO184"/>
  <c r="AN184"/>
  <c r="AL184"/>
  <c r="AK184"/>
  <c r="AJ184"/>
  <c r="AH184"/>
  <c r="AG184"/>
  <c r="AF184"/>
  <c r="AD184"/>
  <c r="AC184"/>
  <c r="AB184"/>
  <c r="AA184"/>
  <c r="Z184"/>
  <c r="Y184"/>
  <c r="X184"/>
  <c r="W184"/>
  <c r="V184"/>
  <c r="U184"/>
  <c r="T184"/>
  <c r="S184"/>
  <c r="R184"/>
  <c r="Q184"/>
  <c r="P184"/>
  <c r="O184"/>
  <c r="N184"/>
  <c r="M184"/>
  <c r="L184"/>
  <c r="K184"/>
  <c r="E184"/>
  <c r="D184"/>
  <c r="AP183"/>
  <c r="AO183"/>
  <c r="AN183"/>
  <c r="AL183"/>
  <c r="AK183"/>
  <c r="AJ183"/>
  <c r="AH183"/>
  <c r="AG183"/>
  <c r="AF183"/>
  <c r="AD183"/>
  <c r="AC183"/>
  <c r="AB183"/>
  <c r="AA183"/>
  <c r="Z183"/>
  <c r="Y183"/>
  <c r="X183"/>
  <c r="W183"/>
  <c r="V183"/>
  <c r="U183"/>
  <c r="T183"/>
  <c r="S183"/>
  <c r="R183"/>
  <c r="Q183"/>
  <c r="P183"/>
  <c r="O183"/>
  <c r="N183"/>
  <c r="M183"/>
  <c r="L183"/>
  <c r="K183"/>
  <c r="E183"/>
  <c r="D183"/>
  <c r="AP182"/>
  <c r="AO182"/>
  <c r="AN182"/>
  <c r="AL182"/>
  <c r="AK182"/>
  <c r="AJ182"/>
  <c r="AH182"/>
  <c r="AG182"/>
  <c r="AF182"/>
  <c r="AD182"/>
  <c r="AC182"/>
  <c r="AB182"/>
  <c r="AA182"/>
  <c r="Z182"/>
  <c r="Y182"/>
  <c r="X182"/>
  <c r="W182"/>
  <c r="V182"/>
  <c r="U182"/>
  <c r="T182"/>
  <c r="S182"/>
  <c r="R182"/>
  <c r="Q182"/>
  <c r="P182"/>
  <c r="O182"/>
  <c r="N182"/>
  <c r="M182"/>
  <c r="L182"/>
  <c r="K182"/>
  <c r="E182"/>
  <c r="D182"/>
  <c r="AP181"/>
  <c r="AO181"/>
  <c r="AN181"/>
  <c r="AL181"/>
  <c r="AK181"/>
  <c r="AJ181"/>
  <c r="AH181"/>
  <c r="AG181"/>
  <c r="AF181"/>
  <c r="AD181"/>
  <c r="AC181"/>
  <c r="AB181"/>
  <c r="AA181"/>
  <c r="Z181"/>
  <c r="Y181"/>
  <c r="X181"/>
  <c r="W181"/>
  <c r="V181"/>
  <c r="U181"/>
  <c r="T181"/>
  <c r="S181"/>
  <c r="R181"/>
  <c r="Q181"/>
  <c r="P181"/>
  <c r="O181"/>
  <c r="N181"/>
  <c r="M181"/>
  <c r="L181"/>
  <c r="K181"/>
  <c r="E181"/>
  <c r="D181"/>
  <c r="AP180"/>
  <c r="AO180"/>
  <c r="AN180"/>
  <c r="AL180"/>
  <c r="AK180"/>
  <c r="AJ180"/>
  <c r="AH180"/>
  <c r="AG180"/>
  <c r="AF180"/>
  <c r="AD180"/>
  <c r="AC180"/>
  <c r="AB180"/>
  <c r="AA180"/>
  <c r="Z180"/>
  <c r="Y180"/>
  <c r="X180"/>
  <c r="W180"/>
  <c r="V180"/>
  <c r="U180"/>
  <c r="T180"/>
  <c r="S180"/>
  <c r="R180"/>
  <c r="Q180"/>
  <c r="P180"/>
  <c r="O180"/>
  <c r="N180"/>
  <c r="M180"/>
  <c r="L180"/>
  <c r="K180"/>
  <c r="E180"/>
  <c r="D180"/>
  <c r="AP179"/>
  <c r="AO179"/>
  <c r="AN179"/>
  <c r="AL179"/>
  <c r="AK179"/>
  <c r="AJ179"/>
  <c r="AH179"/>
  <c r="AG179"/>
  <c r="AF179"/>
  <c r="AD179"/>
  <c r="AC179"/>
  <c r="AB179"/>
  <c r="AA179"/>
  <c r="Z179"/>
  <c r="Y179"/>
  <c r="X179"/>
  <c r="W179"/>
  <c r="V179"/>
  <c r="U179"/>
  <c r="T179"/>
  <c r="S179"/>
  <c r="R179"/>
  <c r="Q179"/>
  <c r="P179"/>
  <c r="O179"/>
  <c r="N179"/>
  <c r="M179"/>
  <c r="L179"/>
  <c r="K179"/>
  <c r="E179"/>
  <c r="D179"/>
  <c r="AP178"/>
  <c r="AO178"/>
  <c r="AN178"/>
  <c r="AL178"/>
  <c r="AK178"/>
  <c r="AJ178"/>
  <c r="AH178"/>
  <c r="AG178"/>
  <c r="AF178"/>
  <c r="AD178"/>
  <c r="AC178"/>
  <c r="AB178"/>
  <c r="AA178"/>
  <c r="Z178"/>
  <c r="Y178"/>
  <c r="X178"/>
  <c r="W178"/>
  <c r="V178"/>
  <c r="U178"/>
  <c r="T178"/>
  <c r="S178"/>
  <c r="R178"/>
  <c r="Q178"/>
  <c r="P178"/>
  <c r="O178"/>
  <c r="N178"/>
  <c r="M178"/>
  <c r="L178"/>
  <c r="K178"/>
  <c r="E178"/>
  <c r="D178"/>
  <c r="AP177"/>
  <c r="AO177"/>
  <c r="AN177"/>
  <c r="AL177"/>
  <c r="AK177"/>
  <c r="AJ177"/>
  <c r="AH177"/>
  <c r="AG177"/>
  <c r="AF177"/>
  <c r="AD177"/>
  <c r="AC177"/>
  <c r="AB177"/>
  <c r="AA177"/>
  <c r="Z177"/>
  <c r="Y177"/>
  <c r="X177"/>
  <c r="W177"/>
  <c r="V177"/>
  <c r="U177"/>
  <c r="T177"/>
  <c r="S177"/>
  <c r="R177"/>
  <c r="Q177"/>
  <c r="P177"/>
  <c r="O177"/>
  <c r="N177"/>
  <c r="M177"/>
  <c r="L177"/>
  <c r="K177"/>
  <c r="E177"/>
  <c r="D177"/>
  <c r="AP176"/>
  <c r="AO176"/>
  <c r="AN176"/>
  <c r="AL176"/>
  <c r="AK176"/>
  <c r="AJ176"/>
  <c r="AH176"/>
  <c r="AG176"/>
  <c r="AF176"/>
  <c r="AD176"/>
  <c r="AC176"/>
  <c r="AB176"/>
  <c r="AA176"/>
  <c r="Z176"/>
  <c r="Y176"/>
  <c r="X176"/>
  <c r="W176"/>
  <c r="V176"/>
  <c r="U176"/>
  <c r="T176"/>
  <c r="S176"/>
  <c r="R176"/>
  <c r="Q176"/>
  <c r="P176"/>
  <c r="O176"/>
  <c r="N176"/>
  <c r="M176"/>
  <c r="L176"/>
  <c r="K176"/>
  <c r="E176"/>
  <c r="D176"/>
  <c r="AP175"/>
  <c r="AO175"/>
  <c r="AN175"/>
  <c r="AL175"/>
  <c r="AK175"/>
  <c r="AJ175"/>
  <c r="AH175"/>
  <c r="AG175"/>
  <c r="AF175"/>
  <c r="AD175"/>
  <c r="AC175"/>
  <c r="AB175"/>
  <c r="AA175"/>
  <c r="Z175"/>
  <c r="Y175"/>
  <c r="X175"/>
  <c r="W175"/>
  <c r="V175"/>
  <c r="U175"/>
  <c r="T175"/>
  <c r="S175"/>
  <c r="R175"/>
  <c r="Q175"/>
  <c r="P175"/>
  <c r="O175"/>
  <c r="N175"/>
  <c r="M175"/>
  <c r="L175"/>
  <c r="K175"/>
  <c r="E175"/>
  <c r="D175"/>
  <c r="AP174"/>
  <c r="AO174"/>
  <c r="AN174"/>
  <c r="AL174"/>
  <c r="AK174"/>
  <c r="AJ174"/>
  <c r="AH174"/>
  <c r="AG174"/>
  <c r="AF174"/>
  <c r="AD174"/>
  <c r="AC174"/>
  <c r="AB174"/>
  <c r="AA174"/>
  <c r="Z174"/>
  <c r="Y174"/>
  <c r="X174"/>
  <c r="W174"/>
  <c r="V174"/>
  <c r="U174"/>
  <c r="T174"/>
  <c r="S174"/>
  <c r="R174"/>
  <c r="Q174"/>
  <c r="P174"/>
  <c r="O174"/>
  <c r="N174"/>
  <c r="M174"/>
  <c r="L174"/>
  <c r="K174"/>
  <c r="E174"/>
  <c r="D174"/>
  <c r="AP173"/>
  <c r="AO173"/>
  <c r="AN173"/>
  <c r="AL173"/>
  <c r="AK173"/>
  <c r="AJ173"/>
  <c r="AH173"/>
  <c r="AG173"/>
  <c r="AF173"/>
  <c r="AD173"/>
  <c r="AC173"/>
  <c r="AB173"/>
  <c r="AA173"/>
  <c r="Z173"/>
  <c r="Y173"/>
  <c r="X173"/>
  <c r="W173"/>
  <c r="V173"/>
  <c r="U173"/>
  <c r="T173"/>
  <c r="S173"/>
  <c r="R173"/>
  <c r="Q173"/>
  <c r="P173"/>
  <c r="O173"/>
  <c r="N173"/>
  <c r="M173"/>
  <c r="L173"/>
  <c r="K173"/>
  <c r="E173"/>
  <c r="D173"/>
  <c r="AP172"/>
  <c r="AO172"/>
  <c r="AN172"/>
  <c r="AL172"/>
  <c r="AK172"/>
  <c r="AJ172"/>
  <c r="AH172"/>
  <c r="AG172"/>
  <c r="AF172"/>
  <c r="AD172"/>
  <c r="AC172"/>
  <c r="AB172"/>
  <c r="AA172"/>
  <c r="Z172"/>
  <c r="Y172"/>
  <c r="X172"/>
  <c r="W172"/>
  <c r="V172"/>
  <c r="U172"/>
  <c r="T172"/>
  <c r="S172"/>
  <c r="R172"/>
  <c r="Q172"/>
  <c r="P172"/>
  <c r="O172"/>
  <c r="N172"/>
  <c r="M172"/>
  <c r="L172"/>
  <c r="K172"/>
  <c r="E172"/>
  <c r="D172"/>
  <c r="AP171"/>
  <c r="AO171"/>
  <c r="AN171"/>
  <c r="AL171"/>
  <c r="AK171"/>
  <c r="AJ171"/>
  <c r="AH171"/>
  <c r="AG171"/>
  <c r="AF171"/>
  <c r="AD171"/>
  <c r="AC171"/>
  <c r="AB171"/>
  <c r="AA171"/>
  <c r="Z171"/>
  <c r="Y171"/>
  <c r="X171"/>
  <c r="W171"/>
  <c r="V171"/>
  <c r="U171"/>
  <c r="T171"/>
  <c r="S171"/>
  <c r="R171"/>
  <c r="Q171"/>
  <c r="P171"/>
  <c r="O171"/>
  <c r="N171"/>
  <c r="M171"/>
  <c r="L171"/>
  <c r="K171"/>
  <c r="E171"/>
  <c r="D171"/>
  <c r="AP170"/>
  <c r="AO170"/>
  <c r="AN170"/>
  <c r="AL170"/>
  <c r="AK170"/>
  <c r="AJ170"/>
  <c r="AH170"/>
  <c r="AG170"/>
  <c r="AF170"/>
  <c r="AD170"/>
  <c r="AC170"/>
  <c r="AB170"/>
  <c r="AA170"/>
  <c r="Z170"/>
  <c r="Y170"/>
  <c r="X170"/>
  <c r="W170"/>
  <c r="V170"/>
  <c r="U170"/>
  <c r="T170"/>
  <c r="S170"/>
  <c r="R170"/>
  <c r="Q170"/>
  <c r="P170"/>
  <c r="O170"/>
  <c r="N170"/>
  <c r="M170"/>
  <c r="L170"/>
  <c r="K170"/>
  <c r="E170"/>
  <c r="D170"/>
  <c r="AP169"/>
  <c r="AO169"/>
  <c r="AN169"/>
  <c r="AL169"/>
  <c r="AK169"/>
  <c r="AJ169"/>
  <c r="AH169"/>
  <c r="AG169"/>
  <c r="AF169"/>
  <c r="AD169"/>
  <c r="AC169"/>
  <c r="AB169"/>
  <c r="AA169"/>
  <c r="Z169"/>
  <c r="Y169"/>
  <c r="X169"/>
  <c r="W169"/>
  <c r="V169"/>
  <c r="U169"/>
  <c r="T169"/>
  <c r="S169"/>
  <c r="R169"/>
  <c r="Q169"/>
  <c r="P169"/>
  <c r="O169"/>
  <c r="N169"/>
  <c r="M169"/>
  <c r="L169"/>
  <c r="K169"/>
  <c r="E169"/>
  <c r="D169"/>
  <c r="AP168"/>
  <c r="AO168"/>
  <c r="AN168"/>
  <c r="AL168"/>
  <c r="AK168"/>
  <c r="AJ168"/>
  <c r="AH168"/>
  <c r="AG168"/>
  <c r="AF168"/>
  <c r="AD168"/>
  <c r="AC168"/>
  <c r="AB168"/>
  <c r="AA168"/>
  <c r="Z168"/>
  <c r="Y168"/>
  <c r="X168"/>
  <c r="W168"/>
  <c r="V168"/>
  <c r="U168"/>
  <c r="T168"/>
  <c r="S168"/>
  <c r="R168"/>
  <c r="Q168"/>
  <c r="P168"/>
  <c r="O168"/>
  <c r="N168"/>
  <c r="M168"/>
  <c r="L168"/>
  <c r="K168"/>
  <c r="E168"/>
  <c r="D168"/>
  <c r="AP167"/>
  <c r="AO167"/>
  <c r="AN167"/>
  <c r="AL167"/>
  <c r="AK167"/>
  <c r="AJ167"/>
  <c r="AH167"/>
  <c r="AG167"/>
  <c r="AF167"/>
  <c r="AD167"/>
  <c r="AC167"/>
  <c r="AB167"/>
  <c r="AA167"/>
  <c r="Z167"/>
  <c r="Y167"/>
  <c r="X167"/>
  <c r="W167"/>
  <c r="V167"/>
  <c r="U167"/>
  <c r="T167"/>
  <c r="S167"/>
  <c r="R167"/>
  <c r="Q167"/>
  <c r="P167"/>
  <c r="O167"/>
  <c r="N167"/>
  <c r="M167"/>
  <c r="L167"/>
  <c r="K167"/>
  <c r="E167"/>
  <c r="D167"/>
  <c r="AP166"/>
  <c r="AO166"/>
  <c r="AN166"/>
  <c r="AL166"/>
  <c r="AK166"/>
  <c r="AJ166"/>
  <c r="AH166"/>
  <c r="AG166"/>
  <c r="AF166"/>
  <c r="AD166"/>
  <c r="AC166"/>
  <c r="AB166"/>
  <c r="AA166"/>
  <c r="Z166"/>
  <c r="Y166"/>
  <c r="X166"/>
  <c r="W166"/>
  <c r="V166"/>
  <c r="U166"/>
  <c r="T166"/>
  <c r="S166"/>
  <c r="R166"/>
  <c r="Q166"/>
  <c r="P166"/>
  <c r="O166"/>
  <c r="N166"/>
  <c r="M166"/>
  <c r="L166"/>
  <c r="K166"/>
  <c r="E166"/>
  <c r="D166"/>
  <c r="AP165"/>
  <c r="AO165"/>
  <c r="AN165"/>
  <c r="AL165"/>
  <c r="AK165"/>
  <c r="AJ165"/>
  <c r="AH165"/>
  <c r="AG165"/>
  <c r="AF165"/>
  <c r="AD165"/>
  <c r="AC165"/>
  <c r="AB165"/>
  <c r="AA165"/>
  <c r="Z165"/>
  <c r="Y165"/>
  <c r="X165"/>
  <c r="W165"/>
  <c r="V165"/>
  <c r="U165"/>
  <c r="T165"/>
  <c r="S165"/>
  <c r="R165"/>
  <c r="Q165"/>
  <c r="P165"/>
  <c r="O165"/>
  <c r="N165"/>
  <c r="M165"/>
  <c r="L165"/>
  <c r="K165"/>
  <c r="E165"/>
  <c r="D165"/>
  <c r="I164"/>
  <c r="G164"/>
  <c r="AP163"/>
  <c r="AO163"/>
  <c r="AN163"/>
  <c r="AL163"/>
  <c r="AK163"/>
  <c r="AJ163"/>
  <c r="AH163"/>
  <c r="AG163"/>
  <c r="AF163"/>
  <c r="AD163"/>
  <c r="AC163"/>
  <c r="AB163"/>
  <c r="AA163"/>
  <c r="Z163"/>
  <c r="Y163"/>
  <c r="X163"/>
  <c r="W163"/>
  <c r="V163"/>
  <c r="U163"/>
  <c r="T163"/>
  <c r="S163"/>
  <c r="R163"/>
  <c r="Q163"/>
  <c r="P163"/>
  <c r="O163"/>
  <c r="N163"/>
  <c r="M163"/>
  <c r="L163"/>
  <c r="K163"/>
  <c r="E163"/>
  <c r="D163"/>
  <c r="AP162"/>
  <c r="AO162"/>
  <c r="AN162"/>
  <c r="AL162"/>
  <c r="AK162"/>
  <c r="AJ162"/>
  <c r="AH162"/>
  <c r="AG162"/>
  <c r="AF162"/>
  <c r="AD162"/>
  <c r="AC162"/>
  <c r="AB162"/>
  <c r="AA162"/>
  <c r="Z162"/>
  <c r="Y162"/>
  <c r="X162"/>
  <c r="W162"/>
  <c r="V162"/>
  <c r="U162"/>
  <c r="T162"/>
  <c r="S162"/>
  <c r="R162"/>
  <c r="Q162"/>
  <c r="P162"/>
  <c r="O162"/>
  <c r="N162"/>
  <c r="M162"/>
  <c r="L162"/>
  <c r="K162"/>
  <c r="E162"/>
  <c r="D162"/>
  <c r="AP161"/>
  <c r="AO161"/>
  <c r="AN161"/>
  <c r="AL161"/>
  <c r="AK161"/>
  <c r="AJ161"/>
  <c r="AH161"/>
  <c r="AG161"/>
  <c r="AF161"/>
  <c r="AD161"/>
  <c r="AC161"/>
  <c r="AB161"/>
  <c r="AA161"/>
  <c r="Z161"/>
  <c r="Y161"/>
  <c r="X161"/>
  <c r="W161"/>
  <c r="V161"/>
  <c r="U161"/>
  <c r="T161"/>
  <c r="S161"/>
  <c r="R161"/>
  <c r="Q161"/>
  <c r="P161"/>
  <c r="O161"/>
  <c r="N161"/>
  <c r="M161"/>
  <c r="L161"/>
  <c r="K161"/>
  <c r="E161"/>
  <c r="D161"/>
  <c r="AP160"/>
  <c r="AO160"/>
  <c r="AN160"/>
  <c r="AL160"/>
  <c r="AK160"/>
  <c r="AJ160"/>
  <c r="AH160"/>
  <c r="AG160"/>
  <c r="AF160"/>
  <c r="AD160"/>
  <c r="AC160"/>
  <c r="AB160"/>
  <c r="AA160"/>
  <c r="Z160"/>
  <c r="Y160"/>
  <c r="X160"/>
  <c r="W160"/>
  <c r="V160"/>
  <c r="U160"/>
  <c r="T160"/>
  <c r="S160"/>
  <c r="R160"/>
  <c r="Q160"/>
  <c r="P160"/>
  <c r="O160"/>
  <c r="N160"/>
  <c r="M160"/>
  <c r="L160"/>
  <c r="K160"/>
  <c r="E160"/>
  <c r="D160"/>
  <c r="AP159"/>
  <c r="AO159"/>
  <c r="AN159"/>
  <c r="AL159"/>
  <c r="AK159"/>
  <c r="AJ159"/>
  <c r="AH159"/>
  <c r="AG159"/>
  <c r="AF159"/>
  <c r="AD159"/>
  <c r="AC159"/>
  <c r="AB159"/>
  <c r="AA159"/>
  <c r="Z159"/>
  <c r="Y159"/>
  <c r="X159"/>
  <c r="W159"/>
  <c r="V159"/>
  <c r="U159"/>
  <c r="T159"/>
  <c r="S159"/>
  <c r="R159"/>
  <c r="Q159"/>
  <c r="P159"/>
  <c r="O159"/>
  <c r="N159"/>
  <c r="M159"/>
  <c r="L159"/>
  <c r="K159"/>
  <c r="E159"/>
  <c r="D159"/>
  <c r="AP158"/>
  <c r="AO158"/>
  <c r="AN158"/>
  <c r="AL158"/>
  <c r="AK158"/>
  <c r="AJ158"/>
  <c r="AH158"/>
  <c r="AG158"/>
  <c r="AF158"/>
  <c r="AD158"/>
  <c r="AC158"/>
  <c r="AB158"/>
  <c r="AA158"/>
  <c r="Z158"/>
  <c r="Y158"/>
  <c r="X158"/>
  <c r="W158"/>
  <c r="V158"/>
  <c r="U158"/>
  <c r="T158"/>
  <c r="S158"/>
  <c r="R158"/>
  <c r="Q158"/>
  <c r="P158"/>
  <c r="O158"/>
  <c r="N158"/>
  <c r="M158"/>
  <c r="L158"/>
  <c r="K158"/>
  <c r="E158"/>
  <c r="D158"/>
  <c r="AP157"/>
  <c r="AO157"/>
  <c r="AN157"/>
  <c r="AL157"/>
  <c r="AK157"/>
  <c r="AJ157"/>
  <c r="AH157"/>
  <c r="AG157"/>
  <c r="AF157"/>
  <c r="AD157"/>
  <c r="AC157"/>
  <c r="AB157"/>
  <c r="AA157"/>
  <c r="Z157"/>
  <c r="Y157"/>
  <c r="X157"/>
  <c r="W157"/>
  <c r="V157"/>
  <c r="U157"/>
  <c r="T157"/>
  <c r="S157"/>
  <c r="R157"/>
  <c r="Q157"/>
  <c r="P157"/>
  <c r="O157"/>
  <c r="N157"/>
  <c r="M157"/>
  <c r="L157"/>
  <c r="K157"/>
  <c r="E157"/>
  <c r="D157"/>
  <c r="AP156"/>
  <c r="AO156"/>
  <c r="AN156"/>
  <c r="AL156"/>
  <c r="AK156"/>
  <c r="AJ156"/>
  <c r="AH156"/>
  <c r="AG156"/>
  <c r="AF156"/>
  <c r="AD156"/>
  <c r="AC156"/>
  <c r="AB156"/>
  <c r="AA156"/>
  <c r="Z156"/>
  <c r="Y156"/>
  <c r="X156"/>
  <c r="W156"/>
  <c r="V156"/>
  <c r="U156"/>
  <c r="T156"/>
  <c r="S156"/>
  <c r="R156"/>
  <c r="Q156"/>
  <c r="P156"/>
  <c r="O156"/>
  <c r="N156"/>
  <c r="M156"/>
  <c r="L156"/>
  <c r="K156"/>
  <c r="E156"/>
  <c r="D156"/>
  <c r="AP155"/>
  <c r="AO155"/>
  <c r="AN155"/>
  <c r="AL155"/>
  <c r="AK155"/>
  <c r="AJ155"/>
  <c r="AH155"/>
  <c r="AG155"/>
  <c r="AF155"/>
  <c r="AD155"/>
  <c r="AC155"/>
  <c r="AB155"/>
  <c r="AA155"/>
  <c r="Z155"/>
  <c r="Y155"/>
  <c r="X155"/>
  <c r="W155"/>
  <c r="V155"/>
  <c r="U155"/>
  <c r="T155"/>
  <c r="S155"/>
  <c r="R155"/>
  <c r="Q155"/>
  <c r="P155"/>
  <c r="O155"/>
  <c r="N155"/>
  <c r="M155"/>
  <c r="L155"/>
  <c r="K155"/>
  <c r="E155"/>
  <c r="D155"/>
  <c r="AP154"/>
  <c r="AO154"/>
  <c r="AN154"/>
  <c r="AL154"/>
  <c r="AK154"/>
  <c r="AJ154"/>
  <c r="AH154"/>
  <c r="AG154"/>
  <c r="AF154"/>
  <c r="AD154"/>
  <c r="AC154"/>
  <c r="AB154"/>
  <c r="AA154"/>
  <c r="Z154"/>
  <c r="Y154"/>
  <c r="X154"/>
  <c r="W154"/>
  <c r="V154"/>
  <c r="U154"/>
  <c r="T154"/>
  <c r="S154"/>
  <c r="R154"/>
  <c r="Q154"/>
  <c r="P154"/>
  <c r="O154"/>
  <c r="N154"/>
  <c r="M154"/>
  <c r="L154"/>
  <c r="K154"/>
  <c r="E154"/>
  <c r="D154"/>
  <c r="AP153"/>
  <c r="AO153"/>
  <c r="AN153"/>
  <c r="AL153"/>
  <c r="AK153"/>
  <c r="AJ153"/>
  <c r="AH153"/>
  <c r="AG153"/>
  <c r="AF153"/>
  <c r="AD153"/>
  <c r="AC153"/>
  <c r="AB153"/>
  <c r="AA153"/>
  <c r="Z153"/>
  <c r="Y153"/>
  <c r="X153"/>
  <c r="W153"/>
  <c r="V153"/>
  <c r="U153"/>
  <c r="T153"/>
  <c r="S153"/>
  <c r="R153"/>
  <c r="Q153"/>
  <c r="P153"/>
  <c r="O153"/>
  <c r="N153"/>
  <c r="M153"/>
  <c r="L153"/>
  <c r="K153"/>
  <c r="E153"/>
  <c r="D153"/>
  <c r="AP152"/>
  <c r="AO152"/>
  <c r="AN152"/>
  <c r="AL152"/>
  <c r="AK152"/>
  <c r="AJ152"/>
  <c r="AH152"/>
  <c r="AG152"/>
  <c r="AF152"/>
  <c r="AD152"/>
  <c r="AC152"/>
  <c r="AB152"/>
  <c r="AA152"/>
  <c r="Z152"/>
  <c r="Y152"/>
  <c r="X152"/>
  <c r="W152"/>
  <c r="V152"/>
  <c r="U152"/>
  <c r="T152"/>
  <c r="S152"/>
  <c r="R152"/>
  <c r="Q152"/>
  <c r="P152"/>
  <c r="O152"/>
  <c r="N152"/>
  <c r="M152"/>
  <c r="L152"/>
  <c r="K152"/>
  <c r="E152"/>
  <c r="D152"/>
  <c r="AP151"/>
  <c r="AO151"/>
  <c r="AN151"/>
  <c r="AL151"/>
  <c r="AK151"/>
  <c r="AJ151"/>
  <c r="AH151"/>
  <c r="AG151"/>
  <c r="AF151"/>
  <c r="AD151"/>
  <c r="AC151"/>
  <c r="AB151"/>
  <c r="AA151"/>
  <c r="Z151"/>
  <c r="Y151"/>
  <c r="X151"/>
  <c r="W151"/>
  <c r="V151"/>
  <c r="U151"/>
  <c r="T151"/>
  <c r="S151"/>
  <c r="R151"/>
  <c r="Q151"/>
  <c r="P151"/>
  <c r="O151"/>
  <c r="N151"/>
  <c r="M151"/>
  <c r="L151"/>
  <c r="K151"/>
  <c r="E151"/>
  <c r="D151"/>
  <c r="AP150"/>
  <c r="AO150"/>
  <c r="AN150"/>
  <c r="AL150"/>
  <c r="AK150"/>
  <c r="AJ150"/>
  <c r="AH150"/>
  <c r="AG150"/>
  <c r="AF150"/>
  <c r="AD150"/>
  <c r="AC150"/>
  <c r="AB150"/>
  <c r="AA150"/>
  <c r="Z150"/>
  <c r="Y150"/>
  <c r="X150"/>
  <c r="W150"/>
  <c r="V150"/>
  <c r="U150"/>
  <c r="T150"/>
  <c r="S150"/>
  <c r="R150"/>
  <c r="Q150"/>
  <c r="P150"/>
  <c r="O150"/>
  <c r="N150"/>
  <c r="M150"/>
  <c r="L150"/>
  <c r="K150"/>
  <c r="E150"/>
  <c r="D150"/>
  <c r="I149"/>
  <c r="G149"/>
  <c r="AP148"/>
  <c r="AO148"/>
  <c r="AN148"/>
  <c r="AL148"/>
  <c r="AK148"/>
  <c r="AJ148"/>
  <c r="AH148"/>
  <c r="AG148"/>
  <c r="AF148"/>
  <c r="AD148"/>
  <c r="AC148"/>
  <c r="AB148"/>
  <c r="AA148"/>
  <c r="Z148"/>
  <c r="Y148"/>
  <c r="X148"/>
  <c r="W148"/>
  <c r="V148"/>
  <c r="U148"/>
  <c r="T148"/>
  <c r="S148"/>
  <c r="R148"/>
  <c r="Q148"/>
  <c r="P148"/>
  <c r="O148"/>
  <c r="N148"/>
  <c r="M148"/>
  <c r="L148"/>
  <c r="K148"/>
  <c r="E148"/>
  <c r="D148"/>
  <c r="AP147"/>
  <c r="AO147"/>
  <c r="AN147"/>
  <c r="AL147"/>
  <c r="AK147"/>
  <c r="AJ147"/>
  <c r="AH147"/>
  <c r="AG147"/>
  <c r="AF147"/>
  <c r="AD147"/>
  <c r="AC147"/>
  <c r="AB147"/>
  <c r="AA147"/>
  <c r="Z147"/>
  <c r="Y147"/>
  <c r="X147"/>
  <c r="W147"/>
  <c r="V147"/>
  <c r="U147"/>
  <c r="T147"/>
  <c r="S147"/>
  <c r="R147"/>
  <c r="Q147"/>
  <c r="P147"/>
  <c r="O147"/>
  <c r="N147"/>
  <c r="M147"/>
  <c r="L147"/>
  <c r="K147"/>
  <c r="E147"/>
  <c r="D147"/>
  <c r="AP146"/>
  <c r="AO146"/>
  <c r="AN146"/>
  <c r="AL146"/>
  <c r="AK146"/>
  <c r="AJ146"/>
  <c r="AH146"/>
  <c r="AG146"/>
  <c r="AF146"/>
  <c r="AD146"/>
  <c r="AC146"/>
  <c r="AB146"/>
  <c r="AA146"/>
  <c r="Z146"/>
  <c r="Y146"/>
  <c r="X146"/>
  <c r="W146"/>
  <c r="V146"/>
  <c r="U146"/>
  <c r="T146"/>
  <c r="S146"/>
  <c r="R146"/>
  <c r="Q146"/>
  <c r="P146"/>
  <c r="O146"/>
  <c r="N146"/>
  <c r="M146"/>
  <c r="L146"/>
  <c r="K146"/>
  <c r="E146"/>
  <c r="D146"/>
  <c r="AP145"/>
  <c r="AO145"/>
  <c r="AN145"/>
  <c r="AL145"/>
  <c r="AK145"/>
  <c r="AJ145"/>
  <c r="AH145"/>
  <c r="AG145"/>
  <c r="AF145"/>
  <c r="AD145"/>
  <c r="AC145"/>
  <c r="AB145"/>
  <c r="AA145"/>
  <c r="Z145"/>
  <c r="Y145"/>
  <c r="X145"/>
  <c r="W145"/>
  <c r="V145"/>
  <c r="U145"/>
  <c r="T145"/>
  <c r="S145"/>
  <c r="R145"/>
  <c r="Q145"/>
  <c r="P145"/>
  <c r="O145"/>
  <c r="N145"/>
  <c r="M145"/>
  <c r="L145"/>
  <c r="K145"/>
  <c r="E145"/>
  <c r="D145"/>
  <c r="AP144"/>
  <c r="AO144"/>
  <c r="AN144"/>
  <c r="AL144"/>
  <c r="AK144"/>
  <c r="AJ144"/>
  <c r="AH144"/>
  <c r="AG144"/>
  <c r="AF144"/>
  <c r="AD144"/>
  <c r="AC144"/>
  <c r="AB144"/>
  <c r="AA144"/>
  <c r="Z144"/>
  <c r="Y144"/>
  <c r="X144"/>
  <c r="W144"/>
  <c r="V144"/>
  <c r="U144"/>
  <c r="T144"/>
  <c r="S144"/>
  <c r="R144"/>
  <c r="Q144"/>
  <c r="P144"/>
  <c r="O144"/>
  <c r="N144"/>
  <c r="M144"/>
  <c r="L144"/>
  <c r="K144"/>
  <c r="E144"/>
  <c r="D144"/>
  <c r="AP143"/>
  <c r="AO143"/>
  <c r="AN143"/>
  <c r="AL143"/>
  <c r="AK143"/>
  <c r="AJ143"/>
  <c r="AH143"/>
  <c r="AG143"/>
  <c r="AF143"/>
  <c r="AD143"/>
  <c r="AC143"/>
  <c r="AB143"/>
  <c r="AA143"/>
  <c r="Z143"/>
  <c r="Y143"/>
  <c r="X143"/>
  <c r="W143"/>
  <c r="V143"/>
  <c r="U143"/>
  <c r="T143"/>
  <c r="S143"/>
  <c r="R143"/>
  <c r="Q143"/>
  <c r="P143"/>
  <c r="O143"/>
  <c r="N143"/>
  <c r="M143"/>
  <c r="L143"/>
  <c r="K143"/>
  <c r="E143"/>
  <c r="D143"/>
  <c r="AP142"/>
  <c r="AO142"/>
  <c r="AN142"/>
  <c r="AL142"/>
  <c r="AK142"/>
  <c r="AJ142"/>
  <c r="AH142"/>
  <c r="AG142"/>
  <c r="AF142"/>
  <c r="AD142"/>
  <c r="AC142"/>
  <c r="AB142"/>
  <c r="AA142"/>
  <c r="Z142"/>
  <c r="Y142"/>
  <c r="X142"/>
  <c r="W142"/>
  <c r="V142"/>
  <c r="U142"/>
  <c r="T142"/>
  <c r="S142"/>
  <c r="R142"/>
  <c r="Q142"/>
  <c r="P142"/>
  <c r="O142"/>
  <c r="N142"/>
  <c r="M142"/>
  <c r="L142"/>
  <c r="K142"/>
  <c r="E142"/>
  <c r="D142"/>
  <c r="AP141"/>
  <c r="AO141"/>
  <c r="AN141"/>
  <c r="AL141"/>
  <c r="AK141"/>
  <c r="AJ141"/>
  <c r="AH141"/>
  <c r="AG141"/>
  <c r="AF141"/>
  <c r="AD141"/>
  <c r="AC141"/>
  <c r="AB141"/>
  <c r="AA141"/>
  <c r="Z141"/>
  <c r="Y141"/>
  <c r="X141"/>
  <c r="W141"/>
  <c r="V141"/>
  <c r="U141"/>
  <c r="T141"/>
  <c r="S141"/>
  <c r="R141"/>
  <c r="Q141"/>
  <c r="P141"/>
  <c r="O141"/>
  <c r="N141"/>
  <c r="M141"/>
  <c r="L141"/>
  <c r="K141"/>
  <c r="E141"/>
  <c r="D141"/>
  <c r="AP140"/>
  <c r="AO140"/>
  <c r="AN140"/>
  <c r="AL140"/>
  <c r="AK140"/>
  <c r="AJ140"/>
  <c r="AH140"/>
  <c r="AG140"/>
  <c r="AF140"/>
  <c r="AD140"/>
  <c r="AC140"/>
  <c r="AB140"/>
  <c r="AA140"/>
  <c r="Z140"/>
  <c r="Y140"/>
  <c r="X140"/>
  <c r="W140"/>
  <c r="V140"/>
  <c r="U140"/>
  <c r="T140"/>
  <c r="S140"/>
  <c r="R140"/>
  <c r="Q140"/>
  <c r="P140"/>
  <c r="O140"/>
  <c r="N140"/>
  <c r="M140"/>
  <c r="L140"/>
  <c r="K140"/>
  <c r="E140"/>
  <c r="D140"/>
  <c r="AP139"/>
  <c r="AO139"/>
  <c r="AN139"/>
  <c r="AL139"/>
  <c r="AK139"/>
  <c r="AJ139"/>
  <c r="AH139"/>
  <c r="AG139"/>
  <c r="AF139"/>
  <c r="AD139"/>
  <c r="AC139"/>
  <c r="AB139"/>
  <c r="AA139"/>
  <c r="Z139"/>
  <c r="Y139"/>
  <c r="X139"/>
  <c r="W139"/>
  <c r="V139"/>
  <c r="U139"/>
  <c r="T139"/>
  <c r="S139"/>
  <c r="R139"/>
  <c r="Q139"/>
  <c r="P139"/>
  <c r="O139"/>
  <c r="N139"/>
  <c r="M139"/>
  <c r="L139"/>
  <c r="K139"/>
  <c r="E139"/>
  <c r="D139"/>
  <c r="AP138"/>
  <c r="AO138"/>
  <c r="AN138"/>
  <c r="AL138"/>
  <c r="AK138"/>
  <c r="AJ138"/>
  <c r="AH138"/>
  <c r="AG138"/>
  <c r="AF138"/>
  <c r="AD138"/>
  <c r="AC138"/>
  <c r="AB138"/>
  <c r="AA138"/>
  <c r="Z138"/>
  <c r="Y138"/>
  <c r="X138"/>
  <c r="W138"/>
  <c r="V138"/>
  <c r="U138"/>
  <c r="T138"/>
  <c r="S138"/>
  <c r="R138"/>
  <c r="Q138"/>
  <c r="P138"/>
  <c r="O138"/>
  <c r="N138"/>
  <c r="M138"/>
  <c r="L138"/>
  <c r="K138"/>
  <c r="E138"/>
  <c r="D138"/>
  <c r="AP137"/>
  <c r="AO137"/>
  <c r="AN137"/>
  <c r="AL137"/>
  <c r="AK137"/>
  <c r="AJ137"/>
  <c r="AH137"/>
  <c r="AG137"/>
  <c r="AF137"/>
  <c r="AD137"/>
  <c r="AC137"/>
  <c r="AB137"/>
  <c r="AA137"/>
  <c r="Z137"/>
  <c r="Y137"/>
  <c r="X137"/>
  <c r="W137"/>
  <c r="V137"/>
  <c r="U137"/>
  <c r="T137"/>
  <c r="S137"/>
  <c r="R137"/>
  <c r="Q137"/>
  <c r="P137"/>
  <c r="O137"/>
  <c r="N137"/>
  <c r="M137"/>
  <c r="L137"/>
  <c r="K137"/>
  <c r="E137"/>
  <c r="D137"/>
  <c r="AP136"/>
  <c r="AO136"/>
  <c r="AN136"/>
  <c r="AL136"/>
  <c r="AK136"/>
  <c r="AJ136"/>
  <c r="AH136"/>
  <c r="AG136"/>
  <c r="AF136"/>
  <c r="AD136"/>
  <c r="AC136"/>
  <c r="AB136"/>
  <c r="AA136"/>
  <c r="Z136"/>
  <c r="Y136"/>
  <c r="X136"/>
  <c r="W136"/>
  <c r="V136"/>
  <c r="U136"/>
  <c r="T136"/>
  <c r="S136"/>
  <c r="R136"/>
  <c r="Q136"/>
  <c r="P136"/>
  <c r="O136"/>
  <c r="N136"/>
  <c r="M136"/>
  <c r="L136"/>
  <c r="K136"/>
  <c r="E136"/>
  <c r="D136"/>
  <c r="AP135"/>
  <c r="AO135"/>
  <c r="AN135"/>
  <c r="AL135"/>
  <c r="AK135"/>
  <c r="AJ135"/>
  <c r="AH135"/>
  <c r="AG135"/>
  <c r="AF135"/>
  <c r="AD135"/>
  <c r="AC135"/>
  <c r="AB135"/>
  <c r="AA135"/>
  <c r="Z135"/>
  <c r="Y135"/>
  <c r="X135"/>
  <c r="W135"/>
  <c r="V135"/>
  <c r="U135"/>
  <c r="T135"/>
  <c r="S135"/>
  <c r="R135"/>
  <c r="Q135"/>
  <c r="P135"/>
  <c r="O135"/>
  <c r="N135"/>
  <c r="M135"/>
  <c r="L135"/>
  <c r="K135"/>
  <c r="E135"/>
  <c r="D135"/>
  <c r="AP134"/>
  <c r="AO134"/>
  <c r="AN134"/>
  <c r="AL134"/>
  <c r="AK134"/>
  <c r="AJ134"/>
  <c r="AH134"/>
  <c r="AG134"/>
  <c r="AF134"/>
  <c r="AD134"/>
  <c r="AC134"/>
  <c r="AB134"/>
  <c r="AA134"/>
  <c r="Z134"/>
  <c r="Y134"/>
  <c r="X134"/>
  <c r="W134"/>
  <c r="V134"/>
  <c r="U134"/>
  <c r="T134"/>
  <c r="S134"/>
  <c r="R134"/>
  <c r="Q134"/>
  <c r="P134"/>
  <c r="O134"/>
  <c r="N134"/>
  <c r="M134"/>
  <c r="L134"/>
  <c r="K134"/>
  <c r="E134"/>
  <c r="D134"/>
  <c r="I133"/>
  <c r="G133"/>
  <c r="AP132"/>
  <c r="AO132"/>
  <c r="AN132"/>
  <c r="AL132"/>
  <c r="AK132"/>
  <c r="AJ132"/>
  <c r="AH132"/>
  <c r="AG132"/>
  <c r="AF132"/>
  <c r="AD132"/>
  <c r="AC132"/>
  <c r="AB132"/>
  <c r="AA132"/>
  <c r="Z132"/>
  <c r="Y132"/>
  <c r="X132"/>
  <c r="W132"/>
  <c r="V132"/>
  <c r="U132"/>
  <c r="T132"/>
  <c r="S132"/>
  <c r="R132"/>
  <c r="Q132"/>
  <c r="P132"/>
  <c r="O132"/>
  <c r="N132"/>
  <c r="M132"/>
  <c r="L132"/>
  <c r="K132"/>
  <c r="E132"/>
  <c r="D132"/>
  <c r="AP131"/>
  <c r="AO131"/>
  <c r="AN131"/>
  <c r="AL131"/>
  <c r="AK131"/>
  <c r="AJ131"/>
  <c r="AH131"/>
  <c r="AG131"/>
  <c r="AF131"/>
  <c r="AD131"/>
  <c r="AC131"/>
  <c r="AB131"/>
  <c r="AA131"/>
  <c r="Z131"/>
  <c r="Y131"/>
  <c r="X131"/>
  <c r="W131"/>
  <c r="V131"/>
  <c r="U131"/>
  <c r="T131"/>
  <c r="S131"/>
  <c r="R131"/>
  <c r="Q131"/>
  <c r="P131"/>
  <c r="O131"/>
  <c r="N131"/>
  <c r="M131"/>
  <c r="L131"/>
  <c r="K131"/>
  <c r="E131"/>
  <c r="D131"/>
  <c r="AP130"/>
  <c r="AO130"/>
  <c r="AN130"/>
  <c r="AL130"/>
  <c r="AK130"/>
  <c r="AJ130"/>
  <c r="AH130"/>
  <c r="AG130"/>
  <c r="AF130"/>
  <c r="AD130"/>
  <c r="AC130"/>
  <c r="AB130"/>
  <c r="AA130"/>
  <c r="Z130"/>
  <c r="Y130"/>
  <c r="X130"/>
  <c r="W130"/>
  <c r="V130"/>
  <c r="U130"/>
  <c r="T130"/>
  <c r="S130"/>
  <c r="R130"/>
  <c r="Q130"/>
  <c r="P130"/>
  <c r="O130"/>
  <c r="N130"/>
  <c r="M130"/>
  <c r="L130"/>
  <c r="K130"/>
  <c r="E130"/>
  <c r="D130"/>
  <c r="AP129"/>
  <c r="AO129"/>
  <c r="AN129"/>
  <c r="AL129"/>
  <c r="AK129"/>
  <c r="AJ129"/>
  <c r="AH129"/>
  <c r="AG129"/>
  <c r="AF129"/>
  <c r="AD129"/>
  <c r="AC129"/>
  <c r="AB129"/>
  <c r="AA129"/>
  <c r="Z129"/>
  <c r="Y129"/>
  <c r="X129"/>
  <c r="W129"/>
  <c r="V129"/>
  <c r="U129"/>
  <c r="T129"/>
  <c r="S129"/>
  <c r="R129"/>
  <c r="Q129"/>
  <c r="P129"/>
  <c r="O129"/>
  <c r="N129"/>
  <c r="M129"/>
  <c r="L129"/>
  <c r="K129"/>
  <c r="E129"/>
  <c r="D129"/>
  <c r="AP128"/>
  <c r="AO128"/>
  <c r="AN128"/>
  <c r="AL128"/>
  <c r="AK128"/>
  <c r="AJ128"/>
  <c r="AH128"/>
  <c r="AG128"/>
  <c r="AF128"/>
  <c r="AD128"/>
  <c r="AC128"/>
  <c r="AB128"/>
  <c r="AA128"/>
  <c r="Z128"/>
  <c r="Y128"/>
  <c r="X128"/>
  <c r="W128"/>
  <c r="V128"/>
  <c r="U128"/>
  <c r="T128"/>
  <c r="S128"/>
  <c r="R128"/>
  <c r="Q128"/>
  <c r="P128"/>
  <c r="O128"/>
  <c r="N128"/>
  <c r="M128"/>
  <c r="L128"/>
  <c r="K128"/>
  <c r="E128"/>
  <c r="D128"/>
  <c r="AP127"/>
  <c r="AO127"/>
  <c r="AN127"/>
  <c r="AL127"/>
  <c r="AK127"/>
  <c r="AJ127"/>
  <c r="AH127"/>
  <c r="AG127"/>
  <c r="AF127"/>
  <c r="AD127"/>
  <c r="AC127"/>
  <c r="AB127"/>
  <c r="AA127"/>
  <c r="Z127"/>
  <c r="Y127"/>
  <c r="X127"/>
  <c r="W127"/>
  <c r="V127"/>
  <c r="U127"/>
  <c r="T127"/>
  <c r="S127"/>
  <c r="R127"/>
  <c r="Q127"/>
  <c r="P127"/>
  <c r="O127"/>
  <c r="N127"/>
  <c r="M127"/>
  <c r="L127"/>
  <c r="K127"/>
  <c r="E127"/>
  <c r="D127"/>
  <c r="AP126"/>
  <c r="AO126"/>
  <c r="AN126"/>
  <c r="AL126"/>
  <c r="AK126"/>
  <c r="AJ126"/>
  <c r="AH126"/>
  <c r="AG126"/>
  <c r="AF126"/>
  <c r="AD126"/>
  <c r="AC126"/>
  <c r="AB126"/>
  <c r="AA126"/>
  <c r="Z126"/>
  <c r="Y126"/>
  <c r="X126"/>
  <c r="W126"/>
  <c r="V126"/>
  <c r="U126"/>
  <c r="T126"/>
  <c r="S126"/>
  <c r="R126"/>
  <c r="Q126"/>
  <c r="P126"/>
  <c r="O126"/>
  <c r="N126"/>
  <c r="M126"/>
  <c r="L126"/>
  <c r="K126"/>
  <c r="E126"/>
  <c r="D126"/>
  <c r="AP125"/>
  <c r="AO125"/>
  <c r="AN125"/>
  <c r="AL125"/>
  <c r="AK125"/>
  <c r="AJ125"/>
  <c r="AH125"/>
  <c r="AG125"/>
  <c r="AF125"/>
  <c r="AD125"/>
  <c r="AC125"/>
  <c r="AB125"/>
  <c r="AA125"/>
  <c r="Z125"/>
  <c r="Y125"/>
  <c r="X125"/>
  <c r="W125"/>
  <c r="V125"/>
  <c r="U125"/>
  <c r="T125"/>
  <c r="S125"/>
  <c r="R125"/>
  <c r="Q125"/>
  <c r="P125"/>
  <c r="O125"/>
  <c r="N125"/>
  <c r="M125"/>
  <c r="L125"/>
  <c r="K125"/>
  <c r="E125"/>
  <c r="D125"/>
  <c r="AP124"/>
  <c r="AO124"/>
  <c r="AN124"/>
  <c r="AL124"/>
  <c r="AK124"/>
  <c r="AJ124"/>
  <c r="AH124"/>
  <c r="AG124"/>
  <c r="AF124"/>
  <c r="AD124"/>
  <c r="AC124"/>
  <c r="AB124"/>
  <c r="AA124"/>
  <c r="Z124"/>
  <c r="Y124"/>
  <c r="X124"/>
  <c r="W124"/>
  <c r="V124"/>
  <c r="U124"/>
  <c r="T124"/>
  <c r="S124"/>
  <c r="R124"/>
  <c r="Q124"/>
  <c r="P124"/>
  <c r="O124"/>
  <c r="N124"/>
  <c r="M124"/>
  <c r="L124"/>
  <c r="K124"/>
  <c r="E124"/>
  <c r="D124"/>
  <c r="AP123"/>
  <c r="AO123"/>
  <c r="AN123"/>
  <c r="AL123"/>
  <c r="AK123"/>
  <c r="AJ123"/>
  <c r="AH123"/>
  <c r="AG123"/>
  <c r="AF123"/>
  <c r="AD123"/>
  <c r="AC123"/>
  <c r="AB123"/>
  <c r="AA123"/>
  <c r="Z123"/>
  <c r="Y123"/>
  <c r="X123"/>
  <c r="W123"/>
  <c r="V123"/>
  <c r="U123"/>
  <c r="T123"/>
  <c r="S123"/>
  <c r="R123"/>
  <c r="Q123"/>
  <c r="P123"/>
  <c r="O123"/>
  <c r="N123"/>
  <c r="M123"/>
  <c r="L123"/>
  <c r="K123"/>
  <c r="E123"/>
  <c r="D123"/>
  <c r="AP122"/>
  <c r="AO122"/>
  <c r="AN122"/>
  <c r="AL122"/>
  <c r="AK122"/>
  <c r="AJ122"/>
  <c r="AH122"/>
  <c r="AG122"/>
  <c r="AF122"/>
  <c r="AD122"/>
  <c r="AC122"/>
  <c r="AB122"/>
  <c r="AA122"/>
  <c r="Z122"/>
  <c r="Y122"/>
  <c r="X122"/>
  <c r="W122"/>
  <c r="V122"/>
  <c r="U122"/>
  <c r="T122"/>
  <c r="S122"/>
  <c r="R122"/>
  <c r="Q122"/>
  <c r="P122"/>
  <c r="O122"/>
  <c r="N122"/>
  <c r="M122"/>
  <c r="L122"/>
  <c r="K122"/>
  <c r="E122"/>
  <c r="D122"/>
  <c r="AP121"/>
  <c r="AO121"/>
  <c r="AN121"/>
  <c r="AL121"/>
  <c r="AK121"/>
  <c r="AJ121"/>
  <c r="AH121"/>
  <c r="AG121"/>
  <c r="AF121"/>
  <c r="AD121"/>
  <c r="AC121"/>
  <c r="AB121"/>
  <c r="AA121"/>
  <c r="Z121"/>
  <c r="Y121"/>
  <c r="X121"/>
  <c r="W121"/>
  <c r="V121"/>
  <c r="U121"/>
  <c r="T121"/>
  <c r="S121"/>
  <c r="R121"/>
  <c r="Q121"/>
  <c r="P121"/>
  <c r="O121"/>
  <c r="N121"/>
  <c r="M121"/>
  <c r="L121"/>
  <c r="K121"/>
  <c r="E121"/>
  <c r="D121"/>
  <c r="AP120"/>
  <c r="AO120"/>
  <c r="AN120"/>
  <c r="AL120"/>
  <c r="AK120"/>
  <c r="AJ120"/>
  <c r="AH120"/>
  <c r="AG120"/>
  <c r="AF120"/>
  <c r="AD120"/>
  <c r="AC120"/>
  <c r="AB120"/>
  <c r="AA120"/>
  <c r="Z120"/>
  <c r="Y120"/>
  <c r="X120"/>
  <c r="W120"/>
  <c r="V120"/>
  <c r="U120"/>
  <c r="T120"/>
  <c r="S120"/>
  <c r="R120"/>
  <c r="Q120"/>
  <c r="P120"/>
  <c r="O120"/>
  <c r="N120"/>
  <c r="M120"/>
  <c r="L120"/>
  <c r="K120"/>
  <c r="E120"/>
  <c r="D120"/>
  <c r="AP119"/>
  <c r="AO119"/>
  <c r="AN119"/>
  <c r="AL119"/>
  <c r="AK119"/>
  <c r="AJ119"/>
  <c r="AH119"/>
  <c r="AG119"/>
  <c r="AF119"/>
  <c r="AD119"/>
  <c r="AC119"/>
  <c r="AB119"/>
  <c r="AA119"/>
  <c r="Z119"/>
  <c r="Y119"/>
  <c r="X119"/>
  <c r="W119"/>
  <c r="V119"/>
  <c r="U119"/>
  <c r="T119"/>
  <c r="S119"/>
  <c r="R119"/>
  <c r="Q119"/>
  <c r="P119"/>
  <c r="O119"/>
  <c r="N119"/>
  <c r="M119"/>
  <c r="L119"/>
  <c r="K119"/>
  <c r="E119"/>
  <c r="D119"/>
  <c r="I118"/>
  <c r="G118"/>
  <c r="AP117"/>
  <c r="AO117"/>
  <c r="AN117"/>
  <c r="AL117"/>
  <c r="AK117"/>
  <c r="AJ117"/>
  <c r="AH117"/>
  <c r="AG117"/>
  <c r="AF117"/>
  <c r="AD117"/>
  <c r="AC117"/>
  <c r="AB117"/>
  <c r="AA117"/>
  <c r="Z117"/>
  <c r="Y117"/>
  <c r="X117"/>
  <c r="W117"/>
  <c r="V117"/>
  <c r="U117"/>
  <c r="T117"/>
  <c r="S117"/>
  <c r="R117"/>
  <c r="Q117"/>
  <c r="P117"/>
  <c r="O117"/>
  <c r="N117"/>
  <c r="M117"/>
  <c r="L117"/>
  <c r="K117"/>
  <c r="E117"/>
  <c r="D117"/>
  <c r="AP116"/>
  <c r="AO116"/>
  <c r="AN116"/>
  <c r="AL116"/>
  <c r="AK116"/>
  <c r="AJ116"/>
  <c r="AH116"/>
  <c r="AG116"/>
  <c r="AF116"/>
  <c r="AD116"/>
  <c r="AC116"/>
  <c r="AB116"/>
  <c r="AA116"/>
  <c r="Z116"/>
  <c r="Y116"/>
  <c r="X116"/>
  <c r="W116"/>
  <c r="V116"/>
  <c r="U116"/>
  <c r="T116"/>
  <c r="S116"/>
  <c r="R116"/>
  <c r="Q116"/>
  <c r="P116"/>
  <c r="O116"/>
  <c r="N116"/>
  <c r="M116"/>
  <c r="L116"/>
  <c r="K116"/>
  <c r="E116"/>
  <c r="D116"/>
  <c r="AP115"/>
  <c r="AO115"/>
  <c r="AN115"/>
  <c r="AL115"/>
  <c r="AK115"/>
  <c r="AJ115"/>
  <c r="AH115"/>
  <c r="AG115"/>
  <c r="AF115"/>
  <c r="AD115"/>
  <c r="AC115"/>
  <c r="AB115"/>
  <c r="AA115"/>
  <c r="Z115"/>
  <c r="Y115"/>
  <c r="X115"/>
  <c r="W115"/>
  <c r="V115"/>
  <c r="U115"/>
  <c r="T115"/>
  <c r="S115"/>
  <c r="R115"/>
  <c r="Q115"/>
  <c r="P115"/>
  <c r="O115"/>
  <c r="N115"/>
  <c r="M115"/>
  <c r="L115"/>
  <c r="K115"/>
  <c r="E115"/>
  <c r="D115"/>
  <c r="AP114"/>
  <c r="AO114"/>
  <c r="AN114"/>
  <c r="AL114"/>
  <c r="AK114"/>
  <c r="AJ114"/>
  <c r="AH114"/>
  <c r="AG114"/>
  <c r="AF114"/>
  <c r="AD114"/>
  <c r="AC114"/>
  <c r="AB114"/>
  <c r="AA114"/>
  <c r="Z114"/>
  <c r="Y114"/>
  <c r="X114"/>
  <c r="W114"/>
  <c r="V114"/>
  <c r="U114"/>
  <c r="T114"/>
  <c r="S114"/>
  <c r="R114"/>
  <c r="Q114"/>
  <c r="P114"/>
  <c r="O114"/>
  <c r="N114"/>
  <c r="M114"/>
  <c r="L114"/>
  <c r="K114"/>
  <c r="E114"/>
  <c r="D114"/>
  <c r="AP113"/>
  <c r="AO113"/>
  <c r="AN113"/>
  <c r="AL113"/>
  <c r="AK113"/>
  <c r="AJ113"/>
  <c r="AH113"/>
  <c r="AG113"/>
  <c r="AF113"/>
  <c r="AD113"/>
  <c r="AC113"/>
  <c r="AB113"/>
  <c r="AA113"/>
  <c r="Z113"/>
  <c r="Y113"/>
  <c r="X113"/>
  <c r="W113"/>
  <c r="V113"/>
  <c r="U113"/>
  <c r="T113"/>
  <c r="S113"/>
  <c r="R113"/>
  <c r="Q113"/>
  <c r="P113"/>
  <c r="O113"/>
  <c r="N113"/>
  <c r="M113"/>
  <c r="L113"/>
  <c r="K113"/>
  <c r="E113"/>
  <c r="D113"/>
  <c r="AP112"/>
  <c r="AO112"/>
  <c r="AN112"/>
  <c r="AL112"/>
  <c r="AK112"/>
  <c r="AJ112"/>
  <c r="AH112"/>
  <c r="AG112"/>
  <c r="AF112"/>
  <c r="AD112"/>
  <c r="AC112"/>
  <c r="AB112"/>
  <c r="AA112"/>
  <c r="Z112"/>
  <c r="Y112"/>
  <c r="X112"/>
  <c r="W112"/>
  <c r="V112"/>
  <c r="U112"/>
  <c r="T112"/>
  <c r="S112"/>
  <c r="R112"/>
  <c r="Q112"/>
  <c r="P112"/>
  <c r="O112"/>
  <c r="N112"/>
  <c r="M112"/>
  <c r="L112"/>
  <c r="K112"/>
  <c r="E112"/>
  <c r="D112"/>
  <c r="AP111"/>
  <c r="AO111"/>
  <c r="AN111"/>
  <c r="AL111"/>
  <c r="AK111"/>
  <c r="AJ111"/>
  <c r="AH111"/>
  <c r="AG111"/>
  <c r="AF111"/>
  <c r="AD111"/>
  <c r="AC111"/>
  <c r="AB111"/>
  <c r="AA111"/>
  <c r="Z111"/>
  <c r="Y111"/>
  <c r="X111"/>
  <c r="W111"/>
  <c r="V111"/>
  <c r="U111"/>
  <c r="T111"/>
  <c r="S111"/>
  <c r="R111"/>
  <c r="Q111"/>
  <c r="P111"/>
  <c r="O111"/>
  <c r="N111"/>
  <c r="M111"/>
  <c r="L111"/>
  <c r="K111"/>
  <c r="E111"/>
  <c r="D111"/>
  <c r="AP110"/>
  <c r="AO110"/>
  <c r="AN110"/>
  <c r="AL110"/>
  <c r="AK110"/>
  <c r="AJ110"/>
  <c r="AH110"/>
  <c r="AG110"/>
  <c r="AF110"/>
  <c r="AD110"/>
  <c r="AC110"/>
  <c r="AB110"/>
  <c r="AA110"/>
  <c r="Z110"/>
  <c r="Y110"/>
  <c r="X110"/>
  <c r="W110"/>
  <c r="V110"/>
  <c r="U110"/>
  <c r="T110"/>
  <c r="S110"/>
  <c r="R110"/>
  <c r="Q110"/>
  <c r="P110"/>
  <c r="O110"/>
  <c r="N110"/>
  <c r="M110"/>
  <c r="L110"/>
  <c r="K110"/>
  <c r="E110"/>
  <c r="D110"/>
  <c r="AP109"/>
  <c r="AO109"/>
  <c r="AN109"/>
  <c r="AL109"/>
  <c r="AK109"/>
  <c r="AJ109"/>
  <c r="AH109"/>
  <c r="AG109"/>
  <c r="AF109"/>
  <c r="AD109"/>
  <c r="AC109"/>
  <c r="AB109"/>
  <c r="AA109"/>
  <c r="Z109"/>
  <c r="Y109"/>
  <c r="X109"/>
  <c r="W109"/>
  <c r="V109"/>
  <c r="U109"/>
  <c r="T109"/>
  <c r="S109"/>
  <c r="R109"/>
  <c r="Q109"/>
  <c r="P109"/>
  <c r="O109"/>
  <c r="N109"/>
  <c r="M109"/>
  <c r="L109"/>
  <c r="K109"/>
  <c r="E109"/>
  <c r="D109"/>
  <c r="AP108"/>
  <c r="AO108"/>
  <c r="AN108"/>
  <c r="AL108"/>
  <c r="AK108"/>
  <c r="AJ108"/>
  <c r="AH108"/>
  <c r="AG108"/>
  <c r="AF108"/>
  <c r="AD108"/>
  <c r="AC108"/>
  <c r="AB108"/>
  <c r="AA108"/>
  <c r="Z108"/>
  <c r="Y108"/>
  <c r="X108"/>
  <c r="W108"/>
  <c r="V108"/>
  <c r="U108"/>
  <c r="T108"/>
  <c r="S108"/>
  <c r="R108"/>
  <c r="Q108"/>
  <c r="P108"/>
  <c r="O108"/>
  <c r="N108"/>
  <c r="M108"/>
  <c r="L108"/>
  <c r="K108"/>
  <c r="E108"/>
  <c r="D108"/>
  <c r="I107"/>
  <c r="G107"/>
  <c r="I106"/>
  <c r="G106"/>
  <c r="AP105"/>
  <c r="AO105"/>
  <c r="AN105"/>
  <c r="AL105"/>
  <c r="AK105"/>
  <c r="AJ105"/>
  <c r="AH105"/>
  <c r="AG105"/>
  <c r="AF105"/>
  <c r="AD105"/>
  <c r="AC105"/>
  <c r="AB105"/>
  <c r="AA105"/>
  <c r="Z105"/>
  <c r="Y105"/>
  <c r="X105"/>
  <c r="W105"/>
  <c r="V105"/>
  <c r="U105"/>
  <c r="T105"/>
  <c r="S105"/>
  <c r="R105"/>
  <c r="Q105"/>
  <c r="P105"/>
  <c r="O105"/>
  <c r="N105"/>
  <c r="M105"/>
  <c r="L105"/>
  <c r="K105"/>
  <c r="E105"/>
  <c r="D105"/>
  <c r="AP104"/>
  <c r="AO104"/>
  <c r="AN104"/>
  <c r="AL104"/>
  <c r="AK104"/>
  <c r="AJ104"/>
  <c r="AH104"/>
  <c r="AG104"/>
  <c r="AF104"/>
  <c r="AD104"/>
  <c r="AC104"/>
  <c r="AB104"/>
  <c r="AA104"/>
  <c r="Z104"/>
  <c r="Y104"/>
  <c r="X104"/>
  <c r="W104"/>
  <c r="V104"/>
  <c r="U104"/>
  <c r="T104"/>
  <c r="S104"/>
  <c r="R104"/>
  <c r="Q104"/>
  <c r="P104"/>
  <c r="O104"/>
  <c r="N104"/>
  <c r="M104"/>
  <c r="L104"/>
  <c r="K104"/>
  <c r="E104"/>
  <c r="D104"/>
  <c r="AP103"/>
  <c r="AO103"/>
  <c r="AN103"/>
  <c r="AL103"/>
  <c r="AK103"/>
  <c r="AJ103"/>
  <c r="AH103"/>
  <c r="AG103"/>
  <c r="AF103"/>
  <c r="AD103"/>
  <c r="AC103"/>
  <c r="AB103"/>
  <c r="AA103"/>
  <c r="Z103"/>
  <c r="Y103"/>
  <c r="X103"/>
  <c r="W103"/>
  <c r="V103"/>
  <c r="U103"/>
  <c r="T103"/>
  <c r="S103"/>
  <c r="R103"/>
  <c r="Q103"/>
  <c r="P103"/>
  <c r="O103"/>
  <c r="N103"/>
  <c r="M103"/>
  <c r="L103"/>
  <c r="K103"/>
  <c r="E103"/>
  <c r="D103"/>
  <c r="AP102"/>
  <c r="AO102"/>
  <c r="AN102"/>
  <c r="AL102"/>
  <c r="AK102"/>
  <c r="AJ102"/>
  <c r="AH102"/>
  <c r="AG102"/>
  <c r="AF102"/>
  <c r="AD102"/>
  <c r="AC102"/>
  <c r="AB102"/>
  <c r="AA102"/>
  <c r="Z102"/>
  <c r="Y102"/>
  <c r="X102"/>
  <c r="W102"/>
  <c r="V102"/>
  <c r="U102"/>
  <c r="T102"/>
  <c r="S102"/>
  <c r="R102"/>
  <c r="Q102"/>
  <c r="P102"/>
  <c r="O102"/>
  <c r="N102"/>
  <c r="M102"/>
  <c r="L102"/>
  <c r="K102"/>
  <c r="E102"/>
  <c r="D102"/>
  <c r="AP101"/>
  <c r="AO101"/>
  <c r="AN101"/>
  <c r="AL101"/>
  <c r="AK101"/>
  <c r="AJ101"/>
  <c r="AH101"/>
  <c r="AG101"/>
  <c r="AF101"/>
  <c r="AD101"/>
  <c r="AC101"/>
  <c r="AB101"/>
  <c r="AA101"/>
  <c r="Z101"/>
  <c r="Y101"/>
  <c r="X101"/>
  <c r="W101"/>
  <c r="V101"/>
  <c r="U101"/>
  <c r="T101"/>
  <c r="S101"/>
  <c r="R101"/>
  <c r="Q101"/>
  <c r="P101"/>
  <c r="O101"/>
  <c r="N101"/>
  <c r="M101"/>
  <c r="L101"/>
  <c r="K101"/>
  <c r="E101"/>
  <c r="D101"/>
  <c r="AP100"/>
  <c r="AO100"/>
  <c r="AN100"/>
  <c r="AL100"/>
  <c r="AK100"/>
  <c r="AJ100"/>
  <c r="AH100"/>
  <c r="AG100"/>
  <c r="AF100"/>
  <c r="AD100"/>
  <c r="AC100"/>
  <c r="AB100"/>
  <c r="AA100"/>
  <c r="Z100"/>
  <c r="Y100"/>
  <c r="X100"/>
  <c r="W100"/>
  <c r="V100"/>
  <c r="U100"/>
  <c r="T100"/>
  <c r="S100"/>
  <c r="R100"/>
  <c r="Q100"/>
  <c r="P100"/>
  <c r="O100"/>
  <c r="N100"/>
  <c r="M100"/>
  <c r="L100"/>
  <c r="K100"/>
  <c r="E100"/>
  <c r="D100"/>
  <c r="AP99"/>
  <c r="AO99"/>
  <c r="AN99"/>
  <c r="AL99"/>
  <c r="AK99"/>
  <c r="AJ99"/>
  <c r="AH99"/>
  <c r="AG99"/>
  <c r="AF99"/>
  <c r="AD99"/>
  <c r="AC99"/>
  <c r="AB99"/>
  <c r="AA99"/>
  <c r="Z99"/>
  <c r="Y99"/>
  <c r="X99"/>
  <c r="W99"/>
  <c r="V99"/>
  <c r="U99"/>
  <c r="T99"/>
  <c r="S99"/>
  <c r="R99"/>
  <c r="Q99"/>
  <c r="P99"/>
  <c r="O99"/>
  <c r="N99"/>
  <c r="M99"/>
  <c r="L99"/>
  <c r="K99"/>
  <c r="E99"/>
  <c r="D99"/>
  <c r="AP98"/>
  <c r="AO98"/>
  <c r="AN98"/>
  <c r="AL98"/>
  <c r="AK98"/>
  <c r="AJ98"/>
  <c r="AH98"/>
  <c r="AG98"/>
  <c r="AF98"/>
  <c r="AD98"/>
  <c r="AC98"/>
  <c r="AB98"/>
  <c r="AA98"/>
  <c r="Z98"/>
  <c r="Y98"/>
  <c r="X98"/>
  <c r="W98"/>
  <c r="V98"/>
  <c r="U98"/>
  <c r="T98"/>
  <c r="S98"/>
  <c r="R98"/>
  <c r="Q98"/>
  <c r="P98"/>
  <c r="O98"/>
  <c r="N98"/>
  <c r="M98"/>
  <c r="L98"/>
  <c r="K98"/>
  <c r="E98"/>
  <c r="D98"/>
  <c r="AP97"/>
  <c r="AO97"/>
  <c r="AN97"/>
  <c r="AL97"/>
  <c r="AK97"/>
  <c r="AJ97"/>
  <c r="AH97"/>
  <c r="AG97"/>
  <c r="AF97"/>
  <c r="AD97"/>
  <c r="AC97"/>
  <c r="AB97"/>
  <c r="AA97"/>
  <c r="Z97"/>
  <c r="Y97"/>
  <c r="X97"/>
  <c r="W97"/>
  <c r="V97"/>
  <c r="U97"/>
  <c r="T97"/>
  <c r="S97"/>
  <c r="R97"/>
  <c r="Q97"/>
  <c r="P97"/>
  <c r="O97"/>
  <c r="N97"/>
  <c r="M97"/>
  <c r="L97"/>
  <c r="K97"/>
  <c r="E97"/>
  <c r="D97"/>
  <c r="I96"/>
  <c r="G96"/>
  <c r="AP95"/>
  <c r="AO95"/>
  <c r="AN95"/>
  <c r="AL95"/>
  <c r="AK95"/>
  <c r="AJ95"/>
  <c r="AH95"/>
  <c r="AG95"/>
  <c r="AF95"/>
  <c r="AD95"/>
  <c r="AC95"/>
  <c r="AB95"/>
  <c r="AA95"/>
  <c r="Z95"/>
  <c r="Y95"/>
  <c r="X95"/>
  <c r="W95"/>
  <c r="V95"/>
  <c r="U95"/>
  <c r="T95"/>
  <c r="S95"/>
  <c r="R95"/>
  <c r="Q95"/>
  <c r="P95"/>
  <c r="O95"/>
  <c r="N95"/>
  <c r="M95"/>
  <c r="L95"/>
  <c r="K95"/>
  <c r="E95"/>
  <c r="D95"/>
  <c r="AP94"/>
  <c r="AO94"/>
  <c r="AN94"/>
  <c r="AL94"/>
  <c r="AK94"/>
  <c r="AJ94"/>
  <c r="AH94"/>
  <c r="AG94"/>
  <c r="AF94"/>
  <c r="AD94"/>
  <c r="AC94"/>
  <c r="AB94"/>
  <c r="AA94"/>
  <c r="Z94"/>
  <c r="Y94"/>
  <c r="X94"/>
  <c r="W94"/>
  <c r="V94"/>
  <c r="U94"/>
  <c r="T94"/>
  <c r="S94"/>
  <c r="R94"/>
  <c r="Q94"/>
  <c r="P94"/>
  <c r="O94"/>
  <c r="N94"/>
  <c r="M94"/>
  <c r="L94"/>
  <c r="K94"/>
  <c r="E94"/>
  <c r="D94"/>
  <c r="AP93"/>
  <c r="AO93"/>
  <c r="AN93"/>
  <c r="AL93"/>
  <c r="AK93"/>
  <c r="AJ93"/>
  <c r="AH93"/>
  <c r="AG93"/>
  <c r="AF93"/>
  <c r="AD93"/>
  <c r="AC93"/>
  <c r="AB93"/>
  <c r="AA93"/>
  <c r="Z93"/>
  <c r="Y93"/>
  <c r="X93"/>
  <c r="W93"/>
  <c r="V93"/>
  <c r="U93"/>
  <c r="T93"/>
  <c r="S93"/>
  <c r="R93"/>
  <c r="Q93"/>
  <c r="P93"/>
  <c r="O93"/>
  <c r="N93"/>
  <c r="M93"/>
  <c r="L93"/>
  <c r="K93"/>
  <c r="E93"/>
  <c r="D93"/>
  <c r="AP92"/>
  <c r="AO92"/>
  <c r="AN92"/>
  <c r="AL92"/>
  <c r="AK92"/>
  <c r="AJ92"/>
  <c r="AH92"/>
  <c r="AG92"/>
  <c r="AF92"/>
  <c r="AD92"/>
  <c r="AC92"/>
  <c r="AB92"/>
  <c r="AA92"/>
  <c r="Z92"/>
  <c r="Y92"/>
  <c r="X92"/>
  <c r="W92"/>
  <c r="V92"/>
  <c r="U92"/>
  <c r="T92"/>
  <c r="S92"/>
  <c r="R92"/>
  <c r="Q92"/>
  <c r="P92"/>
  <c r="O92"/>
  <c r="N92"/>
  <c r="M92"/>
  <c r="L92"/>
  <c r="K92"/>
  <c r="E92"/>
  <c r="D92"/>
  <c r="AP91"/>
  <c r="AO91"/>
  <c r="AN91"/>
  <c r="AL91"/>
  <c r="AK91"/>
  <c r="AJ91"/>
  <c r="AH91"/>
  <c r="AG91"/>
  <c r="AF91"/>
  <c r="AD91"/>
  <c r="AC91"/>
  <c r="AB91"/>
  <c r="AA91"/>
  <c r="Z91"/>
  <c r="Y91"/>
  <c r="X91"/>
  <c r="W91"/>
  <c r="V91"/>
  <c r="U91"/>
  <c r="T91"/>
  <c r="S91"/>
  <c r="R91"/>
  <c r="Q91"/>
  <c r="P91"/>
  <c r="O91"/>
  <c r="N91"/>
  <c r="M91"/>
  <c r="L91"/>
  <c r="K91"/>
  <c r="E91"/>
  <c r="D91"/>
  <c r="AP90"/>
  <c r="AO90"/>
  <c r="AN90"/>
  <c r="AL90"/>
  <c r="AK90"/>
  <c r="AJ90"/>
  <c r="AH90"/>
  <c r="AG90"/>
  <c r="AF90"/>
  <c r="AD90"/>
  <c r="AC90"/>
  <c r="AB90"/>
  <c r="AA90"/>
  <c r="Z90"/>
  <c r="Y90"/>
  <c r="X90"/>
  <c r="W90"/>
  <c r="V90"/>
  <c r="U90"/>
  <c r="T90"/>
  <c r="S90"/>
  <c r="R90"/>
  <c r="Q90"/>
  <c r="P90"/>
  <c r="O90"/>
  <c r="N90"/>
  <c r="M90"/>
  <c r="L90"/>
  <c r="K90"/>
  <c r="E90"/>
  <c r="D90"/>
  <c r="I89"/>
  <c r="G89"/>
  <c r="AP88"/>
  <c r="AO88"/>
  <c r="AN88"/>
  <c r="AL88"/>
  <c r="AK88"/>
  <c r="AJ88"/>
  <c r="AH88"/>
  <c r="AG88"/>
  <c r="AF88"/>
  <c r="AD88"/>
  <c r="AC88"/>
  <c r="AB88"/>
  <c r="AA88"/>
  <c r="Z88"/>
  <c r="Y88"/>
  <c r="X88"/>
  <c r="W88"/>
  <c r="V88"/>
  <c r="U88"/>
  <c r="T88"/>
  <c r="S88"/>
  <c r="R88"/>
  <c r="Q88"/>
  <c r="P88"/>
  <c r="O88"/>
  <c r="N88"/>
  <c r="M88"/>
  <c r="L88"/>
  <c r="K88"/>
  <c r="E88"/>
  <c r="D88"/>
  <c r="AP87"/>
  <c r="AO87"/>
  <c r="AN87"/>
  <c r="AL87"/>
  <c r="AK87"/>
  <c r="AJ87"/>
  <c r="AH87"/>
  <c r="AG87"/>
  <c r="AF87"/>
  <c r="AD87"/>
  <c r="AC87"/>
  <c r="AB87"/>
  <c r="AA87"/>
  <c r="Z87"/>
  <c r="Y87"/>
  <c r="X87"/>
  <c r="W87"/>
  <c r="V87"/>
  <c r="U87"/>
  <c r="T87"/>
  <c r="S87"/>
  <c r="R87"/>
  <c r="Q87"/>
  <c r="P87"/>
  <c r="O87"/>
  <c r="N87"/>
  <c r="M87"/>
  <c r="L87"/>
  <c r="K87"/>
  <c r="E87"/>
  <c r="D87"/>
  <c r="AP86"/>
  <c r="AO86"/>
  <c r="AN86"/>
  <c r="AL86"/>
  <c r="AK86"/>
  <c r="AJ86"/>
  <c r="AH86"/>
  <c r="AG86"/>
  <c r="AF86"/>
  <c r="AD86"/>
  <c r="AC86"/>
  <c r="AB86"/>
  <c r="AA86"/>
  <c r="Z86"/>
  <c r="Y86"/>
  <c r="X86"/>
  <c r="W86"/>
  <c r="V86"/>
  <c r="U86"/>
  <c r="T86"/>
  <c r="S86"/>
  <c r="R86"/>
  <c r="Q86"/>
  <c r="P86"/>
  <c r="O86"/>
  <c r="N86"/>
  <c r="M86"/>
  <c r="L86"/>
  <c r="K86"/>
  <c r="E86"/>
  <c r="D86"/>
  <c r="AP85"/>
  <c r="AO85"/>
  <c r="AN85"/>
  <c r="AL85"/>
  <c r="AK85"/>
  <c r="AJ85"/>
  <c r="AH85"/>
  <c r="AG85"/>
  <c r="AF85"/>
  <c r="AD85"/>
  <c r="AC85"/>
  <c r="AB85"/>
  <c r="AA85"/>
  <c r="Z85"/>
  <c r="Y85"/>
  <c r="X85"/>
  <c r="W85"/>
  <c r="V85"/>
  <c r="U85"/>
  <c r="T85"/>
  <c r="S85"/>
  <c r="R85"/>
  <c r="Q85"/>
  <c r="P85"/>
  <c r="O85"/>
  <c r="N85"/>
  <c r="M85"/>
  <c r="L85"/>
  <c r="K85"/>
  <c r="E85"/>
  <c r="D85"/>
  <c r="AP84"/>
  <c r="AO84"/>
  <c r="AN84"/>
  <c r="AL84"/>
  <c r="AK84"/>
  <c r="AJ84"/>
  <c r="AH84"/>
  <c r="AG84"/>
  <c r="AF84"/>
  <c r="AD84"/>
  <c r="AC84"/>
  <c r="AB84"/>
  <c r="AA84"/>
  <c r="Z84"/>
  <c r="Y84"/>
  <c r="X84"/>
  <c r="W84"/>
  <c r="V84"/>
  <c r="U84"/>
  <c r="T84"/>
  <c r="S84"/>
  <c r="R84"/>
  <c r="Q84"/>
  <c r="P84"/>
  <c r="O84"/>
  <c r="N84"/>
  <c r="M84"/>
  <c r="L84"/>
  <c r="K84"/>
  <c r="E84"/>
  <c r="D84"/>
  <c r="I83"/>
  <c r="G83"/>
  <c r="AP82"/>
  <c r="AO82"/>
  <c r="AN82"/>
  <c r="AL82"/>
  <c r="AK82"/>
  <c r="AJ82"/>
  <c r="AH82"/>
  <c r="AG82"/>
  <c r="AF82"/>
  <c r="AD82"/>
  <c r="AC82"/>
  <c r="AB82"/>
  <c r="AA82"/>
  <c r="Z82"/>
  <c r="Y82"/>
  <c r="X82"/>
  <c r="W82"/>
  <c r="V82"/>
  <c r="U82"/>
  <c r="T82"/>
  <c r="S82"/>
  <c r="R82"/>
  <c r="Q82"/>
  <c r="P82"/>
  <c r="O82"/>
  <c r="N82"/>
  <c r="M82"/>
  <c r="L82"/>
  <c r="K82"/>
  <c r="E82"/>
  <c r="D82"/>
  <c r="AP81"/>
  <c r="AO81"/>
  <c r="AN81"/>
  <c r="AL81"/>
  <c r="AK81"/>
  <c r="AJ81"/>
  <c r="AH81"/>
  <c r="AG81"/>
  <c r="AF81"/>
  <c r="AD81"/>
  <c r="AC81"/>
  <c r="AB81"/>
  <c r="AA81"/>
  <c r="Z81"/>
  <c r="Y81"/>
  <c r="X81"/>
  <c r="W81"/>
  <c r="V81"/>
  <c r="U81"/>
  <c r="T81"/>
  <c r="S81"/>
  <c r="R81"/>
  <c r="Q81"/>
  <c r="P81"/>
  <c r="O81"/>
  <c r="N81"/>
  <c r="M81"/>
  <c r="L81"/>
  <c r="K81"/>
  <c r="E81"/>
  <c r="D81"/>
  <c r="AP80"/>
  <c r="AO80"/>
  <c r="AN80"/>
  <c r="AL80"/>
  <c r="AK80"/>
  <c r="AJ80"/>
  <c r="AH80"/>
  <c r="AG80"/>
  <c r="AF80"/>
  <c r="AD80"/>
  <c r="AC80"/>
  <c r="AB80"/>
  <c r="AA80"/>
  <c r="Z80"/>
  <c r="Y80"/>
  <c r="X80"/>
  <c r="W80"/>
  <c r="V80"/>
  <c r="U80"/>
  <c r="T80"/>
  <c r="S80"/>
  <c r="R80"/>
  <c r="Q80"/>
  <c r="P80"/>
  <c r="O80"/>
  <c r="N80"/>
  <c r="M80"/>
  <c r="L80"/>
  <c r="K80"/>
  <c r="E80"/>
  <c r="D80"/>
  <c r="AP79"/>
  <c r="AO79"/>
  <c r="AN79"/>
  <c r="AL79"/>
  <c r="AK79"/>
  <c r="AJ79"/>
  <c r="AH79"/>
  <c r="AG79"/>
  <c r="AF79"/>
  <c r="AD79"/>
  <c r="AC79"/>
  <c r="AB79"/>
  <c r="AA79"/>
  <c r="Z79"/>
  <c r="Y79"/>
  <c r="X79"/>
  <c r="W79"/>
  <c r="V79"/>
  <c r="U79"/>
  <c r="T79"/>
  <c r="S79"/>
  <c r="R79"/>
  <c r="Q79"/>
  <c r="P79"/>
  <c r="O79"/>
  <c r="N79"/>
  <c r="M79"/>
  <c r="L79"/>
  <c r="K79"/>
  <c r="E79"/>
  <c r="D79"/>
  <c r="AP78"/>
  <c r="AO78"/>
  <c r="AN78"/>
  <c r="AL78"/>
  <c r="AK78"/>
  <c r="AJ78"/>
  <c r="AH78"/>
  <c r="AG78"/>
  <c r="AF78"/>
  <c r="AD78"/>
  <c r="AC78"/>
  <c r="AB78"/>
  <c r="AA78"/>
  <c r="Z78"/>
  <c r="Y78"/>
  <c r="X78"/>
  <c r="W78"/>
  <c r="V78"/>
  <c r="U78"/>
  <c r="T78"/>
  <c r="S78"/>
  <c r="R78"/>
  <c r="Q78"/>
  <c r="P78"/>
  <c r="O78"/>
  <c r="N78"/>
  <c r="M78"/>
  <c r="L78"/>
  <c r="K78"/>
  <c r="E78"/>
  <c r="D78"/>
  <c r="AP77"/>
  <c r="AO77"/>
  <c r="AN77"/>
  <c r="AL77"/>
  <c r="AK77"/>
  <c r="AJ77"/>
  <c r="AH77"/>
  <c r="AG77"/>
  <c r="AF77"/>
  <c r="AD77"/>
  <c r="AC77"/>
  <c r="AB77"/>
  <c r="AA77"/>
  <c r="Z77"/>
  <c r="Y77"/>
  <c r="X77"/>
  <c r="W77"/>
  <c r="V77"/>
  <c r="U77"/>
  <c r="T77"/>
  <c r="S77"/>
  <c r="R77"/>
  <c r="Q77"/>
  <c r="P77"/>
  <c r="O77"/>
  <c r="N77"/>
  <c r="M77"/>
  <c r="L77"/>
  <c r="K77"/>
  <c r="E77"/>
  <c r="D77"/>
  <c r="AP76"/>
  <c r="AO76"/>
  <c r="AN76"/>
  <c r="AL76"/>
  <c r="AK76"/>
  <c r="AJ76"/>
  <c r="AH76"/>
  <c r="AG76"/>
  <c r="AF76"/>
  <c r="AD76"/>
  <c r="AC76"/>
  <c r="AB76"/>
  <c r="AA76"/>
  <c r="Z76"/>
  <c r="Y76"/>
  <c r="X76"/>
  <c r="W76"/>
  <c r="V76"/>
  <c r="U76"/>
  <c r="T76"/>
  <c r="S76"/>
  <c r="R76"/>
  <c r="Q76"/>
  <c r="P76"/>
  <c r="O76"/>
  <c r="N76"/>
  <c r="M76"/>
  <c r="L76"/>
  <c r="K76"/>
  <c r="E76"/>
  <c r="D76"/>
  <c r="AP75"/>
  <c r="AO75"/>
  <c r="AN75"/>
  <c r="AL75"/>
  <c r="AK75"/>
  <c r="AJ75"/>
  <c r="AH75"/>
  <c r="AG75"/>
  <c r="AF75"/>
  <c r="AD75"/>
  <c r="AC75"/>
  <c r="AB75"/>
  <c r="AA75"/>
  <c r="Z75"/>
  <c r="Y75"/>
  <c r="X75"/>
  <c r="W75"/>
  <c r="V75"/>
  <c r="U75"/>
  <c r="T75"/>
  <c r="S75"/>
  <c r="R75"/>
  <c r="Q75"/>
  <c r="P75"/>
  <c r="O75"/>
  <c r="N75"/>
  <c r="M75"/>
  <c r="L75"/>
  <c r="K75"/>
  <c r="E75"/>
  <c r="D75"/>
  <c r="AP74"/>
  <c r="AO74"/>
  <c r="AN74"/>
  <c r="AL74"/>
  <c r="AK74"/>
  <c r="AJ74"/>
  <c r="AH74"/>
  <c r="AG74"/>
  <c r="AF74"/>
  <c r="AD74"/>
  <c r="AC74"/>
  <c r="AB74"/>
  <c r="AA74"/>
  <c r="Z74"/>
  <c r="Y74"/>
  <c r="X74"/>
  <c r="W74"/>
  <c r="V74"/>
  <c r="U74"/>
  <c r="T74"/>
  <c r="S74"/>
  <c r="R74"/>
  <c r="Q74"/>
  <c r="P74"/>
  <c r="O74"/>
  <c r="N74"/>
  <c r="M74"/>
  <c r="L74"/>
  <c r="K74"/>
  <c r="E74"/>
  <c r="D74"/>
  <c r="AP73"/>
  <c r="AO73"/>
  <c r="AN73"/>
  <c r="AL73"/>
  <c r="AK73"/>
  <c r="AJ73"/>
  <c r="AH73"/>
  <c r="AG73"/>
  <c r="AF73"/>
  <c r="AD73"/>
  <c r="AC73"/>
  <c r="AB73"/>
  <c r="AA73"/>
  <c r="Z73"/>
  <c r="Y73"/>
  <c r="X73"/>
  <c r="W73"/>
  <c r="V73"/>
  <c r="U73"/>
  <c r="T73"/>
  <c r="S73"/>
  <c r="R73"/>
  <c r="Q73"/>
  <c r="P73"/>
  <c r="O73"/>
  <c r="N73"/>
  <c r="M73"/>
  <c r="L73"/>
  <c r="K73"/>
  <c r="E73"/>
  <c r="D73"/>
  <c r="AP72"/>
  <c r="AO72"/>
  <c r="AN72"/>
  <c r="AL72"/>
  <c r="AK72"/>
  <c r="AJ72"/>
  <c r="AH72"/>
  <c r="AG72"/>
  <c r="AF72"/>
  <c r="AD72"/>
  <c r="AC72"/>
  <c r="AB72"/>
  <c r="AA72"/>
  <c r="Z72"/>
  <c r="Y72"/>
  <c r="X72"/>
  <c r="W72"/>
  <c r="V72"/>
  <c r="U72"/>
  <c r="T72"/>
  <c r="S72"/>
  <c r="R72"/>
  <c r="Q72"/>
  <c r="P72"/>
  <c r="O72"/>
  <c r="N72"/>
  <c r="M72"/>
  <c r="L72"/>
  <c r="K72"/>
  <c r="E72"/>
  <c r="D72"/>
  <c r="AP71"/>
  <c r="AO71"/>
  <c r="AN71"/>
  <c r="AL71"/>
  <c r="AK71"/>
  <c r="AJ71"/>
  <c r="AH71"/>
  <c r="AG71"/>
  <c r="AF71"/>
  <c r="AD71"/>
  <c r="AC71"/>
  <c r="AB71"/>
  <c r="AA71"/>
  <c r="Z71"/>
  <c r="Y71"/>
  <c r="X71"/>
  <c r="W71"/>
  <c r="V71"/>
  <c r="U71"/>
  <c r="T71"/>
  <c r="S71"/>
  <c r="R71"/>
  <c r="Q71"/>
  <c r="P71"/>
  <c r="O71"/>
  <c r="N71"/>
  <c r="M71"/>
  <c r="L71"/>
  <c r="K71"/>
  <c r="E71"/>
  <c r="D71"/>
  <c r="AP70"/>
  <c r="AO70"/>
  <c r="AN70"/>
  <c r="AL70"/>
  <c r="AK70"/>
  <c r="AJ70"/>
  <c r="AH70"/>
  <c r="AG70"/>
  <c r="AF70"/>
  <c r="AD70"/>
  <c r="AC70"/>
  <c r="AB70"/>
  <c r="AA70"/>
  <c r="Z70"/>
  <c r="Y70"/>
  <c r="X70"/>
  <c r="W70"/>
  <c r="V70"/>
  <c r="U70"/>
  <c r="T70"/>
  <c r="S70"/>
  <c r="R70"/>
  <c r="Q70"/>
  <c r="P70"/>
  <c r="O70"/>
  <c r="N70"/>
  <c r="M70"/>
  <c r="L70"/>
  <c r="K70"/>
  <c r="E70"/>
  <c r="D70"/>
  <c r="AP69"/>
  <c r="AO69"/>
  <c r="AN69"/>
  <c r="AL69"/>
  <c r="AK69"/>
  <c r="AJ69"/>
  <c r="AH69"/>
  <c r="AG69"/>
  <c r="AF69"/>
  <c r="AD69"/>
  <c r="AC69"/>
  <c r="AB69"/>
  <c r="AA69"/>
  <c r="Z69"/>
  <c r="Y69"/>
  <c r="X69"/>
  <c r="W69"/>
  <c r="V69"/>
  <c r="U69"/>
  <c r="T69"/>
  <c r="S69"/>
  <c r="R69"/>
  <c r="Q69"/>
  <c r="P69"/>
  <c r="O69"/>
  <c r="N69"/>
  <c r="M69"/>
  <c r="L69"/>
  <c r="K69"/>
  <c r="E69"/>
  <c r="D69"/>
  <c r="AP68"/>
  <c r="AO68"/>
  <c r="AN68"/>
  <c r="AL68"/>
  <c r="AK68"/>
  <c r="AJ68"/>
  <c r="AH68"/>
  <c r="AG68"/>
  <c r="AF68"/>
  <c r="AD68"/>
  <c r="AC68"/>
  <c r="AB68"/>
  <c r="AA68"/>
  <c r="Z68"/>
  <c r="Y68"/>
  <c r="X68"/>
  <c r="W68"/>
  <c r="V68"/>
  <c r="U68"/>
  <c r="T68"/>
  <c r="S68"/>
  <c r="R68"/>
  <c r="Q68"/>
  <c r="P68"/>
  <c r="O68"/>
  <c r="N68"/>
  <c r="M68"/>
  <c r="L68"/>
  <c r="K68"/>
  <c r="E68"/>
  <c r="D68"/>
  <c r="AP67"/>
  <c r="AO67"/>
  <c r="AN67"/>
  <c r="AL67"/>
  <c r="AK67"/>
  <c r="AJ67"/>
  <c r="AH67"/>
  <c r="AG67"/>
  <c r="AF67"/>
  <c r="AD67"/>
  <c r="AC67"/>
  <c r="AB67"/>
  <c r="AA67"/>
  <c r="Z67"/>
  <c r="Y67"/>
  <c r="X67"/>
  <c r="W67"/>
  <c r="V67"/>
  <c r="U67"/>
  <c r="T67"/>
  <c r="S67"/>
  <c r="R67"/>
  <c r="Q67"/>
  <c r="P67"/>
  <c r="O67"/>
  <c r="N67"/>
  <c r="M67"/>
  <c r="L67"/>
  <c r="K67"/>
  <c r="E67"/>
  <c r="D67"/>
  <c r="AP66"/>
  <c r="AO66"/>
  <c r="AN66"/>
  <c r="AL66"/>
  <c r="AK66"/>
  <c r="AJ66"/>
  <c r="AH66"/>
  <c r="AG66"/>
  <c r="AF66"/>
  <c r="AD66"/>
  <c r="AC66"/>
  <c r="AB66"/>
  <c r="AA66"/>
  <c r="Z66"/>
  <c r="Y66"/>
  <c r="X66"/>
  <c r="W66"/>
  <c r="V66"/>
  <c r="U66"/>
  <c r="T66"/>
  <c r="S66"/>
  <c r="R66"/>
  <c r="Q66"/>
  <c r="P66"/>
  <c r="O66"/>
  <c r="N66"/>
  <c r="M66"/>
  <c r="L66"/>
  <c r="K66"/>
  <c r="E66"/>
  <c r="D66"/>
  <c r="AP65"/>
  <c r="AO65"/>
  <c r="AN65"/>
  <c r="AL65"/>
  <c r="AK65"/>
  <c r="AJ65"/>
  <c r="AH65"/>
  <c r="AG65"/>
  <c r="AF65"/>
  <c r="AD65"/>
  <c r="AC65"/>
  <c r="AB65"/>
  <c r="AA65"/>
  <c r="Z65"/>
  <c r="Y65"/>
  <c r="X65"/>
  <c r="W65"/>
  <c r="V65"/>
  <c r="U65"/>
  <c r="T65"/>
  <c r="S65"/>
  <c r="R65"/>
  <c r="Q65"/>
  <c r="P65"/>
  <c r="O65"/>
  <c r="N65"/>
  <c r="M65"/>
  <c r="L65"/>
  <c r="K65"/>
  <c r="E65"/>
  <c r="D65"/>
  <c r="AP64"/>
  <c r="AO64"/>
  <c r="AN64"/>
  <c r="AL64"/>
  <c r="AK64"/>
  <c r="AJ64"/>
  <c r="AH64"/>
  <c r="AG64"/>
  <c r="AF64"/>
  <c r="AD64"/>
  <c r="AC64"/>
  <c r="AB64"/>
  <c r="AA64"/>
  <c r="Z64"/>
  <c r="Y64"/>
  <c r="X64"/>
  <c r="W64"/>
  <c r="V64"/>
  <c r="U64"/>
  <c r="T64"/>
  <c r="S64"/>
  <c r="R64"/>
  <c r="Q64"/>
  <c r="P64"/>
  <c r="O64"/>
  <c r="N64"/>
  <c r="M64"/>
  <c r="L64"/>
  <c r="K64"/>
  <c r="E64"/>
  <c r="D64"/>
  <c r="AP63"/>
  <c r="AO63"/>
  <c r="AN63"/>
  <c r="AL63"/>
  <c r="AK63"/>
  <c r="AJ63"/>
  <c r="AH63"/>
  <c r="AG63"/>
  <c r="AF63"/>
  <c r="AD63"/>
  <c r="AC63"/>
  <c r="AB63"/>
  <c r="AA63"/>
  <c r="Z63"/>
  <c r="Y63"/>
  <c r="X63"/>
  <c r="W63"/>
  <c r="V63"/>
  <c r="U63"/>
  <c r="T63"/>
  <c r="S63"/>
  <c r="R63"/>
  <c r="Q63"/>
  <c r="P63"/>
  <c r="O63"/>
  <c r="N63"/>
  <c r="M63"/>
  <c r="L63"/>
  <c r="K63"/>
  <c r="E63"/>
  <c r="D63"/>
  <c r="AP62"/>
  <c r="AO62"/>
  <c r="AN62"/>
  <c r="AL62"/>
  <c r="AK62"/>
  <c r="AJ62"/>
  <c r="AH62"/>
  <c r="AG62"/>
  <c r="AF62"/>
  <c r="AD62"/>
  <c r="AC62"/>
  <c r="AB62"/>
  <c r="AA62"/>
  <c r="Z62"/>
  <c r="Y62"/>
  <c r="X62"/>
  <c r="W62"/>
  <c r="V62"/>
  <c r="U62"/>
  <c r="T62"/>
  <c r="S62"/>
  <c r="R62"/>
  <c r="Q62"/>
  <c r="P62"/>
  <c r="O62"/>
  <c r="N62"/>
  <c r="M62"/>
  <c r="L62"/>
  <c r="K62"/>
  <c r="E62"/>
  <c r="D62"/>
  <c r="AP61"/>
  <c r="AO61"/>
  <c r="AN61"/>
  <c r="AL61"/>
  <c r="AK61"/>
  <c r="AJ61"/>
  <c r="AH61"/>
  <c r="AG61"/>
  <c r="AF61"/>
  <c r="AD61"/>
  <c r="AC61"/>
  <c r="AB61"/>
  <c r="AA61"/>
  <c r="Z61"/>
  <c r="Y61"/>
  <c r="X61"/>
  <c r="W61"/>
  <c r="V61"/>
  <c r="U61"/>
  <c r="T61"/>
  <c r="S61"/>
  <c r="R61"/>
  <c r="Q61"/>
  <c r="P61"/>
  <c r="O61"/>
  <c r="N61"/>
  <c r="M61"/>
  <c r="L61"/>
  <c r="K61"/>
  <c r="E61"/>
  <c r="D61"/>
  <c r="AP60"/>
  <c r="AO60"/>
  <c r="AN60"/>
  <c r="AL60"/>
  <c r="AK60"/>
  <c r="AJ60"/>
  <c r="AH60"/>
  <c r="AG60"/>
  <c r="AF60"/>
  <c r="AD60"/>
  <c r="AC60"/>
  <c r="AB60"/>
  <c r="AA60"/>
  <c r="Z60"/>
  <c r="Y60"/>
  <c r="X60"/>
  <c r="W60"/>
  <c r="V60"/>
  <c r="U60"/>
  <c r="T60"/>
  <c r="S60"/>
  <c r="R60"/>
  <c r="Q60"/>
  <c r="P60"/>
  <c r="O60"/>
  <c r="N60"/>
  <c r="M60"/>
  <c r="L60"/>
  <c r="K60"/>
  <c r="E60"/>
  <c r="D60"/>
  <c r="AP59"/>
  <c r="AO59"/>
  <c r="AN59"/>
  <c r="AL59"/>
  <c r="AK59"/>
  <c r="AJ59"/>
  <c r="AH59"/>
  <c r="AG59"/>
  <c r="AF59"/>
  <c r="AD59"/>
  <c r="AC59"/>
  <c r="AB59"/>
  <c r="AA59"/>
  <c r="Z59"/>
  <c r="Y59"/>
  <c r="X59"/>
  <c r="W59"/>
  <c r="V59"/>
  <c r="U59"/>
  <c r="T59"/>
  <c r="S59"/>
  <c r="R59"/>
  <c r="Q59"/>
  <c r="P59"/>
  <c r="O59"/>
  <c r="N59"/>
  <c r="M59"/>
  <c r="L59"/>
  <c r="K59"/>
  <c r="E59"/>
  <c r="D59"/>
  <c r="AP58"/>
  <c r="AO58"/>
  <c r="AN58"/>
  <c r="AL58"/>
  <c r="AK58"/>
  <c r="AJ58"/>
  <c r="AH58"/>
  <c r="AG58"/>
  <c r="AF58"/>
  <c r="AD58"/>
  <c r="AC58"/>
  <c r="AB58"/>
  <c r="AA58"/>
  <c r="Z58"/>
  <c r="Y58"/>
  <c r="X58"/>
  <c r="W58"/>
  <c r="V58"/>
  <c r="U58"/>
  <c r="T58"/>
  <c r="S58"/>
  <c r="R58"/>
  <c r="Q58"/>
  <c r="P58"/>
  <c r="O58"/>
  <c r="N58"/>
  <c r="M58"/>
  <c r="L58"/>
  <c r="K58"/>
  <c r="E58"/>
  <c r="D58"/>
  <c r="AP57"/>
  <c r="AO57"/>
  <c r="AN57"/>
  <c r="AL57"/>
  <c r="AK57"/>
  <c r="AJ57"/>
  <c r="AH57"/>
  <c r="AG57"/>
  <c r="AF57"/>
  <c r="AD57"/>
  <c r="AC57"/>
  <c r="AB57"/>
  <c r="AA57"/>
  <c r="Z57"/>
  <c r="Y57"/>
  <c r="X57"/>
  <c r="W57"/>
  <c r="V57"/>
  <c r="U57"/>
  <c r="T57"/>
  <c r="S57"/>
  <c r="R57"/>
  <c r="Q57"/>
  <c r="P57"/>
  <c r="O57"/>
  <c r="N57"/>
  <c r="M57"/>
  <c r="L57"/>
  <c r="K57"/>
  <c r="E57"/>
  <c r="D57"/>
  <c r="AP56"/>
  <c r="AO56"/>
  <c r="AN56"/>
  <c r="AL56"/>
  <c r="AK56"/>
  <c r="AJ56"/>
  <c r="AH56"/>
  <c r="AG56"/>
  <c r="AF56"/>
  <c r="AD56"/>
  <c r="AC56"/>
  <c r="AB56"/>
  <c r="AA56"/>
  <c r="Z56"/>
  <c r="Y56"/>
  <c r="X56"/>
  <c r="W56"/>
  <c r="V56"/>
  <c r="U56"/>
  <c r="T56"/>
  <c r="S56"/>
  <c r="R56"/>
  <c r="Q56"/>
  <c r="P56"/>
  <c r="O56"/>
  <c r="N56"/>
  <c r="M56"/>
  <c r="L56"/>
  <c r="K56"/>
  <c r="E56"/>
  <c r="D56"/>
  <c r="AP55"/>
  <c r="AO55"/>
  <c r="AN55"/>
  <c r="AL55"/>
  <c r="AK55"/>
  <c r="AJ55"/>
  <c r="AH55"/>
  <c r="AG55"/>
  <c r="AF55"/>
  <c r="AD55"/>
  <c r="AC55"/>
  <c r="AB55"/>
  <c r="AA55"/>
  <c r="Z55"/>
  <c r="Y55"/>
  <c r="X55"/>
  <c r="W55"/>
  <c r="V55"/>
  <c r="U55"/>
  <c r="T55"/>
  <c r="S55"/>
  <c r="R55"/>
  <c r="Q55"/>
  <c r="P55"/>
  <c r="O55"/>
  <c r="N55"/>
  <c r="M55"/>
  <c r="L55"/>
  <c r="K55"/>
  <c r="E55"/>
  <c r="D55"/>
  <c r="AP54"/>
  <c r="AO54"/>
  <c r="AN54"/>
  <c r="AL54"/>
  <c r="AK54"/>
  <c r="AJ54"/>
  <c r="AH54"/>
  <c r="AG54"/>
  <c r="AF54"/>
  <c r="AD54"/>
  <c r="AC54"/>
  <c r="AB54"/>
  <c r="AA54"/>
  <c r="Z54"/>
  <c r="Y54"/>
  <c r="X54"/>
  <c r="W54"/>
  <c r="V54"/>
  <c r="U54"/>
  <c r="T54"/>
  <c r="S54"/>
  <c r="R54"/>
  <c r="Q54"/>
  <c r="P54"/>
  <c r="O54"/>
  <c r="N54"/>
  <c r="M54"/>
  <c r="L54"/>
  <c r="K54"/>
  <c r="E54"/>
  <c r="D54"/>
  <c r="AP53"/>
  <c r="AO53"/>
  <c r="AN53"/>
  <c r="AL53"/>
  <c r="AK53"/>
  <c r="AJ53"/>
  <c r="AH53"/>
  <c r="AG53"/>
  <c r="AF53"/>
  <c r="AD53"/>
  <c r="AC53"/>
  <c r="AB53"/>
  <c r="AA53"/>
  <c r="Z53"/>
  <c r="Y53"/>
  <c r="X53"/>
  <c r="W53"/>
  <c r="V53"/>
  <c r="U53"/>
  <c r="T53"/>
  <c r="S53"/>
  <c r="R53"/>
  <c r="Q53"/>
  <c r="P53"/>
  <c r="O53"/>
  <c r="N53"/>
  <c r="M53"/>
  <c r="L53"/>
  <c r="K53"/>
  <c r="E53"/>
  <c r="D53"/>
  <c r="AP52"/>
  <c r="AO52"/>
  <c r="AN52"/>
  <c r="AL52"/>
  <c r="AK52"/>
  <c r="AJ52"/>
  <c r="AH52"/>
  <c r="AG52"/>
  <c r="AF52"/>
  <c r="AD52"/>
  <c r="AC52"/>
  <c r="AB52"/>
  <c r="AA52"/>
  <c r="Z52"/>
  <c r="Y52"/>
  <c r="X52"/>
  <c r="W52"/>
  <c r="V52"/>
  <c r="U52"/>
  <c r="T52"/>
  <c r="S52"/>
  <c r="R52"/>
  <c r="Q52"/>
  <c r="P52"/>
  <c r="O52"/>
  <c r="N52"/>
  <c r="M52"/>
  <c r="L52"/>
  <c r="K52"/>
  <c r="E52"/>
  <c r="D52"/>
  <c r="AP51"/>
  <c r="AO51"/>
  <c r="AN51"/>
  <c r="AL51"/>
  <c r="AK51"/>
  <c r="AJ51"/>
  <c r="AH51"/>
  <c r="AG51"/>
  <c r="AF51"/>
  <c r="AD51"/>
  <c r="AC51"/>
  <c r="AB51"/>
  <c r="AA51"/>
  <c r="Z51"/>
  <c r="Y51"/>
  <c r="X51"/>
  <c r="W51"/>
  <c r="V51"/>
  <c r="U51"/>
  <c r="T51"/>
  <c r="S51"/>
  <c r="R51"/>
  <c r="Q51"/>
  <c r="P51"/>
  <c r="O51"/>
  <c r="N51"/>
  <c r="M51"/>
  <c r="L51"/>
  <c r="K51"/>
  <c r="E51"/>
  <c r="D51"/>
  <c r="AP50"/>
  <c r="AO50"/>
  <c r="AN50"/>
  <c r="AL50"/>
  <c r="AK50"/>
  <c r="AJ50"/>
  <c r="AH50"/>
  <c r="AG50"/>
  <c r="AF50"/>
  <c r="AD50"/>
  <c r="AC50"/>
  <c r="AB50"/>
  <c r="AA50"/>
  <c r="Z50"/>
  <c r="Y50"/>
  <c r="X50"/>
  <c r="W50"/>
  <c r="V50"/>
  <c r="U50"/>
  <c r="T50"/>
  <c r="S50"/>
  <c r="R50"/>
  <c r="Q50"/>
  <c r="P50"/>
  <c r="O50"/>
  <c r="N50"/>
  <c r="M50"/>
  <c r="L50"/>
  <c r="K50"/>
  <c r="E50"/>
  <c r="D50"/>
  <c r="AP49"/>
  <c r="AO49"/>
  <c r="AN49"/>
  <c r="AL49"/>
  <c r="AK49"/>
  <c r="AJ49"/>
  <c r="AH49"/>
  <c r="AG49"/>
  <c r="AF49"/>
  <c r="AD49"/>
  <c r="AC49"/>
  <c r="AB49"/>
  <c r="AA49"/>
  <c r="Z49"/>
  <c r="Y49"/>
  <c r="X49"/>
  <c r="W49"/>
  <c r="V49"/>
  <c r="U49"/>
  <c r="T49"/>
  <c r="S49"/>
  <c r="R49"/>
  <c r="Q49"/>
  <c r="P49"/>
  <c r="O49"/>
  <c r="N49"/>
  <c r="M49"/>
  <c r="L49"/>
  <c r="K49"/>
  <c r="E49"/>
  <c r="D49"/>
  <c r="AP48"/>
  <c r="AO48"/>
  <c r="AN48"/>
  <c r="AL48"/>
  <c r="AK48"/>
  <c r="AJ48"/>
  <c r="AH48"/>
  <c r="AG48"/>
  <c r="AF48"/>
  <c r="AD48"/>
  <c r="AC48"/>
  <c r="AB48"/>
  <c r="AA48"/>
  <c r="Z48"/>
  <c r="Y48"/>
  <c r="X48"/>
  <c r="W48"/>
  <c r="V48"/>
  <c r="U48"/>
  <c r="T48"/>
  <c r="S48"/>
  <c r="R48"/>
  <c r="Q48"/>
  <c r="P48"/>
  <c r="O48"/>
  <c r="N48"/>
  <c r="M48"/>
  <c r="L48"/>
  <c r="K48"/>
  <c r="E48"/>
  <c r="D48"/>
  <c r="I47"/>
  <c r="G47"/>
  <c r="AP46"/>
  <c r="AO46"/>
  <c r="AN46"/>
  <c r="AL46"/>
  <c r="AK46"/>
  <c r="AJ46"/>
  <c r="AH46"/>
  <c r="AG46"/>
  <c r="AF46"/>
  <c r="AD46"/>
  <c r="AC46"/>
  <c r="AB46"/>
  <c r="AA46"/>
  <c r="Z46"/>
  <c r="Y46"/>
  <c r="X46"/>
  <c r="W46"/>
  <c r="V46"/>
  <c r="U46"/>
  <c r="T46"/>
  <c r="S46"/>
  <c r="R46"/>
  <c r="Q46"/>
  <c r="P46"/>
  <c r="O46"/>
  <c r="N46"/>
  <c r="M46"/>
  <c r="L46"/>
  <c r="K46"/>
  <c r="E46"/>
  <c r="D46"/>
  <c r="AP45"/>
  <c r="AO45"/>
  <c r="AN45"/>
  <c r="AL45"/>
  <c r="AK45"/>
  <c r="AJ45"/>
  <c r="AH45"/>
  <c r="AG45"/>
  <c r="AF45"/>
  <c r="AD45"/>
  <c r="AC45"/>
  <c r="AB45"/>
  <c r="AA45"/>
  <c r="Z45"/>
  <c r="Y45"/>
  <c r="X45"/>
  <c r="W45"/>
  <c r="V45"/>
  <c r="U45"/>
  <c r="T45"/>
  <c r="S45"/>
  <c r="R45"/>
  <c r="Q45"/>
  <c r="P45"/>
  <c r="O45"/>
  <c r="N45"/>
  <c r="M45"/>
  <c r="L45"/>
  <c r="K45"/>
  <c r="E45"/>
  <c r="D45"/>
  <c r="AP44"/>
  <c r="AO44"/>
  <c r="AN44"/>
  <c r="AL44"/>
  <c r="AK44"/>
  <c r="AJ44"/>
  <c r="AH44"/>
  <c r="AG44"/>
  <c r="AF44"/>
  <c r="AD44"/>
  <c r="AC44"/>
  <c r="AB44"/>
  <c r="AA44"/>
  <c r="Z44"/>
  <c r="Y44"/>
  <c r="X44"/>
  <c r="W44"/>
  <c r="V44"/>
  <c r="U44"/>
  <c r="T44"/>
  <c r="S44"/>
  <c r="R44"/>
  <c r="Q44"/>
  <c r="P44"/>
  <c r="O44"/>
  <c r="N44"/>
  <c r="M44"/>
  <c r="L44"/>
  <c r="K44"/>
  <c r="E44"/>
  <c r="D44"/>
  <c r="AP43"/>
  <c r="AO43"/>
  <c r="AN43"/>
  <c r="AL43"/>
  <c r="AK43"/>
  <c r="AJ43"/>
  <c r="AH43"/>
  <c r="AG43"/>
  <c r="AF43"/>
  <c r="AD43"/>
  <c r="AC43"/>
  <c r="AB43"/>
  <c r="AA43"/>
  <c r="Z43"/>
  <c r="Y43"/>
  <c r="X43"/>
  <c r="W43"/>
  <c r="V43"/>
  <c r="U43"/>
  <c r="T43"/>
  <c r="S43"/>
  <c r="R43"/>
  <c r="Q43"/>
  <c r="P43"/>
  <c r="O43"/>
  <c r="N43"/>
  <c r="M43"/>
  <c r="L43"/>
  <c r="K43"/>
  <c r="E43"/>
  <c r="D43"/>
  <c r="AP42"/>
  <c r="AO42"/>
  <c r="AN42"/>
  <c r="AL42"/>
  <c r="AK42"/>
  <c r="AJ42"/>
  <c r="AH42"/>
  <c r="AG42"/>
  <c r="AF42"/>
  <c r="AD42"/>
  <c r="AC42"/>
  <c r="AB42"/>
  <c r="AA42"/>
  <c r="Z42"/>
  <c r="Y42"/>
  <c r="X42"/>
  <c r="W42"/>
  <c r="V42"/>
  <c r="U42"/>
  <c r="T42"/>
  <c r="S42"/>
  <c r="R42"/>
  <c r="Q42"/>
  <c r="P42"/>
  <c r="O42"/>
  <c r="N42"/>
  <c r="M42"/>
  <c r="L42"/>
  <c r="K42"/>
  <c r="E42"/>
  <c r="D42"/>
  <c r="AP41"/>
  <c r="AO41"/>
  <c r="AN41"/>
  <c r="AL41"/>
  <c r="AK41"/>
  <c r="AJ41"/>
  <c r="AH41"/>
  <c r="AG41"/>
  <c r="AF41"/>
  <c r="AD41"/>
  <c r="AC41"/>
  <c r="AB41"/>
  <c r="AA41"/>
  <c r="Z41"/>
  <c r="Y41"/>
  <c r="X41"/>
  <c r="W41"/>
  <c r="V41"/>
  <c r="U41"/>
  <c r="T41"/>
  <c r="S41"/>
  <c r="R41"/>
  <c r="Q41"/>
  <c r="P41"/>
  <c r="O41"/>
  <c r="N41"/>
  <c r="M41"/>
  <c r="L41"/>
  <c r="K41"/>
  <c r="E41"/>
  <c r="D41"/>
  <c r="AP40"/>
  <c r="AO40"/>
  <c r="AN40"/>
  <c r="AL40"/>
  <c r="AK40"/>
  <c r="AJ40"/>
  <c r="AH40"/>
  <c r="AG40"/>
  <c r="AF40"/>
  <c r="AD40"/>
  <c r="AC40"/>
  <c r="AB40"/>
  <c r="AA40"/>
  <c r="Z40"/>
  <c r="Y40"/>
  <c r="X40"/>
  <c r="W40"/>
  <c r="V40"/>
  <c r="U40"/>
  <c r="T40"/>
  <c r="S40"/>
  <c r="R40"/>
  <c r="Q40"/>
  <c r="P40"/>
  <c r="O40"/>
  <c r="N40"/>
  <c r="M40"/>
  <c r="L40"/>
  <c r="K40"/>
  <c r="E40"/>
  <c r="D40"/>
  <c r="AP39"/>
  <c r="AO39"/>
  <c r="AN39"/>
  <c r="AL39"/>
  <c r="AK39"/>
  <c r="AJ39"/>
  <c r="AH39"/>
  <c r="AG39"/>
  <c r="AF39"/>
  <c r="AD39"/>
  <c r="AC39"/>
  <c r="AB39"/>
  <c r="AA39"/>
  <c r="Z39"/>
  <c r="Y39"/>
  <c r="X39"/>
  <c r="W39"/>
  <c r="V39"/>
  <c r="U39"/>
  <c r="T39"/>
  <c r="S39"/>
  <c r="R39"/>
  <c r="Q39"/>
  <c r="P39"/>
  <c r="O39"/>
  <c r="N39"/>
  <c r="M39"/>
  <c r="L39"/>
  <c r="K39"/>
  <c r="E39"/>
  <c r="D39"/>
  <c r="AP38"/>
  <c r="AO38"/>
  <c r="AN38"/>
  <c r="AL38"/>
  <c r="AK38"/>
  <c r="AJ38"/>
  <c r="AH38"/>
  <c r="AG38"/>
  <c r="AF38"/>
  <c r="AD38"/>
  <c r="AC38"/>
  <c r="AB38"/>
  <c r="AA38"/>
  <c r="Z38"/>
  <c r="Y38"/>
  <c r="X38"/>
  <c r="W38"/>
  <c r="V38"/>
  <c r="U38"/>
  <c r="T38"/>
  <c r="S38"/>
  <c r="R38"/>
  <c r="Q38"/>
  <c r="P38"/>
  <c r="O38"/>
  <c r="N38"/>
  <c r="M38"/>
  <c r="L38"/>
  <c r="K38"/>
  <c r="E38"/>
  <c r="D38"/>
  <c r="AP37"/>
  <c r="AO37"/>
  <c r="AN37"/>
  <c r="AL37"/>
  <c r="AK37"/>
  <c r="AJ37"/>
  <c r="AH37"/>
  <c r="AG37"/>
  <c r="AF37"/>
  <c r="AD37"/>
  <c r="AC37"/>
  <c r="AB37"/>
  <c r="AA37"/>
  <c r="Z37"/>
  <c r="Y37"/>
  <c r="X37"/>
  <c r="W37"/>
  <c r="V37"/>
  <c r="U37"/>
  <c r="T37"/>
  <c r="S37"/>
  <c r="R37"/>
  <c r="Q37"/>
  <c r="P37"/>
  <c r="O37"/>
  <c r="N37"/>
  <c r="M37"/>
  <c r="L37"/>
  <c r="K37"/>
  <c r="E37"/>
  <c r="D37"/>
  <c r="AP36"/>
  <c r="AO36"/>
  <c r="AN36"/>
  <c r="AL36"/>
  <c r="AK36"/>
  <c r="AJ36"/>
  <c r="AH36"/>
  <c r="AG36"/>
  <c r="AF36"/>
  <c r="AD36"/>
  <c r="AC36"/>
  <c r="AB36"/>
  <c r="AA36"/>
  <c r="Z36"/>
  <c r="Y36"/>
  <c r="X36"/>
  <c r="W36"/>
  <c r="V36"/>
  <c r="U36"/>
  <c r="T36"/>
  <c r="S36"/>
  <c r="R36"/>
  <c r="Q36"/>
  <c r="P36"/>
  <c r="O36"/>
  <c r="N36"/>
  <c r="M36"/>
  <c r="L36"/>
  <c r="K36"/>
  <c r="E36"/>
  <c r="D36"/>
  <c r="AP35"/>
  <c r="AO35"/>
  <c r="AN35"/>
  <c r="AL35"/>
  <c r="AK35"/>
  <c r="AJ35"/>
  <c r="AH35"/>
  <c r="AG35"/>
  <c r="AF35"/>
  <c r="AD35"/>
  <c r="AC35"/>
  <c r="AB35"/>
  <c r="AA35"/>
  <c r="Z35"/>
  <c r="Y35"/>
  <c r="X35"/>
  <c r="W35"/>
  <c r="V35"/>
  <c r="U35"/>
  <c r="T35"/>
  <c r="S35"/>
  <c r="R35"/>
  <c r="Q35"/>
  <c r="P35"/>
  <c r="O35"/>
  <c r="N35"/>
  <c r="M35"/>
  <c r="L35"/>
  <c r="K35"/>
  <c r="E35"/>
  <c r="D35"/>
  <c r="AP34"/>
  <c r="AO34"/>
  <c r="AN34"/>
  <c r="AL34"/>
  <c r="AK34"/>
  <c r="AJ34"/>
  <c r="AH34"/>
  <c r="AG34"/>
  <c r="AF34"/>
  <c r="AD34"/>
  <c r="AC34"/>
  <c r="AB34"/>
  <c r="AA34"/>
  <c r="Z34"/>
  <c r="Y34"/>
  <c r="X34"/>
  <c r="W34"/>
  <c r="V34"/>
  <c r="U34"/>
  <c r="T34"/>
  <c r="S34"/>
  <c r="R34"/>
  <c r="Q34"/>
  <c r="P34"/>
  <c r="O34"/>
  <c r="N34"/>
  <c r="M34"/>
  <c r="L34"/>
  <c r="K34"/>
  <c r="E34"/>
  <c r="D34"/>
  <c r="AP33"/>
  <c r="AO33"/>
  <c r="AN33"/>
  <c r="AL33"/>
  <c r="AK33"/>
  <c r="AJ33"/>
  <c r="AH33"/>
  <c r="AG33"/>
  <c r="AF33"/>
  <c r="AD33"/>
  <c r="AC33"/>
  <c r="AB33"/>
  <c r="AA33"/>
  <c r="Z33"/>
  <c r="Y33"/>
  <c r="X33"/>
  <c r="W33"/>
  <c r="V33"/>
  <c r="U33"/>
  <c r="T33"/>
  <c r="S33"/>
  <c r="R33"/>
  <c r="Q33"/>
  <c r="P33"/>
  <c r="O33"/>
  <c r="N33"/>
  <c r="M33"/>
  <c r="L33"/>
  <c r="K33"/>
  <c r="E33"/>
  <c r="D33"/>
  <c r="AP32"/>
  <c r="AO32"/>
  <c r="AN32"/>
  <c r="AL32"/>
  <c r="AK32"/>
  <c r="AJ32"/>
  <c r="AH32"/>
  <c r="AG32"/>
  <c r="AF32"/>
  <c r="AD32"/>
  <c r="AC32"/>
  <c r="AB32"/>
  <c r="AA32"/>
  <c r="Z32"/>
  <c r="Y32"/>
  <c r="X32"/>
  <c r="W32"/>
  <c r="V32"/>
  <c r="U32"/>
  <c r="T32"/>
  <c r="S32"/>
  <c r="R32"/>
  <c r="Q32"/>
  <c r="P32"/>
  <c r="O32"/>
  <c r="N32"/>
  <c r="M32"/>
  <c r="L32"/>
  <c r="K32"/>
  <c r="E32"/>
  <c r="D32"/>
  <c r="AP31"/>
  <c r="AO31"/>
  <c r="AN31"/>
  <c r="AL31"/>
  <c r="AK31"/>
  <c r="AJ31"/>
  <c r="AH31"/>
  <c r="AG31"/>
  <c r="AF31"/>
  <c r="AD31"/>
  <c r="AC31"/>
  <c r="AB31"/>
  <c r="AA31"/>
  <c r="Z31"/>
  <c r="Y31"/>
  <c r="X31"/>
  <c r="W31"/>
  <c r="V31"/>
  <c r="U31"/>
  <c r="T31"/>
  <c r="S31"/>
  <c r="R31"/>
  <c r="Q31"/>
  <c r="P31"/>
  <c r="O31"/>
  <c r="N31"/>
  <c r="M31"/>
  <c r="L31"/>
  <c r="K31"/>
  <c r="E31"/>
  <c r="D31"/>
  <c r="AP30"/>
  <c r="AO30"/>
  <c r="AN30"/>
  <c r="AL30"/>
  <c r="AK30"/>
  <c r="AJ30"/>
  <c r="AH30"/>
  <c r="AG30"/>
  <c r="AF30"/>
  <c r="AD30"/>
  <c r="AC30"/>
  <c r="AB30"/>
  <c r="AA30"/>
  <c r="Z30"/>
  <c r="Y30"/>
  <c r="X30"/>
  <c r="W30"/>
  <c r="V30"/>
  <c r="U30"/>
  <c r="T30"/>
  <c r="S30"/>
  <c r="R30"/>
  <c r="Q30"/>
  <c r="P30"/>
  <c r="O30"/>
  <c r="N30"/>
  <c r="M30"/>
  <c r="L30"/>
  <c r="K30"/>
  <c r="E30"/>
  <c r="D30"/>
  <c r="AP29"/>
  <c r="AO29"/>
  <c r="AN29"/>
  <c r="AL29"/>
  <c r="AK29"/>
  <c r="AJ29"/>
  <c r="AH29"/>
  <c r="AG29"/>
  <c r="AF29"/>
  <c r="AD29"/>
  <c r="AC29"/>
  <c r="AB29"/>
  <c r="AA29"/>
  <c r="Z29"/>
  <c r="Y29"/>
  <c r="X29"/>
  <c r="W29"/>
  <c r="V29"/>
  <c r="U29"/>
  <c r="T29"/>
  <c r="S29"/>
  <c r="R29"/>
  <c r="Q29"/>
  <c r="P29"/>
  <c r="O29"/>
  <c r="N29"/>
  <c r="M29"/>
  <c r="L29"/>
  <c r="K29"/>
  <c r="E29"/>
  <c r="D29"/>
  <c r="AP28"/>
  <c r="AO28"/>
  <c r="AN28"/>
  <c r="AL28"/>
  <c r="AK28"/>
  <c r="AJ28"/>
  <c r="AH28"/>
  <c r="AG28"/>
  <c r="AF28"/>
  <c r="AD28"/>
  <c r="AC28"/>
  <c r="AB28"/>
  <c r="AA28"/>
  <c r="Z28"/>
  <c r="Y28"/>
  <c r="X28"/>
  <c r="W28"/>
  <c r="V28"/>
  <c r="U28"/>
  <c r="T28"/>
  <c r="S28"/>
  <c r="R28"/>
  <c r="Q28"/>
  <c r="P28"/>
  <c r="O28"/>
  <c r="N28"/>
  <c r="M28"/>
  <c r="L28"/>
  <c r="K28"/>
  <c r="E28"/>
  <c r="D28"/>
  <c r="AP27"/>
  <c r="AO27"/>
  <c r="AN27"/>
  <c r="AL27"/>
  <c r="AK27"/>
  <c r="AJ27"/>
  <c r="AH27"/>
  <c r="AG27"/>
  <c r="AF27"/>
  <c r="AD27"/>
  <c r="AC27"/>
  <c r="AB27"/>
  <c r="AA27"/>
  <c r="Z27"/>
  <c r="Y27"/>
  <c r="X27"/>
  <c r="W27"/>
  <c r="V27"/>
  <c r="U27"/>
  <c r="T27"/>
  <c r="S27"/>
  <c r="R27"/>
  <c r="Q27"/>
  <c r="P27"/>
  <c r="O27"/>
  <c r="N27"/>
  <c r="M27"/>
  <c r="L27"/>
  <c r="K27"/>
  <c r="E27"/>
  <c r="D27"/>
  <c r="AP26"/>
  <c r="AO26"/>
  <c r="AN26"/>
  <c r="AL26"/>
  <c r="AK26"/>
  <c r="AJ26"/>
  <c r="AH26"/>
  <c r="AG26"/>
  <c r="AF26"/>
  <c r="AD26"/>
  <c r="AC26"/>
  <c r="AB26"/>
  <c r="AA26"/>
  <c r="Z26"/>
  <c r="Y26"/>
  <c r="X26"/>
  <c r="W26"/>
  <c r="V26"/>
  <c r="U26"/>
  <c r="T26"/>
  <c r="S26"/>
  <c r="R26"/>
  <c r="Q26"/>
  <c r="P26"/>
  <c r="O26"/>
  <c r="N26"/>
  <c r="M26"/>
  <c r="L26"/>
  <c r="K26"/>
  <c r="E26"/>
  <c r="D26"/>
  <c r="AP25"/>
  <c r="AO25"/>
  <c r="AN25"/>
  <c r="AL25"/>
  <c r="AK25"/>
  <c r="AJ25"/>
  <c r="AH25"/>
  <c r="AG25"/>
  <c r="AF25"/>
  <c r="AD25"/>
  <c r="AC25"/>
  <c r="AB25"/>
  <c r="AA25"/>
  <c r="Z25"/>
  <c r="Y25"/>
  <c r="X25"/>
  <c r="W25"/>
  <c r="V25"/>
  <c r="U25"/>
  <c r="T25"/>
  <c r="S25"/>
  <c r="R25"/>
  <c r="Q25"/>
  <c r="P25"/>
  <c r="O25"/>
  <c r="N25"/>
  <c r="M25"/>
  <c r="L25"/>
  <c r="K25"/>
  <c r="E25"/>
  <c r="D25"/>
  <c r="AP24"/>
  <c r="AO24"/>
  <c r="AN24"/>
  <c r="AL24"/>
  <c r="AK24"/>
  <c r="AJ24"/>
  <c r="AH24"/>
  <c r="AG24"/>
  <c r="AF24"/>
  <c r="AD24"/>
  <c r="AC24"/>
  <c r="AB24"/>
  <c r="AA24"/>
  <c r="Z24"/>
  <c r="Y24"/>
  <c r="X24"/>
  <c r="W24"/>
  <c r="V24"/>
  <c r="U24"/>
  <c r="T24"/>
  <c r="S24"/>
  <c r="R24"/>
  <c r="Q24"/>
  <c r="P24"/>
  <c r="O24"/>
  <c r="N24"/>
  <c r="M24"/>
  <c r="L24"/>
  <c r="K24"/>
  <c r="E24"/>
  <c r="D24"/>
  <c r="AP23"/>
  <c r="AO23"/>
  <c r="AN23"/>
  <c r="AL23"/>
  <c r="AK23"/>
  <c r="AJ23"/>
  <c r="AH23"/>
  <c r="AG23"/>
  <c r="AF23"/>
  <c r="AD23"/>
  <c r="AC23"/>
  <c r="AB23"/>
  <c r="AA23"/>
  <c r="Z23"/>
  <c r="Y23"/>
  <c r="X23"/>
  <c r="W23"/>
  <c r="V23"/>
  <c r="U23"/>
  <c r="T23"/>
  <c r="S23"/>
  <c r="R23"/>
  <c r="Q23"/>
  <c r="P23"/>
  <c r="O23"/>
  <c r="N23"/>
  <c r="M23"/>
  <c r="L23"/>
  <c r="K23"/>
  <c r="E23"/>
  <c r="D23"/>
  <c r="AP22"/>
  <c r="AO22"/>
  <c r="AN22"/>
  <c r="AL22"/>
  <c r="AK22"/>
  <c r="AJ22"/>
  <c r="AH22"/>
  <c r="AG22"/>
  <c r="AF22"/>
  <c r="AD22"/>
  <c r="AC22"/>
  <c r="AB22"/>
  <c r="AA22"/>
  <c r="Z22"/>
  <c r="Y22"/>
  <c r="X22"/>
  <c r="W22"/>
  <c r="V22"/>
  <c r="U22"/>
  <c r="T22"/>
  <c r="S22"/>
  <c r="R22"/>
  <c r="Q22"/>
  <c r="P22"/>
  <c r="O22"/>
  <c r="N22"/>
  <c r="M22"/>
  <c r="L22"/>
  <c r="K22"/>
  <c r="E22"/>
  <c r="D22"/>
  <c r="AP21"/>
  <c r="AO21"/>
  <c r="AN21"/>
  <c r="AL21"/>
  <c r="AK21"/>
  <c r="AJ21"/>
  <c r="AH21"/>
  <c r="AG21"/>
  <c r="AF21"/>
  <c r="AD21"/>
  <c r="AC21"/>
  <c r="AB21"/>
  <c r="AA21"/>
  <c r="Z21"/>
  <c r="Y21"/>
  <c r="X21"/>
  <c r="W21"/>
  <c r="V21"/>
  <c r="U21"/>
  <c r="T21"/>
  <c r="S21"/>
  <c r="R21"/>
  <c r="Q21"/>
  <c r="P21"/>
  <c r="O21"/>
  <c r="N21"/>
  <c r="M21"/>
  <c r="L21"/>
  <c r="K21"/>
  <c r="E21"/>
  <c r="D21"/>
  <c r="AP20"/>
  <c r="AO20"/>
  <c r="AN20"/>
  <c r="AL20"/>
  <c r="AK20"/>
  <c r="AJ20"/>
  <c r="AH20"/>
  <c r="AG20"/>
  <c r="AF20"/>
  <c r="AD20"/>
  <c r="AC20"/>
  <c r="AB20"/>
  <c r="AA20"/>
  <c r="Z20"/>
  <c r="Y20"/>
  <c r="X20"/>
  <c r="W20"/>
  <c r="V20"/>
  <c r="U20"/>
  <c r="T20"/>
  <c r="S20"/>
  <c r="R20"/>
  <c r="Q20"/>
  <c r="P20"/>
  <c r="O20"/>
  <c r="N20"/>
  <c r="M20"/>
  <c r="L20"/>
  <c r="K20"/>
  <c r="E20"/>
  <c r="D20"/>
  <c r="AP19"/>
  <c r="AO19"/>
  <c r="AN19"/>
  <c r="AL19"/>
  <c r="AK19"/>
  <c r="AJ19"/>
  <c r="AH19"/>
  <c r="AG19"/>
  <c r="AF19"/>
  <c r="AD19"/>
  <c r="AC19"/>
  <c r="AB19"/>
  <c r="AA19"/>
  <c r="Z19"/>
  <c r="Y19"/>
  <c r="X19"/>
  <c r="W19"/>
  <c r="V19"/>
  <c r="U19"/>
  <c r="T19"/>
  <c r="S19"/>
  <c r="R19"/>
  <c r="Q19"/>
  <c r="P19"/>
  <c r="O19"/>
  <c r="N19"/>
  <c r="M19"/>
  <c r="L19"/>
  <c r="K19"/>
  <c r="E19"/>
  <c r="D19"/>
  <c r="AP18"/>
  <c r="AO18"/>
  <c r="AN18"/>
  <c r="AL18"/>
  <c r="AK18"/>
  <c r="AJ18"/>
  <c r="AH18"/>
  <c r="AG18"/>
  <c r="AF18"/>
  <c r="AD18"/>
  <c r="AC18"/>
  <c r="AB18"/>
  <c r="AA18"/>
  <c r="Z18"/>
  <c r="Y18"/>
  <c r="X18"/>
  <c r="W18"/>
  <c r="V18"/>
  <c r="U18"/>
  <c r="T18"/>
  <c r="S18"/>
  <c r="R18"/>
  <c r="Q18"/>
  <c r="P18"/>
  <c r="O18"/>
  <c r="N18"/>
  <c r="M18"/>
  <c r="L18"/>
  <c r="K18"/>
  <c r="E18"/>
  <c r="D18"/>
  <c r="AP17"/>
  <c r="AO17"/>
  <c r="AN17"/>
  <c r="AL17"/>
  <c r="AK17"/>
  <c r="AJ17"/>
  <c r="AH17"/>
  <c r="AG17"/>
  <c r="AF17"/>
  <c r="AD17"/>
  <c r="AC17"/>
  <c r="AB17"/>
  <c r="AA17"/>
  <c r="Z17"/>
  <c r="Y17"/>
  <c r="X17"/>
  <c r="W17"/>
  <c r="V17"/>
  <c r="U17"/>
  <c r="T17"/>
  <c r="S17"/>
  <c r="R17"/>
  <c r="Q17"/>
  <c r="P17"/>
  <c r="O17"/>
  <c r="N17"/>
  <c r="M17"/>
  <c r="L17"/>
  <c r="K17"/>
  <c r="E17"/>
  <c r="D17"/>
  <c r="AP16"/>
  <c r="AO16"/>
  <c r="AN16"/>
  <c r="AL16"/>
  <c r="AK16"/>
  <c r="AJ16"/>
  <c r="AH16"/>
  <c r="AG16"/>
  <c r="AF16"/>
  <c r="AD16"/>
  <c r="AC16"/>
  <c r="AB16"/>
  <c r="AA16"/>
  <c r="Z16"/>
  <c r="Y16"/>
  <c r="X16"/>
  <c r="W16"/>
  <c r="V16"/>
  <c r="U16"/>
  <c r="T16"/>
  <c r="S16"/>
  <c r="R16"/>
  <c r="Q16"/>
  <c r="P16"/>
  <c r="O16"/>
  <c r="N16"/>
  <c r="M16"/>
  <c r="L16"/>
  <c r="K16"/>
  <c r="E16"/>
  <c r="D16"/>
  <c r="AP15"/>
  <c r="AO15"/>
  <c r="AN15"/>
  <c r="AL15"/>
  <c r="AK15"/>
  <c r="AJ15"/>
  <c r="AH15"/>
  <c r="AG15"/>
  <c r="AF15"/>
  <c r="AD15"/>
  <c r="AC15"/>
  <c r="AB15"/>
  <c r="AA15"/>
  <c r="Z15"/>
  <c r="Y15"/>
  <c r="X15"/>
  <c r="W15"/>
  <c r="V15"/>
  <c r="U15"/>
  <c r="T15"/>
  <c r="S15"/>
  <c r="R15"/>
  <c r="Q15"/>
  <c r="P15"/>
  <c r="O15"/>
  <c r="N15"/>
  <c r="M15"/>
  <c r="L15"/>
  <c r="K15"/>
  <c r="E15"/>
  <c r="D15"/>
  <c r="AP14"/>
  <c r="AO14"/>
  <c r="AN14"/>
  <c r="AL14"/>
  <c r="AK14"/>
  <c r="AJ14"/>
  <c r="AH14"/>
  <c r="AG14"/>
  <c r="AF14"/>
  <c r="AD14"/>
  <c r="AC14"/>
  <c r="AB14"/>
  <c r="AA14"/>
  <c r="Z14"/>
  <c r="Y14"/>
  <c r="X14"/>
  <c r="W14"/>
  <c r="V14"/>
  <c r="U14"/>
  <c r="T14"/>
  <c r="S14"/>
  <c r="R14"/>
  <c r="Q14"/>
  <c r="P14"/>
  <c r="O14"/>
  <c r="N14"/>
  <c r="M14"/>
  <c r="L14"/>
  <c r="K14"/>
  <c r="E14"/>
  <c r="D14"/>
  <c r="I13"/>
  <c r="G13"/>
  <c r="I12"/>
  <c r="G12"/>
  <c r="F217" i="27"/>
  <c r="E217"/>
  <c r="D217"/>
  <c r="C217"/>
  <c r="F216"/>
  <c r="E216"/>
  <c r="D216"/>
  <c r="C216"/>
  <c r="F215"/>
  <c r="E215"/>
  <c r="D215"/>
  <c r="C215"/>
  <c r="F214"/>
  <c r="E214"/>
  <c r="D214"/>
  <c r="C214"/>
  <c r="F213"/>
  <c r="E213"/>
  <c r="D213"/>
  <c r="C213"/>
  <c r="F207"/>
  <c r="E207"/>
  <c r="T10" i="4"/>
  <c r="T31" s="1"/>
  <c r="O47" i="21" l="1"/>
  <c r="D10" i="9"/>
  <c r="Q17" i="43"/>
  <c r="D10" i="10"/>
  <c r="P47" i="21"/>
  <c r="I5" i="27" s="1"/>
  <c r="I14" s="1"/>
  <c r="K537" i="38"/>
  <c r="R537"/>
  <c r="Z537"/>
  <c r="K538"/>
  <c r="R538"/>
  <c r="X538"/>
  <c r="L539"/>
  <c r="S539"/>
  <c r="Y539"/>
  <c r="N540"/>
  <c r="U540"/>
  <c r="K542"/>
  <c r="S542"/>
  <c r="Y542"/>
  <c r="L543"/>
  <c r="R543"/>
  <c r="Z543"/>
  <c r="N544"/>
  <c r="U544"/>
  <c r="P545"/>
  <c r="Z545"/>
  <c r="M546"/>
  <c r="W546"/>
  <c r="M547"/>
  <c r="Y547"/>
  <c r="O548"/>
  <c r="R549"/>
  <c r="N550"/>
  <c r="X565"/>
  <c r="N563"/>
  <c r="Y551"/>
  <c r="K533"/>
  <c r="O533"/>
  <c r="S533"/>
  <c r="W533"/>
  <c r="AA533"/>
  <c r="L534"/>
  <c r="P534"/>
  <c r="T534"/>
  <c r="X534"/>
  <c r="M535"/>
  <c r="Q535"/>
  <c r="U535"/>
  <c r="Y535"/>
  <c r="L536"/>
  <c r="Q536"/>
  <c r="V536"/>
  <c r="N537"/>
  <c r="S537"/>
  <c r="Y537"/>
  <c r="O538"/>
  <c r="T538"/>
  <c r="Z538"/>
  <c r="K539"/>
  <c r="P539"/>
  <c r="U539"/>
  <c r="AA539"/>
  <c r="M540"/>
  <c r="R540"/>
  <c r="X540"/>
  <c r="L542"/>
  <c r="Q542"/>
  <c r="W542"/>
  <c r="N543"/>
  <c r="T543"/>
  <c r="Y543"/>
  <c r="K544"/>
  <c r="Q544"/>
  <c r="V544"/>
  <c r="AA544"/>
  <c r="L545"/>
  <c r="T545"/>
  <c r="AA545"/>
  <c r="L546"/>
  <c r="S546"/>
  <c r="R547"/>
  <c r="Q548"/>
  <c r="AA548"/>
  <c r="L549"/>
  <c r="W549"/>
  <c r="L550"/>
  <c r="W550"/>
  <c r="M551"/>
  <c r="X551"/>
  <c r="L552"/>
  <c r="Z552"/>
  <c r="R553"/>
  <c r="N554"/>
  <c r="L561"/>
  <c r="U562"/>
  <c r="D20" i="12"/>
  <c r="M557" i="38"/>
  <c r="R558"/>
  <c r="N559"/>
  <c r="S564"/>
  <c r="V549"/>
  <c r="S550"/>
  <c r="T551"/>
  <c r="U552"/>
  <c r="M553"/>
  <c r="AA556"/>
  <c r="U557"/>
  <c r="Z558"/>
  <c r="V559"/>
  <c r="D43" i="12"/>
  <c r="F38"/>
  <c r="D31" s="1"/>
  <c r="AE565" i="38"/>
  <c r="F281"/>
  <c r="J281" s="1"/>
  <c r="F364"/>
  <c r="F557"/>
  <c r="H557" s="1"/>
  <c r="AI257"/>
  <c r="AM282"/>
  <c r="AE284"/>
  <c r="D55" i="27"/>
  <c r="F52" i="38"/>
  <c r="J52" s="1"/>
  <c r="F56"/>
  <c r="J56" s="1"/>
  <c r="F72"/>
  <c r="AP328"/>
  <c r="P565"/>
  <c r="AA564"/>
  <c r="K564"/>
  <c r="V563"/>
  <c r="M562"/>
  <c r="X561"/>
  <c r="P561"/>
  <c r="Z559"/>
  <c r="R559"/>
  <c r="V558"/>
  <c r="N558"/>
  <c r="Y557"/>
  <c r="Q557"/>
  <c r="W556"/>
  <c r="O556"/>
  <c r="V555"/>
  <c r="N555"/>
  <c r="AA554"/>
  <c r="V554"/>
  <c r="P554"/>
  <c r="K554"/>
  <c r="Z553"/>
  <c r="U553"/>
  <c r="O553"/>
  <c r="X552"/>
  <c r="R552"/>
  <c r="M552"/>
  <c r="AA551"/>
  <c r="U551"/>
  <c r="P551"/>
  <c r="K551"/>
  <c r="Z550"/>
  <c r="T550"/>
  <c r="O550"/>
  <c r="X549"/>
  <c r="S549"/>
  <c r="N549"/>
  <c r="W548"/>
  <c r="R548"/>
  <c r="M548"/>
  <c r="Z547"/>
  <c r="U547"/>
  <c r="P547"/>
  <c r="X546"/>
  <c r="L565"/>
  <c r="W564"/>
  <c r="R563"/>
  <c r="Y562"/>
  <c r="U561"/>
  <c r="M561"/>
  <c r="W559"/>
  <c r="O559"/>
  <c r="U558"/>
  <c r="M558"/>
  <c r="X557"/>
  <c r="P557"/>
  <c r="T556"/>
  <c r="L556"/>
  <c r="AA555"/>
  <c r="S555"/>
  <c r="K555"/>
  <c r="Z554"/>
  <c r="T554"/>
  <c r="O554"/>
  <c r="Y553"/>
  <c r="S553"/>
  <c r="N553"/>
  <c r="V552"/>
  <c r="T565"/>
  <c r="O564"/>
  <c r="Z563"/>
  <c r="Q562"/>
  <c r="Y561"/>
  <c r="Q561"/>
  <c r="AA559"/>
  <c r="S559"/>
  <c r="K559"/>
  <c r="Y558"/>
  <c r="Q558"/>
  <c r="T557"/>
  <c r="L557"/>
  <c r="X556"/>
  <c r="P556"/>
  <c r="W555"/>
  <c r="O555"/>
  <c r="W554"/>
  <c r="R554"/>
  <c r="L554"/>
  <c r="AA553"/>
  <c r="V553"/>
  <c r="Q553"/>
  <c r="K553"/>
  <c r="Y552"/>
  <c r="T552"/>
  <c r="N552"/>
  <c r="W551"/>
  <c r="Q551"/>
  <c r="L551"/>
  <c r="AA550"/>
  <c r="V550"/>
  <c r="P550"/>
  <c r="K550"/>
  <c r="Z549"/>
  <c r="T549"/>
  <c r="O549"/>
  <c r="Y548"/>
  <c r="S548"/>
  <c r="N548"/>
  <c r="V547"/>
  <c r="Q547"/>
  <c r="L547"/>
  <c r="Y546"/>
  <c r="T546"/>
  <c r="O546"/>
  <c r="X545"/>
  <c r="S545"/>
  <c r="N545"/>
  <c r="X544"/>
  <c r="T544"/>
  <c r="P544"/>
  <c r="L544"/>
  <c r="AA543"/>
  <c r="W543"/>
  <c r="S543"/>
  <c r="O543"/>
  <c r="K543"/>
  <c r="Z542"/>
  <c r="V542"/>
  <c r="R542"/>
  <c r="N542"/>
  <c r="AA540"/>
  <c r="W540"/>
  <c r="S540"/>
  <c r="O540"/>
  <c r="K540"/>
  <c r="Z539"/>
  <c r="V539"/>
  <c r="R539"/>
  <c r="R527" s="1"/>
  <c r="N539"/>
  <c r="Y538"/>
  <c r="Y527" s="1"/>
  <c r="U538"/>
  <c r="Q538"/>
  <c r="M538"/>
  <c r="X537"/>
  <c r="T537"/>
  <c r="P537"/>
  <c r="L537"/>
  <c r="L527" s="1"/>
  <c r="AA536"/>
  <c r="W536"/>
  <c r="S536"/>
  <c r="O536"/>
  <c r="K536"/>
  <c r="Z535"/>
  <c r="Z565"/>
  <c r="AK83"/>
  <c r="AH96"/>
  <c r="AE120"/>
  <c r="AM122"/>
  <c r="AE124"/>
  <c r="AQ125"/>
  <c r="F129"/>
  <c r="AQ129"/>
  <c r="AM130"/>
  <c r="AE132"/>
  <c r="AM179"/>
  <c r="F196"/>
  <c r="J196" s="1"/>
  <c r="AP214"/>
  <c r="L214"/>
  <c r="N243"/>
  <c r="R243"/>
  <c r="V243"/>
  <c r="Z243"/>
  <c r="AD243"/>
  <c r="AJ243"/>
  <c r="AO243"/>
  <c r="AH243"/>
  <c r="F14"/>
  <c r="H14" s="1"/>
  <c r="F20"/>
  <c r="J20" s="1"/>
  <c r="F24"/>
  <c r="J24" s="1"/>
  <c r="F28"/>
  <c r="J28" s="1"/>
  <c r="F32"/>
  <c r="J32" s="1"/>
  <c r="F36"/>
  <c r="J36" s="1"/>
  <c r="F40"/>
  <c r="J40" s="1"/>
  <c r="AC13"/>
  <c r="AM14"/>
  <c r="Y47"/>
  <c r="V13"/>
  <c r="AO13"/>
  <c r="AF13"/>
  <c r="X13"/>
  <c r="AI14"/>
  <c r="AM17"/>
  <c r="AM29"/>
  <c r="AI30"/>
  <c r="AQ32"/>
  <c r="Z107"/>
  <c r="AJ118"/>
  <c r="F123"/>
  <c r="H123" s="1"/>
  <c r="AG133"/>
  <c r="AL149"/>
  <c r="AQ179"/>
  <c r="F208"/>
  <c r="J208" s="1"/>
  <c r="N207"/>
  <c r="R207"/>
  <c r="V207"/>
  <c r="Z207"/>
  <c r="AD207"/>
  <c r="AM208"/>
  <c r="AO207"/>
  <c r="O207"/>
  <c r="AK207"/>
  <c r="AL207"/>
  <c r="F211"/>
  <c r="H211" s="1"/>
  <c r="U207"/>
  <c r="AC207"/>
  <c r="AH207"/>
  <c r="AQ211"/>
  <c r="AI213"/>
  <c r="P214"/>
  <c r="T214"/>
  <c r="X214"/>
  <c r="AB214"/>
  <c r="AG214"/>
  <c r="AL214"/>
  <c r="F216"/>
  <c r="H216" s="1"/>
  <c r="W214"/>
  <c r="AA214"/>
  <c r="AI218"/>
  <c r="AQ221"/>
  <c r="AA223"/>
  <c r="F234"/>
  <c r="J234" s="1"/>
  <c r="AO267"/>
  <c r="AQ284"/>
  <c r="AE289"/>
  <c r="AQ294"/>
  <c r="AI296"/>
  <c r="R13"/>
  <c r="Z13"/>
  <c r="AK13"/>
  <c r="AQ19"/>
  <c r="AQ65"/>
  <c r="AI81"/>
  <c r="Z83"/>
  <c r="F113"/>
  <c r="F117"/>
  <c r="H117" s="1"/>
  <c r="AI179"/>
  <c r="AB199"/>
  <c r="K214"/>
  <c r="V235"/>
  <c r="AO235"/>
  <c r="AG235"/>
  <c r="Q235"/>
  <c r="AQ250"/>
  <c r="AQ254"/>
  <c r="T312"/>
  <c r="L328"/>
  <c r="P328"/>
  <c r="T328"/>
  <c r="X328"/>
  <c r="AB328"/>
  <c r="AG328"/>
  <c r="AL328"/>
  <c r="F334"/>
  <c r="AM335"/>
  <c r="AI336"/>
  <c r="AQ338"/>
  <c r="AM339"/>
  <c r="N13"/>
  <c r="AD13"/>
  <c r="AA13"/>
  <c r="AP13"/>
  <c r="AN13"/>
  <c r="AQ16"/>
  <c r="AI18"/>
  <c r="AQ28"/>
  <c r="AM65"/>
  <c r="AI70"/>
  <c r="AM73"/>
  <c r="AM77"/>
  <c r="AI82"/>
  <c r="AE179"/>
  <c r="AK345"/>
  <c r="U13"/>
  <c r="F55"/>
  <c r="H55" s="1"/>
  <c r="AE65"/>
  <c r="W89"/>
  <c r="K149"/>
  <c r="F162"/>
  <c r="AH164"/>
  <c r="AM171"/>
  <c r="AI175"/>
  <c r="AE176"/>
  <c r="AE177"/>
  <c r="AM178"/>
  <c r="AE180"/>
  <c r="AM182"/>
  <c r="AQ183"/>
  <c r="AM187"/>
  <c r="F209"/>
  <c r="J209" s="1"/>
  <c r="M243"/>
  <c r="F257"/>
  <c r="AL260"/>
  <c r="Z312"/>
  <c r="AD312"/>
  <c r="AO312"/>
  <c r="AI315"/>
  <c r="AC312"/>
  <c r="AQ317"/>
  <c r="F336"/>
  <c r="AQ339"/>
  <c r="F347"/>
  <c r="H347" s="1"/>
  <c r="AM348"/>
  <c r="AE354"/>
  <c r="AM356"/>
  <c r="F565"/>
  <c r="J565" s="1"/>
  <c r="AM35"/>
  <c r="Q47"/>
  <c r="AC47"/>
  <c r="AN47"/>
  <c r="E47"/>
  <c r="AO47"/>
  <c r="S47"/>
  <c r="F81"/>
  <c r="J81" s="1"/>
  <c r="AE81"/>
  <c r="W118"/>
  <c r="AF118"/>
  <c r="AP118"/>
  <c r="L118"/>
  <c r="AN118"/>
  <c r="Z118"/>
  <c r="AG199"/>
  <c r="AA207"/>
  <c r="M214"/>
  <c r="Q214"/>
  <c r="U214"/>
  <c r="Y214"/>
  <c r="AC214"/>
  <c r="AH214"/>
  <c r="AN214"/>
  <c r="V214"/>
  <c r="S214"/>
  <c r="K223"/>
  <c r="AK223"/>
  <c r="AP223"/>
  <c r="AB223"/>
  <c r="AN223"/>
  <c r="AA235"/>
  <c r="AP235"/>
  <c r="AL243"/>
  <c r="Y243"/>
  <c r="AM283"/>
  <c r="AM284"/>
  <c r="AQ295"/>
  <c r="AQ304"/>
  <c r="M383"/>
  <c r="AB398"/>
  <c r="AM423"/>
  <c r="F554"/>
  <c r="H554" s="1"/>
  <c r="AI65"/>
  <c r="P96"/>
  <c r="AQ103"/>
  <c r="U191"/>
  <c r="AD191"/>
  <c r="K191"/>
  <c r="S191"/>
  <c r="AK191"/>
  <c r="AP191"/>
  <c r="D199"/>
  <c r="M199"/>
  <c r="Q199"/>
  <c r="U199"/>
  <c r="Y199"/>
  <c r="AC199"/>
  <c r="AH199"/>
  <c r="AQ200"/>
  <c r="AM201"/>
  <c r="O199"/>
  <c r="AK199"/>
  <c r="AQ205"/>
  <c r="AQ229"/>
  <c r="AH267"/>
  <c r="Z267"/>
  <c r="AQ344"/>
  <c r="S345"/>
  <c r="W345"/>
  <c r="AP345"/>
  <c r="AJ345"/>
  <c r="AQ361"/>
  <c r="AI362"/>
  <c r="AQ364"/>
  <c r="AI515"/>
  <c r="AM528"/>
  <c r="AQ535"/>
  <c r="AQ539"/>
  <c r="AI564"/>
  <c r="AQ565"/>
  <c r="AG13"/>
  <c r="AI20"/>
  <c r="AE21"/>
  <c r="F22"/>
  <c r="H22" s="1"/>
  <c r="AQ22"/>
  <c r="AM23"/>
  <c r="F26"/>
  <c r="J26" s="1"/>
  <c r="F34"/>
  <c r="J34" s="1"/>
  <c r="AM39"/>
  <c r="AE41"/>
  <c r="F42"/>
  <c r="J42" s="1"/>
  <c r="AQ42"/>
  <c r="AM43"/>
  <c r="AE45"/>
  <c r="F46"/>
  <c r="J46" s="1"/>
  <c r="AQ46"/>
  <c r="K47"/>
  <c r="O47"/>
  <c r="W47"/>
  <c r="AA47"/>
  <c r="AI48"/>
  <c r="AK47"/>
  <c r="AP47"/>
  <c r="T47"/>
  <c r="AE49"/>
  <c r="F50"/>
  <c r="J50" s="1"/>
  <c r="AQ50"/>
  <c r="AE53"/>
  <c r="AQ54"/>
  <c r="AM57"/>
  <c r="F58"/>
  <c r="J58" s="1"/>
  <c r="AI60"/>
  <c r="AD83"/>
  <c r="AG89"/>
  <c r="Z96"/>
  <c r="AO96"/>
  <c r="AF96"/>
  <c r="X96"/>
  <c r="AC133"/>
  <c r="AI147"/>
  <c r="AA149"/>
  <c r="K199"/>
  <c r="W199"/>
  <c r="AA199"/>
  <c r="AF199"/>
  <c r="AP199"/>
  <c r="F202"/>
  <c r="J202" s="1"/>
  <c r="AQ202"/>
  <c r="AI204"/>
  <c r="AQ206"/>
  <c r="F37"/>
  <c r="J37" s="1"/>
  <c r="AQ37"/>
  <c r="AM38"/>
  <c r="AI39"/>
  <c r="AE40"/>
  <c r="F41"/>
  <c r="J41" s="1"/>
  <c r="AI43"/>
  <c r="AQ45"/>
  <c r="AM46"/>
  <c r="X47"/>
  <c r="AE48"/>
  <c r="F49"/>
  <c r="H49" s="1"/>
  <c r="M47"/>
  <c r="U47"/>
  <c r="AH47"/>
  <c r="AQ49"/>
  <c r="AI51"/>
  <c r="AE52"/>
  <c r="F53"/>
  <c r="J53" s="1"/>
  <c r="AQ53"/>
  <c r="AM54"/>
  <c r="K83"/>
  <c r="W83"/>
  <c r="AA83"/>
  <c r="AF83"/>
  <c r="AP83"/>
  <c r="AL83"/>
  <c r="O89"/>
  <c r="AF89"/>
  <c r="AL89"/>
  <c r="AA107"/>
  <c r="AG107"/>
  <c r="AM111"/>
  <c r="AI112"/>
  <c r="F114"/>
  <c r="J114" s="1"/>
  <c r="AM115"/>
  <c r="M133"/>
  <c r="F138"/>
  <c r="J138" s="1"/>
  <c r="F142"/>
  <c r="F151"/>
  <c r="J151" s="1"/>
  <c r="M149"/>
  <c r="U149"/>
  <c r="AC149"/>
  <c r="AH149"/>
  <c r="P164"/>
  <c r="AM206"/>
  <c r="AM209"/>
  <c r="AI210"/>
  <c r="AQ212"/>
  <c r="M13"/>
  <c r="Y13"/>
  <c r="T13"/>
  <c r="AB13"/>
  <c r="AL13"/>
  <c r="F19"/>
  <c r="AQ23"/>
  <c r="AQ27"/>
  <c r="AQ31"/>
  <c r="AI33"/>
  <c r="AE34"/>
  <c r="F35"/>
  <c r="H35" s="1"/>
  <c r="AI61"/>
  <c r="AE62"/>
  <c r="F63"/>
  <c r="J63" s="1"/>
  <c r="AE63"/>
  <c r="AE66"/>
  <c r="F67"/>
  <c r="H67" s="1"/>
  <c r="AQ69"/>
  <c r="F79"/>
  <c r="H79" s="1"/>
  <c r="AN96"/>
  <c r="AM103"/>
  <c r="F105"/>
  <c r="J105" s="1"/>
  <c r="P118"/>
  <c r="F120"/>
  <c r="J120" s="1"/>
  <c r="F124"/>
  <c r="F132"/>
  <c r="H132" s="1"/>
  <c r="AM147"/>
  <c r="W164"/>
  <c r="F168"/>
  <c r="J168" s="1"/>
  <c r="F176"/>
  <c r="J176" s="1"/>
  <c r="F180"/>
  <c r="F184"/>
  <c r="J184" s="1"/>
  <c r="W207"/>
  <c r="AP207"/>
  <c r="AG207"/>
  <c r="O214"/>
  <c r="AI215"/>
  <c r="AQ217"/>
  <c r="U223"/>
  <c r="AC223"/>
  <c r="AM200"/>
  <c r="AO199"/>
  <c r="AE202"/>
  <c r="AM204"/>
  <c r="AM205"/>
  <c r="L207"/>
  <c r="P207"/>
  <c r="T207"/>
  <c r="X207"/>
  <c r="M207"/>
  <c r="Q207"/>
  <c r="Y207"/>
  <c r="AQ209"/>
  <c r="AM210"/>
  <c r="AI211"/>
  <c r="AE212"/>
  <c r="F213"/>
  <c r="AQ219"/>
  <c r="AI221"/>
  <c r="M223"/>
  <c r="AQ225"/>
  <c r="L235"/>
  <c r="P235"/>
  <c r="T235"/>
  <c r="X235"/>
  <c r="AL235"/>
  <c r="F237"/>
  <c r="H237" s="1"/>
  <c r="M235"/>
  <c r="U235"/>
  <c r="Y235"/>
  <c r="AC235"/>
  <c r="AH235"/>
  <c r="AI239"/>
  <c r="V267"/>
  <c r="AJ267"/>
  <c r="AQ268"/>
  <c r="AE275"/>
  <c r="AI295"/>
  <c r="AI306"/>
  <c r="AM309"/>
  <c r="AI310"/>
  <c r="P312"/>
  <c r="X312"/>
  <c r="F314"/>
  <c r="H314" s="1"/>
  <c r="U312"/>
  <c r="Y312"/>
  <c r="AH312"/>
  <c r="AQ314"/>
  <c r="V312"/>
  <c r="AJ312"/>
  <c r="AQ315"/>
  <c r="F318"/>
  <c r="J318" s="1"/>
  <c r="AM319"/>
  <c r="AM323"/>
  <c r="AI324"/>
  <c r="AI325"/>
  <c r="F326"/>
  <c r="J326" s="1"/>
  <c r="AQ326"/>
  <c r="M345"/>
  <c r="AN345"/>
  <c r="K345"/>
  <c r="AA345"/>
  <c r="F350"/>
  <c r="H350" s="1"/>
  <c r="AE423"/>
  <c r="F440"/>
  <c r="J440" s="1"/>
  <c r="O459"/>
  <c r="AG459"/>
  <c r="AM463"/>
  <c r="Q485"/>
  <c r="F555"/>
  <c r="J555" s="1"/>
  <c r="E223"/>
  <c r="N223"/>
  <c r="R223"/>
  <c r="V223"/>
  <c r="Z223"/>
  <c r="AD223"/>
  <c r="AJ223"/>
  <c r="AO223"/>
  <c r="O223"/>
  <c r="S223"/>
  <c r="W223"/>
  <c r="AF223"/>
  <c r="AM225"/>
  <c r="AM233"/>
  <c r="Q243"/>
  <c r="U243"/>
  <c r="AC243"/>
  <c r="AN243"/>
  <c r="E260"/>
  <c r="N260"/>
  <c r="R260"/>
  <c r="V260"/>
  <c r="Z260"/>
  <c r="AD260"/>
  <c r="AJ260"/>
  <c r="AO260"/>
  <c r="S267"/>
  <c r="AA267"/>
  <c r="AK267"/>
  <c r="AP267"/>
  <c r="F307"/>
  <c r="AI309"/>
  <c r="AI323"/>
  <c r="K328"/>
  <c r="O328"/>
  <c r="S328"/>
  <c r="W328"/>
  <c r="AA328"/>
  <c r="AF328"/>
  <c r="AE331"/>
  <c r="AQ335"/>
  <c r="AM336"/>
  <c r="AM337"/>
  <c r="AE338"/>
  <c r="AE339"/>
  <c r="AE340"/>
  <c r="F341"/>
  <c r="AM342"/>
  <c r="AO345"/>
  <c r="O345"/>
  <c r="AF345"/>
  <c r="AM366"/>
  <c r="AM367"/>
  <c r="AE368"/>
  <c r="AQ369"/>
  <c r="F373"/>
  <c r="J373" s="1"/>
  <c r="F377"/>
  <c r="J377" s="1"/>
  <c r="AQ377"/>
  <c r="AE382"/>
  <c r="F392"/>
  <c r="J392" s="1"/>
  <c r="AQ423"/>
  <c r="AM431"/>
  <c r="AQ438"/>
  <c r="L223"/>
  <c r="P223"/>
  <c r="T223"/>
  <c r="X223"/>
  <c r="AG223"/>
  <c r="AL223"/>
  <c r="AE225"/>
  <c r="K235"/>
  <c r="O235"/>
  <c r="S235"/>
  <c r="W235"/>
  <c r="AK235"/>
  <c r="S243"/>
  <c r="X243"/>
  <c r="AB243"/>
  <c r="AQ251"/>
  <c r="AQ252"/>
  <c r="AQ255"/>
  <c r="AQ256"/>
  <c r="X260"/>
  <c r="F310"/>
  <c r="J310" s="1"/>
  <c r="L345"/>
  <c r="P345"/>
  <c r="T345"/>
  <c r="X345"/>
  <c r="AB345"/>
  <c r="AG345"/>
  <c r="AL345"/>
  <c r="AE347"/>
  <c r="AM349"/>
  <c r="AE355"/>
  <c r="AM357"/>
  <c r="AM361"/>
  <c r="AI423"/>
  <c r="AK485"/>
  <c r="AB509"/>
  <c r="AM545"/>
  <c r="F550"/>
  <c r="J550" s="1"/>
  <c r="AI219"/>
  <c r="AE220"/>
  <c r="F221"/>
  <c r="H221" s="1"/>
  <c r="AQ224"/>
  <c r="F226"/>
  <c r="J226" s="1"/>
  <c r="F230"/>
  <c r="J230" s="1"/>
  <c r="AQ230"/>
  <c r="F231"/>
  <c r="AQ231"/>
  <c r="AI232"/>
  <c r="AI233"/>
  <c r="AI236"/>
  <c r="AM239"/>
  <c r="F242"/>
  <c r="H242" s="1"/>
  <c r="AI245"/>
  <c r="AE248"/>
  <c r="AE256"/>
  <c r="Q267"/>
  <c r="AC267"/>
  <c r="F274"/>
  <c r="F278"/>
  <c r="J278" s="1"/>
  <c r="F282"/>
  <c r="J282" s="1"/>
  <c r="AE290"/>
  <c r="AE291"/>
  <c r="F299"/>
  <c r="H299" s="1"/>
  <c r="AE299"/>
  <c r="AM300"/>
  <c r="AI301"/>
  <c r="AI305"/>
  <c r="AN312"/>
  <c r="K312"/>
  <c r="O312"/>
  <c r="S312"/>
  <c r="W312"/>
  <c r="AA312"/>
  <c r="AF312"/>
  <c r="AM313"/>
  <c r="AP312"/>
  <c r="L312"/>
  <c r="AE314"/>
  <c r="AG312"/>
  <c r="AL312"/>
  <c r="AE315"/>
  <c r="AM316"/>
  <c r="AE318"/>
  <c r="AQ319"/>
  <c r="AQ323"/>
  <c r="AM329"/>
  <c r="AK328"/>
  <c r="K207"/>
  <c r="S207"/>
  <c r="AI208"/>
  <c r="AM211"/>
  <c r="AE213"/>
  <c r="E214"/>
  <c r="N214"/>
  <c r="R214"/>
  <c r="Z214"/>
  <c r="AD214"/>
  <c r="AJ214"/>
  <c r="AQ215"/>
  <c r="AI216"/>
  <c r="AI217"/>
  <c r="AE218"/>
  <c r="F219"/>
  <c r="H219" s="1"/>
  <c r="AI226"/>
  <c r="AE227"/>
  <c r="AI227"/>
  <c r="F228"/>
  <c r="J228" s="1"/>
  <c r="AQ228"/>
  <c r="AM229"/>
  <c r="AQ233"/>
  <c r="AM234"/>
  <c r="R235"/>
  <c r="Z235"/>
  <c r="AD235"/>
  <c r="AM237"/>
  <c r="AI238"/>
  <c r="AE239"/>
  <c r="F240"/>
  <c r="J240" s="1"/>
  <c r="E235"/>
  <c r="P243"/>
  <c r="AQ245"/>
  <c r="F249"/>
  <c r="J249" s="1"/>
  <c r="AQ249"/>
  <c r="F253"/>
  <c r="F258"/>
  <c r="J258" s="1"/>
  <c r="AH260"/>
  <c r="AN260"/>
  <c r="F265"/>
  <c r="J265" s="1"/>
  <c r="AE265"/>
  <c r="AM281"/>
  <c r="AM288"/>
  <c r="F289"/>
  <c r="J289" s="1"/>
  <c r="F293"/>
  <c r="J293" s="1"/>
  <c r="AQ293"/>
  <c r="F297"/>
  <c r="J297" s="1"/>
  <c r="AM298"/>
  <c r="AM299"/>
  <c r="AE300"/>
  <c r="F302"/>
  <c r="AM302"/>
  <c r="AM303"/>
  <c r="AE304"/>
  <c r="AM304"/>
  <c r="F305"/>
  <c r="J305" s="1"/>
  <c r="AM306"/>
  <c r="AM307"/>
  <c r="AE308"/>
  <c r="AM308"/>
  <c r="AM310"/>
  <c r="AM311"/>
  <c r="AQ331"/>
  <c r="AI333"/>
  <c r="AE216"/>
  <c r="AI220"/>
  <c r="AE224"/>
  <c r="Q223"/>
  <c r="Y223"/>
  <c r="AE226"/>
  <c r="AM228"/>
  <c r="AI234"/>
  <c r="AQ239"/>
  <c r="AI241"/>
  <c r="AE242"/>
  <c r="E243"/>
  <c r="AM245"/>
  <c r="AM249"/>
  <c r="T260"/>
  <c r="AG260"/>
  <c r="AI269"/>
  <c r="M267"/>
  <c r="U267"/>
  <c r="Y267"/>
  <c r="AN267"/>
  <c r="R267"/>
  <c r="AD267"/>
  <c r="AE274"/>
  <c r="AQ292"/>
  <c r="AQ296"/>
  <c r="AM297"/>
  <c r="AQ300"/>
  <c r="AM301"/>
  <c r="AI302"/>
  <c r="AM305"/>
  <c r="N312"/>
  <c r="R312"/>
  <c r="AQ316"/>
  <c r="AI318"/>
  <c r="AE319"/>
  <c r="AQ320"/>
  <c r="AI322"/>
  <c r="AE323"/>
  <c r="M328"/>
  <c r="Q328"/>
  <c r="AQ308"/>
  <c r="AM315"/>
  <c r="AI319"/>
  <c r="AE320"/>
  <c r="AE321"/>
  <c r="AM322"/>
  <c r="AE324"/>
  <c r="AM326"/>
  <c r="AQ332"/>
  <c r="AQ333"/>
  <c r="AI334"/>
  <c r="AI335"/>
  <c r="AI340"/>
  <c r="AI341"/>
  <c r="AQ342"/>
  <c r="AQ343"/>
  <c r="AI350"/>
  <c r="F352"/>
  <c r="J352" s="1"/>
  <c r="AQ352"/>
  <c r="AI358"/>
  <c r="AQ360"/>
  <c r="AE365"/>
  <c r="F366"/>
  <c r="H366" s="1"/>
  <c r="AI382"/>
  <c r="AI385"/>
  <c r="AA389"/>
  <c r="AE407"/>
  <c r="AE415"/>
  <c r="AQ416"/>
  <c r="AI418"/>
  <c r="AE419"/>
  <c r="F428"/>
  <c r="J428" s="1"/>
  <c r="K467"/>
  <c r="S467"/>
  <c r="AG467"/>
  <c r="AL467"/>
  <c r="AP489"/>
  <c r="M509"/>
  <c r="Q509"/>
  <c r="U509"/>
  <c r="Y509"/>
  <c r="AC509"/>
  <c r="AH509"/>
  <c r="AN509"/>
  <c r="F511"/>
  <c r="H511" s="1"/>
  <c r="AE511"/>
  <c r="F514"/>
  <c r="AM515"/>
  <c r="F518"/>
  <c r="J518" s="1"/>
  <c r="AQ530"/>
  <c r="AQ534"/>
  <c r="F543"/>
  <c r="J543" s="1"/>
  <c r="AQ545"/>
  <c r="AE546"/>
  <c r="F547"/>
  <c r="J547" s="1"/>
  <c r="AM558"/>
  <c r="AE564"/>
  <c r="Q345"/>
  <c r="U345"/>
  <c r="Y345"/>
  <c r="AI363"/>
  <c r="AQ365"/>
  <c r="F423"/>
  <c r="F427"/>
  <c r="H427" s="1"/>
  <c r="O485"/>
  <c r="AP485"/>
  <c r="AI545"/>
  <c r="AE549"/>
  <c r="U328"/>
  <c r="Y328"/>
  <c r="AC328"/>
  <c r="AH328"/>
  <c r="AN328"/>
  <c r="N328"/>
  <c r="R328"/>
  <c r="V328"/>
  <c r="Z328"/>
  <c r="AD328"/>
  <c r="AM330"/>
  <c r="AO328"/>
  <c r="AM331"/>
  <c r="AM344"/>
  <c r="N345"/>
  <c r="R345"/>
  <c r="V345"/>
  <c r="Z345"/>
  <c r="AD345"/>
  <c r="AM347"/>
  <c r="AE349"/>
  <c r="AQ349"/>
  <c r="AM350"/>
  <c r="AM351"/>
  <c r="AE352"/>
  <c r="AE353"/>
  <c r="AQ353"/>
  <c r="AM355"/>
  <c r="AE357"/>
  <c r="AQ357"/>
  <c r="AM358"/>
  <c r="AM359"/>
  <c r="AE360"/>
  <c r="AE362"/>
  <c r="AM364"/>
  <c r="AM365"/>
  <c r="AE370"/>
  <c r="AE371"/>
  <c r="AM372"/>
  <c r="AE374"/>
  <c r="AE375"/>
  <c r="AM376"/>
  <c r="AM382"/>
  <c r="AC383"/>
  <c r="D389"/>
  <c r="M389"/>
  <c r="Q389"/>
  <c r="U389"/>
  <c r="Y389"/>
  <c r="AC389"/>
  <c r="AI390"/>
  <c r="AN389"/>
  <c r="F391"/>
  <c r="H391" s="1"/>
  <c r="AM395"/>
  <c r="AI407"/>
  <c r="AI415"/>
  <c r="AI419"/>
  <c r="AE420"/>
  <c r="AE421"/>
  <c r="AM422"/>
  <c r="AM446"/>
  <c r="AE448"/>
  <c r="AQ449"/>
  <c r="AE452"/>
  <c r="AQ453"/>
  <c r="AQ457"/>
  <c r="Q489"/>
  <c r="AC489"/>
  <c r="AP500"/>
  <c r="AF541"/>
  <c r="AI544"/>
  <c r="AE545"/>
  <c r="AQ548"/>
  <c r="AQ549"/>
  <c r="AI550"/>
  <c r="AE61"/>
  <c r="F62"/>
  <c r="J62" s="1"/>
  <c r="AQ62"/>
  <c r="AI64"/>
  <c r="F66"/>
  <c r="J66" s="1"/>
  <c r="F70"/>
  <c r="F78"/>
  <c r="J78" s="1"/>
  <c r="AM81"/>
  <c r="F82"/>
  <c r="J82" s="1"/>
  <c r="D83"/>
  <c r="M83"/>
  <c r="Q83"/>
  <c r="U83"/>
  <c r="Y83"/>
  <c r="AC83"/>
  <c r="AH83"/>
  <c r="AQ84"/>
  <c r="AQ85"/>
  <c r="O83"/>
  <c r="AQ86"/>
  <c r="AE87"/>
  <c r="F88"/>
  <c r="AQ88"/>
  <c r="K89"/>
  <c r="S89"/>
  <c r="AA89"/>
  <c r="AK89"/>
  <c r="AP89"/>
  <c r="AM93"/>
  <c r="L96"/>
  <c r="T96"/>
  <c r="AB96"/>
  <c r="AL96"/>
  <c r="E96"/>
  <c r="AM99"/>
  <c r="AI100"/>
  <c r="AE101"/>
  <c r="F102"/>
  <c r="J102" s="1"/>
  <c r="F104"/>
  <c r="J104" s="1"/>
  <c r="Q107"/>
  <c r="AH107"/>
  <c r="F109"/>
  <c r="H109" s="1"/>
  <c r="F112"/>
  <c r="J112" s="1"/>
  <c r="F116"/>
  <c r="AI129"/>
  <c r="E133"/>
  <c r="AJ133"/>
  <c r="AO133"/>
  <c r="O133"/>
  <c r="AQ135"/>
  <c r="F137"/>
  <c r="J137" s="1"/>
  <c r="U133"/>
  <c r="AI143"/>
  <c r="AE144"/>
  <c r="F145"/>
  <c r="J145" s="1"/>
  <c r="AM146"/>
  <c r="AQ147"/>
  <c r="AE148"/>
  <c r="E149"/>
  <c r="N149"/>
  <c r="R149"/>
  <c r="V149"/>
  <c r="Z149"/>
  <c r="AD149"/>
  <c r="AO149"/>
  <c r="AI153"/>
  <c r="F154"/>
  <c r="J154" s="1"/>
  <c r="AM154"/>
  <c r="AE156"/>
  <c r="AM158"/>
  <c r="AE160"/>
  <c r="AQ161"/>
  <c r="S164"/>
  <c r="AF164"/>
  <c r="AP164"/>
  <c r="AM195"/>
  <c r="AM84"/>
  <c r="AO83"/>
  <c r="S83"/>
  <c r="AI85"/>
  <c r="AB83"/>
  <c r="AG83"/>
  <c r="AQ87"/>
  <c r="AB89"/>
  <c r="D89"/>
  <c r="F95"/>
  <c r="F101"/>
  <c r="H101" s="1"/>
  <c r="AO107"/>
  <c r="E118"/>
  <c r="N118"/>
  <c r="R118"/>
  <c r="V118"/>
  <c r="AD118"/>
  <c r="AI121"/>
  <c r="AQ122"/>
  <c r="AQ123"/>
  <c r="AI124"/>
  <c r="AE125"/>
  <c r="F126"/>
  <c r="AQ126"/>
  <c r="AI128"/>
  <c r="AE129"/>
  <c r="F130"/>
  <c r="J130" s="1"/>
  <c r="W133"/>
  <c r="AK133"/>
  <c r="F136"/>
  <c r="F144"/>
  <c r="J144" s="1"/>
  <c r="F148"/>
  <c r="J148" s="1"/>
  <c r="S149"/>
  <c r="AI150"/>
  <c r="AP149"/>
  <c r="AE151"/>
  <c r="F152"/>
  <c r="H152" s="1"/>
  <c r="AQ152"/>
  <c r="F156"/>
  <c r="J156" s="1"/>
  <c r="F160"/>
  <c r="F166"/>
  <c r="H166" s="1"/>
  <c r="L191"/>
  <c r="P191"/>
  <c r="T191"/>
  <c r="X191"/>
  <c r="AE192"/>
  <c r="AG191"/>
  <c r="AL191"/>
  <c r="AH191"/>
  <c r="AH190" s="1"/>
  <c r="AM194"/>
  <c r="AO191"/>
  <c r="AA191"/>
  <c r="AI195"/>
  <c r="AE196"/>
  <c r="AM198"/>
  <c r="S199"/>
  <c r="AI73"/>
  <c r="AI77"/>
  <c r="AE78"/>
  <c r="AQ81"/>
  <c r="AE82"/>
  <c r="F90"/>
  <c r="J90" s="1"/>
  <c r="N89"/>
  <c r="R89"/>
  <c r="V89"/>
  <c r="Z89"/>
  <c r="AD89"/>
  <c r="AM90"/>
  <c r="AO89"/>
  <c r="AI91"/>
  <c r="AQ93"/>
  <c r="K96"/>
  <c r="O96"/>
  <c r="S96"/>
  <c r="W96"/>
  <c r="AA96"/>
  <c r="AK96"/>
  <c r="AP96"/>
  <c r="D96"/>
  <c r="AQ99"/>
  <c r="AI103"/>
  <c r="AI111"/>
  <c r="AE112"/>
  <c r="AI115"/>
  <c r="AE116"/>
  <c r="AH118"/>
  <c r="AM129"/>
  <c r="AI136"/>
  <c r="AQ138"/>
  <c r="AQ139"/>
  <c r="AM143"/>
  <c r="AE147"/>
  <c r="AI148"/>
  <c r="AI157"/>
  <c r="AQ158"/>
  <c r="AQ159"/>
  <c r="AI160"/>
  <c r="AE161"/>
  <c r="AQ162"/>
  <c r="N164"/>
  <c r="R164"/>
  <c r="V164"/>
  <c r="Z164"/>
  <c r="AD164"/>
  <c r="AJ164"/>
  <c r="AA164"/>
  <c r="AM167"/>
  <c r="AQ172"/>
  <c r="AI174"/>
  <c r="AE175"/>
  <c r="AQ176"/>
  <c r="AI178"/>
  <c r="AQ188"/>
  <c r="AQ195"/>
  <c r="AQ382"/>
  <c r="M398"/>
  <c r="Q398"/>
  <c r="U398"/>
  <c r="Y398"/>
  <c r="AC398"/>
  <c r="AQ399"/>
  <c r="AJ398"/>
  <c r="AQ403"/>
  <c r="AQ407"/>
  <c r="AQ444"/>
  <c r="AQ445"/>
  <c r="AM449"/>
  <c r="AM453"/>
  <c r="AQ456"/>
  <c r="AQ465"/>
  <c r="AI475"/>
  <c r="L485"/>
  <c r="P485"/>
  <c r="T485"/>
  <c r="X485"/>
  <c r="AB485"/>
  <c r="AG485"/>
  <c r="AL485"/>
  <c r="Y485"/>
  <c r="AC485"/>
  <c r="V485"/>
  <c r="AK500"/>
  <c r="AQ514"/>
  <c r="AQ391"/>
  <c r="AM392"/>
  <c r="AM393"/>
  <c r="AE394"/>
  <c r="AM394"/>
  <c r="AQ395"/>
  <c r="V398"/>
  <c r="AM399"/>
  <c r="AA398"/>
  <c r="AP398"/>
  <c r="AL398"/>
  <c r="AM403"/>
  <c r="AM407"/>
  <c r="AI424"/>
  <c r="AI425"/>
  <c r="F426"/>
  <c r="H426" s="1"/>
  <c r="AQ426"/>
  <c r="AQ427"/>
  <c r="AM428"/>
  <c r="AM429"/>
  <c r="AE430"/>
  <c r="AQ431"/>
  <c r="F435"/>
  <c r="J435" s="1"/>
  <c r="AM440"/>
  <c r="W459"/>
  <c r="F463"/>
  <c r="H463" s="1"/>
  <c r="AK467"/>
  <c r="AE470"/>
  <c r="F471"/>
  <c r="H471" s="1"/>
  <c r="AM472"/>
  <c r="AE474"/>
  <c r="F475"/>
  <c r="H475" s="1"/>
  <c r="F479"/>
  <c r="H479" s="1"/>
  <c r="L489"/>
  <c r="P489"/>
  <c r="T489"/>
  <c r="X489"/>
  <c r="AE490"/>
  <c r="AG489"/>
  <c r="AL489"/>
  <c r="Y489"/>
  <c r="AQ491"/>
  <c r="AJ489"/>
  <c r="S489"/>
  <c r="AM493"/>
  <c r="AI497"/>
  <c r="L500"/>
  <c r="P500"/>
  <c r="T500"/>
  <c r="AE501"/>
  <c r="AG500"/>
  <c r="AL500"/>
  <c r="M500"/>
  <c r="U500"/>
  <c r="AH500"/>
  <c r="N500"/>
  <c r="V500"/>
  <c r="Z500"/>
  <c r="AD500"/>
  <c r="AO500"/>
  <c r="AE505"/>
  <c r="AQ506"/>
  <c r="AM507"/>
  <c r="AI508"/>
  <c r="T509"/>
  <c r="AI511"/>
  <c r="AM512"/>
  <c r="S509"/>
  <c r="AI513"/>
  <c r="AM513"/>
  <c r="L509"/>
  <c r="X509"/>
  <c r="AE514"/>
  <c r="AM514"/>
  <c r="AQ515"/>
  <c r="AQ519"/>
  <c r="AI522"/>
  <c r="AQ553"/>
  <c r="AI554"/>
  <c r="P559"/>
  <c r="L559"/>
  <c r="AA558"/>
  <c r="W558"/>
  <c r="S558"/>
  <c r="O558"/>
  <c r="K558"/>
  <c r="Z557"/>
  <c r="V557"/>
  <c r="R557"/>
  <c r="N557"/>
  <c r="Y556"/>
  <c r="U556"/>
  <c r="Q556"/>
  <c r="M556"/>
  <c r="X555"/>
  <c r="T555"/>
  <c r="P555"/>
  <c r="L555"/>
  <c r="Y565"/>
  <c r="U565"/>
  <c r="Q565"/>
  <c r="M565"/>
  <c r="X564"/>
  <c r="T564"/>
  <c r="P564"/>
  <c r="L564"/>
  <c r="AA563"/>
  <c r="W563"/>
  <c r="S563"/>
  <c r="O563"/>
  <c r="K563"/>
  <c r="Z562"/>
  <c r="V562"/>
  <c r="R562"/>
  <c r="N562"/>
  <c r="X553"/>
  <c r="T553"/>
  <c r="P553"/>
  <c r="L553"/>
  <c r="AA552"/>
  <c r="W552"/>
  <c r="S552"/>
  <c r="O552"/>
  <c r="K552"/>
  <c r="Z551"/>
  <c r="V551"/>
  <c r="R551"/>
  <c r="N551"/>
  <c r="Y550"/>
  <c r="U550"/>
  <c r="Q550"/>
  <c r="M550"/>
  <c r="Y549"/>
  <c r="U549"/>
  <c r="Q549"/>
  <c r="M549"/>
  <c r="X548"/>
  <c r="T548"/>
  <c r="P548"/>
  <c r="L548"/>
  <c r="AA547"/>
  <c r="W547"/>
  <c r="S547"/>
  <c r="O547"/>
  <c r="K547"/>
  <c r="Z546"/>
  <c r="V546"/>
  <c r="R546"/>
  <c r="N546"/>
  <c r="Y545"/>
  <c r="U545"/>
  <c r="Q545"/>
  <c r="M545"/>
  <c r="AI411"/>
  <c r="AM447"/>
  <c r="AM479"/>
  <c r="AM483"/>
  <c r="K485"/>
  <c r="S485"/>
  <c r="W485"/>
  <c r="AA485"/>
  <c r="AF485"/>
  <c r="AJ509"/>
  <c r="AQ540"/>
  <c r="AB541"/>
  <c r="AG541"/>
  <c r="AL541"/>
  <c r="AE544"/>
  <c r="M554"/>
  <c r="Q554"/>
  <c r="U554"/>
  <c r="Y554"/>
  <c r="M555"/>
  <c r="Q555"/>
  <c r="U555"/>
  <c r="Y555"/>
  <c r="N556"/>
  <c r="R556"/>
  <c r="V556"/>
  <c r="Z556"/>
  <c r="K557"/>
  <c r="O557"/>
  <c r="S557"/>
  <c r="W557"/>
  <c r="AA557"/>
  <c r="L558"/>
  <c r="P558"/>
  <c r="T558"/>
  <c r="X558"/>
  <c r="M559"/>
  <c r="Q559"/>
  <c r="U559"/>
  <c r="Y559"/>
  <c r="K561"/>
  <c r="O561"/>
  <c r="S561"/>
  <c r="W561"/>
  <c r="AA561"/>
  <c r="L562"/>
  <c r="P562"/>
  <c r="T562"/>
  <c r="X562"/>
  <c r="M563"/>
  <c r="Q563"/>
  <c r="U563"/>
  <c r="Y563"/>
  <c r="N564"/>
  <c r="R564"/>
  <c r="V564"/>
  <c r="Z564"/>
  <c r="K565"/>
  <c r="O565"/>
  <c r="S565"/>
  <c r="W565"/>
  <c r="AA565"/>
  <c r="T559"/>
  <c r="X559"/>
  <c r="N561"/>
  <c r="R561"/>
  <c r="V561"/>
  <c r="Z561"/>
  <c r="K562"/>
  <c r="O562"/>
  <c r="S562"/>
  <c r="W562"/>
  <c r="AA562"/>
  <c r="L563"/>
  <c r="P563"/>
  <c r="T563"/>
  <c r="X563"/>
  <c r="M564"/>
  <c r="Q564"/>
  <c r="U564"/>
  <c r="Y564"/>
  <c r="N565"/>
  <c r="R565"/>
  <c r="V565"/>
  <c r="S13"/>
  <c r="AM19"/>
  <c r="AE35"/>
  <c r="AI35"/>
  <c r="L47"/>
  <c r="P47"/>
  <c r="AG47"/>
  <c r="AL47"/>
  <c r="F54"/>
  <c r="J54" s="1"/>
  <c r="AI57"/>
  <c r="AQ60"/>
  <c r="AM69"/>
  <c r="AE79"/>
  <c r="E83"/>
  <c r="N83"/>
  <c r="R83"/>
  <c r="V83"/>
  <c r="F103"/>
  <c r="AE103"/>
  <c r="E107"/>
  <c r="U107"/>
  <c r="AC107"/>
  <c r="Y107"/>
  <c r="AP107"/>
  <c r="O13"/>
  <c r="AI19"/>
  <c r="D13"/>
  <c r="AQ15"/>
  <c r="F21"/>
  <c r="AI24"/>
  <c r="AE25"/>
  <c r="AQ26"/>
  <c r="AM27"/>
  <c r="AM31"/>
  <c r="AE33"/>
  <c r="AQ34"/>
  <c r="AM36"/>
  <c r="AM37"/>
  <c r="AI38"/>
  <c r="AQ40"/>
  <c r="AE43"/>
  <c r="AQ44"/>
  <c r="F45"/>
  <c r="AM49"/>
  <c r="AE51"/>
  <c r="AQ52"/>
  <c r="AM53"/>
  <c r="AE55"/>
  <c r="AQ56"/>
  <c r="AE57"/>
  <c r="AM58"/>
  <c r="AM59"/>
  <c r="AE60"/>
  <c r="AQ61"/>
  <c r="AI69"/>
  <c r="AE73"/>
  <c r="AQ74"/>
  <c r="AQ75"/>
  <c r="AI76"/>
  <c r="AQ76"/>
  <c r="AE77"/>
  <c r="AQ78"/>
  <c r="AI80"/>
  <c r="AM87"/>
  <c r="AJ89"/>
  <c r="L89"/>
  <c r="P89"/>
  <c r="T89"/>
  <c r="X89"/>
  <c r="AI93"/>
  <c r="AE94"/>
  <c r="AQ95"/>
  <c r="AJ96"/>
  <c r="AM96" s="1"/>
  <c r="M96"/>
  <c r="Q96"/>
  <c r="U96"/>
  <c r="Y96"/>
  <c r="AC96"/>
  <c r="AI99"/>
  <c r="AE100"/>
  <c r="F108"/>
  <c r="J108" s="1"/>
  <c r="N107"/>
  <c r="R107"/>
  <c r="V107"/>
  <c r="AD107"/>
  <c r="AJ107"/>
  <c r="K13"/>
  <c r="W13"/>
  <c r="F17"/>
  <c r="J17" s="1"/>
  <c r="AQ17"/>
  <c r="F16"/>
  <c r="J16" s="1"/>
  <c r="AM16"/>
  <c r="AI17"/>
  <c r="AE18"/>
  <c r="E13"/>
  <c r="Q13"/>
  <c r="AH13"/>
  <c r="AM15"/>
  <c r="F18"/>
  <c r="H18" s="1"/>
  <c r="AM20"/>
  <c r="AI21"/>
  <c r="AM21"/>
  <c r="AE22"/>
  <c r="F23"/>
  <c r="AE23"/>
  <c r="AE24"/>
  <c r="AM26"/>
  <c r="AE28"/>
  <c r="AM30"/>
  <c r="AI31"/>
  <c r="AE32"/>
  <c r="F33"/>
  <c r="J33" s="1"/>
  <c r="AQ35"/>
  <c r="AI36"/>
  <c r="AQ39"/>
  <c r="AI41"/>
  <c r="AE42"/>
  <c r="F43"/>
  <c r="AQ43"/>
  <c r="F44"/>
  <c r="AM44"/>
  <c r="AJ47"/>
  <c r="N47"/>
  <c r="R47"/>
  <c r="V47"/>
  <c r="Z47"/>
  <c r="AD47"/>
  <c r="AI49"/>
  <c r="AE50"/>
  <c r="F51"/>
  <c r="AI53"/>
  <c r="AQ55"/>
  <c r="AM56"/>
  <c r="AQ57"/>
  <c r="AI58"/>
  <c r="F60"/>
  <c r="AM61"/>
  <c r="F65"/>
  <c r="AI66"/>
  <c r="AI67"/>
  <c r="F68"/>
  <c r="H68" s="1"/>
  <c r="F69"/>
  <c r="J69" s="1"/>
  <c r="AE69"/>
  <c r="AM70"/>
  <c r="AM71"/>
  <c r="AE72"/>
  <c r="AM72"/>
  <c r="AQ73"/>
  <c r="F74"/>
  <c r="J74" s="1"/>
  <c r="AM74"/>
  <c r="AE76"/>
  <c r="AQ77"/>
  <c r="AJ83"/>
  <c r="L83"/>
  <c r="P83"/>
  <c r="T83"/>
  <c r="X83"/>
  <c r="AI87"/>
  <c r="AE88"/>
  <c r="M89"/>
  <c r="Q89"/>
  <c r="U89"/>
  <c r="Y89"/>
  <c r="AC89"/>
  <c r="AH89"/>
  <c r="AQ90"/>
  <c r="AM91"/>
  <c r="AQ92"/>
  <c r="AE93"/>
  <c r="F94"/>
  <c r="N96"/>
  <c r="AI104"/>
  <c r="AE105"/>
  <c r="AR129"/>
  <c r="K118"/>
  <c r="O118"/>
  <c r="S118"/>
  <c r="AA118"/>
  <c r="AM119"/>
  <c r="AE121"/>
  <c r="F122"/>
  <c r="AM131"/>
  <c r="K133"/>
  <c r="S133"/>
  <c r="AA133"/>
  <c r="AF133"/>
  <c r="AM135"/>
  <c r="AM139"/>
  <c r="AE145"/>
  <c r="O149"/>
  <c r="W149"/>
  <c r="AK149"/>
  <c r="AI151"/>
  <c r="F153"/>
  <c r="AE153"/>
  <c r="AM155"/>
  <c r="AE157"/>
  <c r="F158"/>
  <c r="K164"/>
  <c r="O164"/>
  <c r="AI167"/>
  <c r="AI171"/>
  <c r="F173"/>
  <c r="H173" s="1"/>
  <c r="AQ173"/>
  <c r="AM183"/>
  <c r="AI187"/>
  <c r="F189"/>
  <c r="J189" s="1"/>
  <c r="AQ189"/>
  <c r="D191"/>
  <c r="D190" s="1"/>
  <c r="M191"/>
  <c r="Q191"/>
  <c r="Y191"/>
  <c r="AC191"/>
  <c r="E191"/>
  <c r="K107"/>
  <c r="O107"/>
  <c r="S107"/>
  <c r="W107"/>
  <c r="AF107"/>
  <c r="AK107"/>
  <c r="AM109"/>
  <c r="AI110"/>
  <c r="AE111"/>
  <c r="AM113"/>
  <c r="AI114"/>
  <c r="AE115"/>
  <c r="AQ116"/>
  <c r="AM117"/>
  <c r="T118"/>
  <c r="X118"/>
  <c r="AE119"/>
  <c r="AL118"/>
  <c r="AQ120"/>
  <c r="AQ121"/>
  <c r="AM125"/>
  <c r="AI130"/>
  <c r="AQ132"/>
  <c r="L133"/>
  <c r="P133"/>
  <c r="T133"/>
  <c r="X133"/>
  <c r="AB133"/>
  <c r="AI135"/>
  <c r="AI139"/>
  <c r="AQ140"/>
  <c r="AQ141"/>
  <c r="AI142"/>
  <c r="AE143"/>
  <c r="AQ144"/>
  <c r="AI146"/>
  <c r="AE150"/>
  <c r="AG149"/>
  <c r="AM152"/>
  <c r="AQ153"/>
  <c r="AI154"/>
  <c r="AE155"/>
  <c r="AQ156"/>
  <c r="AQ157"/>
  <c r="AM161"/>
  <c r="L164"/>
  <c r="T164"/>
  <c r="X164"/>
  <c r="AB164"/>
  <c r="AI165"/>
  <c r="AL164"/>
  <c r="AQ166"/>
  <c r="F167"/>
  <c r="J167" s="1"/>
  <c r="AE167"/>
  <c r="AM168"/>
  <c r="AM169"/>
  <c r="AE170"/>
  <c r="AE171"/>
  <c r="F172"/>
  <c r="AM172"/>
  <c r="AE174"/>
  <c r="AQ175"/>
  <c r="AI183"/>
  <c r="R96"/>
  <c r="V96"/>
  <c r="AD96"/>
  <c r="AM97"/>
  <c r="AQ97"/>
  <c r="AI98"/>
  <c r="AQ98"/>
  <c r="AE99"/>
  <c r="F100"/>
  <c r="D107"/>
  <c r="L107"/>
  <c r="P107"/>
  <c r="T107"/>
  <c r="X107"/>
  <c r="AB107"/>
  <c r="AL107"/>
  <c r="AQ111"/>
  <c r="AI113"/>
  <c r="AE114"/>
  <c r="AQ115"/>
  <c r="AM121"/>
  <c r="AI125"/>
  <c r="AE126"/>
  <c r="AM128"/>
  <c r="F131"/>
  <c r="J131" s="1"/>
  <c r="D133"/>
  <c r="Q133"/>
  <c r="Y133"/>
  <c r="AH133"/>
  <c r="AN133"/>
  <c r="F135"/>
  <c r="AE135"/>
  <c r="AM136"/>
  <c r="AM137"/>
  <c r="AE138"/>
  <c r="AE139"/>
  <c r="F140"/>
  <c r="AM140"/>
  <c r="AE142"/>
  <c r="AQ143"/>
  <c r="D149"/>
  <c r="Q149"/>
  <c r="Y149"/>
  <c r="AM153"/>
  <c r="F155"/>
  <c r="AM157"/>
  <c r="AI161"/>
  <c r="AE162"/>
  <c r="F163"/>
  <c r="H163" s="1"/>
  <c r="D164"/>
  <c r="AN164"/>
  <c r="AM166"/>
  <c r="AQ167"/>
  <c r="AI184"/>
  <c r="F186"/>
  <c r="AQ186"/>
  <c r="AQ187"/>
  <c r="O191"/>
  <c r="W191"/>
  <c r="W190" s="1"/>
  <c r="AI192"/>
  <c r="AE193"/>
  <c r="AI193"/>
  <c r="F194"/>
  <c r="H194" s="1"/>
  <c r="AQ194"/>
  <c r="E207"/>
  <c r="E199"/>
  <c r="F212"/>
  <c r="F217"/>
  <c r="H217" s="1"/>
  <c r="F218"/>
  <c r="F225"/>
  <c r="J225" s="1"/>
  <c r="D235"/>
  <c r="F239"/>
  <c r="F245"/>
  <c r="J245" s="1"/>
  <c r="F250"/>
  <c r="F254"/>
  <c r="F301"/>
  <c r="J301" s="1"/>
  <c r="F308"/>
  <c r="H308" s="1"/>
  <c r="F309"/>
  <c r="J309" s="1"/>
  <c r="F316"/>
  <c r="H316" s="1"/>
  <c r="F386"/>
  <c r="J386" s="1"/>
  <c r="F394"/>
  <c r="J394" s="1"/>
  <c r="F421"/>
  <c r="H421" s="1"/>
  <c r="F425"/>
  <c r="H425" s="1"/>
  <c r="F430"/>
  <c r="H430" s="1"/>
  <c r="F438"/>
  <c r="F446"/>
  <c r="D243"/>
  <c r="F269"/>
  <c r="J269" s="1"/>
  <c r="E312"/>
  <c r="F344"/>
  <c r="H344" s="1"/>
  <c r="AI168"/>
  <c r="F170"/>
  <c r="H170" s="1"/>
  <c r="AQ170"/>
  <c r="AQ171"/>
  <c r="F174"/>
  <c r="AM175"/>
  <c r="AI180"/>
  <c r="AI181"/>
  <c r="F182"/>
  <c r="AQ182"/>
  <c r="F183"/>
  <c r="H183" s="1"/>
  <c r="AE183"/>
  <c r="AM184"/>
  <c r="AM185"/>
  <c r="AE186"/>
  <c r="AE187"/>
  <c r="F188"/>
  <c r="AM188"/>
  <c r="N191"/>
  <c r="R191"/>
  <c r="V191"/>
  <c r="Z191"/>
  <c r="AI196"/>
  <c r="AE197"/>
  <c r="AI197"/>
  <c r="F198"/>
  <c r="AQ198"/>
  <c r="AQ201"/>
  <c r="F205"/>
  <c r="J205" s="1"/>
  <c r="F206"/>
  <c r="D207"/>
  <c r="F207" s="1"/>
  <c r="H207" s="1"/>
  <c r="D214"/>
  <c r="F215"/>
  <c r="F220"/>
  <c r="F233"/>
  <c r="F236"/>
  <c r="J236" s="1"/>
  <c r="F264"/>
  <c r="E267"/>
  <c r="F275"/>
  <c r="F290"/>
  <c r="F294"/>
  <c r="J294" s="1"/>
  <c r="F298"/>
  <c r="F306"/>
  <c r="J306" s="1"/>
  <c r="F342"/>
  <c r="F343"/>
  <c r="H343" s="1"/>
  <c r="F358"/>
  <c r="F363"/>
  <c r="F368"/>
  <c r="J368" s="1"/>
  <c r="F381"/>
  <c r="J381" s="1"/>
  <c r="F408"/>
  <c r="J408" s="1"/>
  <c r="F433"/>
  <c r="J433" s="1"/>
  <c r="F441"/>
  <c r="J441" s="1"/>
  <c r="F445"/>
  <c r="J445" s="1"/>
  <c r="F448"/>
  <c r="H448" s="1"/>
  <c r="F456"/>
  <c r="J456" s="1"/>
  <c r="F461"/>
  <c r="J461" s="1"/>
  <c r="F464"/>
  <c r="J464" s="1"/>
  <c r="F465"/>
  <c r="J465" s="1"/>
  <c r="F473"/>
  <c r="J473" s="1"/>
  <c r="F476"/>
  <c r="J476" s="1"/>
  <c r="F480"/>
  <c r="J480" s="1"/>
  <c r="F484"/>
  <c r="J484" s="1"/>
  <c r="F487"/>
  <c r="F512"/>
  <c r="J512" s="1"/>
  <c r="AI253"/>
  <c r="AM257"/>
  <c r="AI259"/>
  <c r="D260"/>
  <c r="AC260"/>
  <c r="F261"/>
  <c r="M260"/>
  <c r="Q260"/>
  <c r="U260"/>
  <c r="Y260"/>
  <c r="AE261"/>
  <c r="AI263"/>
  <c r="N267"/>
  <c r="AI270"/>
  <c r="AI271"/>
  <c r="F272"/>
  <c r="H272" s="1"/>
  <c r="AQ272"/>
  <c r="AQ276"/>
  <c r="AI279"/>
  <c r="F280"/>
  <c r="H280" s="1"/>
  <c r="AQ280"/>
  <c r="AI285"/>
  <c r="F291"/>
  <c r="J291" s="1"/>
  <c r="F303"/>
  <c r="J303" s="1"/>
  <c r="F311"/>
  <c r="F320"/>
  <c r="F324"/>
  <c r="F332"/>
  <c r="H332" s="1"/>
  <c r="F337"/>
  <c r="J337" s="1"/>
  <c r="E345"/>
  <c r="F354"/>
  <c r="H354" s="1"/>
  <c r="F359"/>
  <c r="F370"/>
  <c r="H370" s="1"/>
  <c r="F375"/>
  <c r="D398"/>
  <c r="F490"/>
  <c r="H490" s="1"/>
  <c r="F494"/>
  <c r="J494" s="1"/>
  <c r="F498"/>
  <c r="J498" s="1"/>
  <c r="F505"/>
  <c r="H505" s="1"/>
  <c r="F510"/>
  <c r="J510" s="1"/>
  <c r="F515"/>
  <c r="J515" s="1"/>
  <c r="K267"/>
  <c r="O267"/>
  <c r="W267"/>
  <c r="AQ253"/>
  <c r="AQ258"/>
  <c r="AQ259"/>
  <c r="K260"/>
  <c r="O260"/>
  <c r="S260"/>
  <c r="W260"/>
  <c r="AA260"/>
  <c r="AF260"/>
  <c r="AM261"/>
  <c r="AP260"/>
  <c r="AQ260" s="1"/>
  <c r="L260"/>
  <c r="P260"/>
  <c r="AE262"/>
  <c r="AQ263"/>
  <c r="L267"/>
  <c r="P267"/>
  <c r="T267"/>
  <c r="X267"/>
  <c r="AB267"/>
  <c r="AG267"/>
  <c r="AM268"/>
  <c r="AE273"/>
  <c r="AQ278"/>
  <c r="AQ279"/>
  <c r="AI280"/>
  <c r="F286"/>
  <c r="J286" s="1"/>
  <c r="F335"/>
  <c r="E389"/>
  <c r="F389" s="1"/>
  <c r="E459"/>
  <c r="E467"/>
  <c r="F472"/>
  <c r="J472" s="1"/>
  <c r="F528"/>
  <c r="J528" s="1"/>
  <c r="AE240"/>
  <c r="F241"/>
  <c r="K243"/>
  <c r="O243"/>
  <c r="W243"/>
  <c r="AA243"/>
  <c r="AI244"/>
  <c r="AK243"/>
  <c r="AP243"/>
  <c r="T243"/>
  <c r="AG243"/>
  <c r="F246"/>
  <c r="AQ246"/>
  <c r="AQ247"/>
  <c r="AQ248"/>
  <c r="AI249"/>
  <c r="AE252"/>
  <c r="AM253"/>
  <c r="AQ257"/>
  <c r="AB260"/>
  <c r="AM263"/>
  <c r="AM264"/>
  <c r="AM265"/>
  <c r="AE266"/>
  <c r="D267"/>
  <c r="F270"/>
  <c r="J270" s="1"/>
  <c r="AM272"/>
  <c r="F273"/>
  <c r="F277"/>
  <c r="J277" s="1"/>
  <c r="AQ277"/>
  <c r="F283"/>
  <c r="H283" s="1"/>
  <c r="AE283"/>
  <c r="F285"/>
  <c r="J285" s="1"/>
  <c r="AI286"/>
  <c r="AI287"/>
  <c r="F288"/>
  <c r="J288" s="1"/>
  <c r="AQ288"/>
  <c r="F296"/>
  <c r="H296" s="1"/>
  <c r="F304"/>
  <c r="J304" s="1"/>
  <c r="D312"/>
  <c r="F313"/>
  <c r="H313" s="1"/>
  <c r="F321"/>
  <c r="F325"/>
  <c r="H325" s="1"/>
  <c r="F329"/>
  <c r="H329" s="1"/>
  <c r="AQ328"/>
  <c r="F338"/>
  <c r="J338" s="1"/>
  <c r="F340"/>
  <c r="H340" s="1"/>
  <c r="D345"/>
  <c r="F351"/>
  <c r="J351" s="1"/>
  <c r="F355"/>
  <c r="J355" s="1"/>
  <c r="F360"/>
  <c r="J360" s="1"/>
  <c r="F362"/>
  <c r="F371"/>
  <c r="J371" s="1"/>
  <c r="F412"/>
  <c r="J412" s="1"/>
  <c r="F416"/>
  <c r="J416" s="1"/>
  <c r="F420"/>
  <c r="J420" s="1"/>
  <c r="F424"/>
  <c r="F470"/>
  <c r="J470" s="1"/>
  <c r="F474"/>
  <c r="J474" s="1"/>
  <c r="F491"/>
  <c r="J491" s="1"/>
  <c r="F502"/>
  <c r="J502" s="1"/>
  <c r="F524"/>
  <c r="J524" s="1"/>
  <c r="F530"/>
  <c r="J530" s="1"/>
  <c r="F538"/>
  <c r="F542"/>
  <c r="J542" s="1"/>
  <c r="F546"/>
  <c r="J546" s="1"/>
  <c r="F551"/>
  <c r="J551" s="1"/>
  <c r="AO389"/>
  <c r="AC500"/>
  <c r="AC499" s="1"/>
  <c r="R500"/>
  <c r="AQ381"/>
  <c r="L383"/>
  <c r="P383"/>
  <c r="T383"/>
  <c r="X383"/>
  <c r="AB383"/>
  <c r="AG383"/>
  <c r="AE385"/>
  <c r="AQ388"/>
  <c r="AK389"/>
  <c r="N398"/>
  <c r="Z398"/>
  <c r="AO398"/>
  <c r="AI406"/>
  <c r="F407"/>
  <c r="J407" s="1"/>
  <c r="AM410"/>
  <c r="AE411"/>
  <c r="AQ414"/>
  <c r="AQ417"/>
  <c r="AM427"/>
  <c r="AQ439"/>
  <c r="AM441"/>
  <c r="AE443"/>
  <c r="AM445"/>
  <c r="F457"/>
  <c r="J457" s="1"/>
  <c r="AA467"/>
  <c r="AQ471"/>
  <c r="AM473"/>
  <c r="AE475"/>
  <c r="F477"/>
  <c r="J477" s="1"/>
  <c r="AI479"/>
  <c r="F481"/>
  <c r="J481" s="1"/>
  <c r="AI483"/>
  <c r="AH485"/>
  <c r="M489"/>
  <c r="U489"/>
  <c r="K489"/>
  <c r="W489"/>
  <c r="AK489"/>
  <c r="AM489" s="1"/>
  <c r="AI493"/>
  <c r="F374"/>
  <c r="AE378"/>
  <c r="F379"/>
  <c r="H379" s="1"/>
  <c r="AE379"/>
  <c r="AM380"/>
  <c r="AM381"/>
  <c r="Q383"/>
  <c r="U383"/>
  <c r="Y383"/>
  <c r="AN383"/>
  <c r="F385"/>
  <c r="J385" s="1"/>
  <c r="AQ385"/>
  <c r="AM386"/>
  <c r="AO383"/>
  <c r="AM387"/>
  <c r="AE388"/>
  <c r="AM388"/>
  <c r="AI391"/>
  <c r="AI395"/>
  <c r="AI399"/>
  <c r="AK398"/>
  <c r="AI403"/>
  <c r="AE404"/>
  <c r="F405"/>
  <c r="J405" s="1"/>
  <c r="AE405"/>
  <c r="AI408"/>
  <c r="AI409"/>
  <c r="F410"/>
  <c r="J410" s="1"/>
  <c r="AI410"/>
  <c r="F411"/>
  <c r="AQ411"/>
  <c r="AM412"/>
  <c r="AM413"/>
  <c r="AM414"/>
  <c r="AQ415"/>
  <c r="AQ419"/>
  <c r="AI427"/>
  <c r="AI431"/>
  <c r="AE436"/>
  <c r="AE437"/>
  <c r="F442"/>
  <c r="J442" s="1"/>
  <c r="AI445"/>
  <c r="AI449"/>
  <c r="AI453"/>
  <c r="AE454"/>
  <c r="F455"/>
  <c r="J455" s="1"/>
  <c r="AE455"/>
  <c r="L459"/>
  <c r="P459"/>
  <c r="T459"/>
  <c r="X459"/>
  <c r="AL459"/>
  <c r="AL397" s="1"/>
  <c r="AI463"/>
  <c r="L467"/>
  <c r="P467"/>
  <c r="T467"/>
  <c r="X467"/>
  <c r="AB467"/>
  <c r="AM471"/>
  <c r="AQ475"/>
  <c r="AM476"/>
  <c r="AM477"/>
  <c r="AE478"/>
  <c r="AE479"/>
  <c r="E489"/>
  <c r="AO489"/>
  <c r="AQ373"/>
  <c r="F378"/>
  <c r="AK383"/>
  <c r="F388"/>
  <c r="L389"/>
  <c r="P389"/>
  <c r="T389"/>
  <c r="X389"/>
  <c r="AB389"/>
  <c r="AG389"/>
  <c r="AM390"/>
  <c r="AE391"/>
  <c r="AQ394"/>
  <c r="AE395"/>
  <c r="F396"/>
  <c r="J396" s="1"/>
  <c r="AQ396"/>
  <c r="L398"/>
  <c r="P398"/>
  <c r="T398"/>
  <c r="X398"/>
  <c r="AE399"/>
  <c r="AG398"/>
  <c r="F400"/>
  <c r="J400" s="1"/>
  <c r="AH398"/>
  <c r="AQ400"/>
  <c r="R398"/>
  <c r="AD398"/>
  <c r="AQ401"/>
  <c r="W398"/>
  <c r="AQ402"/>
  <c r="AE403"/>
  <c r="F404"/>
  <c r="J404" s="1"/>
  <c r="F409"/>
  <c r="J409" s="1"/>
  <c r="AM411"/>
  <c r="F414"/>
  <c r="J414" s="1"/>
  <c r="AM415"/>
  <c r="AM419"/>
  <c r="AE427"/>
  <c r="AE431"/>
  <c r="F432"/>
  <c r="J432" s="1"/>
  <c r="AQ432"/>
  <c r="AQ433"/>
  <c r="AI434"/>
  <c r="AI435"/>
  <c r="F436"/>
  <c r="J436" s="1"/>
  <c r="AE445"/>
  <c r="AE449"/>
  <c r="F450"/>
  <c r="J450" s="1"/>
  <c r="AQ450"/>
  <c r="AQ451"/>
  <c r="AI452"/>
  <c r="AE453"/>
  <c r="F454"/>
  <c r="J454" s="1"/>
  <c r="F458"/>
  <c r="J458" s="1"/>
  <c r="AQ458"/>
  <c r="D459"/>
  <c r="M459"/>
  <c r="Q459"/>
  <c r="U459"/>
  <c r="Y459"/>
  <c r="AC459"/>
  <c r="AH459"/>
  <c r="AQ460"/>
  <c r="AQ461"/>
  <c r="K459"/>
  <c r="S459"/>
  <c r="AA459"/>
  <c r="AI462"/>
  <c r="AK459"/>
  <c r="AQ464"/>
  <c r="AI466"/>
  <c r="F482"/>
  <c r="H482" s="1"/>
  <c r="AQ483"/>
  <c r="AM484"/>
  <c r="F488"/>
  <c r="H488" s="1"/>
  <c r="AQ463"/>
  <c r="D467"/>
  <c r="M467"/>
  <c r="Q467"/>
  <c r="U467"/>
  <c r="Y467"/>
  <c r="AC467"/>
  <c r="AH467"/>
  <c r="AN467"/>
  <c r="F469"/>
  <c r="H469" s="1"/>
  <c r="AQ469"/>
  <c r="O467"/>
  <c r="W467"/>
  <c r="AI470"/>
  <c r="AP467"/>
  <c r="AI471"/>
  <c r="AM475"/>
  <c r="F478"/>
  <c r="J478" s="1"/>
  <c r="AQ479"/>
  <c r="AM480"/>
  <c r="AM481"/>
  <c r="AE482"/>
  <c r="F483"/>
  <c r="J483" s="1"/>
  <c r="AE483"/>
  <c r="E485"/>
  <c r="AI487"/>
  <c r="AE488"/>
  <c r="O489"/>
  <c r="AA489"/>
  <c r="AF489"/>
  <c r="AE492"/>
  <c r="F493"/>
  <c r="H493" s="1"/>
  <c r="AQ493"/>
  <c r="AM494"/>
  <c r="AI495"/>
  <c r="AE496"/>
  <c r="AQ497"/>
  <c r="AM501"/>
  <c r="F504"/>
  <c r="J504" s="1"/>
  <c r="AM505"/>
  <c r="F508"/>
  <c r="J508" s="1"/>
  <c r="O509"/>
  <c r="W509"/>
  <c r="AM511"/>
  <c r="F513"/>
  <c r="H513" s="1"/>
  <c r="AE516"/>
  <c r="AM518"/>
  <c r="AQ522"/>
  <c r="AI523"/>
  <c r="AI524"/>
  <c r="AE534"/>
  <c r="AI535"/>
  <c r="AE536"/>
  <c r="F537"/>
  <c r="J537" s="1"/>
  <c r="AI540"/>
  <c r="AM544"/>
  <c r="F545"/>
  <c r="H545" s="1"/>
  <c r="AI548"/>
  <c r="AI549"/>
  <c r="AI553"/>
  <c r="AQ557"/>
  <c r="AE558"/>
  <c r="F559"/>
  <c r="H559" s="1"/>
  <c r="AQ559"/>
  <c r="AM564"/>
  <c r="F496"/>
  <c r="J496" s="1"/>
  <c r="AM497"/>
  <c r="K500"/>
  <c r="O500"/>
  <c r="S500"/>
  <c r="S499" s="1"/>
  <c r="W500"/>
  <c r="AA500"/>
  <c r="AI501"/>
  <c r="F503"/>
  <c r="J503" s="1"/>
  <c r="AI505"/>
  <c r="AK509"/>
  <c r="F516"/>
  <c r="J516" s="1"/>
  <c r="F520"/>
  <c r="J520" s="1"/>
  <c r="AM522"/>
  <c r="AE523"/>
  <c r="Q527"/>
  <c r="AC527"/>
  <c r="AH527"/>
  <c r="AQ528"/>
  <c r="AJ527"/>
  <c r="AQ529"/>
  <c r="AE531"/>
  <c r="F532"/>
  <c r="J532" s="1"/>
  <c r="AQ532"/>
  <c r="AQ533"/>
  <c r="AE535"/>
  <c r="F536"/>
  <c r="J536" s="1"/>
  <c r="AM538"/>
  <c r="AE539"/>
  <c r="AE540"/>
  <c r="AI546"/>
  <c r="AE548"/>
  <c r="AM550"/>
  <c r="AI552"/>
  <c r="F553"/>
  <c r="H553" s="1"/>
  <c r="AE553"/>
  <c r="AM554"/>
  <c r="AM555"/>
  <c r="AQ558"/>
  <c r="AC560"/>
  <c r="AH560"/>
  <c r="AQ562"/>
  <c r="AQ563"/>
  <c r="D485"/>
  <c r="M485"/>
  <c r="U485"/>
  <c r="AN485"/>
  <c r="Z485"/>
  <c r="AD485"/>
  <c r="AO485"/>
  <c r="AE493"/>
  <c r="AQ496"/>
  <c r="AE497"/>
  <c r="AQ498"/>
  <c r="Q500"/>
  <c r="Y500"/>
  <c r="AQ501"/>
  <c r="AI503"/>
  <c r="AE504"/>
  <c r="AQ505"/>
  <c r="AI507"/>
  <c r="AE508"/>
  <c r="AF509"/>
  <c r="E509"/>
  <c r="N509"/>
  <c r="R509"/>
  <c r="V509"/>
  <c r="Z509"/>
  <c r="AD509"/>
  <c r="AO509"/>
  <c r="AO499" s="1"/>
  <c r="AQ511"/>
  <c r="AI512"/>
  <c r="AE513"/>
  <c r="AI516"/>
  <c r="AI517"/>
  <c r="AQ518"/>
  <c r="F519"/>
  <c r="H519" s="1"/>
  <c r="AM519"/>
  <c r="AE522"/>
  <c r="F523"/>
  <c r="H523" s="1"/>
  <c r="AQ523"/>
  <c r="AM524"/>
  <c r="AM525"/>
  <c r="AM535"/>
  <c r="AI536"/>
  <c r="AI537"/>
  <c r="AM540"/>
  <c r="AQ542"/>
  <c r="AM543"/>
  <c r="AQ544"/>
  <c r="AM548"/>
  <c r="AM549"/>
  <c r="AM553"/>
  <c r="AI558"/>
  <c r="AE559"/>
  <c r="F561"/>
  <c r="H561" s="1"/>
  <c r="AQ564"/>
  <c r="J55"/>
  <c r="AQ13"/>
  <c r="J113"/>
  <c r="H113"/>
  <c r="AI15"/>
  <c r="AE19"/>
  <c r="F29"/>
  <c r="H29" s="1"/>
  <c r="AQ29"/>
  <c r="AF47"/>
  <c r="AI59"/>
  <c r="AM60"/>
  <c r="AQ63"/>
  <c r="AQ64"/>
  <c r="AE67"/>
  <c r="AI71"/>
  <c r="F73"/>
  <c r="AM75"/>
  <c r="AM76"/>
  <c r="AQ79"/>
  <c r="AQ80"/>
  <c r="F84"/>
  <c r="J84" s="1"/>
  <c r="AM85"/>
  <c r="AM86"/>
  <c r="E89"/>
  <c r="AM92"/>
  <c r="AQ94"/>
  <c r="AM95"/>
  <c r="AI97"/>
  <c r="AE98"/>
  <c r="AM98"/>
  <c r="AQ100"/>
  <c r="AM101"/>
  <c r="AQ101"/>
  <c r="AI102"/>
  <c r="AQ102"/>
  <c r="AE104"/>
  <c r="AI109"/>
  <c r="AE110"/>
  <c r="AQ112"/>
  <c r="AE113"/>
  <c r="AQ114"/>
  <c r="F115"/>
  <c r="J115" s="1"/>
  <c r="AM116"/>
  <c r="AI117"/>
  <c r="D118"/>
  <c r="M118"/>
  <c r="Q118"/>
  <c r="U118"/>
  <c r="Y118"/>
  <c r="AJ13"/>
  <c r="L13"/>
  <c r="P13"/>
  <c r="AE14"/>
  <c r="F15"/>
  <c r="J15" s="1"/>
  <c r="AE15"/>
  <c r="AI16"/>
  <c r="AE17"/>
  <c r="AQ18"/>
  <c r="AE20"/>
  <c r="AM22"/>
  <c r="AQ24"/>
  <c r="F25"/>
  <c r="AM25"/>
  <c r="AQ25"/>
  <c r="AI26"/>
  <c r="AI27"/>
  <c r="AM28"/>
  <c r="AI29"/>
  <c r="AE30"/>
  <c r="F31"/>
  <c r="H31" s="1"/>
  <c r="AE31"/>
  <c r="AM32"/>
  <c r="AM34"/>
  <c r="AE36"/>
  <c r="AI37"/>
  <c r="AE38"/>
  <c r="F39"/>
  <c r="AE39"/>
  <c r="AM40"/>
  <c r="AQ41"/>
  <c r="AM42"/>
  <c r="AI44"/>
  <c r="AM45"/>
  <c r="AI46"/>
  <c r="D47"/>
  <c r="AQ48"/>
  <c r="AM50"/>
  <c r="AQ51"/>
  <c r="AM52"/>
  <c r="AI54"/>
  <c r="AM55"/>
  <c r="AI56"/>
  <c r="AE58"/>
  <c r="AE59"/>
  <c r="F61"/>
  <c r="J61" s="1"/>
  <c r="AM62"/>
  <c r="AM63"/>
  <c r="AE64"/>
  <c r="AM64"/>
  <c r="AQ66"/>
  <c r="AQ67"/>
  <c r="AI68"/>
  <c r="AQ68"/>
  <c r="AE70"/>
  <c r="F71"/>
  <c r="AE71"/>
  <c r="AI74"/>
  <c r="AI75"/>
  <c r="F76"/>
  <c r="F77"/>
  <c r="AM78"/>
  <c r="AM79"/>
  <c r="AE80"/>
  <c r="AM80"/>
  <c r="AQ82"/>
  <c r="AI84"/>
  <c r="AE85"/>
  <c r="F86"/>
  <c r="AI86"/>
  <c r="F87"/>
  <c r="J87" s="1"/>
  <c r="AM88"/>
  <c r="AI90"/>
  <c r="AE91"/>
  <c r="F92"/>
  <c r="J92" s="1"/>
  <c r="AI92"/>
  <c r="F93"/>
  <c r="AM94"/>
  <c r="AI95"/>
  <c r="AE97"/>
  <c r="AG96"/>
  <c r="F98"/>
  <c r="J98" s="1"/>
  <c r="F99"/>
  <c r="H99" s="1"/>
  <c r="AM100"/>
  <c r="AI101"/>
  <c r="AE102"/>
  <c r="AM102"/>
  <c r="AQ104"/>
  <c r="AM105"/>
  <c r="AQ105"/>
  <c r="M107"/>
  <c r="AN107"/>
  <c r="AE109"/>
  <c r="F110"/>
  <c r="J110" s="1"/>
  <c r="AQ110"/>
  <c r="F111"/>
  <c r="J111" s="1"/>
  <c r="AM112"/>
  <c r="AQ113"/>
  <c r="AM114"/>
  <c r="AI116"/>
  <c r="AE117"/>
  <c r="AB118"/>
  <c r="J219"/>
  <c r="AQ14"/>
  <c r="AE16"/>
  <c r="AM18"/>
  <c r="AQ20"/>
  <c r="AQ21"/>
  <c r="AI22"/>
  <c r="AI23"/>
  <c r="AM24"/>
  <c r="AI25"/>
  <c r="AE26"/>
  <c r="F27"/>
  <c r="H27" s="1"/>
  <c r="AE27"/>
  <c r="AI28"/>
  <c r="AE29"/>
  <c r="F30"/>
  <c r="AQ30"/>
  <c r="AI32"/>
  <c r="AM33"/>
  <c r="AQ33"/>
  <c r="AI34"/>
  <c r="AQ36"/>
  <c r="AE37"/>
  <c r="F38"/>
  <c r="AQ38"/>
  <c r="AI40"/>
  <c r="AM41"/>
  <c r="AI42"/>
  <c r="AE44"/>
  <c r="AI45"/>
  <c r="AE46"/>
  <c r="AB47"/>
  <c r="AM48"/>
  <c r="AI50"/>
  <c r="AM51"/>
  <c r="AI52"/>
  <c r="AE54"/>
  <c r="AI55"/>
  <c r="AE56"/>
  <c r="F57"/>
  <c r="AQ58"/>
  <c r="AQ59"/>
  <c r="AI62"/>
  <c r="AI63"/>
  <c r="F64"/>
  <c r="H64" s="1"/>
  <c r="AM66"/>
  <c r="AM67"/>
  <c r="AE68"/>
  <c r="AM68"/>
  <c r="AQ70"/>
  <c r="AQ71"/>
  <c r="AI72"/>
  <c r="AQ72"/>
  <c r="AE74"/>
  <c r="F75"/>
  <c r="J75" s="1"/>
  <c r="AE75"/>
  <c r="AI78"/>
  <c r="AI79"/>
  <c r="F80"/>
  <c r="J80" s="1"/>
  <c r="AM82"/>
  <c r="AN83"/>
  <c r="AE84"/>
  <c r="F85"/>
  <c r="AE86"/>
  <c r="AI88"/>
  <c r="AN89"/>
  <c r="AE90"/>
  <c r="F91"/>
  <c r="AQ91"/>
  <c r="AE92"/>
  <c r="AI94"/>
  <c r="AE95"/>
  <c r="F97"/>
  <c r="AM104"/>
  <c r="AI105"/>
  <c r="AQ109"/>
  <c r="AM110"/>
  <c r="AQ96"/>
  <c r="AQ117"/>
  <c r="AI119"/>
  <c r="F121"/>
  <c r="AM123"/>
  <c r="F127"/>
  <c r="H127" s="1"/>
  <c r="AQ127"/>
  <c r="AI131"/>
  <c r="N133"/>
  <c r="R133"/>
  <c r="V133"/>
  <c r="Z133"/>
  <c r="AD133"/>
  <c r="AI137"/>
  <c r="F139"/>
  <c r="H139" s="1"/>
  <c r="AM141"/>
  <c r="AQ145"/>
  <c r="L149"/>
  <c r="P149"/>
  <c r="T149"/>
  <c r="X149"/>
  <c r="AI155"/>
  <c r="F157"/>
  <c r="AM159"/>
  <c r="AQ163"/>
  <c r="M164"/>
  <c r="Q164"/>
  <c r="U164"/>
  <c r="Y164"/>
  <c r="AE165"/>
  <c r="AI169"/>
  <c r="F171"/>
  <c r="H171" s="1"/>
  <c r="AM173"/>
  <c r="F177"/>
  <c r="AQ177"/>
  <c r="AE181"/>
  <c r="AI185"/>
  <c r="F187"/>
  <c r="J187" s="1"/>
  <c r="AM189"/>
  <c r="AN199"/>
  <c r="AQ199" s="1"/>
  <c r="N199"/>
  <c r="R199"/>
  <c r="V199"/>
  <c r="Z199"/>
  <c r="AD199"/>
  <c r="F203"/>
  <c r="AQ203"/>
  <c r="AI205"/>
  <c r="AM215"/>
  <c r="AE217"/>
  <c r="AM219"/>
  <c r="AE221"/>
  <c r="D223"/>
  <c r="AH223"/>
  <c r="AC118"/>
  <c r="AM120"/>
  <c r="AI122"/>
  <c r="AE123"/>
  <c r="AI123"/>
  <c r="AQ124"/>
  <c r="F125"/>
  <c r="AM126"/>
  <c r="AM127"/>
  <c r="AE128"/>
  <c r="AE130"/>
  <c r="AE131"/>
  <c r="AM132"/>
  <c r="AP133"/>
  <c r="AE136"/>
  <c r="AE137"/>
  <c r="AM138"/>
  <c r="AI140"/>
  <c r="AI141"/>
  <c r="AQ142"/>
  <c r="F143"/>
  <c r="H143" s="1"/>
  <c r="AM144"/>
  <c r="AM145"/>
  <c r="AE146"/>
  <c r="AQ148"/>
  <c r="AQ150"/>
  <c r="AQ151"/>
  <c r="AI152"/>
  <c r="AE154"/>
  <c r="AM156"/>
  <c r="AI158"/>
  <c r="AE159"/>
  <c r="AI159"/>
  <c r="AQ160"/>
  <c r="F161"/>
  <c r="J161" s="1"/>
  <c r="AM162"/>
  <c r="AM163"/>
  <c r="F165"/>
  <c r="AQ165"/>
  <c r="AI166"/>
  <c r="AE168"/>
  <c r="AE169"/>
  <c r="AM170"/>
  <c r="AI172"/>
  <c r="AI173"/>
  <c r="AQ174"/>
  <c r="F175"/>
  <c r="J175" s="1"/>
  <c r="AM176"/>
  <c r="AM177"/>
  <c r="AE178"/>
  <c r="AQ180"/>
  <c r="F181"/>
  <c r="H181" s="1"/>
  <c r="AQ181"/>
  <c r="AI182"/>
  <c r="AE184"/>
  <c r="AE185"/>
  <c r="AM186"/>
  <c r="AI188"/>
  <c r="AI189"/>
  <c r="AQ192"/>
  <c r="F193"/>
  <c r="J193" s="1"/>
  <c r="AQ193"/>
  <c r="AI194"/>
  <c r="AQ196"/>
  <c r="F197"/>
  <c r="AQ197"/>
  <c r="AI198"/>
  <c r="AI200"/>
  <c r="AI201"/>
  <c r="AM202"/>
  <c r="AM203"/>
  <c r="AE204"/>
  <c r="AE205"/>
  <c r="AI206"/>
  <c r="AE208"/>
  <c r="AI209"/>
  <c r="AE210"/>
  <c r="AE211"/>
  <c r="AM212"/>
  <c r="AQ213"/>
  <c r="AE215"/>
  <c r="AQ216"/>
  <c r="AQ218"/>
  <c r="AE219"/>
  <c r="AQ220"/>
  <c r="AM224"/>
  <c r="AQ226"/>
  <c r="F227"/>
  <c r="H227" s="1"/>
  <c r="AQ227"/>
  <c r="AI228"/>
  <c r="AI229"/>
  <c r="AQ119"/>
  <c r="AI120"/>
  <c r="AE122"/>
  <c r="AM124"/>
  <c r="AI126"/>
  <c r="AE127"/>
  <c r="AI127"/>
  <c r="F128"/>
  <c r="H128" s="1"/>
  <c r="AQ128"/>
  <c r="AQ130"/>
  <c r="AQ131"/>
  <c r="AI132"/>
  <c r="AL133"/>
  <c r="AQ136"/>
  <c r="AQ137"/>
  <c r="AI138"/>
  <c r="AE140"/>
  <c r="F141"/>
  <c r="AE141"/>
  <c r="AM142"/>
  <c r="AI144"/>
  <c r="AI145"/>
  <c r="F146"/>
  <c r="J146" s="1"/>
  <c r="AQ146"/>
  <c r="F147"/>
  <c r="AM148"/>
  <c r="F150"/>
  <c r="J150" s="1"/>
  <c r="AM150"/>
  <c r="AM151"/>
  <c r="AE152"/>
  <c r="AQ154"/>
  <c r="AQ155"/>
  <c r="AI156"/>
  <c r="AE158"/>
  <c r="F159"/>
  <c r="H159" s="1"/>
  <c r="AM160"/>
  <c r="AI162"/>
  <c r="AE163"/>
  <c r="AI163"/>
  <c r="AM165"/>
  <c r="AE166"/>
  <c r="AQ168"/>
  <c r="F169"/>
  <c r="AQ169"/>
  <c r="AI170"/>
  <c r="AE172"/>
  <c r="AE173"/>
  <c r="AM174"/>
  <c r="AI176"/>
  <c r="AI177"/>
  <c r="F178"/>
  <c r="J178" s="1"/>
  <c r="AQ178"/>
  <c r="F179"/>
  <c r="J179" s="1"/>
  <c r="AM180"/>
  <c r="AM181"/>
  <c r="AE182"/>
  <c r="AQ184"/>
  <c r="F185"/>
  <c r="AQ185"/>
  <c r="AI186"/>
  <c r="AE188"/>
  <c r="AE189"/>
  <c r="F192"/>
  <c r="J192" s="1"/>
  <c r="AM192"/>
  <c r="AM193"/>
  <c r="AE194"/>
  <c r="F195"/>
  <c r="H195" s="1"/>
  <c r="AE195"/>
  <c r="AM196"/>
  <c r="AM197"/>
  <c r="AE198"/>
  <c r="AJ199"/>
  <c r="L199"/>
  <c r="P199"/>
  <c r="T199"/>
  <c r="X199"/>
  <c r="AE200"/>
  <c r="AL199"/>
  <c r="F201"/>
  <c r="H201" s="1"/>
  <c r="AE201"/>
  <c r="AI202"/>
  <c r="AE203"/>
  <c r="AI203"/>
  <c r="F204"/>
  <c r="J204" s="1"/>
  <c r="AQ204"/>
  <c r="AE206"/>
  <c r="AQ208"/>
  <c r="AE209"/>
  <c r="F210"/>
  <c r="H210" s="1"/>
  <c r="AQ210"/>
  <c r="AI212"/>
  <c r="AM213"/>
  <c r="AF214"/>
  <c r="AM216"/>
  <c r="AM217"/>
  <c r="AM218"/>
  <c r="AM220"/>
  <c r="AM221"/>
  <c r="AI224"/>
  <c r="AI225"/>
  <c r="AM226"/>
  <c r="AM227"/>
  <c r="AE228"/>
  <c r="F229"/>
  <c r="AE229"/>
  <c r="AI230"/>
  <c r="AE231"/>
  <c r="AI231"/>
  <c r="F232"/>
  <c r="J232" s="1"/>
  <c r="AQ232"/>
  <c r="AE234"/>
  <c r="AQ236"/>
  <c r="AE237"/>
  <c r="F238"/>
  <c r="AQ238"/>
  <c r="AM240"/>
  <c r="AQ241"/>
  <c r="AM242"/>
  <c r="AQ244"/>
  <c r="AI246"/>
  <c r="AE247"/>
  <c r="AI247"/>
  <c r="F248"/>
  <c r="H248" s="1"/>
  <c r="AI248"/>
  <c r="AI250"/>
  <c r="AE251"/>
  <c r="AI251"/>
  <c r="F252"/>
  <c r="J252" s="1"/>
  <c r="AI252"/>
  <c r="AI254"/>
  <c r="AE255"/>
  <c r="AI255"/>
  <c r="F256"/>
  <c r="H256" s="1"/>
  <c r="AI256"/>
  <c r="AI258"/>
  <c r="AE259"/>
  <c r="AM262"/>
  <c r="AE264"/>
  <c r="AM266"/>
  <c r="AQ269"/>
  <c r="AQ270"/>
  <c r="AQ271"/>
  <c r="AI272"/>
  <c r="AM273"/>
  <c r="AM274"/>
  <c r="AM275"/>
  <c r="AE276"/>
  <c r="AM276"/>
  <c r="AI277"/>
  <c r="AI278"/>
  <c r="AE281"/>
  <c r="AE282"/>
  <c r="AQ285"/>
  <c r="AQ286"/>
  <c r="AQ287"/>
  <c r="AI288"/>
  <c r="AM289"/>
  <c r="AM290"/>
  <c r="AM291"/>
  <c r="AE292"/>
  <c r="AM292"/>
  <c r="AI293"/>
  <c r="AI294"/>
  <c r="AE297"/>
  <c r="AE298"/>
  <c r="AE301"/>
  <c r="AE302"/>
  <c r="AE303"/>
  <c r="AE305"/>
  <c r="AE306"/>
  <c r="AE307"/>
  <c r="AE309"/>
  <c r="AE310"/>
  <c r="AE311"/>
  <c r="AB312"/>
  <c r="M312"/>
  <c r="Q312"/>
  <c r="AE313"/>
  <c r="AI316"/>
  <c r="AI317"/>
  <c r="AQ318"/>
  <c r="F319"/>
  <c r="AM320"/>
  <c r="AM321"/>
  <c r="AE322"/>
  <c r="AQ324"/>
  <c r="AQ325"/>
  <c r="AI326"/>
  <c r="AE328"/>
  <c r="AJ328"/>
  <c r="AE330"/>
  <c r="AI332"/>
  <c r="AQ334"/>
  <c r="AE336"/>
  <c r="AE337"/>
  <c r="AM338"/>
  <c r="AQ340"/>
  <c r="AQ341"/>
  <c r="AI342"/>
  <c r="AI343"/>
  <c r="AI344"/>
  <c r="F346"/>
  <c r="H346" s="1"/>
  <c r="AM346"/>
  <c r="AE348"/>
  <c r="AE350"/>
  <c r="AE351"/>
  <c r="AM352"/>
  <c r="AM353"/>
  <c r="AM354"/>
  <c r="AE356"/>
  <c r="AE358"/>
  <c r="AE359"/>
  <c r="AM360"/>
  <c r="AQ362"/>
  <c r="AQ363"/>
  <c r="AI364"/>
  <c r="AI365"/>
  <c r="AE230"/>
  <c r="AM232"/>
  <c r="AQ234"/>
  <c r="N235"/>
  <c r="AM236"/>
  <c r="AQ237"/>
  <c r="AM238"/>
  <c r="AI240"/>
  <c r="AM241"/>
  <c r="AI242"/>
  <c r="AM244"/>
  <c r="F247"/>
  <c r="H247" s="1"/>
  <c r="AE250"/>
  <c r="F251"/>
  <c r="H251" s="1"/>
  <c r="AE254"/>
  <c r="F255"/>
  <c r="AE258"/>
  <c r="F259"/>
  <c r="H259" s="1"/>
  <c r="AQ261"/>
  <c r="AI262"/>
  <c r="AQ262"/>
  <c r="AE263"/>
  <c r="AQ264"/>
  <c r="AQ265"/>
  <c r="AI266"/>
  <c r="AF267"/>
  <c r="AM269"/>
  <c r="AM270"/>
  <c r="AM271"/>
  <c r="AE272"/>
  <c r="AI273"/>
  <c r="AI274"/>
  <c r="AI275"/>
  <c r="F276"/>
  <c r="J276" s="1"/>
  <c r="AE277"/>
  <c r="AE278"/>
  <c r="F279"/>
  <c r="J279" s="1"/>
  <c r="AE279"/>
  <c r="AQ281"/>
  <c r="AQ282"/>
  <c r="AQ283"/>
  <c r="AI284"/>
  <c r="AM285"/>
  <c r="AM286"/>
  <c r="AM287"/>
  <c r="AE288"/>
  <c r="AI289"/>
  <c r="AI290"/>
  <c r="AI291"/>
  <c r="F292"/>
  <c r="AE293"/>
  <c r="AE294"/>
  <c r="F295"/>
  <c r="J295" s="1"/>
  <c r="AE295"/>
  <c r="AQ297"/>
  <c r="AQ298"/>
  <c r="AQ299"/>
  <c r="AQ301"/>
  <c r="AQ302"/>
  <c r="AQ303"/>
  <c r="AQ305"/>
  <c r="AQ306"/>
  <c r="AQ307"/>
  <c r="AQ309"/>
  <c r="AQ310"/>
  <c r="AQ311"/>
  <c r="AQ313"/>
  <c r="AI314"/>
  <c r="AE316"/>
  <c r="F317"/>
  <c r="J317" s="1"/>
  <c r="AE317"/>
  <c r="AM318"/>
  <c r="AI320"/>
  <c r="AI321"/>
  <c r="F322"/>
  <c r="J322" s="1"/>
  <c r="AQ322"/>
  <c r="F323"/>
  <c r="AM324"/>
  <c r="AM325"/>
  <c r="AE326"/>
  <c r="D328"/>
  <c r="F330"/>
  <c r="J330" s="1"/>
  <c r="AQ330"/>
  <c r="F331"/>
  <c r="H331" s="1"/>
  <c r="AE332"/>
  <c r="F333"/>
  <c r="H333" s="1"/>
  <c r="AE333"/>
  <c r="AM334"/>
  <c r="AQ336"/>
  <c r="AQ337"/>
  <c r="AI338"/>
  <c r="AI339"/>
  <c r="AM340"/>
  <c r="AM341"/>
  <c r="AE342"/>
  <c r="AE343"/>
  <c r="AE344"/>
  <c r="AC345"/>
  <c r="AI346"/>
  <c r="AI347"/>
  <c r="F348"/>
  <c r="J348" s="1"/>
  <c r="AQ348"/>
  <c r="F349"/>
  <c r="H349" s="1"/>
  <c r="AQ350"/>
  <c r="AQ351"/>
  <c r="AI352"/>
  <c r="AI353"/>
  <c r="AI354"/>
  <c r="AI355"/>
  <c r="F356"/>
  <c r="H356" s="1"/>
  <c r="AQ356"/>
  <c r="F357"/>
  <c r="J357" s="1"/>
  <c r="AQ358"/>
  <c r="AQ359"/>
  <c r="AI360"/>
  <c r="AE361"/>
  <c r="AI361"/>
  <c r="AM362"/>
  <c r="AM363"/>
  <c r="AE364"/>
  <c r="AM230"/>
  <c r="AM231"/>
  <c r="AE232"/>
  <c r="AE233"/>
  <c r="AE236"/>
  <c r="AI237"/>
  <c r="AE238"/>
  <c r="AQ240"/>
  <c r="AE241"/>
  <c r="AQ242"/>
  <c r="AF243"/>
  <c r="L243"/>
  <c r="AE244"/>
  <c r="AE245"/>
  <c r="AR245" s="1"/>
  <c r="AM246"/>
  <c r="AM247"/>
  <c r="AM248"/>
  <c r="AE249"/>
  <c r="AM250"/>
  <c r="AM251"/>
  <c r="AM252"/>
  <c r="AE253"/>
  <c r="AM254"/>
  <c r="AM255"/>
  <c r="AM256"/>
  <c r="AE257"/>
  <c r="AM258"/>
  <c r="AM259"/>
  <c r="AK260"/>
  <c r="AI261"/>
  <c r="F262"/>
  <c r="J262" s="1"/>
  <c r="F263"/>
  <c r="AI264"/>
  <c r="AI265"/>
  <c r="F266"/>
  <c r="J266" s="1"/>
  <c r="AQ266"/>
  <c r="AL267"/>
  <c r="AM267" s="1"/>
  <c r="AE269"/>
  <c r="AE270"/>
  <c r="F271"/>
  <c r="H271" s="1"/>
  <c r="AE271"/>
  <c r="AQ273"/>
  <c r="AQ274"/>
  <c r="AQ275"/>
  <c r="AI276"/>
  <c r="AM277"/>
  <c r="AM278"/>
  <c r="AM279"/>
  <c r="AE280"/>
  <c r="AM280"/>
  <c r="AI281"/>
  <c r="AI282"/>
  <c r="AI283"/>
  <c r="F284"/>
  <c r="J284" s="1"/>
  <c r="AE285"/>
  <c r="AE286"/>
  <c r="F287"/>
  <c r="AE287"/>
  <c r="AQ289"/>
  <c r="AQ290"/>
  <c r="AQ291"/>
  <c r="AI292"/>
  <c r="AM293"/>
  <c r="AM294"/>
  <c r="AM295"/>
  <c r="AE296"/>
  <c r="AM296"/>
  <c r="AI297"/>
  <c r="AI298"/>
  <c r="AI299"/>
  <c r="F300"/>
  <c r="J300" s="1"/>
  <c r="AI300"/>
  <c r="AI303"/>
  <c r="AI304"/>
  <c r="AI307"/>
  <c r="AI308"/>
  <c r="AI311"/>
  <c r="AK312"/>
  <c r="AI313"/>
  <c r="F315"/>
  <c r="J315" s="1"/>
  <c r="AM317"/>
  <c r="AQ321"/>
  <c r="AE325"/>
  <c r="E328"/>
  <c r="AQ329"/>
  <c r="AI330"/>
  <c r="AI331"/>
  <c r="AM332"/>
  <c r="AM333"/>
  <c r="AE334"/>
  <c r="AE335"/>
  <c r="AI337"/>
  <c r="F339"/>
  <c r="AE341"/>
  <c r="AM343"/>
  <c r="AH345"/>
  <c r="AQ346"/>
  <c r="AQ347"/>
  <c r="AI348"/>
  <c r="AI349"/>
  <c r="AI351"/>
  <c r="F353"/>
  <c r="J353" s="1"/>
  <c r="AQ354"/>
  <c r="AQ355"/>
  <c r="AI356"/>
  <c r="AI357"/>
  <c r="AI359"/>
  <c r="F361"/>
  <c r="J361" s="1"/>
  <c r="AE363"/>
  <c r="AI366"/>
  <c r="AI367"/>
  <c r="AQ368"/>
  <c r="F369"/>
  <c r="J369" s="1"/>
  <c r="AQ370"/>
  <c r="AQ371"/>
  <c r="AI372"/>
  <c r="AQ374"/>
  <c r="AQ375"/>
  <c r="AI376"/>
  <c r="H377"/>
  <c r="AQ378"/>
  <c r="AQ379"/>
  <c r="AI380"/>
  <c r="AI381"/>
  <c r="E383"/>
  <c r="N383"/>
  <c r="R383"/>
  <c r="V383"/>
  <c r="Z383"/>
  <c r="AD383"/>
  <c r="AJ383"/>
  <c r="O383"/>
  <c r="S383"/>
  <c r="W383"/>
  <c r="AA383"/>
  <c r="AM385"/>
  <c r="AI386"/>
  <c r="AI387"/>
  <c r="AI388"/>
  <c r="N389"/>
  <c r="R389"/>
  <c r="V389"/>
  <c r="Z389"/>
  <c r="AE390"/>
  <c r="AJ389"/>
  <c r="W389"/>
  <c r="AM391"/>
  <c r="AI392"/>
  <c r="AI393"/>
  <c r="F395"/>
  <c r="H395" s="1"/>
  <c r="AM396"/>
  <c r="E398"/>
  <c r="AM400"/>
  <c r="AM401"/>
  <c r="AE402"/>
  <c r="AM402"/>
  <c r="AQ404"/>
  <c r="AQ405"/>
  <c r="AQ406"/>
  <c r="AE408"/>
  <c r="AE409"/>
  <c r="AI412"/>
  <c r="AI413"/>
  <c r="AI414"/>
  <c r="F415"/>
  <c r="J415" s="1"/>
  <c r="AM416"/>
  <c r="AM417"/>
  <c r="AE418"/>
  <c r="F365"/>
  <c r="J365" s="1"/>
  <c r="AE366"/>
  <c r="F367"/>
  <c r="H367" s="1"/>
  <c r="AE367"/>
  <c r="AM368"/>
  <c r="AI369"/>
  <c r="AM369"/>
  <c r="AM370"/>
  <c r="AM371"/>
  <c r="AE372"/>
  <c r="AI373"/>
  <c r="AM373"/>
  <c r="AM374"/>
  <c r="AM375"/>
  <c r="AE376"/>
  <c r="AI377"/>
  <c r="AM377"/>
  <c r="AM378"/>
  <c r="AM379"/>
  <c r="AE380"/>
  <c r="AE381"/>
  <c r="F382"/>
  <c r="H382" s="1"/>
  <c r="AF383"/>
  <c r="AE386"/>
  <c r="F387"/>
  <c r="H387" s="1"/>
  <c r="AE387"/>
  <c r="K389"/>
  <c r="O389"/>
  <c r="S389"/>
  <c r="AF389"/>
  <c r="AQ390"/>
  <c r="AE392"/>
  <c r="F393"/>
  <c r="H393" s="1"/>
  <c r="AE393"/>
  <c r="AI396"/>
  <c r="AF398"/>
  <c r="AN398"/>
  <c r="K398"/>
  <c r="O398"/>
  <c r="S398"/>
  <c r="AI400"/>
  <c r="AI401"/>
  <c r="F402"/>
  <c r="J402" s="1"/>
  <c r="AI402"/>
  <c r="F403"/>
  <c r="H403" s="1"/>
  <c r="AM404"/>
  <c r="AM405"/>
  <c r="AE406"/>
  <c r="AM406"/>
  <c r="AQ408"/>
  <c r="AQ409"/>
  <c r="AQ410"/>
  <c r="AE412"/>
  <c r="F413"/>
  <c r="J413" s="1"/>
  <c r="AE413"/>
  <c r="AE414"/>
  <c r="AI416"/>
  <c r="AI417"/>
  <c r="F418"/>
  <c r="J418" s="1"/>
  <c r="AQ418"/>
  <c r="F419"/>
  <c r="J419" s="1"/>
  <c r="AQ366"/>
  <c r="AQ367"/>
  <c r="AI368"/>
  <c r="AE369"/>
  <c r="AI370"/>
  <c r="AI371"/>
  <c r="F372"/>
  <c r="H372" s="1"/>
  <c r="AQ372"/>
  <c r="AE373"/>
  <c r="AI374"/>
  <c r="AI375"/>
  <c r="F376"/>
  <c r="J376" s="1"/>
  <c r="AQ376"/>
  <c r="AE377"/>
  <c r="AI378"/>
  <c r="AI379"/>
  <c r="F380"/>
  <c r="J380" s="1"/>
  <c r="AQ380"/>
  <c r="AQ386"/>
  <c r="AQ387"/>
  <c r="AQ392"/>
  <c r="AQ393"/>
  <c r="AI394"/>
  <c r="AE396"/>
  <c r="AE400"/>
  <c r="F401"/>
  <c r="AE401"/>
  <c r="AI404"/>
  <c r="AI405"/>
  <c r="F406"/>
  <c r="J406" s="1"/>
  <c r="AM408"/>
  <c r="AM409"/>
  <c r="AE410"/>
  <c r="AQ412"/>
  <c r="AQ413"/>
  <c r="AE416"/>
  <c r="F417"/>
  <c r="H417" s="1"/>
  <c r="AE417"/>
  <c r="AM418"/>
  <c r="AI420"/>
  <c r="AI421"/>
  <c r="F422"/>
  <c r="J422" s="1"/>
  <c r="AM420"/>
  <c r="AM421"/>
  <c r="AE422"/>
  <c r="AQ424"/>
  <c r="AQ425"/>
  <c r="AI426"/>
  <c r="AE428"/>
  <c r="F429"/>
  <c r="H429" s="1"/>
  <c r="AE429"/>
  <c r="AM430"/>
  <c r="AI432"/>
  <c r="AI433"/>
  <c r="F434"/>
  <c r="H434" s="1"/>
  <c r="AQ434"/>
  <c r="AQ435"/>
  <c r="AM436"/>
  <c r="AM437"/>
  <c r="AI438"/>
  <c r="AI439"/>
  <c r="AE440"/>
  <c r="AE441"/>
  <c r="AM442"/>
  <c r="AM443"/>
  <c r="AI444"/>
  <c r="AE446"/>
  <c r="F447"/>
  <c r="J447" s="1"/>
  <c r="AE447"/>
  <c r="AM448"/>
  <c r="AI450"/>
  <c r="AI451"/>
  <c r="F452"/>
  <c r="H452" s="1"/>
  <c r="AQ452"/>
  <c r="F453"/>
  <c r="J453" s="1"/>
  <c r="AM454"/>
  <c r="AM455"/>
  <c r="AI456"/>
  <c r="AI457"/>
  <c r="AI458"/>
  <c r="AO459"/>
  <c r="AI460"/>
  <c r="AP459"/>
  <c r="AI461"/>
  <c r="F462"/>
  <c r="J462" s="1"/>
  <c r="AQ462"/>
  <c r="AI464"/>
  <c r="AI465"/>
  <c r="F466"/>
  <c r="J466" s="1"/>
  <c r="AQ466"/>
  <c r="AF467"/>
  <c r="AI469"/>
  <c r="AQ470"/>
  <c r="AQ422"/>
  <c r="AM424"/>
  <c r="AM425"/>
  <c r="AE426"/>
  <c r="AQ428"/>
  <c r="AQ429"/>
  <c r="AI430"/>
  <c r="AE432"/>
  <c r="AE433"/>
  <c r="AM434"/>
  <c r="AM435"/>
  <c r="AI436"/>
  <c r="AI437"/>
  <c r="AE438"/>
  <c r="F439"/>
  <c r="H439" s="1"/>
  <c r="AE439"/>
  <c r="AQ440"/>
  <c r="AQ441"/>
  <c r="AI442"/>
  <c r="AI443"/>
  <c r="F444"/>
  <c r="AE444"/>
  <c r="AQ446"/>
  <c r="AQ447"/>
  <c r="AI448"/>
  <c r="AE450"/>
  <c r="F451"/>
  <c r="AE451"/>
  <c r="AM452"/>
  <c r="AI454"/>
  <c r="AI455"/>
  <c r="AE456"/>
  <c r="AE457"/>
  <c r="AE458"/>
  <c r="AE460"/>
  <c r="AE461"/>
  <c r="AM462"/>
  <c r="AE464"/>
  <c r="AE465"/>
  <c r="AM466"/>
  <c r="AE469"/>
  <c r="AQ472"/>
  <c r="AQ473"/>
  <c r="AQ420"/>
  <c r="AQ421"/>
  <c r="AI422"/>
  <c r="AE424"/>
  <c r="AE425"/>
  <c r="AM426"/>
  <c r="AI428"/>
  <c r="AI429"/>
  <c r="AQ430"/>
  <c r="F431"/>
  <c r="J431" s="1"/>
  <c r="AM432"/>
  <c r="AM433"/>
  <c r="AE434"/>
  <c r="AE435"/>
  <c r="AQ436"/>
  <c r="F437"/>
  <c r="J437" s="1"/>
  <c r="AQ437"/>
  <c r="AM438"/>
  <c r="AM439"/>
  <c r="AI440"/>
  <c r="AI441"/>
  <c r="AQ443"/>
  <c r="AM444"/>
  <c r="AI446"/>
  <c r="AI447"/>
  <c r="AQ448"/>
  <c r="F449"/>
  <c r="H449" s="1"/>
  <c r="AM450"/>
  <c r="AM451"/>
  <c r="AQ454"/>
  <c r="AQ455"/>
  <c r="AM456"/>
  <c r="AM457"/>
  <c r="AM458"/>
  <c r="F460"/>
  <c r="N459"/>
  <c r="R459"/>
  <c r="V459"/>
  <c r="Z459"/>
  <c r="AD459"/>
  <c r="AM460"/>
  <c r="AM461"/>
  <c r="AE462"/>
  <c r="AE463"/>
  <c r="AM464"/>
  <c r="AM465"/>
  <c r="AE466"/>
  <c r="AO467"/>
  <c r="F468"/>
  <c r="J468" s="1"/>
  <c r="N467"/>
  <c r="R467"/>
  <c r="V467"/>
  <c r="Z467"/>
  <c r="AD467"/>
  <c r="AJ467"/>
  <c r="AM467" s="1"/>
  <c r="AM469"/>
  <c r="AE471"/>
  <c r="X500"/>
  <c r="AB500"/>
  <c r="AQ517"/>
  <c r="AI518"/>
  <c r="AI519"/>
  <c r="AP541"/>
  <c r="AI472"/>
  <c r="AI473"/>
  <c r="AQ474"/>
  <c r="AI476"/>
  <c r="AI477"/>
  <c r="AQ478"/>
  <c r="AI480"/>
  <c r="AI481"/>
  <c r="AQ482"/>
  <c r="AI484"/>
  <c r="AE487"/>
  <c r="AQ488"/>
  <c r="AH489"/>
  <c r="AQ490"/>
  <c r="AM491"/>
  <c r="AI494"/>
  <c r="AE495"/>
  <c r="F497"/>
  <c r="H497" s="1"/>
  <c r="AM498"/>
  <c r="D500"/>
  <c r="AQ502"/>
  <c r="AE503"/>
  <c r="AI506"/>
  <c r="K509"/>
  <c r="AA509"/>
  <c r="AM510"/>
  <c r="AQ510"/>
  <c r="P509"/>
  <c r="AE512"/>
  <c r="AG509"/>
  <c r="AE520"/>
  <c r="F521"/>
  <c r="AI521"/>
  <c r="F522"/>
  <c r="H522" s="1"/>
  <c r="AM523"/>
  <c r="AQ524"/>
  <c r="AQ525"/>
  <c r="V527"/>
  <c r="AD527"/>
  <c r="AO527"/>
  <c r="AM529"/>
  <c r="AM530"/>
  <c r="AQ531"/>
  <c r="AM470"/>
  <c r="AE472"/>
  <c r="AE473"/>
  <c r="AM474"/>
  <c r="AE476"/>
  <c r="AE477"/>
  <c r="AM478"/>
  <c r="AE480"/>
  <c r="AE481"/>
  <c r="AM482"/>
  <c r="AE484"/>
  <c r="F486"/>
  <c r="J486" s="1"/>
  <c r="N485"/>
  <c r="R485"/>
  <c r="AJ485"/>
  <c r="AM488"/>
  <c r="AN489"/>
  <c r="N489"/>
  <c r="R489"/>
  <c r="V489"/>
  <c r="Z489"/>
  <c r="AD489"/>
  <c r="AM490"/>
  <c r="AI491"/>
  <c r="AM492"/>
  <c r="AQ492"/>
  <c r="AE494"/>
  <c r="F495"/>
  <c r="H495" s="1"/>
  <c r="AQ495"/>
  <c r="AI498"/>
  <c r="AN500"/>
  <c r="F501"/>
  <c r="H501" s="1"/>
  <c r="AJ500"/>
  <c r="AQ503"/>
  <c r="AQ504"/>
  <c r="AE506"/>
  <c r="F507"/>
  <c r="AE507"/>
  <c r="D527"/>
  <c r="AN527"/>
  <c r="AM531"/>
  <c r="AH541"/>
  <c r="AI474"/>
  <c r="AQ476"/>
  <c r="AQ477"/>
  <c r="AI478"/>
  <c r="AQ480"/>
  <c r="AQ481"/>
  <c r="AI482"/>
  <c r="AQ484"/>
  <c r="AM487"/>
  <c r="AQ487"/>
  <c r="AI488"/>
  <c r="AB489"/>
  <c r="AI490"/>
  <c r="AE491"/>
  <c r="F492"/>
  <c r="H492" s="1"/>
  <c r="AQ494"/>
  <c r="AM495"/>
  <c r="AI496"/>
  <c r="AM496"/>
  <c r="AE498"/>
  <c r="AF500"/>
  <c r="AI500" s="1"/>
  <c r="AM503"/>
  <c r="AI504"/>
  <c r="AM504"/>
  <c r="F506"/>
  <c r="J506" s="1"/>
  <c r="AE517"/>
  <c r="AM520"/>
  <c r="AI525"/>
  <c r="AI531"/>
  <c r="AE532"/>
  <c r="F533"/>
  <c r="J533" s="1"/>
  <c r="AE533"/>
  <c r="AE537"/>
  <c r="AM506"/>
  <c r="AQ507"/>
  <c r="AM508"/>
  <c r="AQ508"/>
  <c r="AE510"/>
  <c r="AI510"/>
  <c r="AL509"/>
  <c r="AQ512"/>
  <c r="AQ513"/>
  <c r="AI514"/>
  <c r="AE515"/>
  <c r="AM517"/>
  <c r="AE518"/>
  <c r="AE519"/>
  <c r="AE524"/>
  <c r="F525"/>
  <c r="J525" s="1"/>
  <c r="AE525"/>
  <c r="AB527"/>
  <c r="AG527"/>
  <c r="AL527"/>
  <c r="F529"/>
  <c r="H529" s="1"/>
  <c r="AE529"/>
  <c r="E527"/>
  <c r="AE530"/>
  <c r="AI532"/>
  <c r="AI533"/>
  <c r="F534"/>
  <c r="H534" s="1"/>
  <c r="AI534"/>
  <c r="F535"/>
  <c r="H535" s="1"/>
  <c r="AM536"/>
  <c r="AQ538"/>
  <c r="AI539"/>
  <c r="AI542"/>
  <c r="AK541"/>
  <c r="AM546"/>
  <c r="F549"/>
  <c r="H549" s="1"/>
  <c r="AQ550"/>
  <c r="AM551"/>
  <c r="AQ554"/>
  <c r="F556"/>
  <c r="H556" s="1"/>
  <c r="AE556"/>
  <c r="AE557"/>
  <c r="AI559"/>
  <c r="F562"/>
  <c r="J562" s="1"/>
  <c r="AE562"/>
  <c r="E560"/>
  <c r="AE563"/>
  <c r="AI565"/>
  <c r="AI538"/>
  <c r="F540"/>
  <c r="H540" s="1"/>
  <c r="AJ541"/>
  <c r="E541"/>
  <c r="AC541"/>
  <c r="AD541"/>
  <c r="AE552"/>
  <c r="H555"/>
  <c r="AM557"/>
  <c r="AD560"/>
  <c r="AO560"/>
  <c r="AM562"/>
  <c r="AM563"/>
  <c r="AF527"/>
  <c r="AF526" s="1"/>
  <c r="AK527"/>
  <c r="AP527"/>
  <c r="AI529"/>
  <c r="AI530"/>
  <c r="F531"/>
  <c r="J531" s="1"/>
  <c r="AM532"/>
  <c r="AM533"/>
  <c r="AM534"/>
  <c r="AQ536"/>
  <c r="AE538"/>
  <c r="F539"/>
  <c r="J539" s="1"/>
  <c r="AM539"/>
  <c r="AM542"/>
  <c r="AO541"/>
  <c r="AQ546"/>
  <c r="AM547"/>
  <c r="AE550"/>
  <c r="AE554"/>
  <c r="AI555"/>
  <c r="AI556"/>
  <c r="AI557"/>
  <c r="F558"/>
  <c r="J558" s="1"/>
  <c r="AM559"/>
  <c r="AK560"/>
  <c r="AP560"/>
  <c r="AI562"/>
  <c r="AI563"/>
  <c r="F564"/>
  <c r="H564" s="1"/>
  <c r="AM565"/>
  <c r="H26"/>
  <c r="J35"/>
  <c r="H46"/>
  <c r="H56"/>
  <c r="J22"/>
  <c r="H34"/>
  <c r="H42"/>
  <c r="J49"/>
  <c r="H52"/>
  <c r="H24"/>
  <c r="H40"/>
  <c r="F59"/>
  <c r="J95"/>
  <c r="H95"/>
  <c r="J101"/>
  <c r="F48"/>
  <c r="J72"/>
  <c r="H72"/>
  <c r="H114"/>
  <c r="H81"/>
  <c r="H102"/>
  <c r="J123"/>
  <c r="AE108"/>
  <c r="AI108"/>
  <c r="AM108"/>
  <c r="AQ108"/>
  <c r="F119"/>
  <c r="H138"/>
  <c r="H156"/>
  <c r="J231"/>
  <c r="H231"/>
  <c r="H137"/>
  <c r="H90"/>
  <c r="AG118"/>
  <c r="AK118"/>
  <c r="AO118"/>
  <c r="AE134"/>
  <c r="AI134"/>
  <c r="AM134"/>
  <c r="AQ134"/>
  <c r="H144"/>
  <c r="AB149"/>
  <c r="AF149"/>
  <c r="AJ149"/>
  <c r="AN149"/>
  <c r="AQ149" s="1"/>
  <c r="E164"/>
  <c r="AC164"/>
  <c r="AG164"/>
  <c r="AK164"/>
  <c r="AO164"/>
  <c r="H184"/>
  <c r="AB191"/>
  <c r="AF191"/>
  <c r="AJ191"/>
  <c r="AN191"/>
  <c r="H202"/>
  <c r="AB207"/>
  <c r="AF207"/>
  <c r="AI207" s="1"/>
  <c r="AJ207"/>
  <c r="AN207"/>
  <c r="AK214"/>
  <c r="AM214" s="1"/>
  <c r="AO214"/>
  <c r="H230"/>
  <c r="AB235"/>
  <c r="AF235"/>
  <c r="AJ235"/>
  <c r="AN235"/>
  <c r="F134"/>
  <c r="F200"/>
  <c r="F224"/>
  <c r="F244"/>
  <c r="J299"/>
  <c r="AE246"/>
  <c r="AM314"/>
  <c r="J364"/>
  <c r="H364"/>
  <c r="AE268"/>
  <c r="AI268"/>
  <c r="H278"/>
  <c r="H352"/>
  <c r="H249"/>
  <c r="F268"/>
  <c r="J334"/>
  <c r="H334"/>
  <c r="AE329"/>
  <c r="AI329"/>
  <c r="J350"/>
  <c r="J366"/>
  <c r="K383"/>
  <c r="AQ384"/>
  <c r="AP383"/>
  <c r="AE346"/>
  <c r="D383"/>
  <c r="F384"/>
  <c r="AM384"/>
  <c r="AL383"/>
  <c r="AI384"/>
  <c r="AH383"/>
  <c r="J391"/>
  <c r="H435"/>
  <c r="AE442"/>
  <c r="AE384"/>
  <c r="AD389"/>
  <c r="AH389"/>
  <c r="AL389"/>
  <c r="AP389"/>
  <c r="F399"/>
  <c r="H428"/>
  <c r="AQ442"/>
  <c r="F443"/>
  <c r="F390"/>
  <c r="J463"/>
  <c r="AB459"/>
  <c r="AF459"/>
  <c r="AJ459"/>
  <c r="AN459"/>
  <c r="AE468"/>
  <c r="AI468"/>
  <c r="AM468"/>
  <c r="AQ468"/>
  <c r="AE486"/>
  <c r="AI486"/>
  <c r="AM486"/>
  <c r="AQ486"/>
  <c r="D489"/>
  <c r="AI492"/>
  <c r="J511"/>
  <c r="H518"/>
  <c r="E500"/>
  <c r="AE502"/>
  <c r="AI502"/>
  <c r="AM502"/>
  <c r="D509"/>
  <c r="AQ516"/>
  <c r="F517"/>
  <c r="AI520"/>
  <c r="AE521"/>
  <c r="H543"/>
  <c r="AP509"/>
  <c r="AM516"/>
  <c r="AQ521"/>
  <c r="AQ520"/>
  <c r="AM521"/>
  <c r="AE528"/>
  <c r="AI528"/>
  <c r="AM537"/>
  <c r="D541"/>
  <c r="AN541"/>
  <c r="AE542"/>
  <c r="AE543"/>
  <c r="AE547"/>
  <c r="AE551"/>
  <c r="AQ552"/>
  <c r="AE555"/>
  <c r="AQ556"/>
  <c r="AF560"/>
  <c r="AI561"/>
  <c r="AQ543"/>
  <c r="F544"/>
  <c r="AQ547"/>
  <c r="F548"/>
  <c r="AQ551"/>
  <c r="F552"/>
  <c r="AM552"/>
  <c r="AQ555"/>
  <c r="AM556"/>
  <c r="AB560"/>
  <c r="AE561"/>
  <c r="AG560"/>
  <c r="AL560"/>
  <c r="AN560"/>
  <c r="AQ561"/>
  <c r="F563"/>
  <c r="D560"/>
  <c r="AQ537"/>
  <c r="AI543"/>
  <c r="AI547"/>
  <c r="H550"/>
  <c r="AI551"/>
  <c r="AJ560"/>
  <c r="AM561"/>
  <c r="H565"/>
  <c r="C10" i="27"/>
  <c r="C95"/>
  <c r="C89"/>
  <c r="C51"/>
  <c r="C87"/>
  <c r="C43"/>
  <c r="C74"/>
  <c r="C72"/>
  <c r="C49"/>
  <c r="C76"/>
  <c r="D5" i="7"/>
  <c r="C4" i="27" s="1"/>
  <c r="C45"/>
  <c r="C97"/>
  <c r="D101"/>
  <c r="D5" i="40"/>
  <c r="C9" i="27" s="1"/>
  <c r="D5" i="43"/>
  <c r="C11" i="27" s="1"/>
  <c r="C47"/>
  <c r="C55"/>
  <c r="C91"/>
  <c r="C99"/>
  <c r="D5" i="9"/>
  <c r="C6" i="27" s="1"/>
  <c r="C41"/>
  <c r="C70"/>
  <c r="C78"/>
  <c r="C93"/>
  <c r="C101"/>
  <c r="D78"/>
  <c r="D5" i="10"/>
  <c r="D95" i="27"/>
  <c r="O22" i="24"/>
  <c r="C53" i="27"/>
  <c r="C40"/>
  <c r="C44"/>
  <c r="C46"/>
  <c r="C50"/>
  <c r="C52"/>
  <c r="C54"/>
  <c r="C56"/>
  <c r="C69"/>
  <c r="C71"/>
  <c r="C73"/>
  <c r="C75"/>
  <c r="C77"/>
  <c r="C79"/>
  <c r="C86"/>
  <c r="C88"/>
  <c r="C90"/>
  <c r="C92"/>
  <c r="C94"/>
  <c r="C96"/>
  <c r="C98"/>
  <c r="C100"/>
  <c r="C102"/>
  <c r="C42"/>
  <c r="C48"/>
  <c r="D40"/>
  <c r="D42"/>
  <c r="D44"/>
  <c r="D46"/>
  <c r="D48"/>
  <c r="D50"/>
  <c r="D52"/>
  <c r="D54"/>
  <c r="D56"/>
  <c r="D69"/>
  <c r="D71"/>
  <c r="D73"/>
  <c r="D75"/>
  <c r="D77"/>
  <c r="D79"/>
  <c r="D86"/>
  <c r="D88"/>
  <c r="D90"/>
  <c r="D92"/>
  <c r="D94"/>
  <c r="D96"/>
  <c r="D98"/>
  <c r="D100"/>
  <c r="D102"/>
  <c r="D5" i="8"/>
  <c r="C5" i="27" s="1"/>
  <c r="D41"/>
  <c r="D43"/>
  <c r="D45"/>
  <c r="D47"/>
  <c r="D49"/>
  <c r="D51"/>
  <c r="D53"/>
  <c r="D70"/>
  <c r="D72"/>
  <c r="D74"/>
  <c r="D76"/>
  <c r="D87"/>
  <c r="D89"/>
  <c r="D91"/>
  <c r="D93"/>
  <c r="D97"/>
  <c r="D99"/>
  <c r="M527" i="38" l="1"/>
  <c r="P527"/>
  <c r="P499"/>
  <c r="T527"/>
  <c r="U527"/>
  <c r="N527"/>
  <c r="X190"/>
  <c r="X106" s="1"/>
  <c r="Z12"/>
  <c r="U560"/>
  <c r="C7" i="27"/>
  <c r="J11" i="24"/>
  <c r="J427" i="38"/>
  <c r="H196"/>
  <c r="J152"/>
  <c r="J132"/>
  <c r="F118"/>
  <c r="F235"/>
  <c r="H235" s="1"/>
  <c r="J221"/>
  <c r="H20"/>
  <c r="H281"/>
  <c r="H310"/>
  <c r="H258"/>
  <c r="H50"/>
  <c r="H373"/>
  <c r="U190"/>
  <c r="U106" s="1"/>
  <c r="AE500"/>
  <c r="O527"/>
  <c r="N541"/>
  <c r="J554"/>
  <c r="H293"/>
  <c r="J166"/>
  <c r="H82"/>
  <c r="H151"/>
  <c r="H105"/>
  <c r="H63"/>
  <c r="AN499"/>
  <c r="AR365"/>
  <c r="F345"/>
  <c r="H345" s="1"/>
  <c r="H392"/>
  <c r="H289"/>
  <c r="J347"/>
  <c r="H234"/>
  <c r="H208"/>
  <c r="AE207"/>
  <c r="H176"/>
  <c r="H66"/>
  <c r="H36"/>
  <c r="AR515"/>
  <c r="AR335"/>
  <c r="AR331"/>
  <c r="AE267"/>
  <c r="F133"/>
  <c r="H133" s="1"/>
  <c r="AI107"/>
  <c r="Q190"/>
  <c r="Q106" s="1"/>
  <c r="X527"/>
  <c r="M499"/>
  <c r="M327"/>
  <c r="AR147"/>
  <c r="AR239"/>
  <c r="AI199"/>
  <c r="AR315"/>
  <c r="AQ223"/>
  <c r="AK12"/>
  <c r="J116"/>
  <c r="H116"/>
  <c r="F260"/>
  <c r="J260" s="1"/>
  <c r="J160"/>
  <c r="H160"/>
  <c r="J423"/>
  <c r="H423"/>
  <c r="J514"/>
  <c r="H514"/>
  <c r="J253"/>
  <c r="H253"/>
  <c r="AQ312"/>
  <c r="J341"/>
  <c r="H341"/>
  <c r="H307"/>
  <c r="J307"/>
  <c r="R222"/>
  <c r="J213"/>
  <c r="H213"/>
  <c r="H124"/>
  <c r="J124"/>
  <c r="J19"/>
  <c r="H19"/>
  <c r="H142"/>
  <c r="J142"/>
  <c r="H129"/>
  <c r="J129"/>
  <c r="H148"/>
  <c r="J216"/>
  <c r="J67"/>
  <c r="AI164"/>
  <c r="H53"/>
  <c r="T190"/>
  <c r="V499"/>
  <c r="Q499"/>
  <c r="AG397"/>
  <c r="U327"/>
  <c r="AA222"/>
  <c r="AM345"/>
  <c r="AH222"/>
  <c r="Q560"/>
  <c r="J475"/>
  <c r="J426"/>
  <c r="H318"/>
  <c r="J314"/>
  <c r="H226"/>
  <c r="H145"/>
  <c r="AE345"/>
  <c r="P190"/>
  <c r="H41"/>
  <c r="N499"/>
  <c r="AN327"/>
  <c r="F149"/>
  <c r="S12"/>
  <c r="J557"/>
  <c r="H240"/>
  <c r="AQ214"/>
  <c r="H154"/>
  <c r="H112"/>
  <c r="H62"/>
  <c r="H120"/>
  <c r="J79"/>
  <c r="H58"/>
  <c r="H28"/>
  <c r="AL526"/>
  <c r="AR514"/>
  <c r="AG499"/>
  <c r="AA327"/>
  <c r="AR349"/>
  <c r="AI345"/>
  <c r="AR308"/>
  <c r="AR300"/>
  <c r="AR233"/>
  <c r="AI214"/>
  <c r="H209"/>
  <c r="H130"/>
  <c r="H37"/>
  <c r="Y499"/>
  <c r="AK499"/>
  <c r="U222"/>
  <c r="AC222"/>
  <c r="J237"/>
  <c r="M190"/>
  <c r="M106" s="1"/>
  <c r="K12"/>
  <c r="J109"/>
  <c r="X560"/>
  <c r="R541"/>
  <c r="R526" s="1"/>
  <c r="Q541"/>
  <c r="Z560"/>
  <c r="W560"/>
  <c r="Z527"/>
  <c r="W527"/>
  <c r="M541"/>
  <c r="H404"/>
  <c r="D5" i="12"/>
  <c r="C8" i="27" s="1"/>
  <c r="C13" s="1"/>
  <c r="H309" i="38"/>
  <c r="H84"/>
  <c r="H477"/>
  <c r="R560"/>
  <c r="H542"/>
  <c r="H508"/>
  <c r="F485"/>
  <c r="J485" s="1"/>
  <c r="H450"/>
  <c r="H111"/>
  <c r="AE383"/>
  <c r="H491"/>
  <c r="H420"/>
  <c r="AQ389"/>
  <c r="J329"/>
  <c r="AG190"/>
  <c r="K527"/>
  <c r="AA527"/>
  <c r="J545"/>
  <c r="H432"/>
  <c r="AR202"/>
  <c r="AI83"/>
  <c r="AA12"/>
  <c r="AI328"/>
  <c r="AM223"/>
  <c r="AE223"/>
  <c r="AE214"/>
  <c r="AQ47"/>
  <c r="AE13"/>
  <c r="H348"/>
  <c r="AM47"/>
  <c r="J561"/>
  <c r="F96"/>
  <c r="H96" s="1"/>
  <c r="J331"/>
  <c r="AR310"/>
  <c r="H537"/>
  <c r="H525"/>
  <c r="J64"/>
  <c r="H17"/>
  <c r="O499"/>
  <c r="O560"/>
  <c r="H279"/>
  <c r="Z541"/>
  <c r="W541"/>
  <c r="U541"/>
  <c r="Z222"/>
  <c r="T560"/>
  <c r="AA541"/>
  <c r="AR81"/>
  <c r="AR407"/>
  <c r="AR319"/>
  <c r="P560"/>
  <c r="H547"/>
  <c r="J479"/>
  <c r="J471"/>
  <c r="H305"/>
  <c r="H326"/>
  <c r="H265"/>
  <c r="H168"/>
  <c r="J242"/>
  <c r="J211"/>
  <c r="J117"/>
  <c r="AR284"/>
  <c r="AQ89"/>
  <c r="AR48"/>
  <c r="AE485"/>
  <c r="Q327"/>
  <c r="AP222"/>
  <c r="X222"/>
  <c r="H440"/>
  <c r="H297"/>
  <c r="H282"/>
  <c r="AM207"/>
  <c r="H228"/>
  <c r="H104"/>
  <c r="H78"/>
  <c r="H32"/>
  <c r="J14"/>
  <c r="AM500"/>
  <c r="X499"/>
  <c r="AM312"/>
  <c r="AM328"/>
  <c r="AR225"/>
  <c r="AR195"/>
  <c r="F47"/>
  <c r="H47" s="1"/>
  <c r="Z499"/>
  <c r="AO327"/>
  <c r="AI485"/>
  <c r="AM243"/>
  <c r="S222"/>
  <c r="Y222"/>
  <c r="F214"/>
  <c r="J214" s="1"/>
  <c r="F199"/>
  <c r="J199" s="1"/>
  <c r="Y190"/>
  <c r="Y106" s="1"/>
  <c r="AR93"/>
  <c r="AI89"/>
  <c r="Y560"/>
  <c r="K560"/>
  <c r="L541"/>
  <c r="L526" s="1"/>
  <c r="AI398"/>
  <c r="V560"/>
  <c r="AQ207"/>
  <c r="AQ118"/>
  <c r="AI96"/>
  <c r="AR54"/>
  <c r="F243"/>
  <c r="J243" s="1"/>
  <c r="AC190"/>
  <c r="AC106" s="1"/>
  <c r="AL12"/>
  <c r="H480"/>
  <c r="H445"/>
  <c r="H470"/>
  <c r="J296"/>
  <c r="H54"/>
  <c r="J492"/>
  <c r="J332"/>
  <c r="H270"/>
  <c r="J159"/>
  <c r="K541"/>
  <c r="AE83"/>
  <c r="V222"/>
  <c r="S527"/>
  <c r="H294"/>
  <c r="H87"/>
  <c r="AM383"/>
  <c r="AO190"/>
  <c r="AO106" s="1"/>
  <c r="AQ345"/>
  <c r="K190"/>
  <c r="K106" s="1"/>
  <c r="J495"/>
  <c r="H464"/>
  <c r="J343"/>
  <c r="H131"/>
  <c r="H458"/>
  <c r="H453"/>
  <c r="H394"/>
  <c r="H337"/>
  <c r="AR447"/>
  <c r="H536"/>
  <c r="J519"/>
  <c r="H496"/>
  <c r="H433"/>
  <c r="H381"/>
  <c r="H252"/>
  <c r="J272"/>
  <c r="H179"/>
  <c r="AR230"/>
  <c r="AR256"/>
  <c r="AE260"/>
  <c r="S541"/>
  <c r="L560"/>
  <c r="J85"/>
  <c r="H85"/>
  <c r="H30"/>
  <c r="J30"/>
  <c r="J335"/>
  <c r="H335"/>
  <c r="Y541"/>
  <c r="Y526" s="1"/>
  <c r="H520"/>
  <c r="J523"/>
  <c r="H412"/>
  <c r="AI223"/>
  <c r="J308"/>
  <c r="H75"/>
  <c r="J323"/>
  <c r="H323"/>
  <c r="H324"/>
  <c r="J324"/>
  <c r="H363"/>
  <c r="J363"/>
  <c r="J153"/>
  <c r="H153"/>
  <c r="F509"/>
  <c r="J509" s="1"/>
  <c r="H385"/>
  <c r="J379"/>
  <c r="H291"/>
  <c r="J163"/>
  <c r="J18"/>
  <c r="J411"/>
  <c r="H411"/>
  <c r="F312"/>
  <c r="H312" s="1"/>
  <c r="J182"/>
  <c r="H182"/>
  <c r="J559"/>
  <c r="H546"/>
  <c r="H524"/>
  <c r="E499"/>
  <c r="H510"/>
  <c r="H504"/>
  <c r="J490"/>
  <c r="H410"/>
  <c r="J354"/>
  <c r="H338"/>
  <c r="AR563"/>
  <c r="AR101"/>
  <c r="H77"/>
  <c r="J77"/>
  <c r="AR39"/>
  <c r="AR43"/>
  <c r="H336"/>
  <c r="J336"/>
  <c r="J257"/>
  <c r="H257"/>
  <c r="O541"/>
  <c r="H528"/>
  <c r="J513"/>
  <c r="J497"/>
  <c r="H483"/>
  <c r="H473"/>
  <c r="H478"/>
  <c r="J425"/>
  <c r="H405"/>
  <c r="H407"/>
  <c r="J316"/>
  <c r="H351"/>
  <c r="AE149"/>
  <c r="H288"/>
  <c r="J183"/>
  <c r="J235"/>
  <c r="J181"/>
  <c r="H15"/>
  <c r="AR538"/>
  <c r="AG526"/>
  <c r="AR519"/>
  <c r="AR375"/>
  <c r="AR340"/>
  <c r="AR183"/>
  <c r="O190"/>
  <c r="O106" s="1"/>
  <c r="AM83"/>
  <c r="AR103"/>
  <c r="J126"/>
  <c r="H126"/>
  <c r="J302"/>
  <c r="H302"/>
  <c r="AD222"/>
  <c r="AR423"/>
  <c r="AR61"/>
  <c r="J162"/>
  <c r="H162"/>
  <c r="AQ267"/>
  <c r="AO12"/>
  <c r="AA560"/>
  <c r="J136"/>
  <c r="H136"/>
  <c r="J88"/>
  <c r="H88"/>
  <c r="J70"/>
  <c r="H70"/>
  <c r="J274"/>
  <c r="H274"/>
  <c r="J180"/>
  <c r="H180"/>
  <c r="AI541"/>
  <c r="AM485"/>
  <c r="AR357"/>
  <c r="AR304"/>
  <c r="AR364"/>
  <c r="AR339"/>
  <c r="AE312"/>
  <c r="AR302"/>
  <c r="L190"/>
  <c r="AR211"/>
  <c r="F223"/>
  <c r="H223" s="1"/>
  <c r="AR84"/>
  <c r="AR66"/>
  <c r="W499"/>
  <c r="AE398"/>
  <c r="AM398"/>
  <c r="Y327"/>
  <c r="AG222"/>
  <c r="AI260"/>
  <c r="AR135"/>
  <c r="W12"/>
  <c r="AM89"/>
  <c r="O12"/>
  <c r="F83"/>
  <c r="H83" s="1"/>
  <c r="N560"/>
  <c r="M560"/>
  <c r="P541"/>
  <c r="P526" s="1"/>
  <c r="V541"/>
  <c r="V526" s="1"/>
  <c r="AA190"/>
  <c r="AA106" s="1"/>
  <c r="AP190"/>
  <c r="AP106" s="1"/>
  <c r="H167"/>
  <c r="AR359"/>
  <c r="AR322"/>
  <c r="H498"/>
  <c r="H494"/>
  <c r="H456"/>
  <c r="AJ499"/>
  <c r="H481"/>
  <c r="H455"/>
  <c r="J482"/>
  <c r="H466"/>
  <c r="H414"/>
  <c r="H357"/>
  <c r="H306"/>
  <c r="H355"/>
  <c r="J194"/>
  <c r="J195"/>
  <c r="H74"/>
  <c r="H245"/>
  <c r="H205"/>
  <c r="J139"/>
  <c r="H80"/>
  <c r="H16"/>
  <c r="J31"/>
  <c r="AR34"/>
  <c r="R190"/>
  <c r="R106" s="1"/>
  <c r="AR87"/>
  <c r="U499"/>
  <c r="F560"/>
  <c r="J560" s="1"/>
  <c r="J346"/>
  <c r="H304"/>
  <c r="AR465"/>
  <c r="AR558"/>
  <c r="AR550"/>
  <c r="E397"/>
  <c r="AQ398"/>
  <c r="F267"/>
  <c r="H267" s="1"/>
  <c r="AR70"/>
  <c r="J553"/>
  <c r="H512"/>
  <c r="H516"/>
  <c r="J505"/>
  <c r="H437"/>
  <c r="H441"/>
  <c r="AR346"/>
  <c r="H368"/>
  <c r="H285"/>
  <c r="H286"/>
  <c r="J367"/>
  <c r="AR314"/>
  <c r="J313"/>
  <c r="H303"/>
  <c r="H161"/>
  <c r="AR394"/>
  <c r="AQ243"/>
  <c r="H502"/>
  <c r="J469"/>
  <c r="H436"/>
  <c r="J387"/>
  <c r="H371"/>
  <c r="H277"/>
  <c r="J280"/>
  <c r="AO526"/>
  <c r="AR562"/>
  <c r="AR554"/>
  <c r="AR522"/>
  <c r="AR405"/>
  <c r="H558"/>
  <c r="H551"/>
  <c r="J535"/>
  <c r="J493"/>
  <c r="H472"/>
  <c r="H465"/>
  <c r="H408"/>
  <c r="H396"/>
  <c r="H474"/>
  <c r="H442"/>
  <c r="J430"/>
  <c r="AO397"/>
  <c r="H422"/>
  <c r="J356"/>
  <c r="H330"/>
  <c r="H301"/>
  <c r="H376"/>
  <c r="H295"/>
  <c r="J247"/>
  <c r="J256"/>
  <c r="J271"/>
  <c r="H189"/>
  <c r="H232"/>
  <c r="H108"/>
  <c r="H193"/>
  <c r="H187"/>
  <c r="AR456"/>
  <c r="AR417"/>
  <c r="AR343"/>
  <c r="AC327"/>
  <c r="AR358"/>
  <c r="AR344"/>
  <c r="F328"/>
  <c r="H328" s="1"/>
  <c r="AR320"/>
  <c r="AR272"/>
  <c r="AR234"/>
  <c r="AR248"/>
  <c r="AR173"/>
  <c r="AR122"/>
  <c r="H530"/>
  <c r="J448"/>
  <c r="H457"/>
  <c r="J488"/>
  <c r="J370"/>
  <c r="H204"/>
  <c r="D222"/>
  <c r="J128"/>
  <c r="AR158"/>
  <c r="AR86"/>
  <c r="F398"/>
  <c r="J398" s="1"/>
  <c r="AI527"/>
  <c r="J529"/>
  <c r="H416"/>
  <c r="H400"/>
  <c r="H386"/>
  <c r="H447"/>
  <c r="H406"/>
  <c r="J340"/>
  <c r="J333"/>
  <c r="H317"/>
  <c r="H360"/>
  <c r="J325"/>
  <c r="J248"/>
  <c r="H175"/>
  <c r="J143"/>
  <c r="AR546"/>
  <c r="AR507"/>
  <c r="AR450"/>
  <c r="AR444"/>
  <c r="AR424"/>
  <c r="AI467"/>
  <c r="AR437"/>
  <c r="AR408"/>
  <c r="AR390"/>
  <c r="AR271"/>
  <c r="AR257"/>
  <c r="AR253"/>
  <c r="AR333"/>
  <c r="AR294"/>
  <c r="AR362"/>
  <c r="AR336"/>
  <c r="AR324"/>
  <c r="AR151"/>
  <c r="AR564"/>
  <c r="AB499"/>
  <c r="H486"/>
  <c r="J501"/>
  <c r="J449"/>
  <c r="J434"/>
  <c r="AE527"/>
  <c r="AR410"/>
  <c r="AR311"/>
  <c r="AR306"/>
  <c r="AK397"/>
  <c r="AQ560"/>
  <c r="H539"/>
  <c r="H515"/>
  <c r="J522"/>
  <c r="H484"/>
  <c r="H454"/>
  <c r="H462"/>
  <c r="J421"/>
  <c r="H413"/>
  <c r="J349"/>
  <c r="H322"/>
  <c r="H269"/>
  <c r="H225"/>
  <c r="J227"/>
  <c r="F191"/>
  <c r="H191" s="1"/>
  <c r="AC526"/>
  <c r="M526"/>
  <c r="AR326"/>
  <c r="AR172"/>
  <c r="F459"/>
  <c r="H532"/>
  <c r="H531"/>
  <c r="AQ509"/>
  <c r="AI509"/>
  <c r="H476"/>
  <c r="H461"/>
  <c r="AE389"/>
  <c r="J452"/>
  <c r="H409"/>
  <c r="J395"/>
  <c r="J344"/>
  <c r="H369"/>
  <c r="H276"/>
  <c r="J283"/>
  <c r="H236"/>
  <c r="AE164"/>
  <c r="J173"/>
  <c r="J217"/>
  <c r="J170"/>
  <c r="H98"/>
  <c r="H61"/>
  <c r="AR534"/>
  <c r="F527"/>
  <c r="H527" s="1"/>
  <c r="AR388"/>
  <c r="AR350"/>
  <c r="Q222"/>
  <c r="AR305"/>
  <c r="H33"/>
  <c r="J292"/>
  <c r="H292"/>
  <c r="AC397"/>
  <c r="J424"/>
  <c r="H424"/>
  <c r="J342"/>
  <c r="H342"/>
  <c r="J290"/>
  <c r="H290"/>
  <c r="J446"/>
  <c r="H446"/>
  <c r="J122"/>
  <c r="H122"/>
  <c r="F13"/>
  <c r="J13" s="1"/>
  <c r="AR307"/>
  <c r="J185"/>
  <c r="H185"/>
  <c r="H86"/>
  <c r="J86"/>
  <c r="J25"/>
  <c r="H25"/>
  <c r="H388"/>
  <c r="J388"/>
  <c r="AB327"/>
  <c r="J273"/>
  <c r="H273"/>
  <c r="J246"/>
  <c r="H246"/>
  <c r="J389"/>
  <c r="H389"/>
  <c r="H375"/>
  <c r="J375"/>
  <c r="J275"/>
  <c r="H275"/>
  <c r="J140"/>
  <c r="H140"/>
  <c r="J100"/>
  <c r="H100"/>
  <c r="J540"/>
  <c r="J534"/>
  <c r="J417"/>
  <c r="J429"/>
  <c r="H380"/>
  <c r="J382"/>
  <c r="H146"/>
  <c r="AR439"/>
  <c r="AR418"/>
  <c r="J287"/>
  <c r="H287"/>
  <c r="AR342"/>
  <c r="H319"/>
  <c r="J319"/>
  <c r="H238"/>
  <c r="J238"/>
  <c r="AR137"/>
  <c r="H57"/>
  <c r="J57"/>
  <c r="J118"/>
  <c r="H118"/>
  <c r="J401"/>
  <c r="H401"/>
  <c r="AR548"/>
  <c r="H378"/>
  <c r="J378"/>
  <c r="H321"/>
  <c r="J321"/>
  <c r="J359"/>
  <c r="H359"/>
  <c r="J264"/>
  <c r="H264"/>
  <c r="H174"/>
  <c r="J174"/>
  <c r="AI389"/>
  <c r="AM164"/>
  <c r="AI149"/>
  <c r="AR416"/>
  <c r="AR404"/>
  <c r="AR379"/>
  <c r="AR232"/>
  <c r="AR263"/>
  <c r="AR501"/>
  <c r="AR483"/>
  <c r="AR449"/>
  <c r="S190"/>
  <c r="S106" s="1"/>
  <c r="AE467"/>
  <c r="AR143"/>
  <c r="AR506"/>
  <c r="AR455"/>
  <c r="AR430"/>
  <c r="AR425"/>
  <c r="AR469"/>
  <c r="AR461"/>
  <c r="AR458"/>
  <c r="AR426"/>
  <c r="AR420"/>
  <c r="AR400"/>
  <c r="AR496"/>
  <c r="AR144"/>
  <c r="AR124"/>
  <c r="AR49"/>
  <c r="AO222"/>
  <c r="AR36"/>
  <c r="AR53"/>
  <c r="AQ107"/>
  <c r="U12"/>
  <c r="K397"/>
  <c r="J451"/>
  <c r="H451"/>
  <c r="AR516"/>
  <c r="AF499"/>
  <c r="F383"/>
  <c r="J383" s="1"/>
  <c r="J403"/>
  <c r="J171"/>
  <c r="H69"/>
  <c r="H255"/>
  <c r="J255"/>
  <c r="H419"/>
  <c r="J460"/>
  <c r="H460"/>
  <c r="AD499"/>
  <c r="AE509"/>
  <c r="AQ383"/>
  <c r="H362"/>
  <c r="J362"/>
  <c r="J487"/>
  <c r="H487"/>
  <c r="H438"/>
  <c r="J438"/>
  <c r="J218"/>
  <c r="H218"/>
  <c r="J155"/>
  <c r="H155"/>
  <c r="J149"/>
  <c r="H149"/>
  <c r="AR167"/>
  <c r="H415"/>
  <c r="AB526"/>
  <c r="AP526"/>
  <c r="AR513"/>
  <c r="AR197"/>
  <c r="H141"/>
  <c r="J141"/>
  <c r="AR120"/>
  <c r="AR446"/>
  <c r="AR368"/>
  <c r="AR351"/>
  <c r="AR283"/>
  <c r="AR261"/>
  <c r="AR249"/>
  <c r="AR318"/>
  <c r="AR254"/>
  <c r="M222"/>
  <c r="AR288"/>
  <c r="AR247"/>
  <c r="AR229"/>
  <c r="AR226"/>
  <c r="AR200"/>
  <c r="AR188"/>
  <c r="AR156"/>
  <c r="AR140"/>
  <c r="AR119"/>
  <c r="AR168"/>
  <c r="AR45"/>
  <c r="AR28"/>
  <c r="AR431"/>
  <c r="AR403"/>
  <c r="AK327"/>
  <c r="E222"/>
  <c r="AR175"/>
  <c r="AR139"/>
  <c r="AR99"/>
  <c r="AR179"/>
  <c r="AM389"/>
  <c r="J372"/>
  <c r="H300"/>
  <c r="AR503"/>
  <c r="AR523"/>
  <c r="AR451"/>
  <c r="AR434"/>
  <c r="AR433"/>
  <c r="AR436"/>
  <c r="AR374"/>
  <c r="AR371"/>
  <c r="AR409"/>
  <c r="AF327"/>
  <c r="AR369"/>
  <c r="AR402"/>
  <c r="AJ327"/>
  <c r="AR355"/>
  <c r="AR337"/>
  <c r="AR297"/>
  <c r="AR282"/>
  <c r="AR264"/>
  <c r="AR241"/>
  <c r="AR236"/>
  <c r="AR363"/>
  <c r="AR317"/>
  <c r="AR313"/>
  <c r="AR309"/>
  <c r="AR278"/>
  <c r="AR316"/>
  <c r="AR201"/>
  <c r="AR132"/>
  <c r="AR227"/>
  <c r="AR159"/>
  <c r="AR100"/>
  <c r="AR493"/>
  <c r="AQ485"/>
  <c r="AR479"/>
  <c r="AR395"/>
  <c r="AR419"/>
  <c r="F467"/>
  <c r="V190"/>
  <c r="V106" s="1"/>
  <c r="AD12"/>
  <c r="E190"/>
  <c r="T12"/>
  <c r="AR285"/>
  <c r="AR212"/>
  <c r="AR542"/>
  <c r="H506"/>
  <c r="H418"/>
  <c r="K327"/>
  <c r="J251"/>
  <c r="AR91"/>
  <c r="K499"/>
  <c r="AR378"/>
  <c r="J538"/>
  <c r="H538"/>
  <c r="J65"/>
  <c r="H65"/>
  <c r="AR533"/>
  <c r="AR518"/>
  <c r="J339"/>
  <c r="H339"/>
  <c r="AR332"/>
  <c r="AR252"/>
  <c r="AR176"/>
  <c r="AR126"/>
  <c r="AR186"/>
  <c r="J203"/>
  <c r="H203"/>
  <c r="AR88"/>
  <c r="AR540"/>
  <c r="AR505"/>
  <c r="H374"/>
  <c r="J374"/>
  <c r="K222"/>
  <c r="H320"/>
  <c r="J320"/>
  <c r="H261"/>
  <c r="J261"/>
  <c r="H358"/>
  <c r="J358"/>
  <c r="J298"/>
  <c r="H298"/>
  <c r="H198"/>
  <c r="J198"/>
  <c r="AR116"/>
  <c r="AR52"/>
  <c r="J229"/>
  <c r="H229"/>
  <c r="J91"/>
  <c r="H91"/>
  <c r="J71"/>
  <c r="H71"/>
  <c r="H39"/>
  <c r="J39"/>
  <c r="J311"/>
  <c r="H311"/>
  <c r="J254"/>
  <c r="H254"/>
  <c r="J212"/>
  <c r="H212"/>
  <c r="H60"/>
  <c r="J60"/>
  <c r="H402"/>
  <c r="H361"/>
  <c r="AR536"/>
  <c r="AK526"/>
  <c r="AE541"/>
  <c r="H503"/>
  <c r="AR373"/>
  <c r="AR370"/>
  <c r="AR401"/>
  <c r="AR325"/>
  <c r="J263"/>
  <c r="H263"/>
  <c r="AR352"/>
  <c r="AR255"/>
  <c r="AR251"/>
  <c r="AR163"/>
  <c r="AR219"/>
  <c r="AR189"/>
  <c r="AQ164"/>
  <c r="E106"/>
  <c r="AM149"/>
  <c r="AR524"/>
  <c r="AM509"/>
  <c r="AR495"/>
  <c r="AR473"/>
  <c r="AR454"/>
  <c r="AR396"/>
  <c r="AR334"/>
  <c r="AR299"/>
  <c r="AR238"/>
  <c r="N222"/>
  <c r="AR182"/>
  <c r="AR56"/>
  <c r="P12"/>
  <c r="AR353"/>
  <c r="AR338"/>
  <c r="AD190"/>
  <c r="AD106" s="1"/>
  <c r="AE199"/>
  <c r="H177"/>
  <c r="J177"/>
  <c r="H93"/>
  <c r="J93"/>
  <c r="AR452"/>
  <c r="AR162"/>
  <c r="AR50"/>
  <c r="AI13"/>
  <c r="AH12"/>
  <c r="AR78"/>
  <c r="AR224"/>
  <c r="H169"/>
  <c r="J169"/>
  <c r="J125"/>
  <c r="H125"/>
  <c r="H241"/>
  <c r="J241"/>
  <c r="J215"/>
  <c r="H215"/>
  <c r="J135"/>
  <c r="H135"/>
  <c r="AI133"/>
  <c r="J439"/>
  <c r="J393"/>
  <c r="H315"/>
  <c r="H365"/>
  <c r="J259"/>
  <c r="H192"/>
  <c r="H150"/>
  <c r="J133"/>
  <c r="J210"/>
  <c r="J201"/>
  <c r="J207"/>
  <c r="H110"/>
  <c r="J127"/>
  <c r="AR291"/>
  <c r="AR265"/>
  <c r="AR242"/>
  <c r="AR237"/>
  <c r="AL190"/>
  <c r="AL106" s="1"/>
  <c r="AM199"/>
  <c r="AR145"/>
  <c r="AR208"/>
  <c r="AR169"/>
  <c r="AR74"/>
  <c r="AR33"/>
  <c r="AR41"/>
  <c r="AR22"/>
  <c r="AR565"/>
  <c r="H147"/>
  <c r="J147"/>
  <c r="H197"/>
  <c r="J197"/>
  <c r="H121"/>
  <c r="J121"/>
  <c r="H73"/>
  <c r="J73"/>
  <c r="AR535"/>
  <c r="H233"/>
  <c r="J233"/>
  <c r="J43"/>
  <c r="H43"/>
  <c r="AR80"/>
  <c r="J45"/>
  <c r="H45"/>
  <c r="AR532"/>
  <c r="AR484"/>
  <c r="AA499"/>
  <c r="AR480"/>
  <c r="AR471"/>
  <c r="AR464"/>
  <c r="AR460"/>
  <c r="AR457"/>
  <c r="AR448"/>
  <c r="AR443"/>
  <c r="AR438"/>
  <c r="AR435"/>
  <c r="AR421"/>
  <c r="AR341"/>
  <c r="AR330"/>
  <c r="AR321"/>
  <c r="AR296"/>
  <c r="AR287"/>
  <c r="AR273"/>
  <c r="AR269"/>
  <c r="AR258"/>
  <c r="AR250"/>
  <c r="AI243"/>
  <c r="AR361"/>
  <c r="AR215"/>
  <c r="AR97"/>
  <c r="AM541"/>
  <c r="AR490"/>
  <c r="AR220"/>
  <c r="AR196"/>
  <c r="AR166"/>
  <c r="AR136"/>
  <c r="H51"/>
  <c r="J51"/>
  <c r="AR146"/>
  <c r="AR497"/>
  <c r="AA397"/>
  <c r="J220"/>
  <c r="H220"/>
  <c r="Z190"/>
  <c r="Z106" s="1"/>
  <c r="H239"/>
  <c r="J239"/>
  <c r="AR105"/>
  <c r="AR71"/>
  <c r="AR42"/>
  <c r="AR23"/>
  <c r="AR21"/>
  <c r="AM107"/>
  <c r="AR35"/>
  <c r="H157"/>
  <c r="J157"/>
  <c r="J97"/>
  <c r="H97"/>
  <c r="AR184"/>
  <c r="J186"/>
  <c r="H186"/>
  <c r="AR138"/>
  <c r="AC12"/>
  <c r="AE89"/>
  <c r="H23"/>
  <c r="J23"/>
  <c r="AR20"/>
  <c r="J21"/>
  <c r="H21"/>
  <c r="H103"/>
  <c r="J103"/>
  <c r="H284"/>
  <c r="AR539"/>
  <c r="AR517"/>
  <c r="AR512"/>
  <c r="AR508"/>
  <c r="AR504"/>
  <c r="AR487"/>
  <c r="AR481"/>
  <c r="AR476"/>
  <c r="AR494"/>
  <c r="AR477"/>
  <c r="AR472"/>
  <c r="AR206"/>
  <c r="AR152"/>
  <c r="AR204"/>
  <c r="J165"/>
  <c r="H165"/>
  <c r="AR109"/>
  <c r="AR92"/>
  <c r="AR18"/>
  <c r="AR114"/>
  <c r="AR75"/>
  <c r="AR38"/>
  <c r="AR32"/>
  <c r="AR59"/>
  <c r="AE243"/>
  <c r="AR525"/>
  <c r="AH526"/>
  <c r="AQ489"/>
  <c r="AR470"/>
  <c r="AP397"/>
  <c r="AR414"/>
  <c r="S397"/>
  <c r="AR385"/>
  <c r="L222"/>
  <c r="AR228"/>
  <c r="AR198"/>
  <c r="AR141"/>
  <c r="AR131"/>
  <c r="AR209"/>
  <c r="AR205"/>
  <c r="N190"/>
  <c r="N106" s="1"/>
  <c r="AR68"/>
  <c r="AR55"/>
  <c r="AR64"/>
  <c r="AR40"/>
  <c r="AR399"/>
  <c r="L397"/>
  <c r="W222"/>
  <c r="AR187"/>
  <c r="AR157"/>
  <c r="AR125"/>
  <c r="F107"/>
  <c r="AK190"/>
  <c r="AK106" s="1"/>
  <c r="AM527"/>
  <c r="J99"/>
  <c r="H115"/>
  <c r="J68"/>
  <c r="J27"/>
  <c r="AR432"/>
  <c r="AR280"/>
  <c r="AR46"/>
  <c r="AR37"/>
  <c r="AR16"/>
  <c r="AR102"/>
  <c r="V12"/>
  <c r="M12"/>
  <c r="R12"/>
  <c r="H38"/>
  <c r="J38"/>
  <c r="J564"/>
  <c r="AM560"/>
  <c r="H562"/>
  <c r="AR556"/>
  <c r="H533"/>
  <c r="J549"/>
  <c r="H468"/>
  <c r="H431"/>
  <c r="H353"/>
  <c r="AR246"/>
  <c r="H266"/>
  <c r="H92"/>
  <c r="AR381"/>
  <c r="AR377"/>
  <c r="AR360"/>
  <c r="AR155"/>
  <c r="AR415"/>
  <c r="AE560"/>
  <c r="J556"/>
  <c r="J29"/>
  <c r="AR62"/>
  <c r="AR85"/>
  <c r="H76"/>
  <c r="J76"/>
  <c r="AR30"/>
  <c r="AR17"/>
  <c r="AR60"/>
  <c r="AR553"/>
  <c r="AR475"/>
  <c r="X327"/>
  <c r="AR153"/>
  <c r="AR25"/>
  <c r="T541"/>
  <c r="T526" s="1"/>
  <c r="AR323"/>
  <c r="AR65"/>
  <c r="AP12"/>
  <c r="AR557"/>
  <c r="AR498"/>
  <c r="AE489"/>
  <c r="AQ467"/>
  <c r="AR463"/>
  <c r="AR391"/>
  <c r="AR281"/>
  <c r="AR259"/>
  <c r="AR240"/>
  <c r="AR279"/>
  <c r="AI267"/>
  <c r="AH106"/>
  <c r="AR210"/>
  <c r="AR178"/>
  <c r="AR95"/>
  <c r="AR82"/>
  <c r="AR72"/>
  <c r="AR63"/>
  <c r="AR117"/>
  <c r="AR112"/>
  <c r="AG12"/>
  <c r="AR90"/>
  <c r="AI47"/>
  <c r="AR19"/>
  <c r="AR549"/>
  <c r="Q397"/>
  <c r="AR445"/>
  <c r="AR427"/>
  <c r="P397"/>
  <c r="T222"/>
  <c r="AR161"/>
  <c r="AE107"/>
  <c r="AE96"/>
  <c r="Y12"/>
  <c r="AR69"/>
  <c r="AH499"/>
  <c r="AR382"/>
  <c r="AR545"/>
  <c r="X541"/>
  <c r="X526" s="1"/>
  <c r="AR347"/>
  <c r="AR298"/>
  <c r="AR277"/>
  <c r="AR262"/>
  <c r="AR231"/>
  <c r="AR154"/>
  <c r="AR544"/>
  <c r="AR511"/>
  <c r="U397"/>
  <c r="T397"/>
  <c r="AR411"/>
  <c r="AR244"/>
  <c r="P222"/>
  <c r="J206"/>
  <c r="H206"/>
  <c r="AR170"/>
  <c r="J44"/>
  <c r="H44"/>
  <c r="AR51"/>
  <c r="AR303"/>
  <c r="AR185"/>
  <c r="T327"/>
  <c r="AR286"/>
  <c r="J188"/>
  <c r="H188"/>
  <c r="AE133"/>
  <c r="AR171"/>
  <c r="J158"/>
  <c r="H158"/>
  <c r="N12"/>
  <c r="AR79"/>
  <c r="AR474"/>
  <c r="M397"/>
  <c r="AG327"/>
  <c r="P327"/>
  <c r="J250"/>
  <c r="H250"/>
  <c r="AR193"/>
  <c r="AQ133"/>
  <c r="J172"/>
  <c r="H172"/>
  <c r="J94"/>
  <c r="H94"/>
  <c r="AR24"/>
  <c r="AR94"/>
  <c r="D12"/>
  <c r="AQ527"/>
  <c r="AR492"/>
  <c r="AR384"/>
  <c r="H262"/>
  <c r="H178"/>
  <c r="AR488"/>
  <c r="AR354"/>
  <c r="AR289"/>
  <c r="AR274"/>
  <c r="AR270"/>
  <c r="AR266"/>
  <c r="AR295"/>
  <c r="AR301"/>
  <c r="AR293"/>
  <c r="AR216"/>
  <c r="AR203"/>
  <c r="AR194"/>
  <c r="AR180"/>
  <c r="AR177"/>
  <c r="AR148"/>
  <c r="AR127"/>
  <c r="AR29"/>
  <c r="AR26"/>
  <c r="E12"/>
  <c r="F89"/>
  <c r="Q526"/>
  <c r="AR531"/>
  <c r="AR491"/>
  <c r="AR482"/>
  <c r="AI489"/>
  <c r="AR466"/>
  <c r="AR462"/>
  <c r="O397"/>
  <c r="R327"/>
  <c r="AR290"/>
  <c r="AR275"/>
  <c r="AR218"/>
  <c r="AR213"/>
  <c r="AR192"/>
  <c r="AR174"/>
  <c r="AR160"/>
  <c r="AR150"/>
  <c r="AR142"/>
  <c r="AR44"/>
  <c r="AR27"/>
  <c r="AR31"/>
  <c r="AR15"/>
  <c r="L12"/>
  <c r="AR76"/>
  <c r="Y397"/>
  <c r="AR453"/>
  <c r="X397"/>
  <c r="L327"/>
  <c r="O222"/>
  <c r="X12"/>
  <c r="S560"/>
  <c r="T499"/>
  <c r="AI312"/>
  <c r="L499"/>
  <c r="AR552"/>
  <c r="V397"/>
  <c r="W327"/>
  <c r="N327"/>
  <c r="AR123"/>
  <c r="AR111"/>
  <c r="AR121"/>
  <c r="AR73"/>
  <c r="AR559"/>
  <c r="R397"/>
  <c r="S327"/>
  <c r="Z327"/>
  <c r="AR115"/>
  <c r="W106"/>
  <c r="AI560"/>
  <c r="AR268"/>
  <c r="AR478"/>
  <c r="AD397"/>
  <c r="N397"/>
  <c r="AR406"/>
  <c r="O327"/>
  <c r="V327"/>
  <c r="W397"/>
  <c r="R499"/>
  <c r="Q12"/>
  <c r="AR57"/>
  <c r="Z397"/>
  <c r="AK222"/>
  <c r="AR77"/>
  <c r="P106"/>
  <c r="L106"/>
  <c r="T106"/>
  <c r="AR537"/>
  <c r="AL327"/>
  <c r="AP327"/>
  <c r="E526"/>
  <c r="AJ526"/>
  <c r="H444"/>
  <c r="J444"/>
  <c r="AR440"/>
  <c r="AR392"/>
  <c r="AR386"/>
  <c r="AR380"/>
  <c r="AR367"/>
  <c r="AR292"/>
  <c r="AR221"/>
  <c r="AR217"/>
  <c r="AR181"/>
  <c r="AR165"/>
  <c r="AE118"/>
  <c r="AR529"/>
  <c r="J507"/>
  <c r="H507"/>
  <c r="AD526"/>
  <c r="N526"/>
  <c r="AL499"/>
  <c r="AQ500"/>
  <c r="AR428"/>
  <c r="AR422"/>
  <c r="AR413"/>
  <c r="AR376"/>
  <c r="AH397"/>
  <c r="AR356"/>
  <c r="AR276"/>
  <c r="AM13"/>
  <c r="AJ12"/>
  <c r="AR110"/>
  <c r="AF12"/>
  <c r="AR528"/>
  <c r="AR520"/>
  <c r="AR502"/>
  <c r="AR486"/>
  <c r="AR468"/>
  <c r="AR510"/>
  <c r="AR393"/>
  <c r="AR387"/>
  <c r="AR372"/>
  <c r="AR366"/>
  <c r="E327"/>
  <c r="AM260"/>
  <c r="AL222"/>
  <c r="AR130"/>
  <c r="AE47"/>
  <c r="AB12"/>
  <c r="AR58"/>
  <c r="AR14"/>
  <c r="AR98"/>
  <c r="AR67"/>
  <c r="AH327"/>
  <c r="AR530"/>
  <c r="H521"/>
  <c r="J521"/>
  <c r="AR441"/>
  <c r="AR429"/>
  <c r="AR412"/>
  <c r="AR348"/>
  <c r="AR128"/>
  <c r="AM133"/>
  <c r="AQ83"/>
  <c r="AN12"/>
  <c r="AR113"/>
  <c r="AR104"/>
  <c r="H563"/>
  <c r="J563"/>
  <c r="H548"/>
  <c r="J548"/>
  <c r="AR555"/>
  <c r="AR547"/>
  <c r="F541"/>
  <c r="D526"/>
  <c r="AP499"/>
  <c r="AQ499" s="1"/>
  <c r="D499"/>
  <c r="AI459"/>
  <c r="AF397"/>
  <c r="J443"/>
  <c r="H443"/>
  <c r="AR442"/>
  <c r="H224"/>
  <c r="J224"/>
  <c r="AB222"/>
  <c r="AE222" s="1"/>
  <c r="AE235"/>
  <c r="AE191"/>
  <c r="AB190"/>
  <c r="J48"/>
  <c r="H48"/>
  <c r="AR561"/>
  <c r="AR543"/>
  <c r="AR521"/>
  <c r="AE459"/>
  <c r="AB397"/>
  <c r="J399"/>
  <c r="H399"/>
  <c r="AD327"/>
  <c r="H200"/>
  <c r="J200"/>
  <c r="AN222"/>
  <c r="AQ235"/>
  <c r="AQ191"/>
  <c r="AN190"/>
  <c r="F164"/>
  <c r="AG106"/>
  <c r="F190"/>
  <c r="D106"/>
  <c r="J119"/>
  <c r="H119"/>
  <c r="AR108"/>
  <c r="H552"/>
  <c r="J552"/>
  <c r="H544"/>
  <c r="J544"/>
  <c r="AQ459"/>
  <c r="AN397"/>
  <c r="H390"/>
  <c r="J390"/>
  <c r="D327"/>
  <c r="H268"/>
  <c r="J268"/>
  <c r="H134"/>
  <c r="J134"/>
  <c r="AJ222"/>
  <c r="AM235"/>
  <c r="AM191"/>
  <c r="AJ190"/>
  <c r="AM118"/>
  <c r="J59"/>
  <c r="H59"/>
  <c r="AR551"/>
  <c r="AQ541"/>
  <c r="AN526"/>
  <c r="H517"/>
  <c r="J517"/>
  <c r="F500"/>
  <c r="F489"/>
  <c r="D397"/>
  <c r="AM459"/>
  <c r="AJ397"/>
  <c r="AM397" s="1"/>
  <c r="H384"/>
  <c r="J384"/>
  <c r="AI383"/>
  <c r="AR329"/>
  <c r="H244"/>
  <c r="J244"/>
  <c r="AF222"/>
  <c r="AI235"/>
  <c r="AI191"/>
  <c r="AF190"/>
  <c r="AR134"/>
  <c r="AI118"/>
  <c r="D103" i="27"/>
  <c r="C103"/>
  <c r="D57"/>
  <c r="C57"/>
  <c r="D80"/>
  <c r="C80"/>
  <c r="U526" i="38" l="1"/>
  <c r="U566" s="1"/>
  <c r="O526"/>
  <c r="P11" i="24"/>
  <c r="P22" s="1"/>
  <c r="I18" i="27" s="1"/>
  <c r="I25" s="1"/>
  <c r="I27" s="1"/>
  <c r="J22" i="24"/>
  <c r="W526" i="38"/>
  <c r="W566" s="1"/>
  <c r="AR214"/>
  <c r="J345"/>
  <c r="H260"/>
  <c r="K526"/>
  <c r="K566" s="1"/>
  <c r="AR345"/>
  <c r="AQ222"/>
  <c r="AM12"/>
  <c r="Z526"/>
  <c r="Z566" s="1"/>
  <c r="AR96"/>
  <c r="AI190"/>
  <c r="F397"/>
  <c r="J397" s="1"/>
  <c r="AM499"/>
  <c r="AR383"/>
  <c r="H509"/>
  <c r="AE190"/>
  <c r="J223"/>
  <c r="AR485"/>
  <c r="AR223"/>
  <c r="H560"/>
  <c r="H398"/>
  <c r="J191"/>
  <c r="J96"/>
  <c r="J527"/>
  <c r="H214"/>
  <c r="AR467"/>
  <c r="H485"/>
  <c r="AR13"/>
  <c r="AR328"/>
  <c r="AA526"/>
  <c r="AA566" s="1"/>
  <c r="AI12"/>
  <c r="AR398"/>
  <c r="AR207"/>
  <c r="AI526"/>
  <c r="H243"/>
  <c r="AI499"/>
  <c r="S526"/>
  <c r="S566" s="1"/>
  <c r="AQ190"/>
  <c r="J328"/>
  <c r="AR89"/>
  <c r="AI222"/>
  <c r="F499"/>
  <c r="J499" s="1"/>
  <c r="AR560"/>
  <c r="AR312"/>
  <c r="AR389"/>
  <c r="H199"/>
  <c r="AR149"/>
  <c r="AC566"/>
  <c r="H383"/>
  <c r="AR164"/>
  <c r="F222"/>
  <c r="H222" s="1"/>
  <c r="AE327"/>
  <c r="AR83"/>
  <c r="AE12"/>
  <c r="AR267"/>
  <c r="AM190"/>
  <c r="F327"/>
  <c r="H327" s="1"/>
  <c r="AQ397"/>
  <c r="AQ327"/>
  <c r="J312"/>
  <c r="H13"/>
  <c r="AR260"/>
  <c r="AR500"/>
  <c r="J267"/>
  <c r="AR489"/>
  <c r="AE499"/>
  <c r="AR107"/>
  <c r="AR243"/>
  <c r="AM327"/>
  <c r="AR509"/>
  <c r="AQ526"/>
  <c r="AR47"/>
  <c r="AR541"/>
  <c r="AE397"/>
  <c r="AO566"/>
  <c r="AQ12"/>
  <c r="AI397"/>
  <c r="J83"/>
  <c r="P566"/>
  <c r="AI327"/>
  <c r="AR527"/>
  <c r="J459"/>
  <c r="H459"/>
  <c r="AM526"/>
  <c r="AE526"/>
  <c r="F106"/>
  <c r="J106" s="1"/>
  <c r="Q566"/>
  <c r="Y566"/>
  <c r="J467"/>
  <c r="H467"/>
  <c r="R566"/>
  <c r="AR199"/>
  <c r="AN106"/>
  <c r="AQ106" s="1"/>
  <c r="AB106"/>
  <c r="AB566" s="1"/>
  <c r="H107"/>
  <c r="J107"/>
  <c r="V566"/>
  <c r="AH566"/>
  <c r="AG566"/>
  <c r="X566"/>
  <c r="F12"/>
  <c r="H12" s="1"/>
  <c r="N566"/>
  <c r="AJ106"/>
  <c r="AM106" s="1"/>
  <c r="AK566"/>
  <c r="O566"/>
  <c r="AM222"/>
  <c r="F526"/>
  <c r="H526" s="1"/>
  <c r="M566"/>
  <c r="T566"/>
  <c r="L566"/>
  <c r="AR133"/>
  <c r="AR118"/>
  <c r="E566"/>
  <c r="F9" i="27" s="1"/>
  <c r="H89" i="38"/>
  <c r="J89"/>
  <c r="AD566"/>
  <c r="J541"/>
  <c r="D566"/>
  <c r="AL566"/>
  <c r="H541"/>
  <c r="H500"/>
  <c r="J500"/>
  <c r="AR235"/>
  <c r="AP566"/>
  <c r="AF106"/>
  <c r="J190"/>
  <c r="H190"/>
  <c r="J164"/>
  <c r="H164"/>
  <c r="AR459"/>
  <c r="J489"/>
  <c r="H489"/>
  <c r="J47"/>
  <c r="AR191"/>
  <c r="H397" l="1"/>
  <c r="AR499"/>
  <c r="AR526"/>
  <c r="AR12"/>
  <c r="J222"/>
  <c r="AR190"/>
  <c r="AE106"/>
  <c r="H499"/>
  <c r="J327"/>
  <c r="AR397"/>
  <c r="AR327"/>
  <c r="AR222"/>
  <c r="J12"/>
  <c r="H106"/>
  <c r="J526"/>
  <c r="AJ566"/>
  <c r="AM566" s="1"/>
  <c r="AN566"/>
  <c r="AQ566" s="1"/>
  <c r="F566"/>
  <c r="J566" s="1"/>
  <c r="F8" i="27"/>
  <c r="AE566" i="38"/>
  <c r="AI106"/>
  <c r="AF566"/>
  <c r="AI566" s="1"/>
  <c r="AR106" l="1"/>
  <c r="H566"/>
  <c r="F10" i="27"/>
  <c r="AR566" i="38"/>
  <c r="F11" i="27" s="1"/>
</calcChain>
</file>

<file path=xl/sharedStrings.xml><?xml version="1.0" encoding="utf-8"?>
<sst xmlns="http://schemas.openxmlformats.org/spreadsheetml/2006/main" count="11484" uniqueCount="1706">
  <si>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</si>
  <si>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</si>
  <si>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</si>
  <si>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</si>
  <si>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</si>
  <si>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</si>
  <si>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</si>
  <si>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</si>
  <si>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</si>
  <si>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</si>
  <si>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</si>
  <si>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</si>
  <si>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</si>
  <si>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</si>
  <si>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</si>
  <si>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</si>
  <si>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</si>
  <si>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</si>
  <si>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</si>
  <si>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</si>
  <si>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</si>
  <si>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</si>
  <si>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</si>
  <si>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</si>
  <si>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</si>
  <si>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</si>
  <si>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</si>
  <si>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</si>
  <si>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</si>
  <si>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</si>
  <si>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</si>
  <si>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</si>
  <si>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</si>
  <si>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</si>
  <si>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</si>
  <si>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</si>
  <si>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</si>
  <si>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</si>
  <si>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</si>
  <si>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</si>
  <si>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</si>
  <si>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</si>
  <si>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</si>
  <si>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</si>
  <si>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</si>
  <si>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</si>
  <si>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</si>
  <si>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</si>
  <si>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</si>
  <si>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</si>
  <si>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</si>
  <si>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</si>
  <si>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</si>
  <si>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</si>
  <si>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</si>
  <si>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</si>
  <si>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</si>
  <si>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</si>
  <si>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</si>
  <si>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</si>
  <si>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</si>
  <si>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</si>
  <si>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</si>
  <si>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</si>
  <si>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</si>
  <si>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</si>
  <si>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</si>
  <si>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</si>
  <si>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</si>
  <si>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</si>
  <si>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</si>
  <si>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</si>
  <si>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</si>
  <si>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</si>
  <si>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</si>
  <si>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</si>
  <si>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</si>
  <si>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</si>
  <si>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</si>
  <si>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</si>
  <si>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</si>
  <si>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</si>
  <si>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</si>
  <si>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</si>
  <si>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</si>
  <si>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</si>
  <si>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</si>
  <si>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</si>
  <si>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</si>
  <si>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</si>
  <si>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</si>
  <si>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</si>
  <si>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</si>
  <si>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</si>
  <si>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</si>
  <si>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</si>
  <si>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</si>
  <si>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</si>
  <si>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</si>
  <si>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</si>
  <si>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</si>
  <si>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</si>
  <si>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</si>
  <si>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</si>
  <si>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</si>
  <si>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</si>
  <si>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</si>
  <si>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</si>
  <si>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</si>
  <si>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</si>
  <si>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</si>
  <si>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</si>
  <si>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</si>
  <si>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</si>
  <si>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</si>
  <si>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</si>
  <si>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</si>
  <si>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</si>
  <si>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</si>
  <si>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</si>
  <si>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</si>
  <si>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</si>
  <si>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</si>
  <si>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</si>
  <si>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</si>
  <si>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</si>
  <si>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</si>
  <si>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</si>
  <si>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</si>
  <si>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</si>
  <si>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</si>
  <si>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</si>
  <si>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</si>
  <si>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</si>
  <si>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</si>
  <si>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</si>
  <si>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</si>
  <si>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</si>
  <si>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</si>
  <si>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</si>
  <si>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</si>
  <si>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</si>
  <si>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</si>
  <si>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</si>
  <si>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</si>
  <si>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</si>
  <si>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</si>
  <si>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</si>
  <si>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</si>
  <si>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</si>
  <si>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</si>
  <si>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</si>
  <si>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</si>
  <si>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</si>
  <si>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</si>
  <si>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</si>
  <si>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</si>
  <si>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</si>
  <si>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</si>
  <si>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</si>
  <si>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</si>
  <si>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</si>
  <si>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</si>
  <si>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</si>
  <si>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</si>
  <si>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</si>
  <si>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</si>
  <si>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</si>
  <si>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</si>
  <si>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</si>
  <si>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</si>
  <si>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</si>
  <si>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</si>
  <si>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</si>
  <si>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</si>
  <si>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</si>
  <si>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</si>
  <si>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</si>
  <si>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</si>
  <si>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</si>
  <si>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</si>
  <si>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</si>
  <si>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</si>
  <si>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</si>
  <si>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</si>
  <si>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</si>
  <si>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</si>
  <si>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</si>
  <si>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</si>
  <si>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</si>
  <si>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</si>
  <si>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</si>
  <si>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</si>
  <si>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</si>
  <si>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</si>
  <si>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</si>
  <si>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</si>
  <si>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</si>
  <si>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</si>
  <si>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</si>
  <si>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</si>
  <si>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</si>
  <si>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</si>
  <si>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</si>
  <si>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</si>
  <si>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</si>
  <si>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</si>
  <si>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</si>
  <si>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</si>
  <si>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</si>
  <si>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</si>
  <si>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</si>
  <si>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</si>
  <si>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</si>
  <si>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</si>
  <si>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</si>
  <si>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</si>
  <si>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</si>
  <si>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</si>
  <si>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</si>
  <si>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</si>
  <si>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</si>
  <si>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</si>
  <si>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</si>
  <si>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</si>
  <si>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</si>
  <si>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</si>
  <si>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</si>
  <si>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</si>
  <si>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</si>
  <si>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</si>
  <si>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</si>
  <si>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</si>
  <si>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</si>
  <si>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</si>
  <si>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</si>
  <si>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</si>
  <si>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</si>
  <si>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</si>
  <si>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</si>
  <si>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</si>
  <si>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</si>
  <si>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</si>
  <si>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</si>
  <si>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</si>
  <si>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</si>
  <si>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</si>
  <si>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</si>
  <si>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</si>
  <si>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</si>
  <si>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</si>
  <si>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</si>
  <si>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</si>
  <si>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</si>
  <si>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</si>
  <si>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</si>
  <si>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</si>
  <si>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</si>
  <si>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</si>
  <si>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</si>
  <si>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</si>
  <si>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</si>
  <si>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</si>
  <si>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</si>
  <si>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</si>
  <si>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</si>
  <si>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</si>
  <si>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</si>
  <si>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</si>
  <si>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</si>
  <si>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</si>
  <si>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</si>
  <si>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</si>
  <si>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</si>
  <si>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</si>
  <si>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</si>
  <si>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</si>
  <si>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</si>
  <si>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</si>
  <si>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</si>
  <si>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</si>
  <si>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</si>
  <si>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</si>
  <si>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</si>
  <si>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</si>
  <si>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</si>
  <si>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</si>
  <si>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</si>
  <si>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</si>
  <si>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</si>
  <si>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</si>
  <si>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</si>
  <si>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</si>
  <si>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</si>
  <si>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</si>
  <si>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</si>
  <si>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</si>
  <si>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</si>
  <si>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</si>
  <si>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</si>
  <si>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</si>
  <si>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</si>
  <si>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</si>
  <si>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</si>
  <si>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</si>
  <si>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</si>
  <si>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</si>
  <si>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</si>
  <si>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</si>
  <si>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</si>
  <si>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</si>
  <si>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</si>
  <si>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</si>
  <si>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</si>
  <si>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</si>
  <si>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</si>
  <si>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</si>
  <si>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</si>
  <si>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</si>
  <si>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</si>
  <si>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</si>
  <si>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</si>
  <si>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</si>
  <si>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</si>
  <si>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</si>
  <si>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</si>
  <si>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</si>
  <si>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</si>
  <si>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</si>
  <si>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</si>
  <si>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</si>
  <si>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</si>
  <si>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</si>
  <si>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</si>
  <si>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</si>
  <si>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</si>
  <si>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</si>
  <si>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</si>
  <si>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</si>
  <si>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</si>
  <si>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</si>
  <si>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</si>
  <si>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</si>
  <si>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</si>
  <si>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</si>
  <si>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</si>
  <si>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</si>
  <si>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</si>
  <si>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</si>
  <si>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</si>
  <si>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</si>
  <si>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</si>
  <si>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</si>
  <si>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</si>
  <si>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</si>
  <si>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</si>
  <si>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</si>
  <si>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</si>
  <si>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</si>
  <si>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</si>
  <si>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</si>
  <si>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</si>
  <si>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</si>
  <si>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</si>
  <si>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</si>
  <si>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</si>
  <si>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</si>
  <si>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</si>
  <si>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</si>
  <si>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</si>
  <si>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</si>
  <si>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</si>
  <si>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</si>
  <si>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</si>
  <si>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</si>
  <si>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</si>
  <si>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</si>
  <si>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</si>
  <si>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</si>
  <si>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</si>
  <si>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</si>
  <si>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</si>
  <si>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</si>
  <si>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</si>
  <si>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</si>
  <si>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</si>
  <si>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</si>
  <si>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</si>
  <si>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</si>
  <si>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</si>
  <si>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</si>
  <si>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</si>
  <si>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</si>
  <si>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</si>
  <si>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</si>
  <si>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</si>
  <si>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</si>
  <si>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</si>
  <si>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</si>
  <si>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</si>
  <si>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</si>
  <si>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</si>
  <si>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</si>
  <si>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</si>
  <si>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</si>
  <si>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</si>
  <si>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</si>
  <si>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</si>
  <si>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</si>
  <si>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</si>
  <si>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</si>
  <si>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</si>
  <si>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</si>
  <si>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</si>
  <si>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</si>
  <si>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</si>
  <si>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</si>
  <si>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</si>
  <si>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</si>
  <si>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</si>
  <si>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</si>
  <si>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</si>
  <si>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</si>
  <si>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</si>
  <si>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</si>
  <si>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</si>
  <si>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</si>
  <si>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</si>
  <si>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</si>
  <si>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</si>
  <si>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</si>
  <si>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</si>
  <si>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</si>
  <si>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</si>
  <si>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</si>
  <si>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</si>
  <si>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</si>
  <si>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</si>
  <si>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</si>
  <si>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</si>
  <si>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</si>
  <si>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</si>
  <si>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</si>
  <si>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</si>
  <si>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</si>
  <si>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</si>
  <si>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</si>
  <si>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</si>
  <si>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</si>
  <si>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</si>
  <si>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</si>
  <si>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</si>
  <si>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</si>
  <si>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</si>
  <si>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</si>
  <si>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</si>
  <si>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</si>
  <si>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</si>
  <si>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</si>
  <si>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</si>
  <si>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</si>
  <si>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</si>
  <si>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</si>
  <si>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</si>
  <si>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</si>
  <si>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</si>
  <si>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</si>
  <si>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</si>
  <si>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</si>
  <si>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</si>
  <si>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</si>
  <si>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</si>
  <si>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</si>
  <si>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</si>
  <si>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</si>
  <si>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</si>
  <si>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</si>
  <si>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</si>
  <si>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</si>
  <si>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</si>
  <si>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</si>
  <si>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</si>
  <si>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</si>
  <si>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</si>
  <si>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</si>
  <si>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</si>
  <si>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</si>
  <si>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</si>
  <si>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</si>
  <si>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</si>
  <si>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</si>
  <si>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</si>
  <si>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</si>
  <si>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</si>
  <si>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</si>
  <si>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</si>
  <si>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</si>
  <si>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</si>
  <si>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</si>
  <si>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</si>
  <si>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</si>
  <si>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</si>
  <si>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</si>
  <si>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</si>
  <si>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</si>
  <si>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</si>
  <si>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</si>
  <si>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</si>
  <si>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</si>
  <si>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</si>
  <si>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</si>
  <si>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</si>
  <si>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</si>
  <si>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</si>
  <si>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</si>
  <si>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</si>
  <si>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</si>
  <si>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</si>
  <si>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</si>
  <si>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</si>
  <si>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</si>
  <si>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</si>
  <si>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</si>
  <si>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</si>
  <si>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</si>
  <si>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</si>
  <si>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</si>
  <si>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</si>
  <si>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</si>
  <si>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</si>
  <si>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</si>
  <si>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</si>
  <si>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</si>
  <si>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</si>
  <si>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</si>
  <si>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</si>
  <si>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</si>
  <si>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</si>
  <si>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</si>
  <si>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</si>
  <si>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</si>
  <si>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</si>
  <si>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</si>
  <si>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</si>
  <si>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</si>
  <si>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</si>
  <si>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</si>
  <si>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</si>
  <si>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</si>
  <si>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</si>
  <si>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</si>
  <si>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</si>
  <si>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</si>
  <si>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</si>
  <si>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</si>
  <si>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</si>
  <si>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</si>
  <si>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</si>
  <si>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</si>
  <si>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</si>
  <si>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</si>
  <si>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</si>
  <si>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</si>
  <si>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</si>
  <si>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</si>
  <si>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</si>
  <si>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</si>
  <si>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</si>
  <si>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</si>
  <si>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</si>
  <si>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</si>
  <si>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</si>
  <si>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</si>
  <si>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</si>
  <si>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</si>
  <si>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</si>
  <si>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</si>
  <si>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</si>
  <si>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</si>
  <si>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</si>
  <si>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</si>
  <si>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</si>
  <si>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</si>
  <si>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</si>
  <si>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</si>
  <si>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</si>
  <si>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</si>
  <si>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</si>
  <si>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</si>
  <si>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</si>
  <si>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</si>
  <si>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</si>
  <si>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</si>
  <si>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</si>
  <si>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</si>
  <si>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</si>
  <si>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</si>
  <si>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</si>
  <si>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</si>
  <si>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</si>
  <si>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</si>
  <si>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</si>
  <si>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</si>
  <si>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</si>
  <si>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</si>
  <si>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</si>
  <si>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</si>
  <si>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</si>
  <si>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</si>
  <si>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</si>
  <si>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</si>
  <si>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</si>
  <si>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</si>
  <si>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</si>
  <si>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</si>
  <si>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</si>
  <si>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</si>
  <si>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</si>
  <si>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</si>
  <si>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</si>
  <si>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</si>
  <si>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</si>
  <si>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</si>
  <si>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</si>
  <si>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</si>
  <si>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</si>
  <si>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</si>
  <si>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</si>
  <si>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</si>
  <si>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</si>
  <si>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</si>
  <si>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</si>
  <si>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</si>
  <si>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</si>
  <si>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</si>
  <si>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</si>
  <si>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</si>
  <si>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</si>
  <si>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</si>
  <si>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</si>
  <si>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</si>
  <si>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</si>
  <si>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</si>
  <si>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</si>
  <si>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</si>
  <si>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</si>
  <si>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</si>
  <si>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</si>
  <si>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</si>
  <si>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</si>
  <si>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</si>
  <si>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</si>
  <si>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</si>
  <si>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</si>
  <si>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</si>
  <si>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</si>
  <si>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</si>
  <si>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</si>
  <si>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</si>
  <si>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</si>
  <si>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</si>
  <si>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</si>
  <si>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</si>
  <si>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</si>
  <si>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</si>
  <si>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</si>
  <si>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</si>
  <si>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</si>
  <si>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</si>
  <si>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</si>
  <si>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</si>
  <si>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</si>
  <si>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</si>
  <si>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</si>
  <si>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</si>
  <si>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</si>
  <si>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</si>
  <si>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</si>
  <si>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</si>
  <si>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</si>
  <si>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</si>
  <si>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</si>
  <si>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</si>
  <si>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</si>
  <si>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</si>
  <si>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</si>
  <si>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</si>
  <si>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</si>
  <si>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</si>
  <si>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</si>
  <si>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</si>
  <si>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</si>
  <si>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</si>
  <si>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</si>
  <si>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</si>
  <si>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</si>
  <si>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</si>
  <si>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</si>
  <si>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</si>
  <si>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</si>
  <si>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</si>
  <si>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</si>
  <si>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</si>
  <si>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</si>
  <si>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</si>
  <si>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</si>
  <si>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</si>
  <si>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</si>
  <si>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</si>
  <si>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</si>
  <si>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</si>
  <si>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</si>
  <si>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</si>
  <si>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</si>
  <si>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</si>
  <si>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</si>
  <si>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</si>
  <si>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</si>
  <si>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</si>
  <si>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</si>
  <si>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</si>
  <si>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</si>
  <si>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</si>
  <si>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</si>
  <si>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</si>
  <si>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</si>
  <si>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</si>
  <si>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</si>
  <si>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</si>
  <si>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</si>
  <si>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</si>
  <si>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</si>
  <si>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</si>
  <si>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</si>
  <si>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</si>
  <si>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</si>
  <si>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</si>
  <si>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</si>
  <si>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</si>
  <si>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</si>
  <si>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</si>
  <si>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</si>
  <si>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</si>
  <si>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</si>
  <si>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</si>
  <si>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</si>
  <si>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</si>
  <si>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</si>
  <si>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</si>
  <si>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</si>
  <si>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</si>
  <si>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</si>
  <si>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</si>
  <si>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</si>
  <si>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</si>
  <si>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</si>
  <si>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</si>
  <si>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</si>
  <si>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</si>
  <si>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</si>
  <si>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</si>
  <si>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</si>
  <si>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</si>
  <si>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</si>
  <si>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</si>
  <si>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</si>
  <si>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</si>
  <si>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</si>
  <si>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</si>
  <si>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</si>
  <si>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</si>
  <si>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</si>
  <si>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</si>
  <si>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</si>
  <si>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</si>
  <si>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</si>
  <si>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</si>
  <si>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</si>
  <si>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</si>
  <si>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</si>
  <si>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</si>
  <si>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</si>
  <si>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</si>
  <si>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</si>
  <si>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</si>
  <si>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</si>
  <si>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</si>
  <si>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</si>
  <si>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</si>
  <si>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</si>
  <si>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</si>
  <si>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</si>
  <si>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</si>
  <si>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</si>
  <si>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</si>
  <si>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</si>
  <si>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</si>
  <si>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</si>
  <si>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</si>
  <si>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</si>
  <si>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</si>
  <si>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</si>
  <si>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</si>
  <si>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</si>
  <si>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</si>
  <si>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</si>
  <si>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</si>
  <si>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</si>
  <si>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</si>
  <si>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</si>
  <si>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</si>
  <si>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</si>
  <si>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</si>
  <si>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</si>
  <si>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</si>
  <si>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</si>
  <si>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</si>
  <si>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</si>
  <si>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</si>
  <si>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</si>
  <si>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</si>
  <si>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</si>
  <si>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</si>
  <si>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</si>
  <si>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</si>
  <si>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</si>
  <si>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</si>
  <si>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</si>
  <si>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</si>
  <si>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</si>
  <si>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</si>
  <si>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</si>
  <si>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</si>
  <si>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</si>
  <si>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</si>
  <si>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</si>
  <si>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</si>
  <si>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</si>
  <si>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</si>
  <si>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</si>
  <si>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</si>
  <si>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</si>
  <si>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</si>
  <si>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</si>
  <si>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</si>
  <si>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</si>
  <si>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</si>
  <si>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</si>
  <si>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</si>
  <si>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</si>
  <si>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</si>
  <si>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</si>
  <si>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</si>
  <si>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</si>
  <si>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</si>
  <si>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</si>
  <si>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</si>
  <si>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</si>
  <si>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</si>
  <si>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</si>
  <si>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</si>
  <si>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</si>
  <si>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</si>
  <si>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</si>
  <si>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</si>
  <si>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</si>
  <si>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</si>
  <si>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</si>
  <si>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</si>
  <si>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</si>
  <si>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</si>
  <si>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</si>
  <si>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</si>
  <si>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</si>
  <si>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</si>
  <si>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</si>
  <si>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</si>
  <si>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</si>
  <si>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</si>
  <si>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</si>
  <si>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</si>
  <si>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</si>
  <si>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</si>
  <si>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</si>
  <si>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</si>
  <si>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</si>
  <si>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</si>
  <si>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</si>
  <si>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</si>
  <si>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</si>
  <si>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</si>
  <si>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</si>
  <si>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</si>
  <si>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</si>
  <si>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</si>
  <si>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</si>
  <si>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</si>
  <si>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</si>
  <si>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</si>
  <si>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</si>
  <si>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</si>
  <si>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</si>
  <si>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</si>
  <si>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</si>
  <si>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</si>
  <si>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</si>
  <si>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</si>
  <si>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</si>
  <si>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</si>
  <si>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</si>
  <si>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</si>
  <si>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</si>
  <si>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</si>
  <si>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</si>
  <si>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</si>
  <si>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</si>
  <si>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</si>
  <si>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</si>
  <si>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</si>
  <si>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</si>
  <si>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</si>
  <si>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</si>
  <si>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</si>
  <si>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</si>
  <si>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</si>
  <si>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</si>
  <si>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</si>
  <si>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</si>
  <si>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</si>
  <si>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</si>
  <si>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</si>
  <si>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</si>
  <si>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</si>
  <si>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</si>
  <si>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</si>
  <si>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</si>
  <si>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</si>
  <si>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</si>
  <si>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</si>
  <si>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</si>
  <si>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</si>
  <si>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</si>
  <si>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</si>
  <si>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</si>
  <si>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</si>
  <si>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</si>
  <si>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</si>
  <si>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</si>
  <si>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</si>
  <si>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</si>
  <si>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</si>
  <si>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</si>
  <si>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</si>
  <si>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</si>
  <si>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</si>
  <si>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</si>
  <si>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</si>
  <si>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</si>
  <si>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</si>
  <si>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</si>
  <si>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</si>
  <si>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</si>
  <si>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</si>
  <si>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</si>
  <si>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</si>
  <si>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</si>
  <si>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</si>
  <si>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</si>
  <si>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</si>
  <si>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</si>
  <si>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</si>
  <si>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</si>
  <si>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</si>
  <si>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</si>
  <si>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</si>
  <si>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</si>
  <si>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</si>
  <si>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</si>
  <si>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</si>
  <si>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</si>
  <si>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</si>
  <si>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</si>
  <si>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</si>
  <si>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</si>
  <si>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</si>
  <si>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</si>
  <si>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</si>
  <si>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</si>
  <si>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</si>
  <si>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</si>
  <si>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</si>
  <si>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</si>
  <si>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</si>
  <si>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</si>
  <si>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</si>
  <si>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</si>
  <si>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</si>
  <si>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</si>
  <si>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</si>
  <si>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</si>
  <si>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</si>
  <si>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</si>
  <si>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</si>
  <si>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</si>
  <si>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</si>
  <si>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</si>
  <si>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</si>
  <si>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</si>
  <si>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</si>
  <si>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</si>
  <si>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</si>
  <si>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</si>
  <si>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</si>
  <si>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</si>
  <si>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</si>
  <si>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</si>
  <si>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</si>
  <si>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</si>
  <si>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</si>
  <si>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</si>
  <si>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</si>
  <si>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</si>
  <si>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</si>
  <si>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</si>
  <si>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</si>
  <si>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</si>
  <si>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</si>
  <si>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</si>
  <si>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</si>
  <si>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</si>
  <si>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</si>
  <si>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</si>
  <si>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</si>
  <si>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</si>
  <si>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</si>
  <si>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</si>
  <si>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</si>
  <si>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</si>
  <si>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</si>
  <si>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</si>
  <si>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</si>
  <si>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</si>
  <si>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</si>
  <si>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</si>
  <si>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</si>
  <si>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</si>
  <si>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</si>
  <si>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</si>
  <si>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</si>
  <si>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</si>
  <si>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</si>
  <si>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</si>
  <si>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</si>
  <si>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</si>
  <si>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</si>
  <si>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</si>
  <si>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</si>
  <si>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</si>
  <si>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</si>
  <si>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</si>
  <si>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</si>
  <si>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</si>
  <si>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</si>
  <si>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</si>
  <si>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</si>
  <si>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</si>
  <si>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</si>
  <si>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</si>
  <si>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</si>
  <si>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</si>
  <si>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</si>
  <si>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</si>
  <si>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</si>
  <si>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</si>
  <si>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</si>
  <si>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</si>
  <si>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</si>
  <si>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</si>
  <si>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</si>
  <si>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</si>
  <si>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</si>
  <si>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</si>
  <si>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</si>
  <si>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</si>
  <si>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</si>
  <si>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</si>
  <si>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</si>
  <si>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</si>
  <si>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</si>
  <si>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</si>
  <si>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</si>
  <si>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</si>
  <si>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</si>
  <si>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</si>
  <si>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</si>
  <si>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</si>
  <si>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</si>
  <si>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</si>
  <si>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</si>
  <si>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</si>
  <si>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</si>
  <si>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</si>
  <si>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</si>
  <si>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</si>
  <si>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</si>
  <si>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</si>
  <si>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</si>
  <si>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</si>
  <si>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</si>
  <si>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</si>
  <si>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</si>
  <si>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</si>
  <si>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</si>
  <si>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</si>
  <si>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</si>
  <si>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</si>
  <si>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</si>
  <si>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</si>
  <si>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</si>
  <si>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</si>
  <si>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</si>
  <si>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</si>
  <si>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</si>
  <si>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</si>
  <si>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</si>
  <si>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</si>
  <si>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</si>
  <si>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</si>
  <si>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</si>
  <si>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</si>
  <si>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</si>
  <si>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</si>
  <si>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</si>
  <si>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</si>
  <si>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</si>
  <si>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</si>
  <si>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</si>
  <si>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</si>
  <si>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</si>
  <si>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</si>
  <si>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</si>
  <si>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</si>
  <si>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</si>
  <si>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</si>
  <si>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</si>
  <si>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</si>
  <si>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</si>
  <si>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</si>
  <si>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</si>
  <si>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</si>
  <si>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</si>
  <si>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</si>
  <si>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</si>
  <si>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</si>
  <si>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</si>
  <si>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</si>
  <si>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</si>
  <si>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</si>
  <si>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</si>
  <si>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</si>
  <si>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</si>
  <si>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</si>
  <si>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</si>
  <si>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</si>
  <si>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</si>
  <si>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</si>
  <si>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</si>
  <si>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</si>
  <si>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</si>
  <si>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</si>
  <si>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</si>
  <si>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</si>
  <si>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</si>
  <si>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</si>
  <si>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</si>
  <si>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</si>
  <si>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</si>
  <si>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</si>
  <si>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</si>
  <si>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</si>
  <si>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</si>
  <si>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</si>
  <si>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</si>
  <si>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</si>
  <si>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</si>
  <si>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</si>
  <si>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</si>
  <si>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</si>
  <si>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</si>
  <si>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</si>
  <si>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</si>
  <si>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</si>
  <si>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</si>
  <si>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</si>
  <si>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</si>
  <si>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</si>
  <si>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</si>
  <si>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</si>
  <si>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</si>
  <si>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</si>
  <si>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</si>
  <si>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</si>
  <si>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</si>
  <si>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</si>
  <si>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</si>
  <si>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</si>
  <si>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</si>
  <si>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</si>
  <si>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</si>
  <si>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</si>
  <si>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</si>
  <si>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</si>
  <si>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</si>
  <si>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</si>
  <si>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</si>
  <si>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</si>
  <si>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</si>
  <si>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</si>
  <si>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</si>
  <si>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</si>
  <si>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</si>
  <si>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</si>
  <si>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</si>
  <si>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</si>
  <si>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</si>
  <si>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</si>
  <si>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</si>
  <si>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</si>
  <si>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</si>
  <si>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</si>
  <si>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</si>
  <si>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</si>
  <si>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</si>
  <si>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</si>
  <si>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</si>
  <si>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</si>
  <si>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</si>
  <si>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</si>
  <si>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</si>
  <si>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</si>
  <si>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</si>
  <si>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</si>
  <si>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</si>
  <si>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</si>
  <si>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</si>
  <si>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</si>
  <si>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</si>
  <si>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</si>
  <si>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</si>
  <si>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</si>
  <si>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</si>
  <si>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</si>
  <si>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</si>
  <si>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</si>
  <si>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</si>
  <si>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</si>
  <si>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</si>
  <si>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</si>
  <si>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</si>
  <si>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</si>
  <si>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</si>
  <si>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</si>
  <si>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</si>
  <si>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</si>
  <si>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</si>
  <si>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</si>
  <si>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</si>
  <si>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</si>
  <si>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</si>
  <si>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</si>
  <si>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</si>
  <si>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</si>
  <si>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</si>
  <si>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</si>
  <si>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</si>
  <si>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</si>
  <si>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</si>
  <si>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</si>
  <si>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</si>
  <si>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</si>
  <si>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</si>
  <si>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</si>
  <si>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</si>
  <si>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</si>
  <si>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</si>
  <si>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</si>
  <si>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</si>
  <si>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</si>
  <si>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</si>
  <si>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</si>
  <si>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</si>
  <si>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</si>
  <si>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</si>
  <si>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</si>
  <si>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</si>
  <si>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</si>
  <si>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</si>
  <si>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</si>
  <si>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</si>
  <si>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</si>
  <si>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</si>
  <si>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</si>
  <si>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</si>
  <si>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</si>
  <si>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</si>
  <si>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</si>
  <si>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</si>
  <si>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</si>
  <si>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</si>
  <si>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</si>
  <si>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</si>
  <si>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</si>
  <si>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</si>
  <si>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</si>
  <si>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</si>
  <si>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</si>
  <si>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</si>
  <si>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</si>
  <si>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</si>
  <si>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</si>
  <si>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</si>
  <si>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</si>
  <si>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</si>
  <si>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</si>
  <si>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</si>
  <si>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</si>
  <si>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</si>
  <si>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</si>
  <si>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OBJETIVOS:</t>
  </si>
  <si>
    <t xml:space="preserve">Objetivos:  </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</si>
  <si>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</si>
  <si>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</si>
  <si>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</si>
  <si>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</si>
  <si>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</si>
  <si>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</si>
  <si>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</si>
  <si>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</si>
  <si>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</si>
  <si>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</si>
  <si>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</si>
  <si>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</si>
  <si>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</si>
  <si>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</si>
  <si>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</si>
  <si>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</si>
  <si>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</si>
  <si>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</si>
  <si>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</si>
  <si>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</si>
  <si>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</si>
  <si>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</si>
  <si>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</si>
  <si>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</si>
  <si>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</si>
  <si>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</si>
  <si>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</si>
  <si>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</si>
  <si>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</si>
  <si>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</si>
  <si>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</si>
  <si>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</si>
  <si>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</si>
  <si>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</si>
  <si>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Aseguramiento de la Calidad y Mejoramiento Ambiental</t>
  </si>
  <si>
    <t>Desarrollo del Sistema de Educación Superior</t>
  </si>
  <si>
    <t>Batería UPS Regulador de Voltaje</t>
  </si>
  <si>
    <t xml:space="preserve"> Monto </t>
  </si>
  <si>
    <t>Total Presupuesto</t>
  </si>
  <si>
    <t>Presupuesto Recurrente</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</si>
  <si>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</si>
  <si>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</si>
  <si>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</si>
  <si>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</si>
  <si>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</si>
  <si>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</si>
  <si>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</si>
  <si>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</si>
  <si>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</si>
  <si>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</si>
  <si>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</si>
  <si>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</si>
  <si>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</si>
  <si>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Gestión Tecnologías de Información y Comunicación</t>
  </si>
  <si>
    <t>Las Unidades de Investigación cuentan con un POA 2016 y con los recursos necesarios para su funcionamiento</t>
  </si>
  <si>
    <t>Las Carreras de la Facultad deben contar con Unidad de Investigación establecida para el logro la  de certificación de las carreras y la coordinación de las actividades relacionadas con la investigación</t>
  </si>
  <si>
    <t>Informes de avances</t>
  </si>
  <si>
    <t xml:space="preserve">Docentes, alumnos </t>
  </si>
  <si>
    <t>Unidad de Investigación, IIJ, Jefes de Departamento, Coordinadores de Posgrados</t>
  </si>
  <si>
    <t>Se cuenta con docentes interesados y con vocación para el desarrollo de investigaciones</t>
  </si>
  <si>
    <t>La Facultad de Ciencias Jurídicas debe producir y aportar a la sociedad hondureña el conocimiento jurídico que demanda</t>
  </si>
  <si>
    <t>Unidad de Investigación conformada</t>
  </si>
  <si>
    <t>Docentes y alumnos</t>
  </si>
  <si>
    <t>UDI, IIJ</t>
  </si>
  <si>
    <t xml:space="preserve">Documentos contentivos de la investigación, </t>
  </si>
  <si>
    <t>Docentes, alumnos y sociedad hondureña</t>
  </si>
  <si>
    <t>Listado de proyectos registrados en la DICU</t>
  </si>
  <si>
    <t>IIJ</t>
  </si>
  <si>
    <t>Docentes</t>
  </si>
  <si>
    <t>Se ha desarrollado la coordinación necesaria con el IIJ y la DICU para su desarrollo</t>
  </si>
  <si>
    <t xml:space="preserve">Listas de asistencia, </t>
  </si>
  <si>
    <t>UDI, IIJ, Jefes de Departamento</t>
  </si>
  <si>
    <t>Se cuenta con el apoyo de la DICU</t>
  </si>
  <si>
    <t>La carrera de Derecho debe contar con personal docente formado en materia de investigación</t>
  </si>
  <si>
    <t xml:space="preserve">Diplomas de participación </t>
  </si>
  <si>
    <t>3.Número de becas de investigación otorgados a docentes  de la Facultad de Ciencias Jurídicas y docentes investigadores del IIJ</t>
  </si>
  <si>
    <t xml:space="preserve">Se cuenta con la aprobación de las autoridades y los recursos humanos calificados </t>
  </si>
  <si>
    <t>Generar una herramienta que permita el fácil acceso de alumnos, docentes y sociedad hondureña a los resultados de las investigaciones desarrolladas en la FCJ</t>
  </si>
  <si>
    <t>Base de datos establecida</t>
  </si>
  <si>
    <t xml:space="preserve">Sociedad hondureña </t>
  </si>
  <si>
    <t>Se cuentan con proyectos de investigación que cumplen con los requerimientos de calidad necesarios para su presentación</t>
  </si>
  <si>
    <t>Número de revistas científicas identificadas y contactadas con propósito de establecimiento de convenios</t>
  </si>
  <si>
    <t>Se cuenta con opciones de revistas para publicación</t>
  </si>
  <si>
    <t xml:space="preserve">Difundir los resultados de las investigaciones desarrolladas en la FCJ </t>
  </si>
  <si>
    <t>Informes de resultados</t>
  </si>
  <si>
    <t>1. El Instituto de Investigación Jurídica  cuenta con un sistema de investigación  jurídica que es un referente académico en las propuestas de solución a problemáticas nacionales</t>
  </si>
  <si>
    <t>1. Número de redes nacionales e internacionales de apoyo a la investigación en la que se participa</t>
  </si>
  <si>
    <t>2. Número de organismos de cooperación nacional e internacional identificados con intención de una relación con convenio</t>
  </si>
  <si>
    <t>2.Los usuarios tienen acceso a los proyectos de investigación realizados en la FCJ e IIJ mediante pagina web del IIJ</t>
  </si>
  <si>
    <t>Se cuenta con el apoyo de las autoridades de la UNAH para la firma de convenios y existen redes de fomento a la investigación</t>
  </si>
  <si>
    <t>Enriquecer la producción científica en la FCJ mediante el aprendizaje de buenas prácticas en otras universidades e instituciones</t>
  </si>
  <si>
    <t>Listado redes y requisitos de ingreso</t>
  </si>
  <si>
    <t>Oficios, cartas de aprobación</t>
  </si>
  <si>
    <t>Cuadro resumen</t>
  </si>
  <si>
    <t>Informes trimestrales, convenios, cartas de intenciones</t>
  </si>
  <si>
    <t>a. Planificación para la distribución eficiente de los recursos financieros, materiales, equipos e insumos para el adecuado desarrollo del IIJ</t>
  </si>
  <si>
    <t>B. Ejecución de l presupuesto del IIIJ deacuerdo la planificación y bajo las normas y reglamentos de la UNAH</t>
  </si>
  <si>
    <t>a. Acompañamiento a la  Facultad de Ciencias Jurídicas  para el desarrollo de investigaciones realizados por docentes de la FCJ ante la Dicyp</t>
  </si>
  <si>
    <t xml:space="preserve">4. Tomo IV del Índice de la Gaceta Publicado </t>
  </si>
  <si>
    <t>a. Publicar Investigaciones en la pagina de web del IIJ</t>
  </si>
  <si>
    <t>b. Elaborar y publicar artículos científicos en revistas científicas de la UNAH</t>
  </si>
  <si>
    <t>b. Revisión y discusión de artículos con el consejo editorial</t>
  </si>
  <si>
    <t>Identificar revistas para la publicación de los resultados de la investigación en las carreras de la Facultad de Ciencias Jurídicas, estableciendo claramente requisitos, fechas límites, etc.</t>
  </si>
  <si>
    <t>4. El Instituto de Investigación Jurídica  cuenta con un programa de capacitación e investigación  jurídica científica .</t>
  </si>
  <si>
    <t>a. Identificar y desarrollar propuestas de proyectos dirigidos al fortalecimiento de la investigación en la FCJ, IIJ Y Posgrado ha desarrollarlo en el año</t>
  </si>
  <si>
    <t>c.  Crear un grupo de investigación para el desarrollo de investigaciones jurídicas científicas</t>
  </si>
  <si>
    <t>a.Adquisión del Diario Oficial la Gaceta 2016</t>
  </si>
  <si>
    <t>d. Realizar gestiones para Digitalización del índice con la editorial Universitaria de la UNAH , actualizacion hasta el 2014</t>
  </si>
  <si>
    <t>a. Realizar  un evento de divulgación o publicación de resultados de investigaciones realizadas .</t>
  </si>
  <si>
    <t>Existen proyectos de investigación desarrollandose en la Facultad de Ciencias Jurídicas, posgradps e Instituto de Investogacion Juridica</t>
  </si>
  <si>
    <t>docentes interesados en aplicar a becas de investigacion</t>
  </si>
  <si>
    <t>numero de becas registradas en la DCYP</t>
  </si>
  <si>
    <t xml:space="preserve">Docentes, Investigadores, posgrados </t>
  </si>
  <si>
    <t>FCJ, IIJ, Posgrados</t>
  </si>
  <si>
    <t>3.4.A</t>
  </si>
  <si>
    <t>3.4.B</t>
  </si>
  <si>
    <t>3.4.C</t>
  </si>
  <si>
    <t>3.4.D</t>
  </si>
  <si>
    <t>4.1.A</t>
  </si>
  <si>
    <t>4.2.A</t>
  </si>
  <si>
    <t>5.1.A</t>
  </si>
  <si>
    <t>5.1.B</t>
  </si>
  <si>
    <t>5.2.A</t>
  </si>
  <si>
    <t>5.2.B</t>
  </si>
  <si>
    <t>5.2.C</t>
  </si>
  <si>
    <t>PUBLICACION DE INDICE DE LA GACETA 2015</t>
  </si>
  <si>
    <t>11.1.1.a</t>
  </si>
  <si>
    <t>11.1.1.b</t>
  </si>
  <si>
    <t>2.1.1.a</t>
  </si>
  <si>
    <t>2.1.2.a</t>
  </si>
  <si>
    <t>2.1.3.a</t>
  </si>
  <si>
    <t>2.1.4.a</t>
  </si>
  <si>
    <t>2.1.4.b</t>
  </si>
  <si>
    <t>2.1.4.c</t>
  </si>
  <si>
    <t>2.1.4.d</t>
  </si>
  <si>
    <t>2.1.4.e</t>
  </si>
  <si>
    <t>2.1.4.f</t>
  </si>
  <si>
    <t>2.2.1.a</t>
  </si>
  <si>
    <t>2.3.1.a</t>
  </si>
  <si>
    <t>2.3.1.B</t>
  </si>
  <si>
    <t>2.3.2.A</t>
  </si>
  <si>
    <t>2.3.2.B</t>
  </si>
  <si>
    <t>2.3.3.A</t>
  </si>
  <si>
    <t>SUSCRIPCION DE DIARIO OFICIAL LA GACETA 2016</t>
  </si>
  <si>
    <t>alquileres audiovisuales y mobiliarios</t>
  </si>
  <si>
    <t>material publicitario</t>
  </si>
  <si>
    <t>2.1.1.d</t>
  </si>
  <si>
    <t>compra de tintas para impresoras del IIJ</t>
  </si>
  <si>
    <t>compra de agua para atenciones</t>
  </si>
  <si>
    <t>11.1.2.a</t>
  </si>
  <si>
    <t>11.1.2.b</t>
  </si>
  <si>
    <t xml:space="preserve">b. Realizar adquisiciones de equipo tecnologico para el acondicionamiento de los salones de capacitaciones </t>
  </si>
  <si>
    <t>b. Realizar adquisiciones de mobiliario para el acondicionamiento de los salones de capacitaciones ya identificados.</t>
  </si>
  <si>
    <t>11.1.1.c</t>
  </si>
  <si>
    <t xml:space="preserve">1.Desarrollo de al menos 3 proyectos de  investigación finalizados </t>
  </si>
  <si>
    <t xml:space="preserve">a. Realizar convocatoria para el desarrollo de investigaciones de acuerdo a las líneas definidas por el IIJ. </t>
  </si>
  <si>
    <t>b. Socializar mecnismos de reconocimiento de iinvestigaciones ante la DCYP, para becas y carga academica</t>
  </si>
  <si>
    <t>2.1.1.b</t>
  </si>
  <si>
    <t>2.1.1..c</t>
  </si>
  <si>
    <t>b. Desarrollo de perfiles de investigación con acompañamiento del IIJ para la aprobacion de la DICYP</t>
  </si>
  <si>
    <t>d. Contratar dos docentes investigadores para el IIJ</t>
  </si>
  <si>
    <t>2.Certificacion de dos proyectos de investigación de los docentes de la FCJ para la DICYP</t>
  </si>
  <si>
    <t>a. Desarrollar convocatorias para postulacion de becas disponibles en la DICYP para los docentes y Posgrados de la FCJ</t>
  </si>
  <si>
    <t xml:space="preserve">b. Elaboración de fichas de La Gaceta </t>
  </si>
  <si>
    <t>c. Incluir los Descriptores del Índice de La Gaceta</t>
  </si>
  <si>
    <t>e. Diagramación del Índice de La Gaceta.</t>
  </si>
  <si>
    <t xml:space="preserve">1. Pagina Web actualizada con los resultados de investigación accesibles.  </t>
  </si>
  <si>
    <t>1. Al menos 4 investigaciones publicadas al año</t>
  </si>
  <si>
    <t>a. Publicar investigaciones en la Revista de Derecho electronica, en el portal web del IIJ.</t>
  </si>
  <si>
    <t>2. El IIJ desarrolla  por lo menos 2 eventos de publicación de investigaciones.</t>
  </si>
  <si>
    <t>b. Realizar evento de publicación de Revista de Derecho Electronica  2016</t>
  </si>
  <si>
    <t>4.Publicación de la Revista de Derecho Electronica del año 2016</t>
  </si>
  <si>
    <t xml:space="preserve">a. Identificacion de investigaciones juridicas a publicar </t>
  </si>
  <si>
    <t>c. Diagramación, portada y maquetación de la revista</t>
  </si>
  <si>
    <t>d. Publicacion digital de la revista de derecho</t>
  </si>
  <si>
    <t>1. 14 (2 por departamento) docentes de la carrera de Derecho   han recibido un curso de capacitación en investigación jurídica</t>
  </si>
  <si>
    <t>a. Realizar una  capacitación en metodología de investigación jurídica.</t>
  </si>
  <si>
    <t>2. Participación en por los menos 4 cursos o seminarios impartidos por la DICYP.</t>
  </si>
  <si>
    <t>a. Realizar convocatoria a los docentes investigadores del IIJ.</t>
  </si>
  <si>
    <t xml:space="preserve">5.Fortalecido e incentivado el que hacer de la investigación en la FCJ. </t>
  </si>
  <si>
    <t>Pasajes Aereos</t>
  </si>
  <si>
    <t>a.Indetificar redes nacionales de fomento a la investigación( entes gubernamentales, sectores productivos y otras universidades) con las que su pueden establecer vínculos e integración del IIJ.</t>
  </si>
  <si>
    <t xml:space="preserve">B. Establecer los contactos necesarios para la integración con redes nacionales de fomento a la investigacion. </t>
  </si>
  <si>
    <t>B. Establecer los contactos pertinentes con organismos internacionales y presentar los proyectos dirigidos al fortalecimiento de la investigación Jurídica.</t>
  </si>
  <si>
    <t xml:space="preserve">1. Salones de capacitación a docentes, disponibles y equipados para el logro de los objetivos de la investigación . </t>
  </si>
  <si>
    <t>1. Numero de salones adecuados para realización de talleres, seminarios y capacitación.</t>
  </si>
  <si>
    <t>2.Presupuesto 2016 aprobado, para el cumplimiento de metas del IIJ.</t>
  </si>
  <si>
    <t>1. Porcentaje de ejecucion del presupuesto aprobado para el II</t>
  </si>
  <si>
    <t xml:space="preserve">C. Desarrollo de proyectos con actores Internacionales. </t>
  </si>
  <si>
    <t>Papel membretado</t>
  </si>
  <si>
    <t>Insumos (café, te, azucar)</t>
  </si>
  <si>
    <t xml:space="preserve">Lapices </t>
  </si>
  <si>
    <t>Compra de papel bond tamaño carta</t>
  </si>
  <si>
    <t>EMPASTADO DE GACETAS 2015</t>
  </si>
  <si>
    <t>a. Desarrollar plan de necesidades de los dos salones de capacitaciones ya identificados.</t>
  </si>
  <si>
    <t>F. Publicación digital del Índice de La Gaceta</t>
  </si>
  <si>
    <t>DIGITALIZACION DEL INDICE DE LA GACETA 2015</t>
  </si>
  <si>
    <t>PUERTAS DE VIDRIO EN EL IIJ</t>
  </si>
  <si>
    <t>REMODELACION DE BIBLIOTECA IIJ</t>
  </si>
  <si>
    <t>aire acondicionado</t>
  </si>
  <si>
    <t>mueble de recepcion</t>
  </si>
  <si>
    <t>El Instituto no cuenta con salones aptos para labores de capacitacion</t>
  </si>
  <si>
    <t xml:space="preserve">lista de necesidades </t>
  </si>
  <si>
    <t>Docentes de la FCJ, Posgrados y alumnos de la FCJ</t>
  </si>
  <si>
    <t>IIJ/Coordinadores de posgrados</t>
  </si>
  <si>
    <t>El IIJ no cuenta con mobiliario disponible para el acondicionamiento de salones  de capacitaciones</t>
  </si>
  <si>
    <t>mobiliario instalado en los salones</t>
  </si>
  <si>
    <t>El IIJ no cuenta con equipo disponible para el acondicionamiento de salones  de capacitaciones</t>
  </si>
  <si>
    <t xml:space="preserve">equipo instalado </t>
  </si>
  <si>
    <t>se necesita planificar la distribución de los recursos financieros de acuerdo a las normas establecidas en la UNAH</t>
  </si>
  <si>
    <t>POA2016</t>
  </si>
  <si>
    <t xml:space="preserve">IIJ  </t>
  </si>
  <si>
    <t>Presupuesto aprobado</t>
  </si>
  <si>
    <t>se necesita ejecutar los  recursos financieros de acuerdo a las normas establecidas en la UNAH</t>
  </si>
  <si>
    <t>2.Infraestructura del IIJ adecuada para el logro de los objetivos institucionales.</t>
  </si>
  <si>
    <t>1.Infraestructura del IIJ y remodelacion de la Biblioteca juridica adecuada para el logro de los objetivos institucionales.</t>
  </si>
  <si>
    <t>a)Adquicion de puertas de vidrio para todas las unidades del IIJ bibliotecas y remodelacion de biblioteca Juridica</t>
  </si>
  <si>
    <t>11.2.1.a</t>
  </si>
  <si>
    <t>,</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</si>
  <si>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</si>
  <si>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</si>
  <si>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</si>
  <si>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</si>
  <si>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</si>
  <si>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</si>
  <si>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</si>
  <si>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VINCULACIÓN UNIVERSIDAD-SOCIEDAD</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</si>
  <si>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</si>
  <si>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</si>
  <si>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</si>
  <si>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</si>
  <si>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</si>
  <si>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</si>
  <si>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</si>
  <si>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</si>
  <si>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</si>
  <si>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</si>
  <si>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</si>
  <si>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</si>
  <si>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</si>
  <si>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</si>
  <si>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</si>
  <si>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</si>
  <si>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</si>
  <si>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</si>
  <si>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</si>
  <si>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</si>
  <si>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</si>
  <si>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</si>
  <si>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</si>
  <si>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</si>
  <si>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</si>
  <si>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</si>
  <si>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</si>
  <si>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</si>
  <si>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</si>
  <si>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</si>
  <si>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</si>
  <si>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</si>
  <si>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</si>
  <si>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</si>
  <si>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</si>
  <si>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</si>
  <si>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</si>
  <si>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</si>
  <si>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</si>
  <si>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</si>
  <si>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</si>
  <si>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</si>
  <si>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</si>
  <si>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</si>
  <si>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</si>
  <si>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</si>
  <si>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</si>
  <si>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</si>
  <si>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</si>
  <si>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ASEGURAMIENTO DE LA CALIDAD Y MEJORAMIENTO AMBIENTAL</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</si>
  <si>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</si>
  <si>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</si>
  <si>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</si>
  <si>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</si>
  <si>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Fortalecimiento de  la Planificación, Monitoria y Evaluación de la Gestión Académica.</t>
  </si>
  <si>
    <t>Mejoramiento de la Calidad, la Pertinencia y la Equidad.</t>
  </si>
  <si>
    <t>TOTAL ASEGURAMIENTO DE LA CALIDAD Y MEJORAMIENTO AMBIENTAL</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</si>
  <si>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</si>
  <si>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</si>
  <si>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</si>
  <si>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</si>
  <si>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</si>
  <si>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</si>
  <si>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</si>
  <si>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</si>
  <si>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</si>
  <si>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</si>
  <si>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</si>
  <si>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</si>
  <si>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</si>
  <si>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</si>
  <si>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</si>
  <si>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</si>
  <si>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</si>
  <si>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</si>
  <si>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</si>
  <si>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</si>
  <si>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</si>
  <si>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</si>
  <si>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</si>
  <si>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</si>
  <si>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</si>
  <si>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</si>
  <si>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</si>
  <si>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</si>
  <si>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</si>
  <si>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</si>
  <si>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</si>
  <si>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</si>
  <si>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</si>
  <si>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</si>
  <si>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</si>
  <si>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</si>
  <si>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</si>
  <si>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</si>
  <si>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</si>
  <si>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</si>
  <si>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</si>
  <si>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</si>
  <si>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</si>
  <si>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</si>
  <si>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</si>
  <si>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</si>
  <si>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</si>
  <si>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</si>
  <si>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</si>
  <si>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</si>
  <si>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</si>
  <si>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</si>
  <si>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</si>
  <si>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</si>
  <si>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</si>
  <si>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</si>
  <si>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</si>
  <si>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</si>
  <si>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</si>
  <si>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</si>
  <si>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</si>
  <si>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</si>
  <si>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</si>
  <si>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</si>
  <si>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</si>
  <si>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</si>
  <si>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</si>
  <si>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</si>
  <si>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</si>
  <si>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</si>
  <si>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</si>
  <si>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</si>
  <si>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</si>
  <si>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</si>
  <si>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</si>
  <si>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</si>
  <si>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</si>
  <si>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</si>
  <si>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</si>
  <si>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</si>
  <si>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</si>
  <si>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</si>
  <si>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</si>
  <si>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</si>
  <si>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</si>
  <si>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</si>
  <si>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</si>
  <si>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</si>
  <si>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</si>
  <si>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3. El IIJ reconocido por la publicación de los resultados de las investigaciones realizadas en medios nacionales e internacionales, y en  (foros, conversatorios, simposios, talleres) nacionales e internacionales</t>
  </si>
  <si>
    <t>a. Identificar revistas científicas a nivel nacional y de otros Institutos de Investigación Jurídicas Internacional para divulgacion de investigaciones</t>
  </si>
  <si>
    <t>3.Porcentaje de convenios realizados con revistas científicas para divulgación de investigaciones</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</si>
</sst>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0"/>
  </numFmts>
  <fonts count="8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2"/>
      <name val="Calibri"/>
      <family val="2"/>
      <scheme val="minor"/>
    </font>
    <font>
      <sz val="12"/>
      <color indexed="8"/>
      <name val="Calibri"/>
      <family val="2"/>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2"/>
      <color theme="1"/>
      <name val="Arial"/>
      <family val="2"/>
    </font>
    <font>
      <b/>
      <sz val="11"/>
      <color theme="0"/>
      <name val="Arial"/>
      <family val="2"/>
    </font>
    <font>
      <b/>
      <sz val="12"/>
      <color theme="0"/>
      <name val="Calibri"/>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2"/>
      <name val="Arial Narrow"/>
      <family val="2"/>
    </font>
    <font>
      <sz val="12"/>
      <color indexed="8"/>
      <name val="Arial Narrow"/>
      <family val="2"/>
    </font>
    <font>
      <sz val="12"/>
      <color theme="1"/>
      <name val="Arial Narrow"/>
      <family val="2"/>
    </font>
    <font>
      <b/>
      <sz val="14"/>
      <color theme="0"/>
      <name val="Calibri"/>
      <family val="2"/>
    </font>
    <font>
      <sz val="14"/>
      <color indexed="8"/>
      <name val="Calibri"/>
      <family val="2"/>
    </font>
    <font>
      <sz val="14"/>
      <name val="Calibri"/>
      <family val="2"/>
    </font>
    <font>
      <sz val="14"/>
      <color theme="1"/>
      <name val="Arial Narrow"/>
      <family val="2"/>
    </font>
    <font>
      <b/>
      <sz val="12"/>
      <color theme="0"/>
      <name val="Arial"/>
      <family val="2"/>
    </font>
    <font>
      <b/>
      <sz val="12"/>
      <color indexed="56"/>
      <name val="Arial"/>
      <family val="2"/>
    </font>
    <font>
      <sz val="12"/>
      <color theme="1"/>
      <name val="Arial"/>
      <family val="2"/>
    </font>
    <font>
      <sz val="12"/>
      <name val="Arial"/>
      <family val="2"/>
    </font>
    <font>
      <b/>
      <sz val="12"/>
      <color theme="3" tint="-0.499984740745262"/>
      <name val="Arial"/>
      <family val="2"/>
    </font>
    <font>
      <sz val="11"/>
      <name val="Calibri"/>
      <family val="2"/>
    </font>
    <font>
      <sz val="11"/>
      <color theme="1"/>
      <name val="Calibri"/>
      <family val="2"/>
    </font>
    <font>
      <b/>
      <sz val="11"/>
      <color theme="3" tint="-0.249977111117893"/>
      <name val="Calibri"/>
      <family val="2"/>
      <scheme val="minor"/>
    </font>
    <font>
      <b/>
      <sz val="10"/>
      <color theme="3" tint="-0.249977111117893"/>
      <name val="Arial"/>
      <family val="2"/>
    </font>
    <font>
      <b/>
      <sz val="11"/>
      <color theme="4" tint="-0.499984740745262"/>
      <name val="Calibri"/>
      <family val="2"/>
    </font>
    <font>
      <b/>
      <sz val="14"/>
      <color theme="4" tint="-0.499984740745262"/>
      <name val="Arial"/>
      <family val="2"/>
    </font>
    <font>
      <sz val="9"/>
      <color indexed="8"/>
      <name val="Calibri"/>
      <family val="2"/>
    </font>
    <font>
      <sz val="12"/>
      <color indexed="56"/>
      <name val="Calibri"/>
      <family val="2"/>
    </font>
    <font>
      <b/>
      <sz val="11"/>
      <color theme="4" tint="-0.499984740745262"/>
      <name val="Calibri"/>
      <family val="2"/>
      <scheme val="minor"/>
    </font>
    <font>
      <b/>
      <sz val="12"/>
      <color theme="3" tint="-0.499984740745262"/>
      <name val="Calibri"/>
      <family val="2"/>
      <scheme val="minor"/>
    </font>
    <font>
      <b/>
      <sz val="12"/>
      <color theme="4" tint="-0.499984740745262"/>
      <name val="Calibri"/>
      <family val="2"/>
      <scheme val="minor"/>
    </font>
    <font>
      <sz val="11"/>
      <color rgb="FFFF0000"/>
      <name val="Calibri"/>
      <family val="2"/>
    </font>
    <font>
      <b/>
      <sz val="16"/>
      <color indexed="56"/>
      <name val="Calibri"/>
      <family val="2"/>
    </font>
    <font>
      <b/>
      <sz val="12"/>
      <color theme="3"/>
      <name val="Calibri"/>
      <family val="2"/>
      <scheme val="minor"/>
    </font>
    <font>
      <b/>
      <sz val="12"/>
      <color rgb="FFFF000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indexed="9"/>
        <bgColor indexed="22"/>
      </patternFill>
    </fill>
    <fill>
      <patternFill patternType="solid">
        <fgColor theme="0"/>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79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5" fillId="0" borderId="10" xfId="0" applyNumberFormat="1" applyFont="1" applyBorder="1" applyAlignment="1">
      <alignment horizontal="justify" vertical="top" wrapText="1"/>
    </xf>
    <xf numFmtId="41" fontId="25"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6" fillId="0" borderId="10" xfId="0" applyFont="1" applyBorder="1" applyAlignment="1">
      <alignment vertical="top" wrapText="1"/>
    </xf>
    <xf numFmtId="0" fontId="27"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6" fillId="2" borderId="10" xfId="0" applyFont="1" applyFill="1" applyBorder="1" applyAlignment="1">
      <alignment vertical="top" wrapText="1"/>
    </xf>
    <xf numFmtId="0" fontId="11" fillId="2" borderId="10" xfId="0" applyFont="1" applyFill="1" applyBorder="1" applyAlignment="1">
      <alignment vertical="top" wrapText="1"/>
    </xf>
    <xf numFmtId="0" fontId="25" fillId="0" borderId="10" xfId="0" applyFont="1" applyBorder="1" applyAlignment="1">
      <alignment horizontal="justify" vertical="top"/>
    </xf>
    <xf numFmtId="169" fontId="25" fillId="0" borderId="10" xfId="0" applyNumberFormat="1" applyFont="1" applyBorder="1" applyAlignment="1">
      <alignment horizontal="center" vertical="top"/>
    </xf>
    <xf numFmtId="169" fontId="25"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6" fillId="0" borderId="11" xfId="0" applyFont="1" applyBorder="1" applyAlignment="1">
      <alignment vertical="top" wrapText="1"/>
    </xf>
    <xf numFmtId="0" fontId="5" fillId="2" borderId="11" xfId="0" applyFont="1" applyFill="1" applyBorder="1" applyAlignment="1">
      <alignment vertical="top" wrapText="1"/>
    </xf>
    <xf numFmtId="0" fontId="25" fillId="0" borderId="11" xfId="0" applyFont="1" applyBorder="1" applyAlignment="1">
      <alignment vertical="top" wrapText="1"/>
    </xf>
    <xf numFmtId="0" fontId="25" fillId="0" borderId="11" xfId="0" applyFont="1" applyBorder="1" applyAlignment="1">
      <alignment horizontal="justify" vertical="top"/>
    </xf>
    <xf numFmtId="169" fontId="25"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32" fillId="0" borderId="0" xfId="0" applyFont="1" applyAlignment="1">
      <alignment horizontal="center" vertical="center"/>
    </xf>
    <xf numFmtId="0" fontId="32" fillId="0" borderId="0" xfId="0" applyFont="1" applyAlignment="1">
      <alignment vertical="center"/>
    </xf>
    <xf numFmtId="172" fontId="32" fillId="0" borderId="0" xfId="18" applyNumberFormat="1" applyFont="1" applyAlignment="1">
      <alignment vertical="center"/>
    </xf>
    <xf numFmtId="0" fontId="33" fillId="0" borderId="0" xfId="0" applyFont="1" applyAlignment="1">
      <alignment vertical="center"/>
    </xf>
    <xf numFmtId="172" fontId="34" fillId="0" borderId="0" xfId="18" applyNumberFormat="1" applyFont="1" applyAlignment="1">
      <alignment vertical="center"/>
    </xf>
    <xf numFmtId="0" fontId="0" fillId="0" borderId="0" xfId="0" applyAlignment="1">
      <alignment vertical="center"/>
    </xf>
    <xf numFmtId="0" fontId="35"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37"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0" borderId="3" xfId="0" applyFont="1" applyFill="1" applyBorder="1" applyAlignment="1">
      <alignment horizontal="center" vertical="center"/>
    </xf>
    <xf numFmtId="41" fontId="18" fillId="10" borderId="3" xfId="0" applyNumberFormat="1" applyFont="1" applyFill="1" applyBorder="1" applyAlignment="1">
      <alignment horizontal="center" vertical="center"/>
    </xf>
    <xf numFmtId="0" fontId="18" fillId="10" borderId="7" xfId="0" applyFont="1" applyFill="1" applyBorder="1" applyAlignment="1">
      <alignment horizontal="center" vertical="center"/>
    </xf>
    <xf numFmtId="0" fontId="18" fillId="10"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0" borderId="7" xfId="0" applyNumberFormat="1" applyFont="1" applyFill="1" applyBorder="1" applyAlignment="1">
      <alignment horizontal="center" vertical="center" wrapText="1"/>
    </xf>
    <xf numFmtId="0" fontId="18" fillId="10" borderId="6" xfId="0" applyFont="1" applyFill="1" applyBorder="1" applyAlignment="1">
      <alignment horizontal="center" vertical="center" wrapText="1"/>
    </xf>
    <xf numFmtId="41" fontId="18" fillId="10" borderId="3" xfId="0" applyNumberFormat="1" applyFont="1" applyFill="1" applyBorder="1" applyAlignment="1">
      <alignment horizontal="center" vertical="center" wrapText="1"/>
    </xf>
    <xf numFmtId="0" fontId="18" fillId="10" borderId="7" xfId="0" applyFont="1" applyFill="1" applyBorder="1" applyAlignment="1">
      <alignment horizontal="center" vertical="center" wrapText="1"/>
    </xf>
    <xf numFmtId="0" fontId="16" fillId="6" borderId="33" xfId="0" applyFont="1" applyFill="1" applyBorder="1" applyAlignment="1">
      <alignment vertical="center"/>
    </xf>
    <xf numFmtId="0" fontId="18" fillId="10"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0" borderId="26" xfId="0" applyFont="1" applyFill="1" applyBorder="1" applyAlignment="1">
      <alignment horizontal="center" vertical="center" wrapText="1"/>
    </xf>
    <xf numFmtId="41" fontId="18" fillId="10"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2" fillId="0" borderId="0" xfId="18" applyNumberFormat="1" applyFont="1" applyAlignment="1">
      <alignment horizontal="center" vertical="center"/>
    </xf>
    <xf numFmtId="172" fontId="34"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0"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39" fillId="10" borderId="26" xfId="0" applyFont="1" applyFill="1" applyBorder="1" applyAlignment="1">
      <alignment horizontal="center" vertical="center"/>
    </xf>
    <xf numFmtId="0" fontId="18" fillId="11" borderId="26" xfId="0" applyFont="1" applyFill="1" applyBorder="1" applyAlignment="1">
      <alignment horizontal="left" vertical="center"/>
    </xf>
    <xf numFmtId="172" fontId="18" fillId="11"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0" fillId="10" borderId="26" xfId="0" applyFont="1" applyFill="1" applyBorder="1" applyAlignment="1">
      <alignment horizontal="center" vertical="center"/>
    </xf>
    <xf numFmtId="0" fontId="40" fillId="10" borderId="26" xfId="0" applyFont="1" applyFill="1" applyBorder="1" applyAlignment="1">
      <alignment vertical="center"/>
    </xf>
    <xf numFmtId="172" fontId="40" fillId="10" borderId="26" xfId="18" applyNumberFormat="1" applyFont="1" applyFill="1" applyBorder="1" applyAlignment="1">
      <alignment horizontal="center" vertical="center"/>
    </xf>
    <xf numFmtId="0" fontId="39" fillId="10" borderId="27" xfId="0" applyFont="1" applyFill="1" applyBorder="1" applyAlignment="1">
      <alignment horizontal="center" vertical="center"/>
    </xf>
    <xf numFmtId="0" fontId="18" fillId="11" borderId="27" xfId="0" applyFont="1" applyFill="1" applyBorder="1" applyAlignment="1">
      <alignment horizontal="left" vertical="center"/>
    </xf>
    <xf numFmtId="172" fontId="18" fillId="11" borderId="27" xfId="18" applyNumberFormat="1" applyFont="1" applyFill="1" applyBorder="1" applyAlignment="1">
      <alignment horizontal="center" vertical="center"/>
    </xf>
    <xf numFmtId="0" fontId="41" fillId="3" borderId="26" xfId="0" applyFont="1" applyFill="1" applyBorder="1" applyAlignment="1">
      <alignment horizontal="center" vertical="center"/>
    </xf>
    <xf numFmtId="0" fontId="38" fillId="3" borderId="26" xfId="0" applyFont="1" applyFill="1" applyBorder="1" applyAlignment="1">
      <alignment horizontal="left" vertical="center"/>
    </xf>
    <xf numFmtId="172" fontId="38" fillId="3" borderId="26" xfId="18" applyNumberFormat="1" applyFont="1" applyFill="1" applyBorder="1" applyAlignment="1">
      <alignment horizontal="center" vertical="center"/>
    </xf>
    <xf numFmtId="0" fontId="40" fillId="12" borderId="41" xfId="0" applyFont="1" applyFill="1" applyBorder="1" applyAlignment="1">
      <alignment horizontal="center" vertical="center"/>
    </xf>
    <xf numFmtId="43" fontId="40" fillId="12" borderId="39" xfId="18" applyFont="1" applyFill="1" applyBorder="1" applyAlignment="1">
      <alignment horizontal="center" vertical="center"/>
    </xf>
    <xf numFmtId="0" fontId="35"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2"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37" fillId="0" borderId="0" xfId="18" applyNumberFormat="1" applyFont="1" applyAlignment="1">
      <alignment vertical="center"/>
    </xf>
    <xf numFmtId="0" fontId="43" fillId="10" borderId="0" xfId="0" applyFont="1" applyFill="1" applyAlignment="1">
      <alignment horizontal="left" vertical="center"/>
    </xf>
    <xf numFmtId="9" fontId="27" fillId="0" borderId="26" xfId="17" applyFont="1" applyBorder="1" applyAlignment="1">
      <alignment horizontal="center" vertical="center" wrapText="1"/>
    </xf>
    <xf numFmtId="0" fontId="44" fillId="0" borderId="0" xfId="0" applyNumberFormat="1" applyFont="1" applyFill="1" applyAlignment="1">
      <alignment horizontal="left" vertical="center"/>
    </xf>
    <xf numFmtId="43" fontId="40" fillId="12"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3" borderId="11" xfId="0" applyFont="1" applyFill="1" applyBorder="1" applyAlignment="1">
      <alignment vertical="center"/>
    </xf>
    <xf numFmtId="0" fontId="18" fillId="13" borderId="2" xfId="0" applyFont="1" applyFill="1" applyBorder="1" applyAlignment="1">
      <alignment horizontal="center" vertical="center"/>
    </xf>
    <xf numFmtId="0" fontId="39" fillId="13"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3" borderId="12" xfId="0" applyFont="1" applyFill="1" applyBorder="1" applyAlignment="1">
      <alignment vertical="center"/>
    </xf>
    <xf numFmtId="0" fontId="18" fillId="13"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4" borderId="3" xfId="0" applyFont="1" applyFill="1" applyBorder="1" applyAlignment="1">
      <alignment horizontal="center" vertical="center" wrapText="1"/>
    </xf>
    <xf numFmtId="0" fontId="18" fillId="14" borderId="7" xfId="0" applyFont="1" applyFill="1" applyBorder="1" applyAlignment="1">
      <alignment horizontal="center" vertical="center" wrapText="1"/>
    </xf>
    <xf numFmtId="41" fontId="18" fillId="14" borderId="3" xfId="0" applyNumberFormat="1" applyFont="1" applyFill="1" applyBorder="1" applyAlignment="1">
      <alignment horizontal="center" vertical="center" wrapText="1"/>
    </xf>
    <xf numFmtId="0" fontId="39" fillId="10" borderId="0" xfId="0" applyFont="1" applyFill="1" applyAlignment="1">
      <alignment vertical="center"/>
    </xf>
    <xf numFmtId="0" fontId="45" fillId="10" borderId="0" xfId="0" applyFont="1" applyFill="1" applyAlignment="1">
      <alignment horizontal="left" vertical="center" indent="5"/>
    </xf>
    <xf numFmtId="9" fontId="18" fillId="14" borderId="3" xfId="17" applyFont="1" applyFill="1" applyBorder="1" applyAlignment="1">
      <alignment horizontal="center" vertical="center" wrapText="1"/>
    </xf>
    <xf numFmtId="0" fontId="45" fillId="10" borderId="0" xfId="0" applyFont="1" applyFill="1" applyAlignment="1">
      <alignment horizontal="center" vertical="center" wrapText="1"/>
    </xf>
    <xf numFmtId="43" fontId="27" fillId="0" borderId="26" xfId="18" applyFont="1" applyBorder="1" applyAlignment="1">
      <alignment horizontal="center" vertical="center" wrapText="1"/>
    </xf>
    <xf numFmtId="43" fontId="27" fillId="9" borderId="26" xfId="18" applyFont="1" applyFill="1" applyBorder="1" applyAlignment="1">
      <alignment vertical="top" wrapText="1"/>
    </xf>
    <xf numFmtId="0" fontId="46" fillId="0" borderId="0" xfId="0" applyFont="1" applyAlignment="1">
      <alignment horizontal="center" vertical="center"/>
    </xf>
    <xf numFmtId="43" fontId="46" fillId="0" borderId="0" xfId="18" applyFont="1" applyAlignment="1">
      <alignment vertical="center"/>
    </xf>
    <xf numFmtId="172" fontId="46" fillId="0" borderId="0" xfId="18" applyNumberFormat="1" applyFont="1" applyAlignment="1">
      <alignment vertical="center"/>
    </xf>
    <xf numFmtId="172" fontId="46" fillId="0" borderId="0" xfId="0" applyNumberFormat="1" applyFont="1" applyAlignment="1">
      <alignment vertical="center"/>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30" fillId="0" borderId="26" xfId="19" applyFont="1" applyBorder="1" applyAlignment="1">
      <alignment vertical="center" wrapText="1"/>
    </xf>
    <xf numFmtId="0" fontId="27" fillId="0" borderId="26" xfId="19" applyFont="1" applyBorder="1" applyAlignment="1">
      <alignment horizontal="center" vertical="center" wrapText="1"/>
    </xf>
    <xf numFmtId="9" fontId="27" fillId="0" borderId="26" xfId="19" applyNumberFormat="1" applyFont="1" applyBorder="1" applyAlignment="1">
      <alignment horizontal="center" vertical="center" wrapText="1"/>
    </xf>
    <xf numFmtId="4" fontId="27"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7" fillId="0" borderId="26" xfId="19" applyNumberFormat="1" applyFont="1" applyBorder="1" applyAlignment="1">
      <alignment horizontal="center" vertical="center" wrapText="1"/>
    </xf>
    <xf numFmtId="0" fontId="27" fillId="2" borderId="26" xfId="19" applyFont="1" applyFill="1" applyBorder="1" applyAlignment="1">
      <alignment horizontal="center" vertical="center" wrapText="1"/>
    </xf>
    <xf numFmtId="43" fontId="27" fillId="9" borderId="26" xfId="19" applyNumberFormat="1" applyFont="1" applyFill="1" applyBorder="1" applyAlignment="1">
      <alignment vertical="center" wrapText="1"/>
    </xf>
    <xf numFmtId="0" fontId="27" fillId="9" borderId="26" xfId="19" applyFont="1" applyFill="1" applyBorder="1" applyAlignment="1">
      <alignment vertical="center" wrapText="1"/>
    </xf>
    <xf numFmtId="0" fontId="27" fillId="0" borderId="0" xfId="19" applyFont="1" applyBorder="1" applyAlignment="1">
      <alignment vertical="top" wrapText="1"/>
    </xf>
    <xf numFmtId="0" fontId="27" fillId="0" borderId="0" xfId="19" applyFont="1" applyBorder="1" applyAlignment="1">
      <alignment vertical="center" wrapText="1"/>
    </xf>
    <xf numFmtId="0" fontId="27" fillId="0" borderId="0" xfId="19" applyFont="1" applyBorder="1" applyAlignment="1">
      <alignment horizontal="center" vertical="center" wrapText="1"/>
    </xf>
    <xf numFmtId="0" fontId="21" fillId="0" borderId="0" xfId="19" applyFont="1" applyBorder="1" applyAlignment="1">
      <alignment vertical="top" wrapText="1"/>
    </xf>
    <xf numFmtId="0" fontId="27" fillId="9" borderId="26" xfId="19" applyFont="1" applyFill="1" applyBorder="1" applyAlignment="1">
      <alignment vertical="top" wrapText="1"/>
    </xf>
    <xf numFmtId="43" fontId="27" fillId="2" borderId="26" xfId="18" applyFont="1" applyFill="1" applyBorder="1" applyAlignment="1">
      <alignment horizontal="center" vertical="center" wrapText="1"/>
    </xf>
    <xf numFmtId="0" fontId="21" fillId="0" borderId="0" xfId="19" applyFont="1" applyAlignment="1">
      <alignment wrapText="1"/>
    </xf>
    <xf numFmtId="0" fontId="26" fillId="0" borderId="26" xfId="0" applyFont="1" applyFill="1" applyBorder="1" applyAlignment="1">
      <alignment horizontal="center" vertical="center" wrapText="1"/>
    </xf>
    <xf numFmtId="0" fontId="24" fillId="9" borderId="26" xfId="19" applyFont="1" applyFill="1" applyBorder="1" applyAlignment="1">
      <alignment vertical="top" wrapText="1"/>
    </xf>
    <xf numFmtId="0" fontId="20" fillId="8" borderId="0" xfId="19" applyFont="1" applyFill="1" applyBorder="1" applyAlignment="1">
      <alignment vertical="center"/>
    </xf>
    <xf numFmtId="0" fontId="24" fillId="9" borderId="37" xfId="19" applyFont="1" applyFill="1" applyBorder="1" applyAlignment="1">
      <alignment vertical="center"/>
    </xf>
    <xf numFmtId="0" fontId="24" fillId="9" borderId="16" xfId="19" applyFont="1" applyFill="1" applyBorder="1" applyAlignment="1">
      <alignment vertical="center"/>
    </xf>
    <xf numFmtId="0" fontId="24" fillId="9" borderId="36" xfId="19" applyFont="1" applyFill="1" applyBorder="1" applyAlignment="1">
      <alignment vertical="center"/>
    </xf>
    <xf numFmtId="0" fontId="24" fillId="9" borderId="37" xfId="19" applyFont="1" applyFill="1" applyBorder="1" applyAlignment="1">
      <alignment vertical="top"/>
    </xf>
    <xf numFmtId="0" fontId="24" fillId="9" borderId="16" xfId="19" applyFont="1" applyFill="1" applyBorder="1" applyAlignment="1">
      <alignment vertical="top"/>
    </xf>
    <xf numFmtId="0" fontId="24" fillId="9" borderId="36" xfId="19" applyFont="1" applyFill="1" applyBorder="1" applyAlignment="1">
      <alignment vertical="top"/>
    </xf>
    <xf numFmtId="0" fontId="43" fillId="10"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5" borderId="12" xfId="0" applyFont="1" applyFill="1" applyBorder="1" applyAlignment="1">
      <alignment vertical="center"/>
    </xf>
    <xf numFmtId="0" fontId="32" fillId="0" borderId="0" xfId="0" applyFont="1" applyAlignment="1">
      <alignment vertical="center" wrapText="1"/>
    </xf>
    <xf numFmtId="0" fontId="30" fillId="0" borderId="26" xfId="19" applyFont="1" applyBorder="1" applyAlignment="1">
      <alignment horizontal="center" vertical="center" wrapText="1"/>
    </xf>
    <xf numFmtId="0" fontId="22" fillId="8" borderId="0" xfId="19" applyFont="1" applyFill="1" applyBorder="1" applyAlignment="1">
      <alignment vertical="top"/>
    </xf>
    <xf numFmtId="0" fontId="21" fillId="0" borderId="0" xfId="19" applyFont="1" applyAlignment="1">
      <alignment vertical="top"/>
    </xf>
    <xf numFmtId="0" fontId="17" fillId="13" borderId="15" xfId="0" applyFont="1" applyFill="1" applyBorder="1" applyAlignment="1">
      <alignment horizontal="center" vertical="center"/>
    </xf>
    <xf numFmtId="0" fontId="40" fillId="12" borderId="40" xfId="0" applyFont="1" applyFill="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39" fillId="13" borderId="23" xfId="0" applyFont="1" applyFill="1" applyBorder="1" applyAlignment="1">
      <alignment horizontal="center" vertical="center"/>
    </xf>
    <xf numFmtId="0" fontId="18" fillId="13"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3" borderId="47" xfId="0" applyFont="1" applyFill="1" applyBorder="1" applyAlignment="1">
      <alignment horizontal="center" vertical="center"/>
    </xf>
    <xf numFmtId="0" fontId="17" fillId="2" borderId="47" xfId="0" applyFont="1" applyFill="1" applyBorder="1" applyAlignment="1">
      <alignment horizontal="center" vertical="center"/>
    </xf>
    <xf numFmtId="43" fontId="40" fillId="12" borderId="7" xfId="18" applyFont="1" applyFill="1" applyBorder="1" applyAlignment="1">
      <alignment horizontal="center" vertical="center" wrapText="1"/>
    </xf>
    <xf numFmtId="0" fontId="45" fillId="12" borderId="3" xfId="0" applyFont="1" applyFill="1" applyBorder="1" applyAlignment="1">
      <alignment horizontal="center" vertical="center" wrapText="1"/>
    </xf>
    <xf numFmtId="0" fontId="48" fillId="0" borderId="0" xfId="0" applyFont="1" applyFill="1" applyBorder="1" applyAlignment="1">
      <alignment vertical="center"/>
    </xf>
    <xf numFmtId="44" fontId="48" fillId="0" borderId="0" xfId="0" applyNumberFormat="1" applyFont="1" applyFill="1" applyBorder="1" applyAlignment="1">
      <alignment vertical="center"/>
    </xf>
    <xf numFmtId="0" fontId="30" fillId="2" borderId="26" xfId="19" applyFont="1" applyFill="1" applyBorder="1" applyAlignment="1">
      <alignment horizontal="center" vertical="center" wrapText="1"/>
    </xf>
    <xf numFmtId="0" fontId="30" fillId="0" borderId="26" xfId="19" applyFont="1" applyFill="1" applyBorder="1" applyAlignment="1">
      <alignment horizontal="center" vertical="center" wrapText="1"/>
    </xf>
    <xf numFmtId="9" fontId="26" fillId="0" borderId="26" xfId="0" applyNumberFormat="1" applyFont="1" applyFill="1" applyBorder="1" applyAlignment="1">
      <alignment horizontal="center" vertical="center" wrapText="1"/>
    </xf>
    <xf numFmtId="43" fontId="26" fillId="0" borderId="26" xfId="18" applyFont="1" applyFill="1" applyBorder="1" applyAlignment="1">
      <alignment horizontal="center" vertical="center" wrapText="1"/>
    </xf>
    <xf numFmtId="0" fontId="0" fillId="0" borderId="0" xfId="0"/>
    <xf numFmtId="0" fontId="43" fillId="10" borderId="0" xfId="10" applyNumberFormat="1" applyFont="1" applyFill="1" applyAlignment="1">
      <alignment horizontal="center" vertical="center"/>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7" fillId="0" borderId="26" xfId="19"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7"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27" fillId="2" borderId="26" xfId="18" applyNumberFormat="1" applyFont="1" applyFill="1" applyBorder="1" applyAlignment="1">
      <alignment horizontal="center" vertical="center" wrapText="1"/>
    </xf>
    <xf numFmtId="43" fontId="27" fillId="0" borderId="26" xfId="18" applyNumberFormat="1" applyFont="1" applyFill="1" applyBorder="1" applyAlignment="1">
      <alignment horizontal="center" vertical="center" wrapText="1"/>
    </xf>
    <xf numFmtId="0" fontId="16" fillId="2" borderId="0" xfId="10" applyNumberFormat="1" applyFont="1" applyFill="1" applyAlignment="1">
      <alignment horizontal="center" vertical="center"/>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48" fillId="16" borderId="6" xfId="0" applyFont="1" applyFill="1" applyBorder="1" applyAlignment="1">
      <alignment vertical="center"/>
    </xf>
    <xf numFmtId="44" fontId="48" fillId="16" borderId="3" xfId="0" applyNumberFormat="1" applyFont="1" applyFill="1" applyBorder="1" applyAlignment="1">
      <alignment vertical="center"/>
    </xf>
    <xf numFmtId="172" fontId="3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51" fillId="0" borderId="53" xfId="0" applyFont="1" applyBorder="1" applyAlignment="1">
      <alignment horizontal="left" vertical="center"/>
    </xf>
    <xf numFmtId="44" fontId="0" fillId="0" borderId="54" xfId="0" applyNumberFormat="1" applyFill="1" applyBorder="1" applyAlignment="1">
      <alignment vertical="center"/>
    </xf>
    <xf numFmtId="0" fontId="53" fillId="18" borderId="26" xfId="0" applyFont="1" applyFill="1" applyBorder="1" applyAlignment="1" applyProtection="1">
      <alignment horizontal="center" vertical="center" wrapText="1"/>
      <protection locked="0"/>
    </xf>
    <xf numFmtId="0" fontId="22" fillId="19" borderId="44" xfId="0" applyFont="1" applyFill="1" applyBorder="1" applyAlignment="1">
      <alignment horizontal="center" vertical="center" wrapText="1"/>
    </xf>
    <xf numFmtId="0" fontId="22" fillId="19" borderId="28" xfId="0" applyFont="1" applyFill="1" applyBorder="1" applyAlignment="1">
      <alignment horizontal="center" vertical="center" wrapText="1"/>
    </xf>
    <xf numFmtId="0" fontId="24" fillId="20" borderId="27" xfId="0" applyFont="1" applyFill="1" applyBorder="1" applyAlignment="1" applyProtection="1">
      <alignment horizontal="center" vertical="center" wrapText="1"/>
      <protection locked="0"/>
    </xf>
    <xf numFmtId="0" fontId="49" fillId="20" borderId="27" xfId="0" applyFont="1" applyFill="1" applyBorder="1" applyAlignment="1" applyProtection="1">
      <alignment horizontal="center" vertical="center" wrapText="1"/>
      <protection locked="0"/>
    </xf>
    <xf numFmtId="0" fontId="23" fillId="20" borderId="26" xfId="0" applyFont="1" applyFill="1" applyBorder="1" applyAlignment="1" applyProtection="1">
      <alignment horizontal="center" vertical="center" wrapText="1"/>
      <protection locked="0"/>
    </xf>
    <xf numFmtId="0" fontId="22" fillId="19" borderId="27" xfId="0" applyFont="1" applyFill="1" applyBorder="1" applyAlignment="1">
      <alignment horizontal="center" vertical="center" wrapText="1"/>
    </xf>
    <xf numFmtId="0" fontId="23" fillId="20"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36" fillId="3" borderId="0" xfId="10" applyNumberFormat="1" applyFont="1" applyFill="1" applyAlignment="1">
      <alignment vertical="center"/>
    </xf>
    <xf numFmtId="43" fontId="0" fillId="3" borderId="0" xfId="0" applyNumberFormat="1" applyFill="1" applyAlignment="1">
      <alignment vertical="center"/>
    </xf>
    <xf numFmtId="43" fontId="3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39" fillId="10" borderId="26" xfId="0" applyFont="1" applyFill="1" applyBorder="1" applyAlignment="1">
      <alignment horizontal="center" vertical="center"/>
    </xf>
    <xf numFmtId="0" fontId="0" fillId="0" borderId="26" xfId="0" applyBorder="1" applyAlignment="1">
      <alignment horizontal="center" vertical="center"/>
    </xf>
    <xf numFmtId="0" fontId="40" fillId="10" borderId="26" xfId="0" applyFont="1" applyFill="1" applyBorder="1" applyAlignment="1">
      <alignment horizontal="center" vertical="center"/>
    </xf>
    <xf numFmtId="0" fontId="39" fillId="10" borderId="27" xfId="0" applyFont="1" applyFill="1" applyBorder="1" applyAlignment="1">
      <alignment horizontal="center" vertical="center"/>
    </xf>
    <xf numFmtId="0" fontId="41" fillId="3" borderId="26" xfId="0" applyFont="1" applyFill="1" applyBorder="1" applyAlignment="1">
      <alignment horizontal="center" vertical="center"/>
    </xf>
    <xf numFmtId="0" fontId="18" fillId="21" borderId="0" xfId="0" applyFont="1" applyFill="1" applyAlignment="1">
      <alignment vertical="center"/>
    </xf>
    <xf numFmtId="173" fontId="18" fillId="21" borderId="0" xfId="0" applyNumberFormat="1" applyFont="1" applyFill="1" applyAlignment="1">
      <alignment vertical="center"/>
    </xf>
    <xf numFmtId="0" fontId="10" fillId="21"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0" fillId="2" borderId="30" xfId="19" applyFont="1" applyFill="1" applyBorder="1" applyAlignment="1">
      <alignment horizontal="center" vertical="center" wrapText="1"/>
    </xf>
    <xf numFmtId="0" fontId="54" fillId="0" borderId="28" xfId="19" applyFont="1" applyFill="1" applyBorder="1" applyAlignment="1">
      <alignment horizontal="center" vertical="center" wrapText="1"/>
    </xf>
    <xf numFmtId="0" fontId="54" fillId="0" borderId="27" xfId="19" applyFont="1" applyFill="1" applyBorder="1" applyAlignment="1">
      <alignment horizontal="center" vertical="center" wrapText="1"/>
    </xf>
    <xf numFmtId="9" fontId="28" fillId="0" borderId="26" xfId="17" applyFont="1" applyBorder="1" applyAlignment="1">
      <alignment horizontal="center" vertical="center" wrapText="1"/>
    </xf>
    <xf numFmtId="0" fontId="56" fillId="0" borderId="26" xfId="0" applyFont="1" applyBorder="1" applyAlignment="1">
      <alignment horizontal="center" vertical="center" wrapText="1"/>
    </xf>
    <xf numFmtId="0" fontId="56" fillId="2" borderId="26" xfId="0" applyFont="1" applyFill="1" applyBorder="1" applyAlignment="1">
      <alignment horizontal="center" vertical="center" wrapText="1"/>
    </xf>
    <xf numFmtId="9" fontId="27" fillId="2" borderId="26" xfId="19" applyNumberFormat="1" applyFont="1" applyFill="1" applyBorder="1" applyAlignment="1">
      <alignment horizontal="center" vertical="center" wrapText="1"/>
    </xf>
    <xf numFmtId="4" fontId="27" fillId="2" borderId="26" xfId="19" applyNumberFormat="1" applyFont="1" applyFill="1" applyBorder="1" applyAlignment="1">
      <alignment horizontal="center" vertical="center" wrapText="1"/>
    </xf>
    <xf numFmtId="9" fontId="28" fillId="2" borderId="26" xfId="17" applyFont="1" applyFill="1" applyBorder="1" applyAlignment="1">
      <alignment horizontal="center" vertical="center" wrapText="1"/>
    </xf>
    <xf numFmtId="0" fontId="54" fillId="2" borderId="30" xfId="19" applyFont="1" applyFill="1" applyBorder="1" applyAlignment="1">
      <alignment horizontal="center" vertical="center" wrapText="1"/>
    </xf>
    <xf numFmtId="0" fontId="30" fillId="0" borderId="30" xfId="19" applyFont="1" applyBorder="1" applyAlignment="1">
      <alignment horizontal="center" vertical="center" wrapText="1"/>
    </xf>
    <xf numFmtId="0" fontId="27" fillId="2" borderId="30" xfId="19" applyFont="1" applyFill="1" applyBorder="1" applyAlignment="1">
      <alignment horizontal="center" vertical="center" wrapText="1"/>
    </xf>
    <xf numFmtId="0" fontId="56" fillId="2" borderId="30" xfId="0" applyFont="1" applyFill="1" applyBorder="1" applyAlignment="1">
      <alignment horizontal="center" vertical="center" wrapText="1"/>
    </xf>
    <xf numFmtId="0" fontId="27" fillId="2" borderId="26" xfId="19" applyFont="1" applyFill="1" applyBorder="1" applyAlignment="1">
      <alignment horizontal="center" vertical="top" wrapText="1"/>
    </xf>
    <xf numFmtId="0" fontId="56" fillId="2" borderId="26" xfId="0" applyFont="1" applyFill="1" applyBorder="1" applyAlignment="1">
      <alignment horizontal="center" vertical="top" wrapText="1"/>
    </xf>
    <xf numFmtId="43" fontId="27" fillId="2" borderId="30" xfId="18" applyFont="1" applyFill="1" applyBorder="1" applyAlignment="1">
      <alignment horizontal="center" vertical="center" wrapText="1"/>
    </xf>
    <xf numFmtId="43" fontId="27" fillId="2" borderId="30" xfId="18" applyNumberFormat="1" applyFont="1" applyFill="1" applyBorder="1" applyAlignment="1">
      <alignment horizontal="center" vertical="center" wrapText="1"/>
    </xf>
    <xf numFmtId="9" fontId="27" fillId="2" borderId="30" xfId="19" applyNumberFormat="1" applyFont="1" applyFill="1" applyBorder="1" applyAlignment="1">
      <alignment horizontal="center" vertical="center" wrapText="1"/>
    </xf>
    <xf numFmtId="4" fontId="27" fillId="2" borderId="30" xfId="19" applyNumberFormat="1" applyFont="1" applyFill="1" applyBorder="1" applyAlignment="1">
      <alignment horizontal="center" vertical="center" wrapText="1"/>
    </xf>
    <xf numFmtId="43" fontId="27" fillId="2" borderId="30" xfId="18" applyFont="1" applyFill="1" applyBorder="1" applyAlignment="1">
      <alignment horizontal="center" vertical="center" wrapText="1"/>
    </xf>
    <xf numFmtId="43" fontId="27" fillId="2" borderId="30" xfId="18" applyNumberFormat="1" applyFont="1" applyFill="1" applyBorder="1" applyAlignment="1">
      <alignment horizontal="center" vertical="center" wrapText="1"/>
    </xf>
    <xf numFmtId="0" fontId="27" fillId="0" borderId="30" xfId="19" applyFont="1" applyBorder="1" applyAlignment="1">
      <alignment horizontal="center" vertical="center" wrapText="1"/>
    </xf>
    <xf numFmtId="0" fontId="31" fillId="0" borderId="26" xfId="19" applyFont="1" applyBorder="1" applyAlignment="1">
      <alignment horizontal="center" vertical="center" wrapText="1"/>
    </xf>
    <xf numFmtId="0" fontId="56" fillId="2" borderId="26" xfId="17" applyNumberFormat="1" applyFont="1" applyFill="1" applyBorder="1" applyAlignment="1">
      <alignment horizontal="center" vertical="top"/>
    </xf>
    <xf numFmtId="0" fontId="54" fillId="0" borderId="26" xfId="19" applyFont="1" applyFill="1" applyBorder="1" applyAlignment="1">
      <alignment horizontal="center" vertical="center" wrapText="1"/>
    </xf>
    <xf numFmtId="0" fontId="27" fillId="0" borderId="26" xfId="19" applyNumberFormat="1" applyFont="1" applyBorder="1" applyAlignment="1">
      <alignment horizontal="center" vertical="center" wrapText="1"/>
    </xf>
    <xf numFmtId="172" fontId="28" fillId="0" borderId="26" xfId="19" applyNumberFormat="1" applyFont="1" applyBorder="1" applyAlignment="1">
      <alignment horizontal="center" vertical="center" wrapText="1"/>
    </xf>
    <xf numFmtId="0" fontId="56" fillId="0" borderId="26" xfId="0" applyFont="1" applyFill="1" applyBorder="1" applyAlignment="1">
      <alignment horizontal="justify" vertical="top" wrapText="1"/>
    </xf>
    <xf numFmtId="0" fontId="30" fillId="0" borderId="30" xfId="19" applyFont="1" applyBorder="1" applyAlignment="1">
      <alignment vertical="center" wrapText="1"/>
    </xf>
    <xf numFmtId="0" fontId="54" fillId="2" borderId="26" xfId="19" applyFont="1" applyFill="1" applyBorder="1" applyAlignment="1">
      <alignment horizontal="center" vertical="center" wrapText="1"/>
    </xf>
    <xf numFmtId="9" fontId="28" fillId="2" borderId="30" xfId="17" applyFont="1" applyFill="1" applyBorder="1" applyAlignment="1">
      <alignment horizontal="center" vertical="center" wrapText="1"/>
    </xf>
    <xf numFmtId="9" fontId="27" fillId="2" borderId="30" xfId="19" applyNumberFormat="1" applyFont="1" applyFill="1" applyBorder="1" applyAlignment="1">
      <alignment vertical="center" wrapText="1"/>
    </xf>
    <xf numFmtId="0" fontId="27" fillId="2" borderId="30" xfId="19" applyFont="1" applyFill="1" applyBorder="1" applyAlignment="1">
      <alignment vertical="center" wrapText="1"/>
    </xf>
    <xf numFmtId="0" fontId="56" fillId="2" borderId="30" xfId="0" applyFont="1" applyFill="1" applyBorder="1" applyAlignment="1">
      <alignment vertical="center" wrapText="1"/>
    </xf>
    <xf numFmtId="43" fontId="27" fillId="2" borderId="30" xfId="18" applyNumberFormat="1" applyFont="1" applyFill="1" applyBorder="1" applyAlignment="1">
      <alignment vertical="center" wrapText="1"/>
    </xf>
    <xf numFmtId="9" fontId="28" fillId="2" borderId="30" xfId="17" applyFont="1" applyFill="1" applyBorder="1" applyAlignment="1">
      <alignment vertical="center" wrapText="1"/>
    </xf>
    <xf numFmtId="43" fontId="27" fillId="2" borderId="30" xfId="18" applyFont="1" applyFill="1" applyBorder="1" applyAlignment="1">
      <alignment vertical="center" wrapText="1"/>
    </xf>
    <xf numFmtId="4" fontId="27" fillId="2" borderId="30" xfId="19" applyNumberFormat="1" applyFont="1" applyFill="1" applyBorder="1" applyAlignment="1">
      <alignment vertical="center" wrapText="1"/>
    </xf>
    <xf numFmtId="0" fontId="56" fillId="2" borderId="30" xfId="17" applyNumberFormat="1" applyFont="1" applyFill="1" applyBorder="1" applyAlignment="1">
      <alignment vertical="center" wrapText="1"/>
    </xf>
    <xf numFmtId="0" fontId="27" fillId="0" borderId="26" xfId="19" applyFont="1" applyBorder="1" applyAlignment="1">
      <alignment vertical="center" wrapText="1"/>
    </xf>
    <xf numFmtId="0" fontId="56" fillId="0" borderId="26" xfId="0" applyFont="1" applyBorder="1" applyAlignment="1">
      <alignment horizontal="justify" vertical="top" wrapText="1"/>
    </xf>
    <xf numFmtId="0" fontId="56" fillId="2" borderId="26" xfId="0" applyFont="1" applyFill="1" applyBorder="1" applyAlignment="1">
      <alignment horizontal="justify" vertical="top" wrapText="1"/>
    </xf>
    <xf numFmtId="0" fontId="17" fillId="5" borderId="1" xfId="0" applyFont="1" applyFill="1" applyBorder="1" applyAlignment="1">
      <alignment horizontal="center" vertical="center"/>
    </xf>
    <xf numFmtId="9" fontId="27" fillId="2" borderId="26" xfId="17" applyFont="1" applyFill="1" applyBorder="1" applyAlignment="1">
      <alignment horizontal="center" vertical="center" wrapText="1"/>
    </xf>
    <xf numFmtId="0" fontId="21" fillId="0" borderId="26" xfId="19" applyFont="1" applyBorder="1" applyAlignment="1">
      <alignment horizontal="center" vertical="center" wrapText="1"/>
    </xf>
    <xf numFmtId="0" fontId="20" fillId="8" borderId="13" xfId="19" applyFont="1" applyFill="1" applyBorder="1" applyAlignment="1">
      <alignment horizontal="center" vertical="center" wrapText="1"/>
    </xf>
    <xf numFmtId="0" fontId="57" fillId="20" borderId="27" xfId="0" applyFont="1" applyFill="1" applyBorder="1" applyAlignment="1" applyProtection="1">
      <alignment horizontal="center" vertical="center" wrapText="1"/>
      <protection locked="0"/>
    </xf>
    <xf numFmtId="0" fontId="58" fillId="0" borderId="26" xfId="19" applyFont="1" applyBorder="1" applyAlignment="1">
      <alignment horizontal="center" vertical="center" wrapText="1"/>
    </xf>
    <xf numFmtId="0" fontId="58" fillId="2" borderId="26" xfId="19" applyFont="1" applyFill="1" applyBorder="1" applyAlignment="1">
      <alignment horizontal="center" vertical="center" wrapText="1"/>
    </xf>
    <xf numFmtId="0" fontId="58" fillId="2" borderId="30" xfId="19" applyFont="1" applyFill="1" applyBorder="1" applyAlignment="1">
      <alignment horizontal="center" vertical="center" wrapText="1"/>
    </xf>
    <xf numFmtId="0" fontId="59" fillId="0" borderId="26" xfId="19" applyFont="1" applyBorder="1" applyAlignment="1">
      <alignment horizontal="center" vertical="center" wrapText="1"/>
    </xf>
    <xf numFmtId="0" fontId="59" fillId="0" borderId="0" xfId="19" applyFont="1" applyBorder="1" applyAlignment="1">
      <alignment horizontal="center" vertical="center" wrapText="1"/>
    </xf>
    <xf numFmtId="0" fontId="20" fillId="8" borderId="0" xfId="19" applyFont="1" applyFill="1" applyBorder="1" applyAlignment="1">
      <alignment horizontal="center" vertical="center"/>
    </xf>
    <xf numFmtId="0" fontId="20" fillId="9" borderId="16" xfId="19" applyFont="1" applyFill="1" applyBorder="1" applyAlignment="1">
      <alignment horizontal="center" vertical="center"/>
    </xf>
    <xf numFmtId="0" fontId="60" fillId="2" borderId="30" xfId="17" applyNumberFormat="1" applyFont="1" applyFill="1" applyBorder="1" applyAlignment="1">
      <alignment horizontal="center" vertical="center"/>
    </xf>
    <xf numFmtId="41" fontId="17" fillId="2" borderId="4" xfId="0" applyNumberFormat="1" applyFont="1" applyFill="1" applyBorder="1" applyAlignment="1">
      <alignment horizontal="center" vertical="center"/>
    </xf>
    <xf numFmtId="0" fontId="17" fillId="2" borderId="4" xfId="0" applyFont="1" applyFill="1" applyBorder="1" applyAlignment="1">
      <alignment horizontal="center" vertical="center"/>
    </xf>
    <xf numFmtId="0" fontId="27" fillId="0" borderId="36" xfId="19" applyFont="1" applyBorder="1" applyAlignment="1">
      <alignment vertical="center" wrapText="1"/>
    </xf>
    <xf numFmtId="9" fontId="28" fillId="0" borderId="26" xfId="17" applyFont="1" applyBorder="1" applyAlignment="1">
      <alignment vertical="center" wrapText="1"/>
    </xf>
    <xf numFmtId="0" fontId="17" fillId="5" borderId="12" xfId="0" applyFont="1" applyFill="1" applyBorder="1" applyAlignment="1">
      <alignment vertical="center" wrapText="1"/>
    </xf>
    <xf numFmtId="0" fontId="30" fillId="0" borderId="30" xfId="19" applyFont="1" applyBorder="1" applyAlignment="1">
      <alignment horizontal="center" vertical="center" wrapText="1"/>
    </xf>
    <xf numFmtId="0" fontId="0" fillId="0" borderId="13" xfId="0" applyBorder="1" applyAlignment="1">
      <alignment vertical="center"/>
    </xf>
    <xf numFmtId="0" fontId="0" fillId="0" borderId="13" xfId="0" applyBorder="1" applyAlignment="1">
      <alignment horizontal="center" vertical="center"/>
    </xf>
    <xf numFmtId="0" fontId="17" fillId="5" borderId="33" xfId="0" applyFont="1" applyFill="1" applyBorder="1" applyAlignment="1">
      <alignment vertical="center"/>
    </xf>
    <xf numFmtId="41" fontId="17" fillId="5" borderId="45" xfId="0" applyNumberFormat="1" applyFont="1" applyFill="1" applyBorder="1" applyAlignment="1">
      <alignment vertical="center"/>
    </xf>
    <xf numFmtId="0" fontId="18" fillId="10" borderId="50" xfId="0" applyFont="1" applyFill="1" applyBorder="1" applyAlignment="1">
      <alignment horizontal="center" vertical="center" wrapText="1"/>
    </xf>
    <xf numFmtId="171" fontId="42" fillId="3" borderId="7" xfId="0" applyNumberFormat="1" applyFont="1" applyFill="1" applyBorder="1" applyAlignment="1">
      <alignment horizontal="center" vertical="center"/>
    </xf>
    <xf numFmtId="171" fontId="16" fillId="3" borderId="3" xfId="0" applyNumberFormat="1" applyFont="1" applyFill="1" applyBorder="1" applyAlignment="1">
      <alignment horizontal="center" vertical="center"/>
    </xf>
    <xf numFmtId="4" fontId="0" fillId="0" borderId="26" xfId="0" applyNumberFormat="1" applyBorder="1" applyAlignment="1">
      <alignment vertical="center"/>
    </xf>
    <xf numFmtId="0" fontId="0" fillId="0" borderId="0" xfId="0" applyAlignment="1">
      <alignment horizontal="center"/>
    </xf>
    <xf numFmtId="0" fontId="24" fillId="0" borderId="26" xfId="19" applyFont="1" applyBorder="1" applyAlignment="1">
      <alignment horizontal="center" vertical="center" wrapText="1"/>
    </xf>
    <xf numFmtId="0" fontId="26" fillId="0" borderId="26" xfId="0" applyFont="1" applyFill="1" applyBorder="1" applyAlignment="1">
      <alignment horizontal="center" vertical="center" wrapText="1"/>
    </xf>
    <xf numFmtId="0" fontId="56" fillId="2" borderId="30" xfId="0" applyFont="1" applyFill="1" applyBorder="1" applyAlignment="1">
      <alignment horizontal="center" vertical="center" wrapText="1"/>
    </xf>
    <xf numFmtId="0" fontId="62" fillId="20" borderId="27" xfId="0" applyFont="1" applyFill="1" applyBorder="1" applyAlignment="1" applyProtection="1">
      <alignment horizontal="center" vertical="center" wrapText="1"/>
      <protection locked="0"/>
    </xf>
    <xf numFmtId="0" fontId="61" fillId="20" borderId="27" xfId="0" applyFont="1" applyFill="1" applyBorder="1" applyAlignment="1" applyProtection="1">
      <alignment horizontal="center" vertical="center" wrapText="1"/>
      <protection locked="0"/>
    </xf>
    <xf numFmtId="43" fontId="63" fillId="0" borderId="26" xfId="18" applyFont="1" applyFill="1" applyBorder="1" applyAlignment="1">
      <alignment horizontal="center" vertical="center" wrapText="1"/>
    </xf>
    <xf numFmtId="9" fontId="63" fillId="0" borderId="26" xfId="17" applyFont="1" applyFill="1" applyBorder="1" applyAlignment="1">
      <alignment horizontal="center" vertical="center" wrapText="1"/>
    </xf>
    <xf numFmtId="44" fontId="63" fillId="0" borderId="26" xfId="18" applyNumberFormat="1" applyFont="1" applyFill="1" applyBorder="1" applyAlignment="1">
      <alignment horizontal="center" vertical="center" wrapText="1"/>
    </xf>
    <xf numFmtId="0" fontId="63" fillId="0" borderId="26" xfId="0" applyFont="1" applyFill="1" applyBorder="1" applyAlignment="1">
      <alignment horizontal="center" vertical="center" wrapText="1"/>
    </xf>
    <xf numFmtId="9" fontId="64" fillId="0" borderId="26" xfId="17" applyFont="1" applyFill="1" applyBorder="1" applyAlignment="1">
      <alignment horizontal="center" vertical="center" wrapText="1"/>
    </xf>
    <xf numFmtId="44" fontId="64" fillId="0" borderId="26" xfId="18" applyNumberFormat="1" applyFont="1" applyFill="1" applyBorder="1" applyAlignment="1">
      <alignment horizontal="center" vertical="center" wrapText="1"/>
    </xf>
    <xf numFmtId="0" fontId="62" fillId="9" borderId="16" xfId="19" applyFont="1" applyFill="1" applyBorder="1" applyAlignment="1">
      <alignment vertical="top"/>
    </xf>
    <xf numFmtId="0" fontId="62" fillId="0" borderId="30" xfId="19" applyFont="1" applyBorder="1" applyAlignment="1">
      <alignment horizontal="center" vertical="center" wrapText="1"/>
    </xf>
    <xf numFmtId="0" fontId="62" fillId="9" borderId="37" xfId="19" applyFont="1" applyFill="1" applyBorder="1" applyAlignment="1">
      <alignment vertical="top"/>
    </xf>
    <xf numFmtId="0" fontId="62" fillId="9" borderId="36" xfId="19" applyFont="1" applyFill="1" applyBorder="1" applyAlignment="1">
      <alignment vertical="top"/>
    </xf>
    <xf numFmtId="0" fontId="64" fillId="9" borderId="26" xfId="19" applyFont="1" applyFill="1" applyBorder="1" applyAlignment="1">
      <alignment vertical="top" wrapText="1"/>
    </xf>
    <xf numFmtId="43" fontId="64" fillId="9" borderId="26" xfId="18" applyFont="1" applyFill="1" applyBorder="1" applyAlignment="1">
      <alignment vertical="top" wrapText="1"/>
    </xf>
    <xf numFmtId="9" fontId="64" fillId="9" borderId="26" xfId="17" applyFont="1" applyFill="1" applyBorder="1" applyAlignment="1">
      <alignment vertical="top" wrapText="1"/>
    </xf>
    <xf numFmtId="44" fontId="64" fillId="9" borderId="26" xfId="18" applyNumberFormat="1" applyFont="1" applyFill="1" applyBorder="1" applyAlignment="1">
      <alignment vertical="top" wrapText="1"/>
    </xf>
    <xf numFmtId="0" fontId="62" fillId="9" borderId="26" xfId="19" applyFont="1" applyFill="1" applyBorder="1" applyAlignment="1">
      <alignment vertical="top" wrapText="1"/>
    </xf>
    <xf numFmtId="0" fontId="64" fillId="0" borderId="0" xfId="19" applyFont="1" applyAlignment="1">
      <alignment wrapText="1"/>
    </xf>
    <xf numFmtId="0" fontId="62" fillId="8" borderId="0" xfId="19" applyFont="1" applyFill="1" applyBorder="1" applyAlignment="1"/>
    <xf numFmtId="9" fontId="64" fillId="0" borderId="0" xfId="17" applyFont="1" applyAlignment="1">
      <alignment wrapText="1"/>
    </xf>
    <xf numFmtId="44" fontId="64" fillId="0" borderId="0" xfId="19" applyNumberFormat="1" applyFont="1" applyAlignment="1">
      <alignment wrapText="1"/>
    </xf>
    <xf numFmtId="44" fontId="62" fillId="8" borderId="0" xfId="19" applyNumberFormat="1" applyFont="1" applyFill="1" applyBorder="1" applyAlignment="1"/>
    <xf numFmtId="9" fontId="62" fillId="8" borderId="0" xfId="17" applyFont="1" applyFill="1" applyBorder="1" applyAlignment="1"/>
    <xf numFmtId="0" fontId="65" fillId="0" borderId="0" xfId="19" applyFont="1" applyAlignment="1">
      <alignment wrapText="1"/>
    </xf>
    <xf numFmtId="0" fontId="61" fillId="18" borderId="26" xfId="0" applyFont="1" applyFill="1" applyBorder="1" applyAlignment="1" applyProtection="1">
      <alignment horizontal="center" vertical="center" wrapText="1"/>
      <protection locked="0"/>
    </xf>
    <xf numFmtId="9" fontId="61" fillId="18" borderId="26" xfId="17" applyFont="1" applyFill="1" applyBorder="1" applyAlignment="1" applyProtection="1">
      <alignment horizontal="center" vertical="center" wrapText="1"/>
      <protection locked="0"/>
    </xf>
    <xf numFmtId="44" fontId="61" fillId="18" borderId="26" xfId="0" applyNumberFormat="1" applyFont="1" applyFill="1" applyBorder="1" applyAlignment="1" applyProtection="1">
      <alignment horizontal="center" vertical="center" wrapText="1"/>
      <protection locked="0"/>
    </xf>
    <xf numFmtId="0" fontId="62" fillId="19" borderId="44" xfId="0" applyFont="1" applyFill="1" applyBorder="1" applyAlignment="1">
      <alignment horizontal="center" vertical="center" wrapText="1"/>
    </xf>
    <xf numFmtId="0" fontId="62" fillId="19" borderId="28" xfId="0" applyFont="1" applyFill="1" applyBorder="1" applyAlignment="1">
      <alignment horizontal="center" vertical="center" wrapText="1"/>
    </xf>
    <xf numFmtId="0" fontId="62" fillId="20" borderId="26" xfId="0" applyFont="1" applyFill="1" applyBorder="1" applyAlignment="1" applyProtection="1">
      <alignment horizontal="center" vertical="center" wrapText="1"/>
      <protection locked="0"/>
    </xf>
    <xf numFmtId="9" fontId="62" fillId="20" borderId="26" xfId="17" applyFont="1" applyFill="1" applyBorder="1" applyAlignment="1" applyProtection="1">
      <alignment horizontal="center" vertical="center" wrapText="1"/>
      <protection locked="0"/>
    </xf>
    <xf numFmtId="44" fontId="62" fillId="20" borderId="26" xfId="0" applyNumberFormat="1" applyFont="1" applyFill="1" applyBorder="1" applyAlignment="1" applyProtection="1">
      <alignment horizontal="center" vertical="center" wrapText="1"/>
      <protection locked="0"/>
    </xf>
    <xf numFmtId="0" fontId="62" fillId="19" borderId="27" xfId="0" applyFont="1" applyFill="1" applyBorder="1" applyAlignment="1">
      <alignment horizontal="center" vertical="center" wrapText="1"/>
    </xf>
    <xf numFmtId="0" fontId="63" fillId="0" borderId="0" xfId="0" applyFont="1"/>
    <xf numFmtId="9" fontId="63" fillId="0" borderId="0" xfId="17" applyFont="1"/>
    <xf numFmtId="44" fontId="63" fillId="0" borderId="0" xfId="0" applyNumberFormat="1" applyFont="1"/>
    <xf numFmtId="0" fontId="64" fillId="0" borderId="0" xfId="19" applyFont="1" applyBorder="1" applyAlignment="1">
      <alignment vertical="top" wrapText="1"/>
    </xf>
    <xf numFmtId="9" fontId="64" fillId="0" borderId="0" xfId="17" applyFont="1" applyBorder="1" applyAlignment="1">
      <alignment vertical="top" wrapText="1"/>
    </xf>
    <xf numFmtId="44" fontId="64" fillId="0" borderId="0" xfId="19" applyNumberFormat="1" applyFont="1" applyBorder="1" applyAlignment="1">
      <alignment vertical="top" wrapText="1"/>
    </xf>
    <xf numFmtId="0" fontId="58" fillId="0" borderId="30" xfId="19" applyFont="1" applyBorder="1" applyAlignment="1">
      <alignment vertical="center" wrapText="1"/>
    </xf>
    <xf numFmtId="0" fontId="20" fillId="8" borderId="0" xfId="19" applyFont="1" applyFill="1" applyBorder="1" applyAlignment="1">
      <alignment vertical="center" wrapText="1"/>
    </xf>
    <xf numFmtId="0" fontId="20" fillId="8" borderId="0" xfId="19" applyFont="1" applyFill="1" applyBorder="1" applyAlignment="1">
      <alignment horizontal="center" wrapText="1"/>
    </xf>
    <xf numFmtId="0" fontId="20" fillId="8" borderId="0" xfId="19" applyNumberFormat="1" applyFont="1" applyFill="1" applyBorder="1" applyAlignment="1">
      <alignment vertical="center" wrapText="1"/>
    </xf>
    <xf numFmtId="0" fontId="22" fillId="22" borderId="0" xfId="19" applyFont="1" applyFill="1" applyBorder="1" applyAlignment="1" applyProtection="1">
      <alignment vertical="center"/>
      <protection locked="0"/>
    </xf>
    <xf numFmtId="0" fontId="0" fillId="0" borderId="0" xfId="0" applyNumberFormat="1" applyAlignment="1">
      <alignment vertical="center"/>
    </xf>
    <xf numFmtId="0" fontId="49" fillId="20" borderId="27" xfId="0" applyFont="1" applyFill="1" applyBorder="1" applyAlignment="1" applyProtection="1">
      <alignment horizontal="center" wrapText="1"/>
      <protection locked="0"/>
    </xf>
    <xf numFmtId="0" fontId="66" fillId="0" borderId="26" xfId="19" applyFont="1" applyBorder="1" applyAlignment="1">
      <alignment horizontal="left" vertical="top" wrapText="1"/>
    </xf>
    <xf numFmtId="0" fontId="27" fillId="0" borderId="26" xfId="19" applyFont="1" applyBorder="1" applyAlignment="1">
      <alignment horizontal="center" wrapText="1"/>
    </xf>
    <xf numFmtId="0" fontId="27" fillId="0" borderId="26" xfId="19" applyFont="1" applyBorder="1" applyAlignment="1">
      <alignment horizontal="left" vertical="top" wrapText="1"/>
    </xf>
    <xf numFmtId="172" fontId="27" fillId="0" borderId="26" xfId="19" applyNumberFormat="1" applyFont="1" applyBorder="1" applyAlignment="1">
      <alignment horizontal="center" vertical="center" wrapText="1"/>
    </xf>
    <xf numFmtId="174" fontId="27" fillId="0" borderId="26" xfId="19" applyNumberFormat="1" applyFont="1" applyBorder="1" applyAlignment="1">
      <alignment horizontal="center" vertical="center" wrapText="1"/>
    </xf>
    <xf numFmtId="0" fontId="27" fillId="0" borderId="26" xfId="19" applyFont="1" applyBorder="1" applyAlignment="1">
      <alignment horizontal="left" vertical="center" wrapText="1"/>
    </xf>
    <xf numFmtId="0" fontId="66" fillId="0" borderId="26" xfId="19" applyFont="1" applyBorder="1" applyAlignment="1">
      <alignment horizontal="left" vertical="center" wrapText="1"/>
    </xf>
    <xf numFmtId="0" fontId="66" fillId="0" borderId="26" xfId="19" applyFont="1" applyBorder="1" applyAlignment="1">
      <alignment horizontal="center" vertical="center" wrapText="1"/>
    </xf>
    <xf numFmtId="0" fontId="67" fillId="0" borderId="26" xfId="19" applyFont="1" applyBorder="1" applyAlignment="1">
      <alignment horizontal="center" vertical="center" wrapText="1"/>
    </xf>
    <xf numFmtId="3" fontId="27" fillId="0" borderId="26" xfId="19" applyNumberFormat="1" applyFont="1" applyBorder="1" applyAlignment="1">
      <alignment horizontal="center" vertical="center" wrapText="1"/>
    </xf>
    <xf numFmtId="0" fontId="24" fillId="9" borderId="16" xfId="19" applyFont="1" applyFill="1" applyBorder="1" applyAlignment="1">
      <alignment horizontal="center"/>
    </xf>
    <xf numFmtId="43" fontId="27" fillId="9" borderId="26" xfId="18" applyFont="1" applyFill="1" applyBorder="1" applyAlignment="1">
      <alignment vertical="center" wrapText="1"/>
    </xf>
    <xf numFmtId="0" fontId="24" fillId="9" borderId="26" xfId="19" applyFont="1" applyFill="1" applyBorder="1" applyAlignment="1">
      <alignment vertical="center" wrapText="1"/>
    </xf>
    <xf numFmtId="0" fontId="8" fillId="0" borderId="0" xfId="19" applyAlignment="1">
      <alignment vertical="top"/>
    </xf>
    <xf numFmtId="0" fontId="20" fillId="8" borderId="0" xfId="19" applyFont="1" applyFill="1" applyBorder="1" applyAlignment="1">
      <alignment vertical="top"/>
    </xf>
    <xf numFmtId="0" fontId="23" fillId="8" borderId="13" xfId="19" applyFont="1" applyFill="1" applyBorder="1" applyAlignment="1">
      <alignment vertical="top"/>
    </xf>
    <xf numFmtId="0" fontId="68" fillId="0" borderId="0" xfId="19" applyFont="1" applyAlignment="1">
      <alignment vertical="top"/>
    </xf>
    <xf numFmtId="0" fontId="69" fillId="0" borderId="0" xfId="19" applyFont="1" applyAlignment="1">
      <alignment horizontal="left" vertical="top"/>
    </xf>
    <xf numFmtId="0" fontId="22" fillId="8" borderId="13" xfId="19" applyFont="1" applyFill="1" applyBorder="1" applyAlignment="1">
      <alignment horizontal="center" vertical="center" wrapText="1"/>
    </xf>
    <xf numFmtId="0" fontId="64" fillId="0" borderId="26" xfId="19" applyFont="1" applyBorder="1" applyAlignment="1">
      <alignment horizontal="center" vertical="center" wrapText="1"/>
    </xf>
    <xf numFmtId="9" fontId="64" fillId="0" borderId="26" xfId="19" applyNumberFormat="1" applyFont="1" applyBorder="1" applyAlignment="1">
      <alignment horizontal="center" vertical="center" wrapText="1"/>
    </xf>
    <xf numFmtId="43" fontId="64" fillId="0" borderId="26" xfId="19" applyNumberFormat="1" applyFont="1" applyBorder="1" applyAlignment="1">
      <alignment horizontal="center" vertical="center" wrapText="1"/>
    </xf>
    <xf numFmtId="43" fontId="64" fillId="0" borderId="26" xfId="18" applyNumberFormat="1" applyFont="1" applyBorder="1" applyAlignment="1">
      <alignment horizontal="center" vertical="center" wrapText="1"/>
    </xf>
    <xf numFmtId="3" fontId="64" fillId="0" borderId="26" xfId="19" applyNumberFormat="1" applyFont="1" applyBorder="1" applyAlignment="1">
      <alignment horizontal="center" vertical="center" wrapText="1"/>
    </xf>
    <xf numFmtId="43" fontId="64" fillId="0" borderId="26" xfId="18" applyNumberFormat="1" applyFont="1" applyFill="1" applyBorder="1" applyAlignment="1">
      <alignment horizontal="center" vertical="center" wrapText="1"/>
    </xf>
    <xf numFmtId="0" fontId="64" fillId="0" borderId="26" xfId="19" applyFont="1" applyBorder="1" applyAlignment="1" applyProtection="1">
      <alignment horizontal="center" vertical="center" wrapText="1"/>
      <protection locked="0"/>
    </xf>
    <xf numFmtId="43" fontId="27" fillId="9" borderId="26" xfId="19" applyNumberFormat="1" applyFont="1" applyFill="1" applyBorder="1" applyAlignment="1">
      <alignment vertical="top" wrapText="1"/>
    </xf>
    <xf numFmtId="0" fontId="21" fillId="2" borderId="0" xfId="19" applyFont="1" applyFill="1" applyBorder="1" applyAlignment="1">
      <alignment vertical="top" wrapText="1"/>
    </xf>
    <xf numFmtId="0" fontId="72" fillId="0" borderId="0" xfId="19" applyFont="1" applyAlignment="1">
      <alignment horizontal="left" vertical="top" wrapText="1"/>
    </xf>
    <xf numFmtId="0" fontId="28" fillId="2" borderId="0" xfId="19" applyFont="1" applyFill="1" applyBorder="1" applyAlignment="1">
      <alignment horizontal="center" vertical="top" wrapText="1"/>
    </xf>
    <xf numFmtId="0" fontId="21" fillId="0" borderId="0" xfId="19" applyFont="1" applyBorder="1" applyAlignment="1">
      <alignment horizontal="center" vertical="center" wrapText="1"/>
    </xf>
    <xf numFmtId="43" fontId="0" fillId="0" borderId="0" xfId="18" applyFont="1"/>
    <xf numFmtId="0" fontId="68" fillId="0" borderId="0" xfId="0" applyFont="1"/>
    <xf numFmtId="0" fontId="73" fillId="0" borderId="26" xfId="19" applyFont="1" applyBorder="1" applyAlignment="1">
      <alignment horizontal="center" vertical="center" wrapText="1"/>
    </xf>
    <xf numFmtId="43" fontId="27" fillId="2" borderId="26" xfId="19" applyNumberFormat="1" applyFont="1" applyFill="1" applyBorder="1" applyAlignment="1">
      <alignment horizontal="center" vertical="center" wrapText="1"/>
    </xf>
    <xf numFmtId="41" fontId="29" fillId="2" borderId="26" xfId="0" applyNumberFormat="1" applyFont="1" applyFill="1" applyBorder="1" applyAlignment="1">
      <alignment horizontal="center" vertical="center" wrapText="1"/>
    </xf>
    <xf numFmtId="0" fontId="29" fillId="2" borderId="26" xfId="0" applyFont="1" applyFill="1" applyBorder="1" applyAlignment="1">
      <alignment horizontal="center" vertical="center" wrapText="1"/>
    </xf>
    <xf numFmtId="43" fontId="27" fillId="9" borderId="26" xfId="18" applyNumberFormat="1" applyFont="1" applyFill="1" applyBorder="1" applyAlignment="1">
      <alignment vertical="top" wrapText="1"/>
    </xf>
    <xf numFmtId="43" fontId="20" fillId="8" borderId="0" xfId="19" applyNumberFormat="1" applyFont="1" applyFill="1" applyBorder="1" applyAlignment="1">
      <alignment vertical="top"/>
    </xf>
    <xf numFmtId="0" fontId="74" fillId="0" borderId="0" xfId="0" applyFont="1"/>
    <xf numFmtId="0" fontId="16" fillId="0" borderId="0" xfId="0" applyFont="1"/>
    <xf numFmtId="0" fontId="22" fillId="22" borderId="13" xfId="19" applyFont="1" applyFill="1" applyBorder="1" applyAlignment="1" applyProtection="1">
      <alignment vertical="center"/>
      <protection locked="0"/>
    </xf>
    <xf numFmtId="0" fontId="22" fillId="22" borderId="13" xfId="19" applyFont="1" applyFill="1" applyBorder="1" applyAlignment="1" applyProtection="1">
      <alignment vertical="top"/>
      <protection locked="0"/>
    </xf>
    <xf numFmtId="43" fontId="22" fillId="22" borderId="13" xfId="19" applyNumberFormat="1" applyFont="1" applyFill="1" applyBorder="1" applyAlignment="1" applyProtection="1">
      <alignment vertical="top"/>
      <protection locked="0"/>
    </xf>
    <xf numFmtId="0" fontId="26" fillId="2" borderId="26" xfId="0" applyFont="1" applyFill="1" applyBorder="1" applyAlignment="1">
      <alignment horizontal="center" vertical="center" wrapText="1"/>
    </xf>
    <xf numFmtId="0" fontId="26" fillId="0" borderId="26" xfId="0" applyFont="1" applyBorder="1" applyAlignment="1">
      <alignment horizontal="center" vertical="center" wrapText="1"/>
    </xf>
    <xf numFmtId="43" fontId="75" fillId="2" borderId="26" xfId="18" applyFont="1" applyFill="1" applyBorder="1" applyAlignment="1">
      <alignment horizontal="center" vertical="center" wrapText="1"/>
    </xf>
    <xf numFmtId="43" fontId="75" fillId="2" borderId="26" xfId="18" applyNumberFormat="1" applyFont="1" applyFill="1" applyBorder="1" applyAlignment="1">
      <alignment horizontal="center" vertical="center" wrapText="1"/>
    </xf>
    <xf numFmtId="43" fontId="27" fillId="0" borderId="26" xfId="17" applyNumberFormat="1" applyFont="1" applyBorder="1" applyAlignment="1">
      <alignment horizontal="center" vertical="center" wrapText="1"/>
    </xf>
    <xf numFmtId="43" fontId="27" fillId="9" borderId="26" xfId="19" applyNumberFormat="1" applyFont="1" applyFill="1" applyBorder="1" applyAlignment="1">
      <alignment horizontal="right" vertical="top" wrapText="1"/>
    </xf>
    <xf numFmtId="43" fontId="27" fillId="9" borderId="26" xfId="18" applyNumberFormat="1" applyFont="1" applyFill="1" applyBorder="1" applyAlignment="1">
      <alignment horizontal="right" vertical="top" wrapText="1"/>
    </xf>
    <xf numFmtId="43" fontId="0" fillId="0" borderId="0" xfId="0" applyNumberFormat="1"/>
    <xf numFmtId="43" fontId="0" fillId="0" borderId="0" xfId="18" applyNumberFormat="1" applyFont="1"/>
    <xf numFmtId="0" fontId="8" fillId="0" borderId="0" xfId="19"/>
    <xf numFmtId="0" fontId="68" fillId="0" borderId="0" xfId="19" applyFont="1"/>
    <xf numFmtId="0" fontId="22" fillId="8" borderId="0" xfId="19" applyFont="1" applyFill="1" applyBorder="1" applyAlignment="1">
      <alignment vertical="center"/>
    </xf>
    <xf numFmtId="0" fontId="26" fillId="0" borderId="26" xfId="0" applyFont="1" applyBorder="1" applyAlignment="1">
      <alignment horizontal="center" vertical="center"/>
    </xf>
    <xf numFmtId="43" fontId="26" fillId="0" borderId="26" xfId="18" applyFont="1" applyBorder="1" applyAlignment="1">
      <alignment horizontal="center" vertical="center"/>
    </xf>
    <xf numFmtId="43" fontId="64" fillId="0" borderId="26" xfId="19" applyNumberFormat="1" applyFont="1" applyFill="1" applyBorder="1" applyAlignment="1">
      <alignment horizontal="center" vertical="center"/>
    </xf>
    <xf numFmtId="43" fontId="64" fillId="0" borderId="26" xfId="18" applyNumberFormat="1" applyFont="1" applyFill="1" applyBorder="1" applyAlignment="1">
      <alignment horizontal="center" vertical="center"/>
    </xf>
    <xf numFmtId="0" fontId="26" fillId="0" borderId="26" xfId="0" applyFont="1" applyBorder="1" applyAlignment="1">
      <alignment vertical="center" wrapText="1"/>
    </xf>
    <xf numFmtId="0" fontId="21" fillId="0" borderId="0" xfId="19" applyFont="1" applyBorder="1" applyAlignment="1">
      <alignment wrapText="1"/>
    </xf>
    <xf numFmtId="0" fontId="22" fillId="22" borderId="0" xfId="19" applyFont="1" applyFill="1" applyBorder="1" applyAlignment="1" applyProtection="1">
      <alignment horizontal="left" vertical="top"/>
      <protection locked="0"/>
    </xf>
    <xf numFmtId="0" fontId="22" fillId="22"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7" fillId="0" borderId="26" xfId="19" applyFont="1" applyFill="1" applyBorder="1" applyAlignment="1">
      <alignment horizontal="center" vertical="center" wrapText="1"/>
    </xf>
    <xf numFmtId="43" fontId="27" fillId="0" borderId="26" xfId="18" applyFont="1" applyFill="1" applyBorder="1" applyAlignment="1">
      <alignment horizontal="center" vertical="center" wrapText="1"/>
    </xf>
    <xf numFmtId="43" fontId="27" fillId="0" borderId="26" xfId="19" applyNumberFormat="1" applyFont="1" applyFill="1" applyBorder="1" applyAlignment="1">
      <alignment horizontal="center" vertical="center" wrapText="1"/>
    </xf>
    <xf numFmtId="10" fontId="27" fillId="0" borderId="26" xfId="19" applyNumberFormat="1" applyFont="1" applyFill="1" applyBorder="1" applyAlignment="1">
      <alignment horizontal="center" vertical="center" wrapText="1"/>
    </xf>
    <xf numFmtId="0" fontId="29" fillId="0" borderId="26" xfId="0" applyFont="1" applyFill="1" applyBorder="1" applyAlignment="1">
      <alignment horizontal="center" vertical="center" wrapText="1"/>
    </xf>
    <xf numFmtId="43" fontId="27" fillId="9" borderId="26" xfId="19" applyNumberFormat="1" applyFont="1" applyFill="1" applyBorder="1" applyAlignment="1">
      <alignment horizontal="right" wrapText="1"/>
    </xf>
    <xf numFmtId="43" fontId="27" fillId="9" borderId="26" xfId="18" applyNumberFormat="1" applyFont="1" applyFill="1" applyBorder="1" applyAlignment="1">
      <alignment horizontal="right" wrapText="1"/>
    </xf>
    <xf numFmtId="43" fontId="27" fillId="0" borderId="26" xfId="17" applyNumberFormat="1" applyFont="1" applyFill="1" applyBorder="1" applyAlignment="1">
      <alignment horizontal="center" vertical="center" wrapText="1"/>
    </xf>
    <xf numFmtId="0" fontId="24" fillId="0" borderId="27" xfId="19" applyFont="1" applyFill="1" applyBorder="1" applyAlignment="1">
      <alignment horizontal="center" vertical="center" wrapText="1"/>
    </xf>
    <xf numFmtId="9" fontId="26" fillId="0" borderId="26" xfId="0" applyNumberFormat="1" applyFont="1" applyBorder="1" applyAlignment="1">
      <alignment horizontal="center" vertical="center" wrapText="1"/>
    </xf>
    <xf numFmtId="43" fontId="26" fillId="0" borderId="26" xfId="18" applyFont="1" applyBorder="1" applyAlignment="1">
      <alignment horizontal="center" vertical="center" wrapText="1"/>
    </xf>
    <xf numFmtId="0" fontId="27" fillId="9" borderId="26" xfId="19" applyFont="1" applyFill="1" applyBorder="1" applyAlignment="1">
      <alignment horizontal="right" wrapText="1"/>
    </xf>
    <xf numFmtId="43" fontId="27" fillId="9" borderId="26" xfId="18" applyFont="1" applyFill="1" applyBorder="1" applyAlignment="1">
      <alignment horizontal="right" wrapText="1"/>
    </xf>
    <xf numFmtId="0" fontId="20" fillId="8" borderId="0" xfId="19" applyFont="1" applyFill="1" applyBorder="1" applyAlignment="1">
      <alignment horizontal="center" vertical="top" wrapText="1"/>
    </xf>
    <xf numFmtId="0" fontId="20" fillId="8" borderId="0" xfId="19" applyFont="1" applyFill="1" applyBorder="1" applyAlignment="1">
      <alignment horizontal="left" vertical="center"/>
    </xf>
    <xf numFmtId="9" fontId="26" fillId="0" borderId="26" xfId="0" applyNumberFormat="1" applyFont="1" applyBorder="1" applyAlignment="1">
      <alignment horizontal="center" vertical="center"/>
    </xf>
    <xf numFmtId="43" fontId="29" fillId="0" borderId="26" xfId="19" applyNumberFormat="1" applyFont="1" applyFill="1" applyBorder="1" applyAlignment="1">
      <alignment horizontal="center" vertical="center" wrapText="1"/>
    </xf>
    <xf numFmtId="43" fontId="29" fillId="0" borderId="26" xfId="18" applyNumberFormat="1" applyFont="1" applyFill="1" applyBorder="1" applyAlignment="1">
      <alignment horizontal="center" vertical="center" wrapText="1"/>
    </xf>
    <xf numFmtId="0" fontId="24" fillId="9" borderId="26" xfId="19" applyFont="1" applyFill="1" applyBorder="1" applyAlignment="1">
      <alignment horizontal="left" vertical="top"/>
    </xf>
    <xf numFmtId="0" fontId="24" fillId="9" borderId="26" xfId="19" applyFont="1" applyFill="1" applyBorder="1" applyAlignment="1">
      <alignment horizontal="left" vertical="top" wrapText="1"/>
    </xf>
    <xf numFmtId="0" fontId="27" fillId="9" borderId="26" xfId="19" applyFont="1" applyFill="1" applyBorder="1" applyAlignment="1">
      <alignment horizontal="right" vertical="top" wrapText="1"/>
    </xf>
    <xf numFmtId="43" fontId="27" fillId="9" borderId="26" xfId="18" applyFont="1" applyFill="1" applyBorder="1" applyAlignment="1">
      <alignment horizontal="right" vertical="top"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0" fillId="0" borderId="26" xfId="0" applyBorder="1" applyAlignment="1">
      <alignment horizontal="center" vertical="center" wrapText="1"/>
    </xf>
    <xf numFmtId="0" fontId="4" fillId="0" borderId="26" xfId="0" applyFont="1" applyBorder="1" applyAlignment="1">
      <alignment vertical="center" wrapText="1"/>
    </xf>
    <xf numFmtId="0" fontId="4" fillId="0" borderId="26" xfId="0" applyFont="1" applyBorder="1" applyAlignment="1">
      <alignment horizontal="center" vertical="center" wrapText="1"/>
    </xf>
    <xf numFmtId="0" fontId="0" fillId="0" borderId="26" xfId="0" applyBorder="1" applyAlignment="1">
      <alignment vertical="center" wrapText="1"/>
    </xf>
    <xf numFmtId="0" fontId="0" fillId="0" borderId="0" xfId="0" applyFill="1"/>
    <xf numFmtId="0" fontId="20" fillId="0" borderId="0" xfId="19" applyFont="1" applyFill="1" applyBorder="1" applyAlignment="1">
      <alignment vertical="top"/>
    </xf>
    <xf numFmtId="0" fontId="68" fillId="0" borderId="0" xfId="0" applyFont="1" applyFill="1"/>
    <xf numFmtId="43" fontId="0" fillId="0" borderId="0" xfId="18" applyFont="1" applyFill="1"/>
    <xf numFmtId="0" fontId="22" fillId="0" borderId="13" xfId="19" applyFont="1" applyFill="1" applyBorder="1" applyAlignment="1" applyProtection="1">
      <alignment vertical="top" wrapText="1"/>
      <protection locked="0"/>
    </xf>
    <xf numFmtId="0" fontId="22" fillId="0" borderId="13" xfId="19" applyFont="1" applyFill="1" applyBorder="1" applyAlignment="1" applyProtection="1">
      <alignment vertical="top"/>
      <protection locked="0"/>
    </xf>
    <xf numFmtId="0" fontId="24" fillId="0" borderId="26" xfId="19" applyFont="1" applyBorder="1" applyAlignment="1">
      <alignment vertical="center" wrapText="1"/>
    </xf>
    <xf numFmtId="0" fontId="22" fillId="19" borderId="36" xfId="0" applyFont="1" applyFill="1" applyBorder="1" applyAlignment="1">
      <alignment horizontal="center" vertical="center" wrapText="1"/>
    </xf>
    <xf numFmtId="0" fontId="22" fillId="19" borderId="26" xfId="0"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49"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9" fillId="0" borderId="26" xfId="0" applyFont="1" applyBorder="1" applyAlignment="1">
      <alignment horizontal="center" vertical="center" wrapText="1"/>
    </xf>
    <xf numFmtId="9" fontId="29" fillId="0" borderId="26" xfId="0" applyNumberFormat="1" applyFont="1" applyFill="1" applyBorder="1" applyAlignment="1">
      <alignment horizontal="center" vertical="center" wrapText="1"/>
    </xf>
    <xf numFmtId="43" fontId="29" fillId="0" borderId="26" xfId="18" applyFont="1" applyFill="1" applyBorder="1" applyAlignment="1">
      <alignment horizontal="center" vertical="center" wrapText="1"/>
    </xf>
    <xf numFmtId="43" fontId="26" fillId="0" borderId="26" xfId="0" applyNumberFormat="1" applyFont="1" applyBorder="1" applyAlignment="1">
      <alignment horizontal="center" vertical="center" wrapText="1"/>
    </xf>
    <xf numFmtId="43" fontId="26" fillId="0" borderId="26" xfId="18" applyNumberFormat="1" applyFont="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30" xfId="19" applyFont="1" applyBorder="1" applyAlignment="1">
      <alignment horizontal="center" vertical="center" wrapText="1"/>
    </xf>
    <xf numFmtId="0" fontId="53" fillId="18" borderId="30" xfId="0" applyFont="1" applyFill="1" applyBorder="1" applyAlignment="1" applyProtection="1">
      <alignment horizontal="center" vertical="center" wrapText="1"/>
      <protection locked="0"/>
    </xf>
    <xf numFmtId="0" fontId="53" fillId="18" borderId="28" xfId="0" applyFont="1" applyFill="1" applyBorder="1" applyAlignment="1" applyProtection="1">
      <alignment horizontal="center" vertical="center" wrapText="1"/>
      <protection locked="0"/>
    </xf>
    <xf numFmtId="0" fontId="53" fillId="18" borderId="27" xfId="0" applyFont="1" applyFill="1" applyBorder="1" applyAlignment="1" applyProtection="1">
      <alignment horizontal="center" vertical="center" wrapText="1"/>
      <protection locked="0"/>
    </xf>
    <xf numFmtId="0" fontId="52" fillId="17" borderId="37" xfId="0" applyFont="1" applyFill="1" applyBorder="1" applyAlignment="1">
      <alignment horizontal="center" vertical="center" wrapText="1"/>
    </xf>
    <xf numFmtId="0" fontId="52" fillId="17" borderId="36" xfId="0" applyFont="1" applyFill="1" applyBorder="1" applyAlignment="1">
      <alignment horizontal="center" vertical="center" wrapText="1"/>
    </xf>
    <xf numFmtId="0" fontId="24" fillId="0" borderId="26" xfId="19" applyFont="1" applyBorder="1" applyAlignment="1">
      <alignment horizontal="center" vertical="center" wrapText="1"/>
    </xf>
    <xf numFmtId="0" fontId="52" fillId="17" borderId="16" xfId="0" applyFont="1" applyFill="1" applyBorder="1" applyAlignment="1">
      <alignment horizontal="center" vertical="center" wrapText="1"/>
    </xf>
    <xf numFmtId="0" fontId="52" fillId="18" borderId="29" xfId="0" applyFont="1" applyFill="1" applyBorder="1" applyAlignment="1" applyProtection="1">
      <alignment horizontal="center" vertical="center" wrapText="1"/>
      <protection locked="0"/>
    </xf>
    <xf numFmtId="0" fontId="52" fillId="18" borderId="31" xfId="0" applyFont="1" applyFill="1" applyBorder="1" applyAlignment="1" applyProtection="1">
      <alignment horizontal="center" vertical="center" wrapText="1"/>
      <protection locked="0"/>
    </xf>
    <xf numFmtId="0" fontId="52" fillId="18" borderId="42" xfId="0" applyFont="1" applyFill="1" applyBorder="1" applyAlignment="1" applyProtection="1">
      <alignment horizontal="center" vertical="center" wrapText="1"/>
      <protection locked="0"/>
    </xf>
    <xf numFmtId="0" fontId="52" fillId="18" borderId="43" xfId="0" applyFont="1" applyFill="1" applyBorder="1" applyAlignment="1" applyProtection="1">
      <alignment horizontal="center" vertical="center" wrapText="1"/>
      <protection locked="0"/>
    </xf>
    <xf numFmtId="0" fontId="52" fillId="17" borderId="30" xfId="0" applyFont="1" applyFill="1" applyBorder="1" applyAlignment="1">
      <alignment horizontal="center" vertical="center" wrapText="1"/>
    </xf>
    <xf numFmtId="0" fontId="52" fillId="17" borderId="28" xfId="0" applyFont="1" applyFill="1" applyBorder="1" applyAlignment="1">
      <alignment horizontal="center" vertical="center" wrapText="1"/>
    </xf>
    <xf numFmtId="0" fontId="52" fillId="17" borderId="27" xfId="0" applyFont="1" applyFill="1" applyBorder="1" applyAlignment="1">
      <alignment horizontal="center" vertical="center" wrapText="1"/>
    </xf>
    <xf numFmtId="0" fontId="49" fillId="18" borderId="30" xfId="0" applyFont="1" applyFill="1" applyBorder="1" applyAlignment="1" applyProtection="1">
      <alignment horizontal="center" vertical="center" wrapText="1"/>
      <protection locked="0"/>
    </xf>
    <xf numFmtId="0" fontId="49" fillId="18" borderId="28" xfId="0" applyFont="1" applyFill="1" applyBorder="1" applyAlignment="1" applyProtection="1">
      <alignment horizontal="center" vertical="center" wrapText="1"/>
      <protection locked="0"/>
    </xf>
    <xf numFmtId="0" fontId="49" fillId="18" borderId="27" xfId="0" applyFont="1" applyFill="1" applyBorder="1" applyAlignment="1" applyProtection="1">
      <alignment horizontal="center" vertical="center" wrapText="1"/>
      <protection locked="0"/>
    </xf>
    <xf numFmtId="0" fontId="80" fillId="0" borderId="30" xfId="19" applyFont="1" applyBorder="1" applyAlignment="1">
      <alignment horizontal="center" vertical="center" wrapText="1"/>
    </xf>
    <xf numFmtId="0" fontId="80" fillId="0" borderId="28" xfId="19" applyFont="1" applyBorder="1" applyAlignment="1">
      <alignment horizontal="center" vertical="center" wrapText="1"/>
    </xf>
    <xf numFmtId="0" fontId="80" fillId="0" borderId="27" xfId="19" applyFont="1" applyBorder="1" applyAlignment="1">
      <alignment horizontal="center" vertical="center" wrapText="1"/>
    </xf>
    <xf numFmtId="0" fontId="24" fillId="0" borderId="44" xfId="19" applyFont="1" applyBorder="1" applyAlignment="1">
      <alignment horizontal="center" vertical="center" wrapText="1"/>
    </xf>
    <xf numFmtId="0" fontId="24" fillId="0" borderId="43" xfId="19" applyFont="1" applyBorder="1" applyAlignment="1">
      <alignment horizontal="center" vertical="center" wrapText="1"/>
    </xf>
    <xf numFmtId="0" fontId="79" fillId="0" borderId="30"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7" xfId="0" applyFont="1" applyBorder="1" applyAlignment="1">
      <alignment horizontal="center" vertical="center" wrapText="1"/>
    </xf>
    <xf numFmtId="0" fontId="78" fillId="0" borderId="0" xfId="19" applyFont="1" applyFill="1" applyBorder="1" applyAlignment="1">
      <alignment horizontal="center" vertical="top" wrapText="1"/>
    </xf>
    <xf numFmtId="0" fontId="78" fillId="8" borderId="0" xfId="19" applyFont="1" applyFill="1" applyBorder="1" applyAlignment="1">
      <alignment horizontal="center" vertical="top" wrapText="1"/>
    </xf>
    <xf numFmtId="0" fontId="22" fillId="22" borderId="13" xfId="19" applyFont="1" applyFill="1" applyBorder="1" applyAlignment="1" applyProtection="1">
      <alignment horizontal="left" vertical="top" wrapText="1"/>
      <protection locked="0"/>
    </xf>
    <xf numFmtId="0" fontId="22" fillId="22" borderId="13" xfId="19" applyFont="1" applyFill="1" applyBorder="1" applyAlignment="1" applyProtection="1">
      <alignment horizontal="left" vertical="top"/>
      <protection locked="0"/>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77" fillId="0" borderId="26" xfId="19" applyFont="1" applyBorder="1" applyAlignment="1">
      <alignment horizontal="center" vertical="center" wrapText="1"/>
    </xf>
    <xf numFmtId="0" fontId="73" fillId="0" borderId="26" xfId="19" applyFont="1" applyBorder="1" applyAlignment="1">
      <alignment horizontal="center" vertical="center" wrapText="1"/>
    </xf>
    <xf numFmtId="0" fontId="24" fillId="9" borderId="37" xfId="19" applyFont="1" applyFill="1" applyBorder="1" applyAlignment="1">
      <alignment horizontal="center" vertical="top"/>
    </xf>
    <xf numFmtId="0" fontId="24" fillId="9" borderId="16" xfId="19" applyFont="1" applyFill="1" applyBorder="1" applyAlignment="1">
      <alignment horizontal="center" vertical="top"/>
    </xf>
    <xf numFmtId="0" fontId="24" fillId="9"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2" fillId="0" borderId="27" xfId="19"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22"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76" fillId="0" borderId="26" xfId="0" applyFont="1" applyBorder="1" applyAlignment="1">
      <alignment horizontal="center" vertical="center" wrapText="1"/>
    </xf>
    <xf numFmtId="0" fontId="24" fillId="9" borderId="37" xfId="19" applyFont="1" applyFill="1" applyBorder="1" applyAlignment="1">
      <alignment horizontal="center" vertical="center" wrapText="1"/>
    </xf>
    <xf numFmtId="0" fontId="24" fillId="9" borderId="16" xfId="19" applyFont="1" applyFill="1" applyBorder="1" applyAlignment="1">
      <alignment horizontal="center" vertical="center" wrapText="1"/>
    </xf>
    <xf numFmtId="0" fontId="24" fillId="9" borderId="36" xfId="19" applyFont="1" applyFill="1" applyBorder="1" applyAlignment="1">
      <alignment horizontal="center" vertical="center" wrapText="1"/>
    </xf>
    <xf numFmtId="0" fontId="22" fillId="22" borderId="13" xfId="19" applyFont="1" applyFill="1" applyBorder="1" applyAlignment="1" applyProtection="1">
      <alignment horizontal="left" vertical="center" wrapText="1"/>
      <protection locked="0"/>
    </xf>
    <xf numFmtId="0" fontId="47" fillId="0" borderId="48" xfId="0" applyFont="1" applyBorder="1" applyAlignment="1">
      <alignment horizontal="center" vertical="center"/>
    </xf>
    <xf numFmtId="0" fontId="47" fillId="0" borderId="0" xfId="0" applyFont="1" applyFill="1" applyBorder="1" applyAlignment="1">
      <alignment horizontal="center" vertical="center"/>
    </xf>
    <xf numFmtId="0" fontId="4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50" fillId="10"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24" fillId="0" borderId="31" xfId="19" applyFont="1" applyBorder="1" applyAlignment="1">
      <alignment horizontal="center" vertical="center" wrapText="1"/>
    </xf>
    <xf numFmtId="0" fontId="30" fillId="0" borderId="30" xfId="19" applyFont="1" applyBorder="1" applyAlignment="1">
      <alignment horizontal="center" vertical="center" wrapText="1"/>
    </xf>
    <xf numFmtId="0" fontId="30" fillId="0" borderId="28" xfId="19" applyFont="1" applyBorder="1" applyAlignment="1">
      <alignment horizontal="center" vertical="center" wrapText="1"/>
    </xf>
    <xf numFmtId="0" fontId="30" fillId="0" borderId="27" xfId="19" applyFont="1" applyBorder="1" applyAlignment="1">
      <alignment horizontal="center" vertical="center" wrapText="1"/>
    </xf>
    <xf numFmtId="0" fontId="56" fillId="2" borderId="30" xfId="0" applyFont="1" applyFill="1" applyBorder="1" applyAlignment="1">
      <alignment horizontal="center" vertical="center" wrapText="1"/>
    </xf>
    <xf numFmtId="0" fontId="56" fillId="2" borderId="27" xfId="0" applyFont="1" applyFill="1" applyBorder="1" applyAlignment="1">
      <alignment horizontal="center" vertical="center" wrapText="1"/>
    </xf>
    <xf numFmtId="0" fontId="27" fillId="2" borderId="28" xfId="19" applyFont="1" applyFill="1" applyBorder="1" applyAlignment="1">
      <alignment horizontal="center" vertical="center" wrapText="1"/>
    </xf>
    <xf numFmtId="0" fontId="27" fillId="2" borderId="27" xfId="19" applyFont="1" applyFill="1" applyBorder="1" applyAlignment="1">
      <alignment horizontal="center" vertical="center" wrapText="1"/>
    </xf>
    <xf numFmtId="0" fontId="55" fillId="2" borderId="30" xfId="19" applyFont="1" applyFill="1" applyBorder="1" applyAlignment="1">
      <alignment horizontal="center" vertical="center" wrapText="1"/>
    </xf>
    <xf numFmtId="0" fontId="55" fillId="2" borderId="28" xfId="19" applyFont="1" applyFill="1" applyBorder="1" applyAlignment="1">
      <alignment horizontal="center" vertical="center" wrapText="1"/>
    </xf>
    <xf numFmtId="0" fontId="55" fillId="2" borderId="27" xfId="19"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56" fillId="0" borderId="30" xfId="0" applyFont="1" applyFill="1" applyBorder="1" applyAlignment="1">
      <alignment horizontal="center" vertical="top" wrapText="1"/>
    </xf>
    <xf numFmtId="0" fontId="56" fillId="0" borderId="28" xfId="0" applyFont="1" applyFill="1" applyBorder="1" applyAlignment="1">
      <alignment horizontal="center" vertical="top" wrapText="1"/>
    </xf>
    <xf numFmtId="0" fontId="56" fillId="0" borderId="27" xfId="0" applyFont="1" applyFill="1" applyBorder="1" applyAlignment="1">
      <alignment horizontal="center" vertical="top" wrapText="1"/>
    </xf>
    <xf numFmtId="0" fontId="54" fillId="0" borderId="30" xfId="19" applyFont="1" applyFill="1" applyBorder="1" applyAlignment="1">
      <alignment horizontal="center" vertical="center" wrapText="1"/>
    </xf>
    <xf numFmtId="0" fontId="54" fillId="0" borderId="28" xfId="19" applyFont="1" applyFill="1" applyBorder="1" applyAlignment="1">
      <alignment horizontal="center" vertical="center" wrapText="1"/>
    </xf>
    <xf numFmtId="0" fontId="56" fillId="2" borderId="28" xfId="0" applyFont="1" applyFill="1" applyBorder="1" applyAlignment="1">
      <alignment horizontal="center" vertical="top" wrapText="1"/>
    </xf>
    <xf numFmtId="0" fontId="56" fillId="2" borderId="27" xfId="0" applyFont="1" applyFill="1" applyBorder="1" applyAlignment="1">
      <alignment horizontal="center" vertical="top" wrapText="1"/>
    </xf>
    <xf numFmtId="0" fontId="31" fillId="2" borderId="30" xfId="19" applyFont="1" applyFill="1" applyBorder="1" applyAlignment="1">
      <alignment horizontal="center" vertical="center" wrapText="1"/>
    </xf>
    <xf numFmtId="0" fontId="31" fillId="2" borderId="28" xfId="19" applyFont="1" applyFill="1" applyBorder="1" applyAlignment="1">
      <alignment horizontal="center" vertical="center" wrapText="1"/>
    </xf>
    <xf numFmtId="0" fontId="27" fillId="2" borderId="30" xfId="19" applyFont="1" applyFill="1" applyBorder="1" applyAlignment="1">
      <alignment horizontal="center" vertical="center" wrapText="1"/>
    </xf>
    <xf numFmtId="0" fontId="56" fillId="2" borderId="30" xfId="0" applyFont="1" applyFill="1" applyBorder="1" applyAlignment="1">
      <alignment horizontal="center" vertical="top" wrapText="1"/>
    </xf>
    <xf numFmtId="0" fontId="57" fillId="18" borderId="30" xfId="0" applyFont="1" applyFill="1" applyBorder="1" applyAlignment="1" applyProtection="1">
      <alignment horizontal="center" vertical="center" wrapText="1"/>
      <protection locked="0"/>
    </xf>
    <xf numFmtId="0" fontId="57" fillId="18" borderId="28" xfId="0" applyFont="1" applyFill="1" applyBorder="1" applyAlignment="1" applyProtection="1">
      <alignment horizontal="center" vertical="center" wrapText="1"/>
      <protection locked="0"/>
    </xf>
    <xf numFmtId="0" fontId="57" fillId="18" borderId="27" xfId="0" applyFont="1" applyFill="1" applyBorder="1" applyAlignment="1" applyProtection="1">
      <alignment horizontal="center" vertical="center" wrapText="1"/>
      <protection locked="0"/>
    </xf>
    <xf numFmtId="0" fontId="71" fillId="0" borderId="30" xfId="0" applyFont="1" applyBorder="1" applyAlignment="1">
      <alignment horizontal="center" vertical="center" wrapText="1"/>
    </xf>
    <xf numFmtId="0" fontId="71" fillId="0" borderId="28" xfId="0" applyFont="1" applyBorder="1" applyAlignment="1">
      <alignment horizontal="center" vertical="center" wrapText="1"/>
    </xf>
    <xf numFmtId="0" fontId="71" fillId="0" borderId="27" xfId="0" applyFont="1" applyBorder="1" applyAlignment="1">
      <alignment horizontal="center" vertical="center" wrapText="1"/>
    </xf>
    <xf numFmtId="0" fontId="71" fillId="0" borderId="26" xfId="0" applyFont="1" applyBorder="1" applyAlignment="1">
      <alignment horizontal="center" vertical="center" wrapText="1"/>
    </xf>
    <xf numFmtId="0" fontId="70" fillId="0" borderId="30" xfId="19" applyFont="1" applyFill="1" applyBorder="1" applyAlignment="1">
      <alignment horizontal="center" vertical="center" wrapText="1"/>
    </xf>
    <xf numFmtId="0" fontId="70" fillId="0" borderId="28" xfId="19" applyFont="1" applyFill="1" applyBorder="1" applyAlignment="1">
      <alignment horizontal="center" vertical="center" wrapText="1"/>
    </xf>
    <xf numFmtId="0" fontId="70" fillId="0" borderId="27" xfId="19" applyFont="1" applyFill="1" applyBorder="1" applyAlignment="1">
      <alignment horizontal="center" vertical="center" wrapText="1"/>
    </xf>
    <xf numFmtId="0" fontId="62" fillId="0" borderId="30" xfId="19" applyFont="1" applyBorder="1" applyAlignment="1">
      <alignment horizontal="center" vertical="center" wrapText="1"/>
    </xf>
    <xf numFmtId="0" fontId="62" fillId="0" borderId="28" xfId="19" applyFont="1" applyBorder="1" applyAlignment="1">
      <alignment horizontal="center" vertical="center" wrapText="1"/>
    </xf>
    <xf numFmtId="0" fontId="62" fillId="0" borderId="27" xfId="19" applyFont="1" applyBorder="1" applyAlignment="1">
      <alignment horizontal="center" vertical="center" wrapText="1"/>
    </xf>
    <xf numFmtId="0" fontId="61" fillId="17" borderId="30" xfId="0" applyFont="1" applyFill="1" applyBorder="1" applyAlignment="1">
      <alignment horizontal="center" vertical="center" wrapText="1"/>
    </xf>
    <xf numFmtId="0" fontId="61" fillId="17" borderId="28" xfId="0" applyFont="1" applyFill="1" applyBorder="1" applyAlignment="1">
      <alignment horizontal="center" vertical="center" wrapText="1"/>
    </xf>
    <xf numFmtId="0" fontId="61" fillId="17" borderId="27" xfId="0" applyFont="1" applyFill="1" applyBorder="1" applyAlignment="1">
      <alignment horizontal="center" vertical="center" wrapText="1"/>
    </xf>
    <xf numFmtId="0" fontId="61" fillId="18" borderId="30" xfId="0" applyFont="1" applyFill="1" applyBorder="1" applyAlignment="1" applyProtection="1">
      <alignment horizontal="center" vertical="center" wrapText="1"/>
      <protection locked="0"/>
    </xf>
    <xf numFmtId="0" fontId="61" fillId="18" borderId="28" xfId="0" applyFont="1" applyFill="1" applyBorder="1" applyAlignment="1" applyProtection="1">
      <alignment horizontal="center" vertical="center" wrapText="1"/>
      <protection locked="0"/>
    </xf>
    <xf numFmtId="0" fontId="61" fillId="18" borderId="27" xfId="0" applyFont="1" applyFill="1" applyBorder="1" applyAlignment="1" applyProtection="1">
      <alignment horizontal="center" vertical="center" wrapText="1"/>
      <protection locked="0"/>
    </xf>
    <xf numFmtId="0" fontId="65" fillId="0" borderId="0" xfId="19" applyFont="1" applyAlignment="1">
      <alignment horizontal="left" vertical="center" wrapText="1"/>
    </xf>
    <xf numFmtId="0" fontId="62" fillId="8" borderId="13" xfId="19" applyFont="1" applyFill="1" applyBorder="1" applyAlignment="1">
      <alignment horizontal="left" vertical="top" wrapText="1"/>
    </xf>
    <xf numFmtId="0" fontId="61" fillId="17" borderId="37" xfId="0" applyFont="1" applyFill="1" applyBorder="1" applyAlignment="1">
      <alignment horizontal="center" vertical="center" wrapText="1"/>
    </xf>
    <xf numFmtId="0" fontId="61" fillId="17" borderId="36" xfId="0" applyFont="1" applyFill="1" applyBorder="1" applyAlignment="1">
      <alignment horizontal="center" vertical="center" wrapText="1"/>
    </xf>
    <xf numFmtId="0" fontId="61" fillId="17" borderId="16" xfId="0" applyFont="1" applyFill="1" applyBorder="1" applyAlignment="1">
      <alignment horizontal="center" vertical="center" wrapText="1"/>
    </xf>
    <xf numFmtId="0" fontId="61" fillId="18" borderId="29" xfId="0" applyFont="1" applyFill="1" applyBorder="1" applyAlignment="1" applyProtection="1">
      <alignment horizontal="center" vertical="center" wrapText="1"/>
      <protection locked="0"/>
    </xf>
    <xf numFmtId="0" fontId="61" fillId="18" borderId="31" xfId="0" applyFont="1" applyFill="1" applyBorder="1" applyAlignment="1" applyProtection="1">
      <alignment horizontal="center" vertical="center" wrapText="1"/>
      <protection locked="0"/>
    </xf>
    <xf numFmtId="0" fontId="61" fillId="18" borderId="42" xfId="0" applyFont="1" applyFill="1" applyBorder="1" applyAlignment="1" applyProtection="1">
      <alignment horizontal="center" vertical="center" wrapText="1"/>
      <protection locked="0"/>
    </xf>
    <xf numFmtId="0" fontId="61" fillId="18"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top" wrapText="1"/>
    </xf>
    <xf numFmtId="0" fontId="24" fillId="0" borderId="28" xfId="19" applyFont="1" applyBorder="1" applyAlignment="1">
      <alignment horizontal="center" vertical="top" wrapText="1"/>
    </xf>
    <xf numFmtId="0" fontId="24" fillId="0" borderId="27" xfId="19" applyFont="1" applyBorder="1" applyAlignment="1">
      <alignment horizontal="center" vertical="top" wrapText="1"/>
    </xf>
    <xf numFmtId="0" fontId="27" fillId="2" borderId="30" xfId="17" applyNumberFormat="1" applyFont="1" applyFill="1" applyBorder="1" applyAlignment="1">
      <alignment horizontal="center" vertical="center" wrapText="1"/>
    </xf>
    <xf numFmtId="0" fontId="27" fillId="2" borderId="30" xfId="19" applyNumberFormat="1" applyFont="1" applyFill="1" applyBorder="1" applyAlignment="1">
      <alignment horizontal="center" vertical="center" wrapText="1"/>
    </xf>
    <xf numFmtId="0" fontId="27" fillId="2" borderId="30" xfId="18" applyNumberFormat="1" applyFont="1" applyFill="1" applyBorder="1" applyAlignment="1">
      <alignment horizontal="center" vertical="center" wrapText="1"/>
    </xf>
    <xf numFmtId="0" fontId="28" fillId="2" borderId="30" xfId="17" applyNumberFormat="1" applyFont="1" applyFill="1" applyBorder="1" applyAlignment="1">
      <alignment horizontal="center" vertical="center" wrapText="1"/>
    </xf>
    <xf numFmtId="0" fontId="29" fillId="2" borderId="30" xfId="19" applyFont="1" applyFill="1" applyBorder="1" applyAlignment="1">
      <alignment horizontal="center" vertical="center" wrapText="1"/>
    </xf>
    <xf numFmtId="0" fontId="29" fillId="2" borderId="26" xfId="19" applyFont="1" applyFill="1" applyBorder="1" applyAlignment="1">
      <alignment horizontal="center" vertical="center" wrapText="1"/>
    </xf>
    <xf numFmtId="0" fontId="56" fillId="2" borderId="28" xfId="0" applyFont="1" applyFill="1" applyBorder="1" applyAlignment="1">
      <alignment horizontal="center" vertical="center" wrapText="1"/>
    </xf>
    <xf numFmtId="0" fontId="29" fillId="2" borderId="27" xfId="19" applyFont="1" applyFill="1" applyBorder="1" applyAlignment="1">
      <alignment vertical="center" wrapText="1"/>
    </xf>
    <xf numFmtId="0" fontId="31" fillId="2" borderId="26" xfId="19" applyFont="1" applyFill="1" applyBorder="1" applyAlignment="1">
      <alignment horizontal="center" vertical="center" wrapText="1"/>
    </xf>
    <xf numFmtId="0" fontId="31" fillId="2" borderId="26" xfId="19" applyFont="1" applyFill="1" applyBorder="1" applyAlignment="1">
      <alignment vertical="center" wrapText="1"/>
    </xf>
    <xf numFmtId="0" fontId="30" fillId="2" borderId="30" xfId="19" applyFont="1" applyFill="1" applyBorder="1" applyAlignment="1">
      <alignment horizontal="center" vertical="center" wrapText="1"/>
    </xf>
    <xf numFmtId="0" fontId="30" fillId="2" borderId="27" xfId="19" applyFont="1" applyFill="1" applyBorder="1" applyAlignment="1">
      <alignment horizontal="center" vertical="center" wrapText="1"/>
    </xf>
    <xf numFmtId="0" fontId="30" fillId="2" borderId="28" xfId="19" applyFont="1" applyFill="1" applyBorder="1" applyAlignment="1">
      <alignment horizontal="center" vertical="center" wrapText="1"/>
    </xf>
    <xf numFmtId="0" fontId="31" fillId="2" borderId="27" xfId="19" applyFont="1" applyFill="1" applyBorder="1" applyAlignment="1">
      <alignment horizontal="center" vertical="center" wrapText="1"/>
    </xf>
    <xf numFmtId="0" fontId="63" fillId="2" borderId="30" xfId="0" applyFont="1" applyFill="1" applyBorder="1" applyAlignment="1">
      <alignment horizontal="center" vertical="center" wrapText="1"/>
    </xf>
    <xf numFmtId="0" fontId="63" fillId="2" borderId="26" xfId="0" applyFont="1" applyFill="1" applyBorder="1" applyAlignment="1">
      <alignment horizontal="center"/>
    </xf>
    <xf numFmtId="0" fontId="63" fillId="2" borderId="26" xfId="0" applyFont="1" applyFill="1" applyBorder="1" applyAlignment="1">
      <alignment horizontal="left" vertical="top" wrapText="1"/>
    </xf>
    <xf numFmtId="9" fontId="63" fillId="2" borderId="26" xfId="0" applyNumberFormat="1" applyFont="1" applyFill="1" applyBorder="1" applyAlignment="1">
      <alignment horizontal="center" vertical="center" wrapText="1"/>
    </xf>
    <xf numFmtId="43" fontId="63" fillId="2" borderId="26" xfId="18" applyFont="1" applyFill="1" applyBorder="1" applyAlignment="1">
      <alignment horizontal="center" vertical="center" wrapText="1"/>
    </xf>
    <xf numFmtId="9" fontId="63" fillId="2" borderId="26" xfId="17" applyFont="1" applyFill="1" applyBorder="1" applyAlignment="1">
      <alignment horizontal="center" vertical="center" wrapText="1"/>
    </xf>
    <xf numFmtId="44" fontId="63" fillId="2" borderId="26" xfId="18" applyNumberFormat="1" applyFont="1" applyFill="1" applyBorder="1" applyAlignment="1">
      <alignment horizontal="center" vertical="center" wrapText="1"/>
    </xf>
    <xf numFmtId="0" fontId="63" fillId="2" borderId="26" xfId="0" applyFont="1" applyFill="1" applyBorder="1" applyAlignment="1">
      <alignment horizontal="center" vertical="center" wrapText="1"/>
    </xf>
    <xf numFmtId="9" fontId="64" fillId="2" borderId="26" xfId="17" applyFont="1" applyFill="1" applyBorder="1" applyAlignment="1">
      <alignment horizontal="center" vertical="center" wrapText="1"/>
    </xf>
    <xf numFmtId="44" fontId="64" fillId="2" borderId="26" xfId="18" applyNumberFormat="1" applyFont="1" applyFill="1" applyBorder="1" applyAlignment="1">
      <alignment horizontal="center" vertical="center" wrapText="1"/>
    </xf>
    <xf numFmtId="0" fontId="63" fillId="2" borderId="28" xfId="0" applyFont="1" applyFill="1" applyBorder="1" applyAlignment="1">
      <alignment horizontal="center" vertical="center" wrapText="1"/>
    </xf>
    <xf numFmtId="0" fontId="63" fillId="2" borderId="30" xfId="0" applyFont="1" applyFill="1" applyBorder="1" applyAlignment="1">
      <alignment horizontal="center" wrapText="1"/>
    </xf>
    <xf numFmtId="0" fontId="63" fillId="2" borderId="30" xfId="0" applyFont="1" applyFill="1" applyBorder="1" applyAlignment="1">
      <alignment horizontal="left" vertical="top" wrapText="1"/>
    </xf>
    <xf numFmtId="9" fontId="63" fillId="2" borderId="30" xfId="0" applyNumberFormat="1" applyFont="1" applyFill="1" applyBorder="1" applyAlignment="1">
      <alignment horizontal="center" vertical="center" wrapText="1"/>
    </xf>
    <xf numFmtId="43" fontId="63" fillId="2" borderId="30" xfId="18" applyFont="1" applyFill="1" applyBorder="1" applyAlignment="1">
      <alignment horizontal="center" vertical="center" wrapText="1"/>
    </xf>
    <xf numFmtId="44" fontId="63" fillId="2" borderId="30" xfId="0" applyNumberFormat="1" applyFont="1" applyFill="1" applyBorder="1" applyAlignment="1">
      <alignment vertical="center"/>
    </xf>
    <xf numFmtId="0" fontId="63" fillId="2" borderId="30" xfId="0" applyFont="1" applyFill="1" applyBorder="1" applyAlignment="1">
      <alignment horizontal="center" vertical="center" wrapText="1"/>
    </xf>
    <xf numFmtId="44" fontId="63" fillId="2" borderId="30" xfId="18" applyNumberFormat="1" applyFont="1" applyFill="1" applyBorder="1" applyAlignment="1">
      <alignment horizontal="center" vertical="center" wrapText="1"/>
    </xf>
    <xf numFmtId="9" fontId="64" fillId="2" borderId="30" xfId="17" applyFont="1" applyFill="1" applyBorder="1" applyAlignment="1">
      <alignment vertical="center" wrapText="1"/>
    </xf>
    <xf numFmtId="44" fontId="63" fillId="2" borderId="26" xfId="0" applyNumberFormat="1" applyFont="1" applyFill="1" applyBorder="1" applyAlignment="1">
      <alignment vertical="center"/>
    </xf>
    <xf numFmtId="0" fontId="63" fillId="2" borderId="26" xfId="0" applyFont="1" applyFill="1" applyBorder="1" applyAlignment="1">
      <alignment vertical="center" wrapText="1"/>
    </xf>
    <xf numFmtId="0" fontId="63" fillId="2" borderId="27" xfId="0" applyFont="1" applyFill="1" applyBorder="1" applyAlignment="1">
      <alignment horizontal="center" vertical="center" wrapText="1"/>
    </xf>
    <xf numFmtId="9" fontId="63" fillId="2" borderId="26" xfId="0" applyNumberFormat="1" applyFont="1" applyFill="1" applyBorder="1" applyAlignment="1">
      <alignment vertical="center" wrapText="1"/>
    </xf>
    <xf numFmtId="43" fontId="63" fillId="2" borderId="26" xfId="18" applyFont="1" applyFill="1" applyBorder="1" applyAlignment="1">
      <alignment vertical="center" wrapText="1"/>
    </xf>
    <xf numFmtId="9" fontId="63" fillId="2" borderId="27" xfId="17" applyFont="1" applyFill="1" applyBorder="1" applyAlignment="1">
      <alignment horizontal="center" vertical="center"/>
    </xf>
    <xf numFmtId="44" fontId="63" fillId="2" borderId="26" xfId="18" applyNumberFormat="1" applyFont="1" applyFill="1" applyBorder="1" applyAlignment="1">
      <alignment vertical="center" wrapText="1"/>
    </xf>
    <xf numFmtId="9" fontId="64" fillId="2" borderId="26" xfId="17" applyFont="1" applyFill="1" applyBorder="1" applyAlignment="1">
      <alignment vertical="center" wrapText="1"/>
    </xf>
    <xf numFmtId="44" fontId="63" fillId="2" borderId="27" xfId="0" applyNumberFormat="1" applyFont="1" applyFill="1" applyBorder="1" applyAlignment="1"/>
    <xf numFmtId="0" fontId="63" fillId="2" borderId="27" xfId="0" applyFont="1" applyFill="1" applyBorder="1" applyAlignment="1">
      <alignment horizontal="center" vertical="center" wrapText="1"/>
    </xf>
    <xf numFmtId="0" fontId="63" fillId="2" borderId="27" xfId="0" applyFont="1" applyFill="1" applyBorder="1" applyAlignment="1">
      <alignment vertical="center" wrapText="1"/>
    </xf>
    <xf numFmtId="0" fontId="63" fillId="2" borderId="30" xfId="0" applyFont="1" applyFill="1" applyBorder="1" applyAlignment="1">
      <alignment vertical="center" wrapText="1"/>
    </xf>
    <xf numFmtId="0" fontId="63" fillId="2" borderId="0" xfId="0" applyFont="1" applyFill="1" applyAlignment="1">
      <alignment horizontal="center" vertical="center" wrapText="1"/>
    </xf>
    <xf numFmtId="9" fontId="63" fillId="2" borderId="27" xfId="0" applyNumberFormat="1" applyFont="1" applyFill="1" applyBorder="1" applyAlignment="1">
      <alignment vertical="center" wrapText="1"/>
    </xf>
    <xf numFmtId="43" fontId="63" fillId="2" borderId="27" xfId="18" applyFont="1" applyFill="1" applyBorder="1" applyAlignment="1">
      <alignment vertical="center" wrapText="1"/>
    </xf>
    <xf numFmtId="44" fontId="63" fillId="2" borderId="0" xfId="0" applyNumberFormat="1" applyFont="1" applyFill="1" applyAlignment="1">
      <alignment horizontal="center" vertical="center"/>
    </xf>
    <xf numFmtId="9" fontId="63" fillId="2" borderId="27" xfId="17" applyFont="1" applyFill="1" applyBorder="1" applyAlignment="1">
      <alignment horizontal="center" vertical="center" wrapText="1"/>
    </xf>
    <xf numFmtId="44" fontId="63" fillId="2" borderId="0" xfId="0" applyNumberFormat="1" applyFont="1" applyFill="1" applyAlignment="1">
      <alignment vertical="center"/>
    </xf>
    <xf numFmtId="44" fontId="63" fillId="2" borderId="27" xfId="18" applyNumberFormat="1" applyFont="1" applyFill="1" applyBorder="1" applyAlignment="1">
      <alignment vertical="center" wrapText="1"/>
    </xf>
    <xf numFmtId="9" fontId="64" fillId="2" borderId="27" xfId="17" applyFont="1" applyFill="1" applyBorder="1" applyAlignment="1">
      <alignment vertical="center" wrapText="1"/>
    </xf>
    <xf numFmtId="44" fontId="64" fillId="2" borderId="30" xfId="18" applyNumberFormat="1" applyFont="1" applyFill="1" applyBorder="1" applyAlignment="1">
      <alignment vertical="center" wrapText="1"/>
    </xf>
    <xf numFmtId="0" fontId="64" fillId="2" borderId="26" xfId="0" applyFont="1" applyFill="1" applyBorder="1" applyAlignment="1">
      <alignment horizontal="center" vertical="center"/>
    </xf>
    <xf numFmtId="43" fontId="64" fillId="2" borderId="29" xfId="19" applyNumberFormat="1" applyFont="1" applyFill="1" applyBorder="1" applyAlignment="1">
      <alignment horizontal="center" vertical="center" wrapText="1"/>
    </xf>
    <xf numFmtId="43" fontId="64" fillId="2" borderId="34" xfId="19" applyNumberFormat="1" applyFont="1" applyFill="1" applyBorder="1" applyAlignment="1">
      <alignment horizontal="center" vertical="center" wrapText="1"/>
    </xf>
    <xf numFmtId="43" fontId="64" fillId="2" borderId="31" xfId="19" applyNumberFormat="1" applyFont="1" applyFill="1" applyBorder="1" applyAlignment="1">
      <alignment horizontal="center" vertical="center" wrapText="1"/>
    </xf>
    <xf numFmtId="43" fontId="64" fillId="2" borderId="58" xfId="19" applyNumberFormat="1" applyFont="1" applyFill="1" applyBorder="1" applyAlignment="1">
      <alignment horizontal="center" vertical="center" wrapText="1"/>
    </xf>
    <xf numFmtId="43" fontId="64" fillId="2" borderId="0" xfId="19" applyNumberFormat="1" applyFont="1" applyFill="1" applyBorder="1" applyAlignment="1">
      <alignment horizontal="center" vertical="center" wrapText="1"/>
    </xf>
    <xf numFmtId="43" fontId="64" fillId="2" borderId="44" xfId="19" applyNumberFormat="1" applyFont="1" applyFill="1" applyBorder="1" applyAlignment="1">
      <alignment horizontal="center" vertical="center" wrapText="1"/>
    </xf>
    <xf numFmtId="43" fontId="64" fillId="2" borderId="42" xfId="19" applyNumberFormat="1" applyFont="1" applyFill="1" applyBorder="1" applyAlignment="1">
      <alignment horizontal="center" vertical="center" wrapText="1"/>
    </xf>
    <xf numFmtId="43" fontId="64" fillId="2" borderId="13" xfId="19" applyNumberFormat="1" applyFont="1" applyFill="1" applyBorder="1" applyAlignment="1">
      <alignment horizontal="center" vertical="center" wrapText="1"/>
    </xf>
    <xf numFmtId="43" fontId="64" fillId="2" borderId="43" xfId="19" applyNumberFormat="1" applyFont="1" applyFill="1" applyBorder="1" applyAlignment="1">
      <alignment horizontal="center" vertical="center" wrapText="1"/>
    </xf>
    <xf numFmtId="9" fontId="63" fillId="2" borderId="30" xfId="0" applyNumberFormat="1" applyFont="1" applyFill="1" applyBorder="1" applyAlignment="1">
      <alignment vertical="center" wrapText="1"/>
    </xf>
    <xf numFmtId="43" fontId="63" fillId="2" borderId="30" xfId="18" applyFont="1" applyFill="1" applyBorder="1" applyAlignment="1">
      <alignment vertical="center" wrapText="1"/>
    </xf>
    <xf numFmtId="9" fontId="63" fillId="2" borderId="30" xfId="17" applyFont="1" applyFill="1" applyBorder="1" applyAlignment="1">
      <alignment vertical="center" wrapText="1"/>
    </xf>
    <xf numFmtId="44" fontId="63" fillId="2" borderId="30" xfId="18" applyNumberFormat="1" applyFont="1" applyFill="1" applyBorder="1" applyAlignment="1">
      <alignment vertical="center" wrapText="1"/>
    </xf>
    <xf numFmtId="9" fontId="63" fillId="2" borderId="30" xfId="17" applyFont="1" applyFill="1" applyBorder="1" applyAlignment="1">
      <alignment vertical="center"/>
    </xf>
    <xf numFmtId="44" fontId="63" fillId="2" borderId="30" xfId="18" applyNumberFormat="1" applyFont="1" applyFill="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0066"/>
      <color rgb="FFCCCCFF"/>
      <color rgb="FFFFFF66"/>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2</c:v>
                </c:pt>
                <c:pt idx="6">
                  <c:v>0</c:v>
                </c:pt>
                <c:pt idx="7">
                  <c:v>0</c:v>
                </c:pt>
                <c:pt idx="8">
                  <c:v>0</c:v>
                </c:pt>
                <c:pt idx="9">
                  <c:v>0</c:v>
                </c:pt>
                <c:pt idx="10">
                  <c:v>0</c:v>
                </c:pt>
                <c:pt idx="11">
                  <c:v>0</c:v>
                </c:pt>
                <c:pt idx="12">
                  <c:v>0</c:v>
                </c:pt>
                <c:pt idx="13">
                  <c:v>0</c:v>
                </c:pt>
                <c:pt idx="14">
                  <c:v>0</c:v>
                </c:pt>
                <c:pt idx="15">
                  <c:v>0</c:v>
                </c:pt>
                <c:pt idx="16">
                  <c:v>0</c:v>
                </c:pt>
              </c:numCache>
            </c:numRef>
          </c:val>
        </c:ser>
        <c:shape val="box"/>
        <c:axId val="97597312"/>
        <c:axId val="97598848"/>
        <c:axId val="0"/>
      </c:bar3DChart>
      <c:catAx>
        <c:axId val="97597312"/>
        <c:scaling>
          <c:orientation val="minMax"/>
        </c:scaling>
        <c:axPos val="b"/>
        <c:numFmt formatCode="General" sourceLinked="0"/>
        <c:majorTickMark val="none"/>
        <c:tickLblPos val="nextTo"/>
        <c:txPr>
          <a:bodyPr/>
          <a:lstStyle/>
          <a:p>
            <a:pPr>
              <a:defRPr lang="es-HN"/>
            </a:pPr>
            <a:endParaRPr lang="es-ES"/>
          </a:p>
        </c:txPr>
        <c:crossAx val="97598848"/>
        <c:crosses val="autoZero"/>
        <c:auto val="1"/>
        <c:lblAlgn val="ctr"/>
        <c:lblOffset val="100"/>
      </c:catAx>
      <c:valAx>
        <c:axId val="975988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9759731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35</c:v>
                </c:pt>
                <c:pt idx="3">
                  <c:v>0</c:v>
                </c:pt>
                <c:pt idx="4">
                  <c:v>0</c:v>
                </c:pt>
                <c:pt idx="5">
                  <c:v>0</c:v>
                </c:pt>
                <c:pt idx="6">
                  <c:v>0</c:v>
                </c:pt>
                <c:pt idx="7">
                  <c:v>0</c:v>
                </c:pt>
                <c:pt idx="8">
                  <c:v>0</c:v>
                </c:pt>
                <c:pt idx="9">
                  <c:v>0</c:v>
                </c:pt>
              </c:numCache>
            </c:numRef>
          </c:val>
        </c:ser>
        <c:shape val="box"/>
        <c:axId val="105781888"/>
        <c:axId val="105804160"/>
        <c:axId val="0"/>
      </c:bar3DChart>
      <c:catAx>
        <c:axId val="105781888"/>
        <c:scaling>
          <c:orientation val="minMax"/>
        </c:scaling>
        <c:axPos val="b"/>
        <c:numFmt formatCode="General" sourceLinked="0"/>
        <c:majorTickMark val="none"/>
        <c:tickLblPos val="nextTo"/>
        <c:txPr>
          <a:bodyPr/>
          <a:lstStyle/>
          <a:p>
            <a:pPr>
              <a:defRPr lang="es-HN"/>
            </a:pPr>
            <a:endParaRPr lang="es-ES"/>
          </a:p>
        </c:txPr>
        <c:crossAx val="105804160"/>
        <c:crosses val="autoZero"/>
        <c:auto val="1"/>
        <c:lblAlgn val="ctr"/>
        <c:lblOffset val="100"/>
      </c:catAx>
      <c:valAx>
        <c:axId val="1058041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105781888"/>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344675456"/>
        <c:axId val="344677376"/>
        <c:axId val="0"/>
      </c:bar3DChart>
      <c:catAx>
        <c:axId val="344675456"/>
        <c:scaling>
          <c:orientation val="minMax"/>
        </c:scaling>
        <c:axPos val="b"/>
        <c:numFmt formatCode="General" sourceLinked="0"/>
        <c:majorTickMark val="none"/>
        <c:tickLblPos val="nextTo"/>
        <c:txPr>
          <a:bodyPr/>
          <a:lstStyle/>
          <a:p>
            <a:pPr>
              <a:defRPr lang="es-HN"/>
            </a:pPr>
            <a:endParaRPr lang="es-ES"/>
          </a:p>
        </c:txPr>
        <c:crossAx val="344677376"/>
        <c:crosses val="autoZero"/>
        <c:auto val="1"/>
        <c:lblAlgn val="ctr"/>
        <c:lblOffset val="100"/>
      </c:catAx>
      <c:valAx>
        <c:axId val="3446773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344675456"/>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15.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03"/>
      <c r="U2" s="603"/>
      <c r="V2" s="603"/>
      <c r="W2" s="603"/>
      <c r="X2" s="603"/>
      <c r="Y2" s="603"/>
      <c r="Z2" s="603"/>
      <c r="AA2" s="603"/>
      <c r="AB2" s="603"/>
      <c r="AC2" s="603" t="s">
        <v>25</v>
      </c>
      <c r="AD2" s="603"/>
      <c r="AE2" s="603"/>
      <c r="AF2" s="603"/>
      <c r="AG2" s="603"/>
      <c r="AH2" s="603"/>
      <c r="AI2" s="603"/>
      <c r="AJ2" s="603"/>
    </row>
    <row r="3" spans="2:36" ht="16.5" customHeight="1">
      <c r="B3" s="33" t="s">
        <v>7</v>
      </c>
      <c r="C3" s="33"/>
      <c r="D3" s="33"/>
      <c r="E3" s="33"/>
      <c r="F3" s="33"/>
      <c r="G3" s="33"/>
      <c r="H3" s="33"/>
      <c r="I3" s="33"/>
      <c r="J3" s="33"/>
      <c r="K3" s="33"/>
      <c r="L3" s="33"/>
      <c r="M3" s="33"/>
      <c r="N3" s="33"/>
      <c r="O3" s="33"/>
      <c r="P3" s="33"/>
      <c r="Q3" s="33"/>
      <c r="R3" s="33"/>
      <c r="S3" s="33"/>
      <c r="T3" s="603"/>
      <c r="U3" s="603"/>
      <c r="V3" s="603"/>
      <c r="W3" s="603"/>
      <c r="X3" s="603"/>
      <c r="Y3" s="603"/>
      <c r="Z3" s="603"/>
      <c r="AA3" s="603"/>
      <c r="AB3" s="603"/>
      <c r="AC3" s="603" t="s">
        <v>7</v>
      </c>
      <c r="AD3" s="603"/>
      <c r="AE3" s="603"/>
      <c r="AF3" s="603"/>
      <c r="AG3" s="603"/>
      <c r="AH3" s="603"/>
      <c r="AI3" s="603"/>
      <c r="AJ3" s="603"/>
    </row>
    <row r="4" spans="2:36" ht="12.75" customHeight="1">
      <c r="B4" s="33" t="s">
        <v>36</v>
      </c>
      <c r="C4" s="33"/>
      <c r="D4" s="33"/>
      <c r="E4" s="33"/>
      <c r="F4" s="33"/>
      <c r="G4" s="33"/>
      <c r="H4" s="33"/>
      <c r="I4" s="33"/>
      <c r="J4" s="33"/>
      <c r="K4" s="33"/>
      <c r="L4" s="33"/>
      <c r="M4" s="33"/>
      <c r="N4" s="33"/>
      <c r="O4" s="33"/>
      <c r="P4" s="33"/>
      <c r="Q4" s="33"/>
      <c r="R4" s="33"/>
      <c r="S4" s="33"/>
      <c r="T4" s="603"/>
      <c r="U4" s="603"/>
      <c r="V4" s="603"/>
      <c r="W4" s="603"/>
      <c r="X4" s="603"/>
      <c r="Y4" s="603"/>
      <c r="Z4" s="603"/>
      <c r="AA4" s="603"/>
      <c r="AB4" s="603"/>
      <c r="AC4" s="603" t="s">
        <v>36</v>
      </c>
      <c r="AD4" s="603"/>
      <c r="AE4" s="603"/>
      <c r="AF4" s="603"/>
      <c r="AG4" s="603"/>
      <c r="AH4" s="603"/>
      <c r="AI4" s="603"/>
      <c r="AJ4" s="603"/>
    </row>
    <row r="5" spans="2:36" ht="15.75">
      <c r="B5" s="2"/>
      <c r="C5" s="2"/>
      <c r="D5" s="2"/>
    </row>
    <row r="6" spans="2:36" ht="16.5" thickBot="1">
      <c r="B6" s="2"/>
      <c r="C6" s="2"/>
      <c r="D6" s="2"/>
    </row>
    <row r="7" spans="2:36" ht="75.75" customHeight="1">
      <c r="B7" s="600" t="s">
        <v>20</v>
      </c>
      <c r="C7" s="600" t="s">
        <v>38</v>
      </c>
      <c r="D7" s="600" t="s">
        <v>39</v>
      </c>
      <c r="E7" s="609" t="s">
        <v>40</v>
      </c>
      <c r="F7" s="600" t="s">
        <v>37</v>
      </c>
      <c r="G7" s="609" t="s">
        <v>9</v>
      </c>
      <c r="H7" s="598" t="s">
        <v>0</v>
      </c>
      <c r="I7" s="598" t="s">
        <v>8</v>
      </c>
      <c r="J7" s="598" t="s">
        <v>16</v>
      </c>
      <c r="K7" s="598"/>
      <c r="L7" s="598" t="s">
        <v>13</v>
      </c>
      <c r="M7" s="598"/>
      <c r="N7" s="598"/>
      <c r="O7" s="598"/>
      <c r="P7" s="598"/>
      <c r="Q7" s="598"/>
      <c r="R7" s="598"/>
      <c r="S7" s="598"/>
      <c r="T7" s="600" t="s">
        <v>14</v>
      </c>
      <c r="U7" s="598" t="s">
        <v>18</v>
      </c>
      <c r="V7" s="598" t="s">
        <v>26</v>
      </c>
      <c r="W7" s="598"/>
      <c r="X7" s="598" t="s">
        <v>15</v>
      </c>
      <c r="Y7" s="598" t="s">
        <v>17</v>
      </c>
      <c r="Z7" s="598"/>
      <c r="AA7" s="598" t="s">
        <v>22</v>
      </c>
      <c r="AB7" s="598" t="s">
        <v>32</v>
      </c>
      <c r="AC7" s="604" t="s">
        <v>31</v>
      </c>
      <c r="AD7" s="604"/>
      <c r="AE7" s="604"/>
      <c r="AF7" s="604"/>
      <c r="AG7" s="598" t="s">
        <v>28</v>
      </c>
      <c r="AH7" s="598" t="s">
        <v>29</v>
      </c>
      <c r="AI7" s="598" t="s">
        <v>1</v>
      </c>
      <c r="AJ7" s="598" t="s">
        <v>2</v>
      </c>
    </row>
    <row r="8" spans="2:36" ht="15.75" customHeight="1">
      <c r="B8" s="601"/>
      <c r="C8" s="601"/>
      <c r="D8" s="601"/>
      <c r="E8" s="610"/>
      <c r="F8" s="601"/>
      <c r="G8" s="610"/>
      <c r="H8" s="599"/>
      <c r="I8" s="599"/>
      <c r="J8" s="599" t="s">
        <v>33</v>
      </c>
      <c r="K8" s="599" t="s">
        <v>19</v>
      </c>
      <c r="L8" s="602" t="s">
        <v>3</v>
      </c>
      <c r="M8" s="602"/>
      <c r="N8" s="602" t="s">
        <v>4</v>
      </c>
      <c r="O8" s="602"/>
      <c r="P8" s="602" t="s">
        <v>5</v>
      </c>
      <c r="Q8" s="602"/>
      <c r="R8" s="602" t="s">
        <v>6</v>
      </c>
      <c r="S8" s="602"/>
      <c r="T8" s="601"/>
      <c r="U8" s="599"/>
      <c r="V8" s="599" t="s">
        <v>23</v>
      </c>
      <c r="W8" s="599" t="s">
        <v>21</v>
      </c>
      <c r="X8" s="599"/>
      <c r="Y8" s="599" t="s">
        <v>23</v>
      </c>
      <c r="Z8" s="599" t="s">
        <v>21</v>
      </c>
      <c r="AA8" s="599"/>
      <c r="AB8" s="599"/>
      <c r="AC8" s="14" t="s">
        <v>3</v>
      </c>
      <c r="AD8" s="14" t="s">
        <v>4</v>
      </c>
      <c r="AE8" s="14" t="s">
        <v>5</v>
      </c>
      <c r="AF8" s="14" t="s">
        <v>6</v>
      </c>
      <c r="AG8" s="599"/>
      <c r="AH8" s="599"/>
      <c r="AI8" s="599"/>
      <c r="AJ8" s="599"/>
    </row>
    <row r="9" spans="2:36" ht="78.75">
      <c r="B9" s="601"/>
      <c r="C9" s="601"/>
      <c r="D9" s="601"/>
      <c r="E9" s="610"/>
      <c r="F9" s="601"/>
      <c r="G9" s="610"/>
      <c r="H9" s="599"/>
      <c r="I9" s="599"/>
      <c r="J9" s="599"/>
      <c r="K9" s="599"/>
      <c r="L9" s="32" t="s">
        <v>11</v>
      </c>
      <c r="M9" s="32" t="s">
        <v>12</v>
      </c>
      <c r="N9" s="32" t="s">
        <v>11</v>
      </c>
      <c r="O9" s="32" t="s">
        <v>12</v>
      </c>
      <c r="P9" s="32" t="s">
        <v>11</v>
      </c>
      <c r="Q9" s="32" t="s">
        <v>12</v>
      </c>
      <c r="R9" s="32" t="s">
        <v>11</v>
      </c>
      <c r="S9" s="32" t="s">
        <v>12</v>
      </c>
      <c r="T9" s="601"/>
      <c r="U9" s="599"/>
      <c r="V9" s="599"/>
      <c r="W9" s="599"/>
      <c r="X9" s="599"/>
      <c r="Y9" s="599"/>
      <c r="Z9" s="599"/>
      <c r="AA9" s="599"/>
      <c r="AB9" s="599"/>
      <c r="AC9" s="14" t="s">
        <v>24</v>
      </c>
      <c r="AD9" s="14" t="s">
        <v>24</v>
      </c>
      <c r="AE9" s="14" t="s">
        <v>24</v>
      </c>
      <c r="AF9" s="14" t="s">
        <v>24</v>
      </c>
      <c r="AG9" s="599"/>
      <c r="AH9" s="599"/>
      <c r="AI9" s="599"/>
      <c r="AJ9" s="599"/>
    </row>
    <row r="10" spans="2:36" ht="136.5" customHeight="1">
      <c r="B10" s="39"/>
      <c r="C10" s="39"/>
      <c r="D10" s="39"/>
      <c r="E10" s="40"/>
      <c r="F10" s="41" t="s">
        <v>90</v>
      </c>
      <c r="G10" s="40" t="s">
        <v>97</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07" t="s">
        <v>10</v>
      </c>
      <c r="K31" s="608"/>
      <c r="L31" s="605"/>
      <c r="M31" s="606"/>
      <c r="N31" s="605"/>
      <c r="O31" s="606"/>
      <c r="P31" s="605"/>
      <c r="Q31" s="606"/>
      <c r="R31" s="605"/>
      <c r="S31" s="606"/>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dimension ref="A1:U61"/>
  <sheetViews>
    <sheetView topLeftCell="H1" zoomScale="90" zoomScaleNormal="90" workbookViewId="0">
      <pane ySplit="6" topLeftCell="A30" activePane="bottomLeft" state="frozen"/>
      <selection activeCell="A7" sqref="A7"/>
      <selection pane="bottomLeft" activeCell="F48" sqref="F48"/>
    </sheetView>
  </sheetViews>
  <sheetFormatPr baseColWidth="10" defaultRowHeight="15"/>
  <cols>
    <col min="1" max="1" width="21.7109375" style="341" customWidth="1"/>
    <col min="2" max="2" width="24.28515625" style="341" customWidth="1"/>
    <col min="3" max="6" width="27.42578125" style="341" customWidth="1"/>
    <col min="7" max="7" width="15.28515625" style="341" customWidth="1"/>
    <col min="8" max="8" width="13.7109375" style="516" bestFit="1" customWidth="1"/>
    <col min="9" max="9" width="15.28515625" style="341" customWidth="1"/>
    <col min="10" max="10" width="18.85546875" style="516" customWidth="1"/>
    <col min="11" max="11" width="11.42578125" style="341"/>
    <col min="12" max="12" width="13.7109375" style="516" bestFit="1" customWidth="1"/>
    <col min="13" max="13" width="11.42578125" style="341"/>
    <col min="14" max="14" width="13.7109375" style="516" bestFit="1" customWidth="1"/>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75">
      <c r="B1" s="499"/>
      <c r="C1" s="499"/>
      <c r="D1" s="499"/>
      <c r="E1" s="499"/>
      <c r="F1" s="499"/>
      <c r="G1" s="499" t="s">
        <v>1614</v>
      </c>
      <c r="J1" s="499"/>
      <c r="K1" s="499"/>
      <c r="L1" s="499"/>
      <c r="M1" s="499"/>
      <c r="N1" s="499"/>
      <c r="O1" s="499"/>
      <c r="P1" s="499"/>
      <c r="Q1" s="499"/>
      <c r="R1" s="499"/>
      <c r="S1" s="499"/>
      <c r="T1" s="499"/>
      <c r="U1" s="499"/>
    </row>
    <row r="2" spans="1:21" ht="18.75">
      <c r="A2" s="527" t="s">
        <v>1578</v>
      </c>
      <c r="B2" s="499"/>
      <c r="C2" s="499"/>
      <c r="D2" s="499"/>
      <c r="E2" s="499"/>
      <c r="F2" s="499"/>
      <c r="G2" s="499"/>
      <c r="J2" s="499"/>
      <c r="K2" s="499"/>
      <c r="L2" s="499"/>
      <c r="M2" s="499"/>
      <c r="N2" s="499"/>
      <c r="O2" s="499"/>
      <c r="P2" s="499"/>
      <c r="Q2" s="499"/>
      <c r="R2" s="499"/>
      <c r="S2" s="499"/>
      <c r="T2" s="499"/>
      <c r="U2" s="499"/>
    </row>
    <row r="3" spans="1:21">
      <c r="A3" s="656" t="s">
        <v>1615</v>
      </c>
      <c r="B3" s="656"/>
      <c r="C3" s="656"/>
      <c r="D3" s="656"/>
      <c r="E3" s="656"/>
      <c r="F3" s="656"/>
      <c r="G3" s="656"/>
      <c r="H3" s="656"/>
      <c r="I3" s="656"/>
      <c r="J3" s="656"/>
      <c r="K3" s="656"/>
      <c r="L3" s="656"/>
      <c r="M3" s="656"/>
      <c r="N3" s="656"/>
      <c r="O3" s="656"/>
      <c r="P3" s="656"/>
      <c r="Q3" s="656"/>
      <c r="R3" s="656"/>
      <c r="S3" s="656"/>
      <c r="T3" s="656"/>
      <c r="U3" s="656"/>
    </row>
    <row r="4" spans="1:21" ht="15" customHeight="1">
      <c r="A4" s="626" t="s">
        <v>96</v>
      </c>
      <c r="B4" s="625" t="s">
        <v>109</v>
      </c>
      <c r="C4" s="628" t="s">
        <v>86</v>
      </c>
      <c r="D4" s="628" t="s">
        <v>87</v>
      </c>
      <c r="E4" s="628"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ht="15" customHeight="1">
      <c r="A5" s="626"/>
      <c r="B5" s="626"/>
      <c r="C5" s="629"/>
      <c r="D5" s="629"/>
      <c r="E5" s="629"/>
      <c r="F5" s="629"/>
      <c r="G5" s="617" t="s">
        <v>102</v>
      </c>
      <c r="H5" s="618"/>
      <c r="I5" s="617" t="s">
        <v>103</v>
      </c>
      <c r="J5" s="618"/>
      <c r="K5" s="617" t="s">
        <v>104</v>
      </c>
      <c r="L5" s="618"/>
      <c r="M5" s="617" t="s">
        <v>105</v>
      </c>
      <c r="N5" s="618"/>
      <c r="O5" s="623"/>
      <c r="P5" s="624"/>
      <c r="Q5" s="626"/>
      <c r="R5" s="626"/>
      <c r="S5" s="626"/>
      <c r="T5" s="626"/>
      <c r="U5" s="615"/>
    </row>
    <row r="6" spans="1:21" ht="25.5">
      <c r="A6" s="627"/>
      <c r="B6" s="627"/>
      <c r="C6" s="630"/>
      <c r="D6" s="630"/>
      <c r="E6" s="630"/>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ht="15.75">
      <c r="A7" s="318"/>
      <c r="B7" s="319"/>
      <c r="C7" s="320"/>
      <c r="D7" s="320"/>
      <c r="E7" s="321"/>
      <c r="F7" s="320"/>
      <c r="G7" s="322"/>
      <c r="H7" s="322"/>
      <c r="I7" s="322"/>
      <c r="J7" s="322"/>
      <c r="K7" s="322"/>
      <c r="L7" s="322"/>
      <c r="M7" s="322"/>
      <c r="N7" s="322"/>
      <c r="O7" s="322"/>
      <c r="P7" s="322"/>
      <c r="Q7" s="323"/>
      <c r="R7" s="323"/>
      <c r="S7" s="323"/>
      <c r="T7" s="323"/>
      <c r="U7" s="324"/>
    </row>
    <row r="8" spans="1:21" ht="15.75">
      <c r="A8" s="653" t="s">
        <v>1616</v>
      </c>
      <c r="B8" s="657" t="s">
        <v>1617</v>
      </c>
      <c r="C8" s="549"/>
      <c r="D8" s="549"/>
      <c r="E8" s="549"/>
      <c r="F8" s="550"/>
      <c r="G8" s="550"/>
      <c r="H8" s="551"/>
      <c r="I8" s="550"/>
      <c r="J8" s="551"/>
      <c r="K8" s="550"/>
      <c r="L8" s="551"/>
      <c r="M8" s="550"/>
      <c r="N8" s="551"/>
      <c r="O8" s="557">
        <f t="shared" ref="O8:P23" si="0">G8+I8+K8+M8</f>
        <v>0</v>
      </c>
      <c r="P8" s="290">
        <f t="shared" si="0"/>
        <v>0</v>
      </c>
      <c r="Q8" s="550"/>
      <c r="R8" s="550"/>
      <c r="S8" s="550"/>
      <c r="T8" s="550"/>
      <c r="U8" s="550"/>
    </row>
    <row r="9" spans="1:21" ht="15.75">
      <c r="A9" s="654"/>
      <c r="B9" s="657"/>
      <c r="C9" s="549"/>
      <c r="D9" s="549"/>
      <c r="E9" s="549"/>
      <c r="F9" s="550"/>
      <c r="G9" s="550"/>
      <c r="H9" s="551"/>
      <c r="I9" s="550"/>
      <c r="J9" s="551"/>
      <c r="K9" s="550"/>
      <c r="L9" s="551"/>
      <c r="M9" s="550"/>
      <c r="N9" s="551"/>
      <c r="O9" s="557">
        <f t="shared" si="0"/>
        <v>0</v>
      </c>
      <c r="P9" s="290">
        <f t="shared" si="0"/>
        <v>0</v>
      </c>
      <c r="Q9" s="550"/>
      <c r="R9" s="550"/>
      <c r="S9" s="550"/>
      <c r="T9" s="550"/>
      <c r="U9" s="550"/>
    </row>
    <row r="10" spans="1:21" ht="15.75">
      <c r="A10" s="654"/>
      <c r="B10" s="657"/>
      <c r="C10" s="549"/>
      <c r="D10" s="549"/>
      <c r="E10" s="549"/>
      <c r="F10" s="550"/>
      <c r="G10" s="550"/>
      <c r="H10" s="551"/>
      <c r="I10" s="550"/>
      <c r="J10" s="551"/>
      <c r="K10" s="550"/>
      <c r="L10" s="551"/>
      <c r="M10" s="550"/>
      <c r="N10" s="551"/>
      <c r="O10" s="557">
        <f t="shared" si="0"/>
        <v>0</v>
      </c>
      <c r="P10" s="290">
        <f t="shared" si="0"/>
        <v>0</v>
      </c>
      <c r="Q10" s="550"/>
      <c r="R10" s="550"/>
      <c r="S10" s="550"/>
      <c r="T10" s="550"/>
      <c r="U10" s="550"/>
    </row>
    <row r="11" spans="1:21" ht="15.75">
      <c r="A11" s="654"/>
      <c r="B11" s="657"/>
      <c r="C11" s="549"/>
      <c r="D11" s="549"/>
      <c r="E11" s="549"/>
      <c r="F11" s="550"/>
      <c r="G11" s="550"/>
      <c r="H11" s="551"/>
      <c r="I11" s="550"/>
      <c r="J11" s="551"/>
      <c r="K11" s="550"/>
      <c r="L11" s="551"/>
      <c r="M11" s="550"/>
      <c r="N11" s="551"/>
      <c r="O11" s="557">
        <f t="shared" si="0"/>
        <v>0</v>
      </c>
      <c r="P11" s="290">
        <f t="shared" si="0"/>
        <v>0</v>
      </c>
      <c r="Q11" s="550"/>
      <c r="R11" s="550"/>
      <c r="S11" s="550"/>
      <c r="T11" s="550"/>
      <c r="U11" s="550"/>
    </row>
    <row r="12" spans="1:21" ht="15.75">
      <c r="A12" s="654"/>
      <c r="B12" s="657"/>
      <c r="C12" s="549"/>
      <c r="D12" s="549"/>
      <c r="E12" s="549"/>
      <c r="F12" s="550"/>
      <c r="G12" s="550"/>
      <c r="H12" s="551"/>
      <c r="I12" s="550"/>
      <c r="J12" s="551"/>
      <c r="K12" s="550"/>
      <c r="L12" s="551"/>
      <c r="M12" s="550"/>
      <c r="N12" s="551"/>
      <c r="O12" s="557">
        <f t="shared" si="0"/>
        <v>0</v>
      </c>
      <c r="P12" s="290">
        <f t="shared" si="0"/>
        <v>0</v>
      </c>
      <c r="Q12" s="550"/>
      <c r="R12" s="550"/>
      <c r="S12" s="550"/>
      <c r="T12" s="550"/>
      <c r="U12" s="550"/>
    </row>
    <row r="13" spans="1:21" ht="15.75">
      <c r="A13" s="654"/>
      <c r="B13" s="657" t="s">
        <v>1618</v>
      </c>
      <c r="C13" s="549"/>
      <c r="D13" s="549"/>
      <c r="E13" s="549"/>
      <c r="F13" s="550"/>
      <c r="G13" s="550"/>
      <c r="H13" s="551"/>
      <c r="I13" s="550"/>
      <c r="J13" s="551"/>
      <c r="K13" s="550"/>
      <c r="L13" s="551"/>
      <c r="M13" s="550"/>
      <c r="N13" s="551"/>
      <c r="O13" s="557">
        <f t="shared" si="0"/>
        <v>0</v>
      </c>
      <c r="P13" s="290">
        <f t="shared" si="0"/>
        <v>0</v>
      </c>
      <c r="Q13" s="550"/>
      <c r="R13" s="550"/>
      <c r="S13" s="550"/>
      <c r="T13" s="550"/>
      <c r="U13" s="550"/>
    </row>
    <row r="14" spans="1:21" ht="15.75">
      <c r="A14" s="654"/>
      <c r="B14" s="657"/>
      <c r="C14" s="549"/>
      <c r="D14" s="549"/>
      <c r="E14" s="549"/>
      <c r="F14" s="550"/>
      <c r="G14" s="550"/>
      <c r="H14" s="551"/>
      <c r="I14" s="550"/>
      <c r="J14" s="551"/>
      <c r="K14" s="550"/>
      <c r="L14" s="551"/>
      <c r="M14" s="550"/>
      <c r="N14" s="551"/>
      <c r="O14" s="557">
        <f t="shared" si="0"/>
        <v>0</v>
      </c>
      <c r="P14" s="290">
        <f t="shared" si="0"/>
        <v>0</v>
      </c>
      <c r="Q14" s="550"/>
      <c r="R14" s="550"/>
      <c r="S14" s="550"/>
      <c r="T14" s="550"/>
      <c r="U14" s="275"/>
    </row>
    <row r="15" spans="1:21" ht="15.75">
      <c r="A15" s="654"/>
      <c r="B15" s="657"/>
      <c r="C15" s="549"/>
      <c r="D15" s="549"/>
      <c r="E15" s="549"/>
      <c r="F15" s="550"/>
      <c r="G15" s="550"/>
      <c r="H15" s="551"/>
      <c r="I15" s="550"/>
      <c r="J15" s="551"/>
      <c r="K15" s="550"/>
      <c r="L15" s="551"/>
      <c r="M15" s="550"/>
      <c r="N15" s="551"/>
      <c r="O15" s="557">
        <f t="shared" si="0"/>
        <v>0</v>
      </c>
      <c r="P15" s="290">
        <f t="shared" si="0"/>
        <v>0</v>
      </c>
      <c r="Q15" s="550"/>
      <c r="R15" s="550"/>
      <c r="S15" s="550"/>
      <c r="T15" s="550"/>
      <c r="U15" s="275"/>
    </row>
    <row r="16" spans="1:21" ht="15.75">
      <c r="A16" s="654"/>
      <c r="B16" s="657"/>
      <c r="C16" s="549"/>
      <c r="D16" s="549"/>
      <c r="E16" s="549"/>
      <c r="F16" s="550"/>
      <c r="G16" s="550"/>
      <c r="H16" s="551"/>
      <c r="I16" s="550"/>
      <c r="J16" s="551"/>
      <c r="K16" s="550"/>
      <c r="L16" s="551"/>
      <c r="M16" s="550"/>
      <c r="N16" s="551"/>
      <c r="O16" s="557">
        <f t="shared" si="0"/>
        <v>0</v>
      </c>
      <c r="P16" s="290">
        <f t="shared" si="0"/>
        <v>0</v>
      </c>
      <c r="Q16" s="550"/>
      <c r="R16" s="550"/>
      <c r="S16" s="550"/>
      <c r="T16" s="550"/>
      <c r="U16" s="275"/>
    </row>
    <row r="17" spans="1:21" ht="15.75">
      <c r="A17" s="654"/>
      <c r="B17" s="657"/>
      <c r="C17" s="549"/>
      <c r="D17" s="549"/>
      <c r="E17" s="549"/>
      <c r="F17" s="550"/>
      <c r="G17" s="550"/>
      <c r="H17" s="551"/>
      <c r="I17" s="550"/>
      <c r="J17" s="551"/>
      <c r="K17" s="553"/>
      <c r="L17" s="551"/>
      <c r="M17" s="550"/>
      <c r="N17" s="551"/>
      <c r="O17" s="557">
        <f t="shared" si="0"/>
        <v>0</v>
      </c>
      <c r="P17" s="290">
        <f t="shared" si="0"/>
        <v>0</v>
      </c>
      <c r="Q17" s="550"/>
      <c r="R17" s="550"/>
      <c r="S17" s="550"/>
      <c r="T17" s="550"/>
      <c r="U17" s="550"/>
    </row>
    <row r="18" spans="1:21" ht="15.75">
      <c r="A18" s="654"/>
      <c r="B18" s="657" t="s">
        <v>1619</v>
      </c>
      <c r="C18" s="549"/>
      <c r="D18" s="549"/>
      <c r="E18" s="549"/>
      <c r="F18" s="550"/>
      <c r="G18" s="550"/>
      <c r="H18" s="551"/>
      <c r="I18" s="550"/>
      <c r="J18" s="551"/>
      <c r="K18" s="553"/>
      <c r="L18" s="551"/>
      <c r="M18" s="550"/>
      <c r="N18" s="551"/>
      <c r="O18" s="557">
        <f t="shared" si="0"/>
        <v>0</v>
      </c>
      <c r="P18" s="290">
        <f t="shared" si="0"/>
        <v>0</v>
      </c>
      <c r="Q18" s="550"/>
      <c r="R18" s="550"/>
      <c r="S18" s="550"/>
      <c r="T18" s="550"/>
      <c r="U18" s="550"/>
    </row>
    <row r="19" spans="1:21" ht="15.75">
      <c r="A19" s="654"/>
      <c r="B19" s="657"/>
      <c r="C19" s="549"/>
      <c r="D19" s="549"/>
      <c r="E19" s="549"/>
      <c r="F19" s="550"/>
      <c r="G19" s="550"/>
      <c r="H19" s="551"/>
      <c r="I19" s="550"/>
      <c r="J19" s="551"/>
      <c r="K19" s="553"/>
      <c r="L19" s="551"/>
      <c r="M19" s="550"/>
      <c r="N19" s="551"/>
      <c r="O19" s="557">
        <f t="shared" si="0"/>
        <v>0</v>
      </c>
      <c r="P19" s="290">
        <f t="shared" si="0"/>
        <v>0</v>
      </c>
      <c r="Q19" s="550"/>
      <c r="R19" s="550"/>
      <c r="S19" s="550"/>
      <c r="T19" s="550"/>
      <c r="U19" s="550"/>
    </row>
    <row r="20" spans="1:21" ht="15.75">
      <c r="A20" s="654"/>
      <c r="B20" s="657"/>
      <c r="C20" s="549"/>
      <c r="D20" s="549"/>
      <c r="E20" s="549"/>
      <c r="F20" s="550"/>
      <c r="G20" s="550"/>
      <c r="H20" s="551"/>
      <c r="I20" s="550"/>
      <c r="J20" s="551"/>
      <c r="K20" s="553"/>
      <c r="L20" s="551"/>
      <c r="M20" s="550"/>
      <c r="N20" s="551"/>
      <c r="O20" s="557">
        <f t="shared" si="0"/>
        <v>0</v>
      </c>
      <c r="P20" s="290">
        <f t="shared" si="0"/>
        <v>0</v>
      </c>
      <c r="Q20" s="550"/>
      <c r="R20" s="550"/>
      <c r="S20" s="550"/>
      <c r="T20" s="550"/>
      <c r="U20" s="550"/>
    </row>
    <row r="21" spans="1:21" ht="15.75">
      <c r="A21" s="654"/>
      <c r="B21" s="657"/>
      <c r="C21" s="549"/>
      <c r="D21" s="549"/>
      <c r="E21" s="549"/>
      <c r="F21" s="550"/>
      <c r="G21" s="550"/>
      <c r="H21" s="551"/>
      <c r="I21" s="550"/>
      <c r="J21" s="551"/>
      <c r="K21" s="553"/>
      <c r="L21" s="551"/>
      <c r="M21" s="550"/>
      <c r="N21" s="551"/>
      <c r="O21" s="557">
        <f t="shared" si="0"/>
        <v>0</v>
      </c>
      <c r="P21" s="290">
        <f t="shared" si="0"/>
        <v>0</v>
      </c>
      <c r="Q21" s="550"/>
      <c r="R21" s="550"/>
      <c r="S21" s="550"/>
      <c r="T21" s="550"/>
      <c r="U21" s="550"/>
    </row>
    <row r="22" spans="1:21" ht="15.75">
      <c r="A22" s="654"/>
      <c r="B22" s="657"/>
      <c r="C22" s="549"/>
      <c r="D22" s="549"/>
      <c r="E22" s="549"/>
      <c r="F22" s="550"/>
      <c r="G22" s="550"/>
      <c r="H22" s="551"/>
      <c r="I22" s="550"/>
      <c r="J22" s="551"/>
      <c r="K22" s="553"/>
      <c r="L22" s="551"/>
      <c r="M22" s="550"/>
      <c r="N22" s="551"/>
      <c r="O22" s="557">
        <f t="shared" si="0"/>
        <v>0</v>
      </c>
      <c r="P22" s="290">
        <f t="shared" si="0"/>
        <v>0</v>
      </c>
      <c r="Q22" s="550"/>
      <c r="R22" s="550"/>
      <c r="S22" s="550"/>
      <c r="T22" s="550"/>
      <c r="U22" s="550"/>
    </row>
    <row r="23" spans="1:21" ht="15.75">
      <c r="A23" s="654"/>
      <c r="B23" s="653" t="s">
        <v>1620</v>
      </c>
      <c r="C23" s="549"/>
      <c r="D23" s="549"/>
      <c r="E23" s="549"/>
      <c r="F23" s="550"/>
      <c r="G23" s="550"/>
      <c r="H23" s="551"/>
      <c r="I23" s="550"/>
      <c r="J23" s="551"/>
      <c r="K23" s="553"/>
      <c r="L23" s="551"/>
      <c r="M23" s="550"/>
      <c r="N23" s="551"/>
      <c r="O23" s="557">
        <f t="shared" si="0"/>
        <v>0</v>
      </c>
      <c r="P23" s="290">
        <f t="shared" si="0"/>
        <v>0</v>
      </c>
      <c r="Q23" s="550"/>
      <c r="R23" s="550"/>
      <c r="S23" s="550"/>
      <c r="T23" s="550"/>
      <c r="U23" s="550"/>
    </row>
    <row r="24" spans="1:21" ht="15.75">
      <c r="A24" s="654"/>
      <c r="B24" s="654"/>
      <c r="C24" s="549"/>
      <c r="D24" s="549"/>
      <c r="E24" s="549"/>
      <c r="F24" s="550"/>
      <c r="G24" s="550"/>
      <c r="H24" s="551"/>
      <c r="I24" s="550"/>
      <c r="J24" s="551"/>
      <c r="K24" s="553"/>
      <c r="L24" s="551"/>
      <c r="M24" s="550"/>
      <c r="N24" s="551"/>
      <c r="O24" s="557">
        <f t="shared" ref="O24:P42" si="1">G24+I24+K24+M24</f>
        <v>0</v>
      </c>
      <c r="P24" s="290">
        <f t="shared" si="1"/>
        <v>0</v>
      </c>
      <c r="Q24" s="550"/>
      <c r="R24" s="550"/>
      <c r="S24" s="550"/>
      <c r="T24" s="550"/>
      <c r="U24" s="550"/>
    </row>
    <row r="25" spans="1:21" ht="15.75">
      <c r="A25" s="654"/>
      <c r="B25" s="654"/>
      <c r="C25" s="549"/>
      <c r="D25" s="549"/>
      <c r="E25" s="549"/>
      <c r="F25" s="550"/>
      <c r="G25" s="550"/>
      <c r="H25" s="551"/>
      <c r="I25" s="550"/>
      <c r="J25" s="551"/>
      <c r="K25" s="553"/>
      <c r="L25" s="551"/>
      <c r="M25" s="550"/>
      <c r="N25" s="551"/>
      <c r="O25" s="557">
        <f t="shared" si="1"/>
        <v>0</v>
      </c>
      <c r="P25" s="290">
        <f t="shared" si="1"/>
        <v>0</v>
      </c>
      <c r="Q25" s="550"/>
      <c r="R25" s="550"/>
      <c r="S25" s="550"/>
      <c r="T25" s="550"/>
      <c r="U25" s="550"/>
    </row>
    <row r="26" spans="1:21" ht="15.75">
      <c r="A26" s="654"/>
      <c r="B26" s="654"/>
      <c r="C26" s="549"/>
      <c r="D26" s="549"/>
      <c r="E26" s="549"/>
      <c r="F26" s="550"/>
      <c r="G26" s="550"/>
      <c r="H26" s="551"/>
      <c r="I26" s="550"/>
      <c r="J26" s="551"/>
      <c r="K26" s="553"/>
      <c r="L26" s="551"/>
      <c r="M26" s="550"/>
      <c r="N26" s="551"/>
      <c r="O26" s="557">
        <f t="shared" si="1"/>
        <v>0</v>
      </c>
      <c r="P26" s="290">
        <f t="shared" si="1"/>
        <v>0</v>
      </c>
      <c r="Q26" s="550"/>
      <c r="R26" s="550"/>
      <c r="S26" s="550"/>
      <c r="T26" s="550"/>
      <c r="U26" s="550"/>
    </row>
    <row r="27" spans="1:21" ht="15.75">
      <c r="A27" s="654"/>
      <c r="B27" s="655"/>
      <c r="C27" s="549"/>
      <c r="D27" s="549"/>
      <c r="E27" s="549"/>
      <c r="F27" s="550"/>
      <c r="G27" s="550"/>
      <c r="H27" s="551"/>
      <c r="I27" s="550"/>
      <c r="J27" s="551"/>
      <c r="K27" s="553"/>
      <c r="L27" s="551"/>
      <c r="M27" s="550"/>
      <c r="N27" s="551"/>
      <c r="O27" s="557">
        <f t="shared" si="1"/>
        <v>0</v>
      </c>
      <c r="P27" s="290">
        <f t="shared" si="1"/>
        <v>0</v>
      </c>
      <c r="Q27" s="550"/>
      <c r="R27" s="550"/>
      <c r="S27" s="550"/>
      <c r="T27" s="550"/>
      <c r="U27" s="550"/>
    </row>
    <row r="28" spans="1:21" ht="15.75">
      <c r="A28" s="654"/>
      <c r="B28" s="653" t="s">
        <v>1621</v>
      </c>
      <c r="C28" s="549"/>
      <c r="D28" s="549"/>
      <c r="E28" s="549"/>
      <c r="F28" s="550"/>
      <c r="G28" s="550"/>
      <c r="H28" s="551"/>
      <c r="I28" s="550"/>
      <c r="J28" s="551"/>
      <c r="K28" s="553"/>
      <c r="L28" s="551"/>
      <c r="M28" s="550"/>
      <c r="N28" s="551"/>
      <c r="O28" s="557">
        <f t="shared" si="1"/>
        <v>0</v>
      </c>
      <c r="P28" s="290">
        <f t="shared" si="1"/>
        <v>0</v>
      </c>
      <c r="Q28" s="550"/>
      <c r="R28" s="550"/>
      <c r="S28" s="550"/>
      <c r="T28" s="550"/>
      <c r="U28" s="550"/>
    </row>
    <row r="29" spans="1:21" ht="15.75">
      <c r="A29" s="654"/>
      <c r="B29" s="654"/>
      <c r="C29" s="549"/>
      <c r="D29" s="549"/>
      <c r="E29" s="549"/>
      <c r="F29" s="550"/>
      <c r="G29" s="550"/>
      <c r="H29" s="551"/>
      <c r="I29" s="550"/>
      <c r="J29" s="551"/>
      <c r="K29" s="553"/>
      <c r="L29" s="551"/>
      <c r="M29" s="550"/>
      <c r="N29" s="551"/>
      <c r="O29" s="557">
        <f t="shared" si="1"/>
        <v>0</v>
      </c>
      <c r="P29" s="290">
        <f t="shared" si="1"/>
        <v>0</v>
      </c>
      <c r="Q29" s="550"/>
      <c r="R29" s="550"/>
      <c r="S29" s="550"/>
      <c r="T29" s="550"/>
      <c r="U29" s="550"/>
    </row>
    <row r="30" spans="1:21" ht="15.75">
      <c r="A30" s="654"/>
      <c r="B30" s="654"/>
      <c r="C30" s="549"/>
      <c r="D30" s="549"/>
      <c r="E30" s="549"/>
      <c r="F30" s="550"/>
      <c r="G30" s="550"/>
      <c r="H30" s="551"/>
      <c r="I30" s="550"/>
      <c r="J30" s="551"/>
      <c r="K30" s="553"/>
      <c r="L30" s="551"/>
      <c r="M30" s="550"/>
      <c r="N30" s="551"/>
      <c r="O30" s="557">
        <f t="shared" si="1"/>
        <v>0</v>
      </c>
      <c r="P30" s="290">
        <f t="shared" si="1"/>
        <v>0</v>
      </c>
      <c r="Q30" s="550"/>
      <c r="R30" s="550"/>
      <c r="S30" s="550"/>
      <c r="T30" s="550"/>
      <c r="U30" s="550"/>
    </row>
    <row r="31" spans="1:21" ht="15.75">
      <c r="A31" s="654"/>
      <c r="B31" s="654"/>
      <c r="C31" s="549"/>
      <c r="D31" s="549"/>
      <c r="E31" s="549"/>
      <c r="F31" s="550"/>
      <c r="G31" s="550"/>
      <c r="H31" s="551"/>
      <c r="I31" s="550"/>
      <c r="J31" s="551"/>
      <c r="K31" s="553"/>
      <c r="L31" s="551"/>
      <c r="M31" s="550"/>
      <c r="N31" s="551"/>
      <c r="O31" s="557">
        <f t="shared" si="1"/>
        <v>0</v>
      </c>
      <c r="P31" s="290">
        <f t="shared" si="1"/>
        <v>0</v>
      </c>
      <c r="Q31" s="550"/>
      <c r="R31" s="550"/>
      <c r="S31" s="550"/>
      <c r="T31" s="550"/>
      <c r="U31" s="550"/>
    </row>
    <row r="32" spans="1:21" ht="15.75">
      <c r="A32" s="654"/>
      <c r="B32" s="655"/>
      <c r="C32" s="549"/>
      <c r="D32" s="549"/>
      <c r="E32" s="549"/>
      <c r="F32" s="550"/>
      <c r="G32" s="550"/>
      <c r="H32" s="551"/>
      <c r="I32" s="550"/>
      <c r="J32" s="551"/>
      <c r="K32" s="553"/>
      <c r="L32" s="551"/>
      <c r="M32" s="550"/>
      <c r="N32" s="551"/>
      <c r="O32" s="557">
        <f t="shared" si="1"/>
        <v>0</v>
      </c>
      <c r="P32" s="290">
        <f t="shared" si="1"/>
        <v>0</v>
      </c>
      <c r="Q32" s="550"/>
      <c r="R32" s="550"/>
      <c r="S32" s="550"/>
      <c r="T32" s="550"/>
      <c r="U32" s="550"/>
    </row>
    <row r="33" spans="1:21" ht="15.75">
      <c r="A33" s="654"/>
      <c r="B33" s="657" t="s">
        <v>1622</v>
      </c>
      <c r="C33" s="558"/>
      <c r="D33" s="549"/>
      <c r="E33" s="549"/>
      <c r="F33" s="550"/>
      <c r="G33" s="550"/>
      <c r="H33" s="551"/>
      <c r="I33" s="550"/>
      <c r="J33" s="551"/>
      <c r="K33" s="553"/>
      <c r="L33" s="551"/>
      <c r="M33" s="550"/>
      <c r="N33" s="551"/>
      <c r="O33" s="557">
        <f t="shared" si="1"/>
        <v>0</v>
      </c>
      <c r="P33" s="290">
        <f t="shared" si="1"/>
        <v>0</v>
      </c>
      <c r="Q33" s="550"/>
      <c r="R33" s="550"/>
      <c r="S33" s="550"/>
      <c r="T33" s="550"/>
      <c r="U33" s="550"/>
    </row>
    <row r="34" spans="1:21" ht="15.75">
      <c r="A34" s="654"/>
      <c r="B34" s="657"/>
      <c r="C34" s="558"/>
      <c r="D34" s="549"/>
      <c r="E34" s="549"/>
      <c r="F34" s="550"/>
      <c r="G34" s="550"/>
      <c r="H34" s="551"/>
      <c r="I34" s="550"/>
      <c r="J34" s="551"/>
      <c r="K34" s="553"/>
      <c r="L34" s="551"/>
      <c r="M34" s="550"/>
      <c r="N34" s="551"/>
      <c r="O34" s="557">
        <f t="shared" si="1"/>
        <v>0</v>
      </c>
      <c r="P34" s="290">
        <f t="shared" si="1"/>
        <v>0</v>
      </c>
      <c r="Q34" s="550"/>
      <c r="R34" s="550"/>
      <c r="S34" s="550"/>
      <c r="T34" s="550"/>
      <c r="U34" s="550"/>
    </row>
    <row r="35" spans="1:21" ht="15.75">
      <c r="A35" s="654"/>
      <c r="B35" s="657"/>
      <c r="C35" s="558"/>
      <c r="D35" s="549"/>
      <c r="E35" s="549"/>
      <c r="F35" s="550"/>
      <c r="G35" s="550"/>
      <c r="H35" s="551"/>
      <c r="I35" s="550"/>
      <c r="J35" s="551"/>
      <c r="K35" s="553"/>
      <c r="L35" s="551"/>
      <c r="M35" s="550"/>
      <c r="N35" s="551"/>
      <c r="O35" s="557">
        <f t="shared" si="1"/>
        <v>0</v>
      </c>
      <c r="P35" s="290">
        <f t="shared" si="1"/>
        <v>0</v>
      </c>
      <c r="Q35" s="550"/>
      <c r="R35" s="550"/>
      <c r="S35" s="550"/>
      <c r="T35" s="550"/>
      <c r="U35" s="550"/>
    </row>
    <row r="36" spans="1:21" ht="15.75">
      <c r="A36" s="654"/>
      <c r="B36" s="657"/>
      <c r="C36" s="558"/>
      <c r="D36" s="549"/>
      <c r="E36" s="549"/>
      <c r="F36" s="550"/>
      <c r="G36" s="550"/>
      <c r="H36" s="551"/>
      <c r="I36" s="550"/>
      <c r="J36" s="551"/>
      <c r="K36" s="553"/>
      <c r="L36" s="551"/>
      <c r="M36" s="550"/>
      <c r="N36" s="551"/>
      <c r="O36" s="557">
        <f t="shared" si="1"/>
        <v>0</v>
      </c>
      <c r="P36" s="290">
        <f t="shared" si="1"/>
        <v>0</v>
      </c>
      <c r="Q36" s="550"/>
      <c r="R36" s="550"/>
      <c r="S36" s="550"/>
      <c r="T36" s="550"/>
      <c r="U36" s="550"/>
    </row>
    <row r="37" spans="1:21" ht="15.75">
      <c r="A37" s="654"/>
      <c r="B37" s="657"/>
      <c r="C37" s="558"/>
      <c r="D37" s="549"/>
      <c r="E37" s="549"/>
      <c r="F37" s="550"/>
      <c r="G37" s="550"/>
      <c r="H37" s="551"/>
      <c r="I37" s="550"/>
      <c r="J37" s="551"/>
      <c r="K37" s="553"/>
      <c r="L37" s="551"/>
      <c r="M37" s="550"/>
      <c r="N37" s="551"/>
      <c r="O37" s="557">
        <f t="shared" si="1"/>
        <v>0</v>
      </c>
      <c r="P37" s="290">
        <f t="shared" si="1"/>
        <v>0</v>
      </c>
      <c r="Q37" s="550"/>
      <c r="R37" s="550"/>
      <c r="S37" s="550"/>
      <c r="T37" s="550"/>
      <c r="U37" s="550"/>
    </row>
    <row r="38" spans="1:21" ht="15.75">
      <c r="A38" s="654"/>
      <c r="B38" s="657" t="s">
        <v>1623</v>
      </c>
      <c r="C38" s="558"/>
      <c r="D38" s="549"/>
      <c r="E38" s="549"/>
      <c r="F38" s="550"/>
      <c r="G38" s="550"/>
      <c r="H38" s="551"/>
      <c r="I38" s="550"/>
      <c r="J38" s="551"/>
      <c r="K38" s="553"/>
      <c r="L38" s="551"/>
      <c r="M38" s="550"/>
      <c r="N38" s="551"/>
      <c r="O38" s="557">
        <f t="shared" si="1"/>
        <v>0</v>
      </c>
      <c r="P38" s="290">
        <f t="shared" si="1"/>
        <v>0</v>
      </c>
      <c r="Q38" s="550"/>
      <c r="R38" s="550"/>
      <c r="S38" s="550"/>
      <c r="T38" s="550"/>
      <c r="U38" s="550"/>
    </row>
    <row r="39" spans="1:21" ht="15.75">
      <c r="A39" s="654"/>
      <c r="B39" s="657"/>
      <c r="C39" s="558"/>
      <c r="D39" s="549"/>
      <c r="E39" s="549"/>
      <c r="F39" s="550"/>
      <c r="G39" s="550"/>
      <c r="H39" s="551"/>
      <c r="I39" s="550"/>
      <c r="J39" s="551"/>
      <c r="K39" s="553"/>
      <c r="L39" s="551"/>
      <c r="M39" s="550"/>
      <c r="N39" s="551"/>
      <c r="O39" s="557">
        <f t="shared" si="1"/>
        <v>0</v>
      </c>
      <c r="P39" s="290">
        <f t="shared" si="1"/>
        <v>0</v>
      </c>
      <c r="Q39" s="550"/>
      <c r="R39" s="550"/>
      <c r="S39" s="550"/>
      <c r="T39" s="550"/>
      <c r="U39" s="550"/>
    </row>
    <row r="40" spans="1:21" ht="15.75">
      <c r="A40" s="654"/>
      <c r="B40" s="657"/>
      <c r="C40" s="558"/>
      <c r="D40" s="549"/>
      <c r="E40" s="549"/>
      <c r="F40" s="550"/>
      <c r="G40" s="550"/>
      <c r="H40" s="551"/>
      <c r="I40" s="550"/>
      <c r="J40" s="551"/>
      <c r="K40" s="553"/>
      <c r="L40" s="551"/>
      <c r="M40" s="550"/>
      <c r="N40" s="551"/>
      <c r="O40" s="557">
        <f t="shared" si="1"/>
        <v>0</v>
      </c>
      <c r="P40" s="290">
        <f t="shared" si="1"/>
        <v>0</v>
      </c>
      <c r="Q40" s="550"/>
      <c r="R40" s="550"/>
      <c r="S40" s="550"/>
      <c r="T40" s="550"/>
      <c r="U40" s="550"/>
    </row>
    <row r="41" spans="1:21" ht="15.75">
      <c r="A41" s="654"/>
      <c r="B41" s="657"/>
      <c r="C41" s="558"/>
      <c r="D41" s="549"/>
      <c r="E41" s="549"/>
      <c r="F41" s="550"/>
      <c r="G41" s="550"/>
      <c r="H41" s="551"/>
      <c r="I41" s="550"/>
      <c r="J41" s="551"/>
      <c r="K41" s="553"/>
      <c r="L41" s="551"/>
      <c r="M41" s="550"/>
      <c r="N41" s="551"/>
      <c r="O41" s="557">
        <f t="shared" si="1"/>
        <v>0</v>
      </c>
      <c r="P41" s="290">
        <f t="shared" si="1"/>
        <v>0</v>
      </c>
      <c r="Q41" s="550"/>
      <c r="R41" s="550"/>
      <c r="S41" s="550"/>
      <c r="T41" s="550"/>
      <c r="U41" s="550"/>
    </row>
    <row r="42" spans="1:21" ht="15.75">
      <c r="A42" s="654"/>
      <c r="B42" s="657"/>
      <c r="C42" s="558"/>
      <c r="D42" s="549"/>
      <c r="E42" s="549"/>
      <c r="F42" s="550"/>
      <c r="G42" s="550"/>
      <c r="H42" s="551"/>
      <c r="I42" s="550"/>
      <c r="J42" s="551"/>
      <c r="K42" s="553"/>
      <c r="L42" s="551"/>
      <c r="M42" s="550"/>
      <c r="N42" s="551"/>
      <c r="O42" s="557">
        <f t="shared" si="1"/>
        <v>0</v>
      </c>
      <c r="P42" s="290">
        <f t="shared" si="1"/>
        <v>0</v>
      </c>
      <c r="Q42" s="550"/>
      <c r="R42" s="550"/>
      <c r="S42" s="550"/>
      <c r="T42" s="550"/>
      <c r="U42" s="550"/>
    </row>
    <row r="43" spans="1:21" ht="15.75">
      <c r="A43" s="245"/>
      <c r="B43" s="246"/>
      <c r="C43" s="245" t="s">
        <v>1624</v>
      </c>
      <c r="D43" s="246"/>
      <c r="E43" s="246"/>
      <c r="F43" s="247"/>
      <c r="G43" s="555">
        <f t="shared" ref="G43:P43" si="2">SUM(G8:G42)</f>
        <v>0</v>
      </c>
      <c r="H43" s="556">
        <f t="shared" si="2"/>
        <v>0</v>
      </c>
      <c r="I43" s="555">
        <f t="shared" si="2"/>
        <v>0</v>
      </c>
      <c r="J43" s="556">
        <f t="shared" si="2"/>
        <v>0</v>
      </c>
      <c r="K43" s="555">
        <f t="shared" si="2"/>
        <v>0</v>
      </c>
      <c r="L43" s="556">
        <f t="shared" si="2"/>
        <v>0</v>
      </c>
      <c r="M43" s="555">
        <f t="shared" si="2"/>
        <v>0</v>
      </c>
      <c r="N43" s="556">
        <f t="shared" si="2"/>
        <v>0</v>
      </c>
      <c r="O43" s="556">
        <f t="shared" si="2"/>
        <v>0</v>
      </c>
      <c r="P43" s="556">
        <f t="shared" si="2"/>
        <v>0</v>
      </c>
      <c r="Q43" s="511"/>
      <c r="R43" s="511"/>
      <c r="S43" s="511"/>
      <c r="T43" s="511"/>
      <c r="U43" s="511"/>
    </row>
    <row r="49" spans="8:16">
      <c r="H49" s="341"/>
      <c r="J49" s="341"/>
      <c r="L49" s="341"/>
      <c r="N49" s="341"/>
      <c r="P49" s="341"/>
    </row>
    <row r="50" spans="8:16">
      <c r="H50" s="341"/>
      <c r="J50" s="341"/>
      <c r="L50" s="341"/>
      <c r="N50" s="341"/>
      <c r="P50" s="341"/>
    </row>
    <row r="51" spans="8:16">
      <c r="H51" s="341"/>
      <c r="J51" s="341"/>
      <c r="L51" s="341"/>
      <c r="N51" s="341"/>
      <c r="P51" s="341"/>
    </row>
    <row r="52" spans="8:16">
      <c r="H52" s="341"/>
      <c r="J52" s="341"/>
      <c r="L52" s="341"/>
      <c r="N52" s="341"/>
      <c r="P52" s="341"/>
    </row>
    <row r="53" spans="8:16">
      <c r="H53" s="341"/>
      <c r="J53" s="341"/>
      <c r="L53" s="341"/>
      <c r="N53" s="341"/>
      <c r="P53" s="341"/>
    </row>
    <row r="54" spans="8:16">
      <c r="H54" s="341"/>
      <c r="J54" s="341"/>
      <c r="L54" s="341"/>
      <c r="N54" s="341"/>
      <c r="P54" s="341"/>
    </row>
    <row r="55" spans="8:16">
      <c r="H55" s="341"/>
      <c r="J55" s="341"/>
      <c r="L55" s="341"/>
      <c r="N55" s="341"/>
      <c r="P55" s="341"/>
    </row>
    <row r="56" spans="8:16">
      <c r="H56" s="341"/>
      <c r="J56" s="341"/>
      <c r="L56" s="341"/>
      <c r="N56" s="341"/>
      <c r="P56" s="341"/>
    </row>
    <row r="57" spans="8:16">
      <c r="H57" s="341"/>
      <c r="J57" s="341"/>
      <c r="L57" s="341"/>
      <c r="N57" s="341"/>
      <c r="P57" s="341"/>
    </row>
    <row r="58" spans="8:16">
      <c r="H58" s="341"/>
      <c r="J58" s="341"/>
      <c r="L58" s="341"/>
      <c r="N58" s="341"/>
      <c r="P58" s="341"/>
    </row>
    <row r="59" spans="8:16">
      <c r="H59" s="341"/>
      <c r="J59" s="341"/>
      <c r="L59" s="341"/>
      <c r="N59" s="341"/>
      <c r="P59" s="341"/>
    </row>
    <row r="60" spans="8:16">
      <c r="H60" s="341"/>
      <c r="J60" s="341"/>
      <c r="L60" s="341"/>
      <c r="N60" s="341"/>
      <c r="P60" s="341"/>
    </row>
    <row r="61" spans="8:16">
      <c r="H61" s="341"/>
      <c r="J61" s="341"/>
      <c r="L61" s="341"/>
      <c r="N61" s="341"/>
      <c r="P61" s="341"/>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U54"/>
  <sheetViews>
    <sheetView topLeftCell="G1" workbookViewId="0">
      <pane ySplit="8" topLeftCell="A23" activePane="bottomLeft" state="frozen"/>
      <selection activeCell="A7" sqref="A7"/>
      <selection pane="bottomLeft" activeCell="E42" sqref="E42"/>
    </sheetView>
  </sheetViews>
  <sheetFormatPr baseColWidth="10" defaultRowHeight="15"/>
  <cols>
    <col min="1" max="2" width="21.7109375" style="341" customWidth="1"/>
    <col min="3" max="6" width="27.42578125" style="341" customWidth="1"/>
    <col min="7" max="7" width="15.28515625" style="341" customWidth="1"/>
    <col min="8" max="8" width="13.7109375" style="516" bestFit="1" customWidth="1"/>
    <col min="9" max="9" width="15.28515625" style="341" customWidth="1"/>
    <col min="10" max="10" width="18.85546875" style="516" customWidth="1"/>
    <col min="11" max="11" width="11.42578125" style="341"/>
    <col min="12" max="12" width="13.7109375" style="516" bestFit="1" customWidth="1"/>
    <col min="13" max="13" width="11.42578125" style="341"/>
    <col min="14" max="14" width="13.7109375" style="516" bestFit="1" customWidth="1"/>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75">
      <c r="B1" s="499"/>
      <c r="C1" s="499"/>
      <c r="D1" s="499"/>
      <c r="E1" s="499"/>
      <c r="F1" s="499"/>
      <c r="G1" s="499" t="s">
        <v>1606</v>
      </c>
      <c r="J1" s="499"/>
      <c r="K1" s="499"/>
      <c r="L1" s="499"/>
      <c r="M1" s="499"/>
      <c r="N1" s="499"/>
      <c r="O1" s="499"/>
      <c r="P1" s="499"/>
      <c r="Q1" s="499"/>
      <c r="R1" s="499"/>
      <c r="S1" s="499"/>
      <c r="T1" s="499"/>
      <c r="U1" s="499"/>
    </row>
    <row r="2" spans="1:21" ht="18.75">
      <c r="A2" s="527" t="s">
        <v>1578</v>
      </c>
      <c r="B2" s="499"/>
      <c r="C2" s="499"/>
      <c r="D2" s="499"/>
      <c r="E2" s="499"/>
      <c r="F2" s="499"/>
      <c r="G2" s="499"/>
      <c r="J2" s="499"/>
      <c r="K2" s="499"/>
      <c r="L2" s="499"/>
      <c r="M2" s="499"/>
      <c r="N2" s="499"/>
      <c r="O2" s="499"/>
      <c r="P2" s="499"/>
      <c r="Q2" s="499"/>
      <c r="R2" s="499"/>
      <c r="S2" s="499"/>
      <c r="T2" s="499"/>
      <c r="U2" s="499"/>
    </row>
    <row r="3" spans="1:21">
      <c r="A3" s="656" t="s">
        <v>1607</v>
      </c>
      <c r="B3" s="656"/>
      <c r="C3" s="656"/>
      <c r="D3" s="656"/>
      <c r="E3" s="656"/>
      <c r="F3" s="656"/>
      <c r="G3" s="656"/>
      <c r="H3" s="656"/>
      <c r="I3" s="656"/>
      <c r="J3" s="656"/>
      <c r="K3" s="656"/>
      <c r="L3" s="656"/>
      <c r="M3" s="656"/>
      <c r="N3" s="656"/>
      <c r="O3" s="656"/>
      <c r="P3" s="656"/>
      <c r="Q3" s="656"/>
      <c r="R3" s="656"/>
      <c r="S3" s="656"/>
      <c r="T3" s="656"/>
      <c r="U3" s="656"/>
    </row>
    <row r="4" spans="1:21">
      <c r="A4" s="547" t="s">
        <v>1608</v>
      </c>
      <c r="B4" s="548"/>
      <c r="C4" s="548"/>
      <c r="D4" s="548"/>
      <c r="E4" s="548"/>
      <c r="F4" s="548"/>
      <c r="G4" s="548"/>
      <c r="H4" s="548"/>
      <c r="I4" s="548"/>
      <c r="J4" s="548"/>
      <c r="K4" s="548"/>
      <c r="L4" s="548"/>
      <c r="M4" s="548"/>
      <c r="N4" s="548"/>
      <c r="O4" s="548"/>
      <c r="P4" s="548"/>
      <c r="Q4" s="548"/>
      <c r="R4" s="548"/>
      <c r="S4" s="548"/>
      <c r="T4" s="548"/>
      <c r="U4" s="548"/>
    </row>
    <row r="5" spans="1:21">
      <c r="A5" s="525" t="s">
        <v>1609</v>
      </c>
      <c r="B5" s="527"/>
      <c r="C5" s="527"/>
      <c r="D5" s="527"/>
      <c r="E5" s="527"/>
      <c r="F5" s="527"/>
      <c r="G5" s="527"/>
      <c r="H5" s="527"/>
      <c r="I5" s="527"/>
      <c r="J5" s="527"/>
      <c r="K5" s="527"/>
      <c r="L5" s="527"/>
      <c r="M5" s="527"/>
      <c r="N5" s="527"/>
      <c r="O5" s="527"/>
      <c r="P5" s="527"/>
      <c r="Q5" s="527"/>
      <c r="R5" s="527"/>
      <c r="S5" s="527"/>
      <c r="T5" s="527"/>
      <c r="U5" s="527"/>
    </row>
    <row r="6" spans="1:21" ht="15" customHeight="1">
      <c r="A6" s="626" t="s">
        <v>96</v>
      </c>
      <c r="B6" s="625" t="s">
        <v>109</v>
      </c>
      <c r="C6" s="628" t="s">
        <v>86</v>
      </c>
      <c r="D6" s="628" t="s">
        <v>87</v>
      </c>
      <c r="E6" s="628" t="s">
        <v>383</v>
      </c>
      <c r="F6" s="628" t="s">
        <v>88</v>
      </c>
      <c r="G6" s="617" t="s">
        <v>98</v>
      </c>
      <c r="H6" s="620"/>
      <c r="I6" s="620"/>
      <c r="J6" s="620"/>
      <c r="K6" s="620"/>
      <c r="L6" s="620"/>
      <c r="M6" s="620"/>
      <c r="N6" s="618"/>
      <c r="O6" s="621" t="s">
        <v>99</v>
      </c>
      <c r="P6" s="622"/>
      <c r="Q6" s="625" t="s">
        <v>100</v>
      </c>
      <c r="R6" s="625" t="s">
        <v>101</v>
      </c>
      <c r="S6" s="625" t="s">
        <v>108</v>
      </c>
      <c r="T6" s="625" t="s">
        <v>107</v>
      </c>
      <c r="U6" s="614" t="s">
        <v>89</v>
      </c>
    </row>
    <row r="7" spans="1:21" ht="15" customHeight="1">
      <c r="A7" s="626"/>
      <c r="B7" s="626"/>
      <c r="C7" s="629"/>
      <c r="D7" s="629"/>
      <c r="E7" s="629"/>
      <c r="F7" s="629"/>
      <c r="G7" s="617" t="s">
        <v>102</v>
      </c>
      <c r="H7" s="618"/>
      <c r="I7" s="617" t="s">
        <v>103</v>
      </c>
      <c r="J7" s="618"/>
      <c r="K7" s="617" t="s">
        <v>104</v>
      </c>
      <c r="L7" s="618"/>
      <c r="M7" s="617" t="s">
        <v>105</v>
      </c>
      <c r="N7" s="618"/>
      <c r="O7" s="623"/>
      <c r="P7" s="624"/>
      <c r="Q7" s="626"/>
      <c r="R7" s="626"/>
      <c r="S7" s="626"/>
      <c r="T7" s="626"/>
      <c r="U7" s="615"/>
    </row>
    <row r="8" spans="1:21" ht="25.5">
      <c r="A8" s="627"/>
      <c r="B8" s="627"/>
      <c r="C8" s="630"/>
      <c r="D8" s="630"/>
      <c r="E8" s="630"/>
      <c r="F8" s="630"/>
      <c r="G8" s="317" t="s">
        <v>106</v>
      </c>
      <c r="H8" s="317" t="s">
        <v>12</v>
      </c>
      <c r="I8" s="317" t="s">
        <v>106</v>
      </c>
      <c r="J8" s="317" t="s">
        <v>12</v>
      </c>
      <c r="K8" s="317" t="s">
        <v>106</v>
      </c>
      <c r="L8" s="317" t="s">
        <v>12</v>
      </c>
      <c r="M8" s="317" t="s">
        <v>106</v>
      </c>
      <c r="N8" s="317" t="s">
        <v>12</v>
      </c>
      <c r="O8" s="317" t="s">
        <v>106</v>
      </c>
      <c r="P8" s="317" t="s">
        <v>12</v>
      </c>
      <c r="Q8" s="627"/>
      <c r="R8" s="627"/>
      <c r="S8" s="627"/>
      <c r="T8" s="627"/>
      <c r="U8" s="616"/>
    </row>
    <row r="9" spans="1:21" ht="15.75">
      <c r="A9" s="318"/>
      <c r="B9" s="319"/>
      <c r="C9" s="320"/>
      <c r="D9" s="320"/>
      <c r="E9" s="321"/>
      <c r="F9" s="320"/>
      <c r="G9" s="322"/>
      <c r="H9" s="322"/>
      <c r="I9" s="322"/>
      <c r="J9" s="322"/>
      <c r="K9" s="322"/>
      <c r="L9" s="322"/>
      <c r="M9" s="322"/>
      <c r="N9" s="322"/>
      <c r="O9" s="322"/>
      <c r="P9" s="322"/>
      <c r="Q9" s="323"/>
      <c r="R9" s="323"/>
      <c r="S9" s="323"/>
      <c r="T9" s="323"/>
      <c r="U9" s="324"/>
    </row>
    <row r="10" spans="1:21" ht="15.75">
      <c r="A10" s="653" t="s">
        <v>1607</v>
      </c>
      <c r="B10" s="653" t="s">
        <v>1610</v>
      </c>
      <c r="C10" s="549"/>
      <c r="D10" s="549"/>
      <c r="E10" s="549"/>
      <c r="F10" s="550"/>
      <c r="G10" s="550"/>
      <c r="H10" s="551"/>
      <c r="I10" s="550"/>
      <c r="J10" s="551"/>
      <c r="K10" s="550"/>
      <c r="L10" s="551"/>
      <c r="M10" s="550"/>
      <c r="N10" s="551"/>
      <c r="O10" s="552">
        <f>G10+I10+K10+M10</f>
        <v>0</v>
      </c>
      <c r="P10" s="290">
        <f>H10+J10+L10+N10</f>
        <v>0</v>
      </c>
      <c r="Q10" s="550"/>
      <c r="R10" s="550"/>
      <c r="S10" s="550"/>
      <c r="T10" s="550"/>
      <c r="U10" s="550"/>
    </row>
    <row r="11" spans="1:21" ht="15.75">
      <c r="A11" s="654"/>
      <c r="B11" s="654"/>
      <c r="C11" s="549"/>
      <c r="D11" s="549"/>
      <c r="E11" s="549"/>
      <c r="F11" s="550"/>
      <c r="G11" s="550"/>
      <c r="H11" s="551"/>
      <c r="I11" s="550"/>
      <c r="J11" s="551"/>
      <c r="K11" s="550"/>
      <c r="L11" s="551"/>
      <c r="M11" s="550"/>
      <c r="N11" s="551"/>
      <c r="O11" s="552">
        <f t="shared" ref="O11:P35" si="0">G11+I11+K11+M11</f>
        <v>0</v>
      </c>
      <c r="P11" s="290">
        <f t="shared" si="0"/>
        <v>0</v>
      </c>
      <c r="Q11" s="550"/>
      <c r="R11" s="550"/>
      <c r="S11" s="550"/>
      <c r="T11" s="550"/>
      <c r="U11" s="550"/>
    </row>
    <row r="12" spans="1:21" ht="15.75">
      <c r="A12" s="654"/>
      <c r="B12" s="654"/>
      <c r="C12" s="549"/>
      <c r="D12" s="549"/>
      <c r="E12" s="549"/>
      <c r="F12" s="550"/>
      <c r="G12" s="550"/>
      <c r="H12" s="551"/>
      <c r="I12" s="550"/>
      <c r="J12" s="551"/>
      <c r="K12" s="550"/>
      <c r="L12" s="551"/>
      <c r="M12" s="550"/>
      <c r="N12" s="551"/>
      <c r="O12" s="552">
        <f t="shared" si="0"/>
        <v>0</v>
      </c>
      <c r="P12" s="290">
        <f t="shared" si="0"/>
        <v>0</v>
      </c>
      <c r="Q12" s="550"/>
      <c r="R12" s="550"/>
      <c r="S12" s="550"/>
      <c r="T12" s="550"/>
      <c r="U12" s="550"/>
    </row>
    <row r="13" spans="1:21" ht="15.75">
      <c r="A13" s="654"/>
      <c r="B13" s="654"/>
      <c r="C13" s="549"/>
      <c r="D13" s="549"/>
      <c r="E13" s="549"/>
      <c r="F13" s="550"/>
      <c r="G13" s="550"/>
      <c r="H13" s="551"/>
      <c r="I13" s="550"/>
      <c r="J13" s="551"/>
      <c r="K13" s="550"/>
      <c r="L13" s="551"/>
      <c r="M13" s="550"/>
      <c r="N13" s="551"/>
      <c r="O13" s="552">
        <f t="shared" si="0"/>
        <v>0</v>
      </c>
      <c r="P13" s="290">
        <f t="shared" si="0"/>
        <v>0</v>
      </c>
      <c r="Q13" s="550"/>
      <c r="R13" s="550"/>
      <c r="S13" s="550"/>
      <c r="T13" s="550"/>
      <c r="U13" s="550"/>
    </row>
    <row r="14" spans="1:21" ht="15.75">
      <c r="A14" s="654"/>
      <c r="B14" s="654"/>
      <c r="C14" s="549"/>
      <c r="D14" s="549"/>
      <c r="E14" s="549"/>
      <c r="F14" s="550"/>
      <c r="G14" s="550"/>
      <c r="H14" s="551"/>
      <c r="I14" s="550"/>
      <c r="J14" s="551"/>
      <c r="K14" s="550"/>
      <c r="L14" s="551"/>
      <c r="M14" s="550"/>
      <c r="N14" s="551"/>
      <c r="O14" s="552">
        <f t="shared" si="0"/>
        <v>0</v>
      </c>
      <c r="P14" s="290">
        <f t="shared" si="0"/>
        <v>0</v>
      </c>
      <c r="Q14" s="550"/>
      <c r="R14" s="550"/>
      <c r="S14" s="550"/>
      <c r="T14" s="550"/>
      <c r="U14" s="550"/>
    </row>
    <row r="15" spans="1:21" ht="15.75">
      <c r="A15" s="655"/>
      <c r="B15" s="655"/>
      <c r="C15" s="549"/>
      <c r="D15" s="549"/>
      <c r="E15" s="549"/>
      <c r="F15" s="550"/>
      <c r="G15" s="550"/>
      <c r="H15" s="551"/>
      <c r="I15" s="550"/>
      <c r="J15" s="551"/>
      <c r="K15" s="550"/>
      <c r="L15" s="551"/>
      <c r="M15" s="550"/>
      <c r="N15" s="551"/>
      <c r="O15" s="552">
        <f t="shared" si="0"/>
        <v>0</v>
      </c>
      <c r="P15" s="290">
        <f t="shared" si="0"/>
        <v>0</v>
      </c>
      <c r="Q15" s="550"/>
      <c r="R15" s="550"/>
      <c r="S15" s="550"/>
      <c r="T15" s="550"/>
      <c r="U15" s="275"/>
    </row>
    <row r="16" spans="1:21" ht="15.75" customHeight="1">
      <c r="A16" s="653" t="s">
        <v>1608</v>
      </c>
      <c r="B16" s="653" t="s">
        <v>1611</v>
      </c>
      <c r="C16" s="549"/>
      <c r="D16" s="549"/>
      <c r="E16" s="549"/>
      <c r="F16" s="550"/>
      <c r="G16" s="550"/>
      <c r="H16" s="551"/>
      <c r="I16" s="550"/>
      <c r="J16" s="551"/>
      <c r="K16" s="553"/>
      <c r="L16" s="551"/>
      <c r="M16" s="550"/>
      <c r="N16" s="551"/>
      <c r="O16" s="552">
        <f t="shared" si="0"/>
        <v>0</v>
      </c>
      <c r="P16" s="290">
        <f t="shared" si="0"/>
        <v>0</v>
      </c>
      <c r="Q16" s="550"/>
      <c r="R16" s="550"/>
      <c r="S16" s="550"/>
      <c r="T16" s="550"/>
      <c r="U16" s="550"/>
    </row>
    <row r="17" spans="1:21" ht="15.75">
      <c r="A17" s="654"/>
      <c r="B17" s="654"/>
      <c r="C17" s="549"/>
      <c r="D17" s="549"/>
      <c r="E17" s="549"/>
      <c r="F17" s="550"/>
      <c r="G17" s="550"/>
      <c r="H17" s="551"/>
      <c r="I17" s="550"/>
      <c r="J17" s="551"/>
      <c r="K17" s="553"/>
      <c r="L17" s="551"/>
      <c r="M17" s="550"/>
      <c r="N17" s="551"/>
      <c r="O17" s="552">
        <f t="shared" si="0"/>
        <v>0</v>
      </c>
      <c r="P17" s="290">
        <f t="shared" si="0"/>
        <v>0</v>
      </c>
      <c r="Q17" s="550"/>
      <c r="R17" s="550"/>
      <c r="S17" s="550"/>
      <c r="T17" s="550"/>
      <c r="U17" s="550"/>
    </row>
    <row r="18" spans="1:21" ht="15.75">
      <c r="A18" s="654"/>
      <c r="B18" s="654"/>
      <c r="C18" s="549"/>
      <c r="D18" s="549"/>
      <c r="E18" s="549"/>
      <c r="F18" s="550"/>
      <c r="G18" s="550"/>
      <c r="H18" s="551"/>
      <c r="I18" s="550"/>
      <c r="J18" s="551"/>
      <c r="K18" s="553"/>
      <c r="L18" s="551"/>
      <c r="M18" s="550"/>
      <c r="N18" s="551"/>
      <c r="O18" s="552">
        <f t="shared" si="0"/>
        <v>0</v>
      </c>
      <c r="P18" s="290">
        <f t="shared" si="0"/>
        <v>0</v>
      </c>
      <c r="Q18" s="550"/>
      <c r="R18" s="550"/>
      <c r="S18" s="550"/>
      <c r="T18" s="550"/>
      <c r="U18" s="550"/>
    </row>
    <row r="19" spans="1:21" ht="15.75">
      <c r="A19" s="654"/>
      <c r="B19" s="654"/>
      <c r="C19" s="549"/>
      <c r="D19" s="549"/>
      <c r="E19" s="549"/>
      <c r="F19" s="550"/>
      <c r="G19" s="550"/>
      <c r="H19" s="551"/>
      <c r="I19" s="550"/>
      <c r="J19" s="551"/>
      <c r="K19" s="553"/>
      <c r="L19" s="551"/>
      <c r="M19" s="550"/>
      <c r="N19" s="551"/>
      <c r="O19" s="552">
        <f t="shared" si="0"/>
        <v>0</v>
      </c>
      <c r="P19" s="290">
        <f t="shared" si="0"/>
        <v>0</v>
      </c>
      <c r="Q19" s="550"/>
      <c r="R19" s="550"/>
      <c r="S19" s="550"/>
      <c r="T19" s="550"/>
      <c r="U19" s="550"/>
    </row>
    <row r="20" spans="1:21" ht="15.75">
      <c r="A20" s="654"/>
      <c r="B20" s="654"/>
      <c r="C20" s="549"/>
      <c r="D20" s="549"/>
      <c r="E20" s="549"/>
      <c r="F20" s="550"/>
      <c r="G20" s="550"/>
      <c r="H20" s="551"/>
      <c r="I20" s="550"/>
      <c r="J20" s="551"/>
      <c r="K20" s="550"/>
      <c r="L20" s="551"/>
      <c r="M20" s="550"/>
      <c r="N20" s="551"/>
      <c r="O20" s="552">
        <f t="shared" si="0"/>
        <v>0</v>
      </c>
      <c r="P20" s="290">
        <f t="shared" si="0"/>
        <v>0</v>
      </c>
      <c r="Q20" s="550"/>
      <c r="R20" s="550"/>
      <c r="S20" s="550"/>
      <c r="T20" s="550"/>
      <c r="U20" s="554"/>
    </row>
    <row r="21" spans="1:21" ht="15.75">
      <c r="A21" s="654"/>
      <c r="B21" s="654"/>
      <c r="C21" s="549"/>
      <c r="D21" s="549"/>
      <c r="E21" s="549"/>
      <c r="F21" s="550"/>
      <c r="G21" s="550"/>
      <c r="H21" s="551"/>
      <c r="I21" s="550"/>
      <c r="J21" s="551"/>
      <c r="K21" s="550"/>
      <c r="L21" s="551"/>
      <c r="M21" s="550"/>
      <c r="N21" s="551"/>
      <c r="O21" s="552">
        <f t="shared" si="0"/>
        <v>0</v>
      </c>
      <c r="P21" s="290">
        <f t="shared" si="0"/>
        <v>0</v>
      </c>
      <c r="Q21" s="550"/>
      <c r="R21" s="550"/>
      <c r="S21" s="550"/>
      <c r="T21" s="550"/>
      <c r="U21" s="554"/>
    </row>
    <row r="22" spans="1:21" ht="15.75">
      <c r="A22" s="654"/>
      <c r="B22" s="654"/>
      <c r="C22" s="549"/>
      <c r="D22" s="549"/>
      <c r="E22" s="549"/>
      <c r="F22" s="550"/>
      <c r="G22" s="550"/>
      <c r="H22" s="551"/>
      <c r="I22" s="550"/>
      <c r="J22" s="551"/>
      <c r="K22" s="550"/>
      <c r="L22" s="551"/>
      <c r="M22" s="550"/>
      <c r="N22" s="551"/>
      <c r="O22" s="552">
        <f t="shared" si="0"/>
        <v>0</v>
      </c>
      <c r="P22" s="290">
        <f t="shared" si="0"/>
        <v>0</v>
      </c>
      <c r="Q22" s="550"/>
      <c r="R22" s="550"/>
      <c r="S22" s="550"/>
      <c r="T22" s="550"/>
      <c r="U22" s="554"/>
    </row>
    <row r="23" spans="1:21" ht="15.75">
      <c r="A23" s="654"/>
      <c r="B23" s="654"/>
      <c r="C23" s="549"/>
      <c r="D23" s="549"/>
      <c r="E23" s="549"/>
      <c r="F23" s="550"/>
      <c r="G23" s="550"/>
      <c r="H23" s="551"/>
      <c r="I23" s="550"/>
      <c r="J23" s="551"/>
      <c r="K23" s="550"/>
      <c r="L23" s="551"/>
      <c r="M23" s="550"/>
      <c r="N23" s="551"/>
      <c r="O23" s="552">
        <f t="shared" si="0"/>
        <v>0</v>
      </c>
      <c r="P23" s="290">
        <f t="shared" si="0"/>
        <v>0</v>
      </c>
      <c r="Q23" s="550"/>
      <c r="R23" s="550"/>
      <c r="S23" s="550"/>
      <c r="T23" s="550"/>
      <c r="U23" s="554"/>
    </row>
    <row r="24" spans="1:21" ht="15.75">
      <c r="A24" s="654"/>
      <c r="B24" s="654"/>
      <c r="C24" s="549"/>
      <c r="D24" s="549"/>
      <c r="E24" s="549"/>
      <c r="F24" s="550"/>
      <c r="G24" s="550"/>
      <c r="H24" s="551"/>
      <c r="I24" s="550"/>
      <c r="J24" s="551"/>
      <c r="K24" s="550"/>
      <c r="L24" s="551"/>
      <c r="M24" s="550"/>
      <c r="N24" s="551"/>
      <c r="O24" s="552">
        <f t="shared" si="0"/>
        <v>0</v>
      </c>
      <c r="P24" s="290">
        <f t="shared" si="0"/>
        <v>0</v>
      </c>
      <c r="Q24" s="550"/>
      <c r="R24" s="550"/>
      <c r="S24" s="550"/>
      <c r="T24" s="550"/>
      <c r="U24" s="554"/>
    </row>
    <row r="25" spans="1:21" ht="15.75">
      <c r="A25" s="657" t="s">
        <v>1609</v>
      </c>
      <c r="B25" s="657" t="s">
        <v>1612</v>
      </c>
      <c r="C25" s="549"/>
      <c r="D25" s="549"/>
      <c r="E25" s="549"/>
      <c r="F25" s="550"/>
      <c r="G25" s="550"/>
      <c r="H25" s="551"/>
      <c r="I25" s="550"/>
      <c r="J25" s="551"/>
      <c r="K25" s="550"/>
      <c r="L25" s="551"/>
      <c r="M25" s="550"/>
      <c r="N25" s="551"/>
      <c r="O25" s="552">
        <f t="shared" si="0"/>
        <v>0</v>
      </c>
      <c r="P25" s="290">
        <f t="shared" si="0"/>
        <v>0</v>
      </c>
      <c r="Q25" s="550"/>
      <c r="R25" s="550"/>
      <c r="S25" s="550"/>
      <c r="T25" s="550"/>
      <c r="U25" s="554"/>
    </row>
    <row r="26" spans="1:21" ht="15.75">
      <c r="A26" s="657"/>
      <c r="B26" s="657"/>
      <c r="C26" s="549"/>
      <c r="D26" s="549"/>
      <c r="E26" s="549"/>
      <c r="F26" s="550"/>
      <c r="G26" s="550"/>
      <c r="H26" s="551"/>
      <c r="I26" s="550"/>
      <c r="J26" s="551"/>
      <c r="K26" s="550"/>
      <c r="L26" s="551"/>
      <c r="M26" s="550"/>
      <c r="N26" s="551"/>
      <c r="O26" s="552">
        <f t="shared" si="0"/>
        <v>0</v>
      </c>
      <c r="P26" s="290">
        <f t="shared" si="0"/>
        <v>0</v>
      </c>
      <c r="Q26" s="550"/>
      <c r="R26" s="550"/>
      <c r="S26" s="550"/>
      <c r="T26" s="550"/>
      <c r="U26" s="554"/>
    </row>
    <row r="27" spans="1:21" ht="15.75">
      <c r="A27" s="657"/>
      <c r="B27" s="657"/>
      <c r="C27" s="549"/>
      <c r="D27" s="549"/>
      <c r="E27" s="549"/>
      <c r="F27" s="550"/>
      <c r="G27" s="550"/>
      <c r="H27" s="551"/>
      <c r="I27" s="550"/>
      <c r="J27" s="551"/>
      <c r="K27" s="550"/>
      <c r="L27" s="551"/>
      <c r="M27" s="550"/>
      <c r="N27" s="551"/>
      <c r="O27" s="552">
        <f t="shared" si="0"/>
        <v>0</v>
      </c>
      <c r="P27" s="290">
        <f t="shared" si="0"/>
        <v>0</v>
      </c>
      <c r="Q27" s="550"/>
      <c r="R27" s="550"/>
      <c r="S27" s="550"/>
      <c r="T27" s="550"/>
      <c r="U27" s="554"/>
    </row>
    <row r="28" spans="1:21" ht="15.75">
      <c r="A28" s="657"/>
      <c r="B28" s="657"/>
      <c r="C28" s="549"/>
      <c r="D28" s="549"/>
      <c r="E28" s="549"/>
      <c r="F28" s="550"/>
      <c r="G28" s="550"/>
      <c r="H28" s="551"/>
      <c r="I28" s="550"/>
      <c r="J28" s="551"/>
      <c r="K28" s="550"/>
      <c r="L28" s="551"/>
      <c r="M28" s="550"/>
      <c r="N28" s="551"/>
      <c r="O28" s="552">
        <f t="shared" si="0"/>
        <v>0</v>
      </c>
      <c r="P28" s="290">
        <f t="shared" si="0"/>
        <v>0</v>
      </c>
      <c r="Q28" s="550"/>
      <c r="R28" s="550"/>
      <c r="S28" s="550"/>
      <c r="T28" s="550"/>
      <c r="U28" s="554"/>
    </row>
    <row r="29" spans="1:21" ht="15.75">
      <c r="A29" s="657"/>
      <c r="B29" s="657"/>
      <c r="C29" s="549"/>
      <c r="D29" s="549"/>
      <c r="E29" s="549"/>
      <c r="F29" s="550"/>
      <c r="G29" s="550"/>
      <c r="H29" s="551"/>
      <c r="I29" s="550"/>
      <c r="J29" s="551"/>
      <c r="K29" s="550"/>
      <c r="L29" s="551"/>
      <c r="M29" s="550"/>
      <c r="N29" s="551"/>
      <c r="O29" s="552">
        <f t="shared" si="0"/>
        <v>0</v>
      </c>
      <c r="P29" s="290">
        <f t="shared" si="0"/>
        <v>0</v>
      </c>
      <c r="Q29" s="550"/>
      <c r="R29" s="550"/>
      <c r="S29" s="550"/>
      <c r="T29" s="550"/>
      <c r="U29" s="554"/>
    </row>
    <row r="30" spans="1:21" ht="15.75">
      <c r="A30" s="657"/>
      <c r="B30" s="657"/>
      <c r="C30" s="549"/>
      <c r="D30" s="549"/>
      <c r="E30" s="549"/>
      <c r="F30" s="550"/>
      <c r="G30" s="550"/>
      <c r="H30" s="551"/>
      <c r="I30" s="550"/>
      <c r="J30" s="551"/>
      <c r="K30" s="550"/>
      <c r="L30" s="551"/>
      <c r="M30" s="550"/>
      <c r="N30" s="551"/>
      <c r="O30" s="552">
        <f t="shared" si="0"/>
        <v>0</v>
      </c>
      <c r="P30" s="290">
        <f t="shared" si="0"/>
        <v>0</v>
      </c>
      <c r="Q30" s="550"/>
      <c r="R30" s="550"/>
      <c r="S30" s="550"/>
      <c r="T30" s="550"/>
      <c r="U30" s="554"/>
    </row>
    <row r="31" spans="1:21" ht="15.75">
      <c r="A31" s="657"/>
      <c r="B31" s="657"/>
      <c r="C31" s="549"/>
      <c r="D31" s="549"/>
      <c r="E31" s="549"/>
      <c r="F31" s="550"/>
      <c r="G31" s="550"/>
      <c r="H31" s="551"/>
      <c r="I31" s="550"/>
      <c r="J31" s="551"/>
      <c r="K31" s="550"/>
      <c r="L31" s="551"/>
      <c r="M31" s="550"/>
      <c r="N31" s="551"/>
      <c r="O31" s="552">
        <f t="shared" si="0"/>
        <v>0</v>
      </c>
      <c r="P31" s="290">
        <f t="shared" si="0"/>
        <v>0</v>
      </c>
      <c r="Q31" s="550"/>
      <c r="R31" s="550"/>
      <c r="S31" s="550"/>
      <c r="T31" s="550"/>
      <c r="U31" s="554"/>
    </row>
    <row r="32" spans="1:21" ht="15.75">
      <c r="A32" s="657"/>
      <c r="B32" s="657"/>
      <c r="C32" s="549"/>
      <c r="D32" s="549"/>
      <c r="E32" s="549"/>
      <c r="F32" s="550"/>
      <c r="G32" s="550"/>
      <c r="H32" s="551"/>
      <c r="I32" s="550"/>
      <c r="J32" s="551"/>
      <c r="K32" s="550"/>
      <c r="L32" s="551"/>
      <c r="M32" s="550"/>
      <c r="N32" s="551"/>
      <c r="O32" s="552">
        <f t="shared" si="0"/>
        <v>0</v>
      </c>
      <c r="P32" s="290">
        <f t="shared" si="0"/>
        <v>0</v>
      </c>
      <c r="Q32" s="550"/>
      <c r="R32" s="550"/>
      <c r="S32" s="550"/>
      <c r="T32" s="550"/>
      <c r="U32" s="554"/>
    </row>
    <row r="33" spans="1:21" ht="15.75">
      <c r="A33" s="657"/>
      <c r="B33" s="657"/>
      <c r="C33" s="549"/>
      <c r="D33" s="549"/>
      <c r="E33" s="549"/>
      <c r="F33" s="550"/>
      <c r="G33" s="550"/>
      <c r="H33" s="551"/>
      <c r="I33" s="550"/>
      <c r="J33" s="551"/>
      <c r="K33" s="550"/>
      <c r="L33" s="551"/>
      <c r="M33" s="550"/>
      <c r="N33" s="551"/>
      <c r="O33" s="552">
        <f t="shared" si="0"/>
        <v>0</v>
      </c>
      <c r="P33" s="290">
        <f t="shared" si="0"/>
        <v>0</v>
      </c>
      <c r="Q33" s="550"/>
      <c r="R33" s="550"/>
      <c r="S33" s="550"/>
      <c r="T33" s="550"/>
      <c r="U33" s="554"/>
    </row>
    <row r="34" spans="1:21" ht="15.75">
      <c r="A34" s="657"/>
      <c r="B34" s="657"/>
      <c r="C34" s="549"/>
      <c r="D34" s="549"/>
      <c r="E34" s="549"/>
      <c r="F34" s="550"/>
      <c r="G34" s="550"/>
      <c r="H34" s="551"/>
      <c r="I34" s="550"/>
      <c r="J34" s="551"/>
      <c r="K34" s="550"/>
      <c r="L34" s="551"/>
      <c r="M34" s="550"/>
      <c r="N34" s="551"/>
      <c r="O34" s="552">
        <f t="shared" si="0"/>
        <v>0</v>
      </c>
      <c r="P34" s="290">
        <f t="shared" si="0"/>
        <v>0</v>
      </c>
      <c r="Q34" s="550"/>
      <c r="R34" s="550"/>
      <c r="S34" s="550"/>
      <c r="T34" s="550"/>
      <c r="U34" s="554"/>
    </row>
    <row r="35" spans="1:21" ht="15.75">
      <c r="A35" s="657"/>
      <c r="B35" s="657"/>
      <c r="C35" s="549"/>
      <c r="D35" s="549"/>
      <c r="E35" s="549"/>
      <c r="F35" s="550"/>
      <c r="G35" s="550"/>
      <c r="H35" s="551"/>
      <c r="I35" s="550"/>
      <c r="J35" s="551"/>
      <c r="K35" s="550"/>
      <c r="L35" s="551"/>
      <c r="M35" s="550"/>
      <c r="N35" s="551"/>
      <c r="O35" s="552">
        <f t="shared" si="0"/>
        <v>0</v>
      </c>
      <c r="P35" s="290">
        <f t="shared" si="0"/>
        <v>0</v>
      </c>
      <c r="Q35" s="550"/>
      <c r="R35" s="550"/>
      <c r="S35" s="550"/>
      <c r="T35" s="550"/>
      <c r="U35" s="550"/>
    </row>
    <row r="36" spans="1:21" ht="15.75">
      <c r="A36" s="245"/>
      <c r="B36" s="246"/>
      <c r="C36" s="245" t="s">
        <v>1613</v>
      </c>
      <c r="D36" s="246"/>
      <c r="E36" s="246"/>
      <c r="F36" s="247"/>
      <c r="G36" s="555">
        <f t="shared" ref="G36:P36" si="1">SUM(G10:G35)</f>
        <v>0</v>
      </c>
      <c r="H36" s="556">
        <f t="shared" si="1"/>
        <v>0</v>
      </c>
      <c r="I36" s="555">
        <f t="shared" si="1"/>
        <v>0</v>
      </c>
      <c r="J36" s="556">
        <f t="shared" si="1"/>
        <v>0</v>
      </c>
      <c r="K36" s="555">
        <f t="shared" si="1"/>
        <v>0</v>
      </c>
      <c r="L36" s="556">
        <f t="shared" si="1"/>
        <v>0</v>
      </c>
      <c r="M36" s="555">
        <f t="shared" si="1"/>
        <v>0</v>
      </c>
      <c r="N36" s="556">
        <f t="shared" si="1"/>
        <v>0</v>
      </c>
      <c r="O36" s="556">
        <f t="shared" si="1"/>
        <v>0</v>
      </c>
      <c r="P36" s="556">
        <f t="shared" si="1"/>
        <v>0</v>
      </c>
      <c r="Q36" s="511"/>
      <c r="R36" s="511"/>
      <c r="S36" s="511"/>
      <c r="T36" s="511"/>
      <c r="U36" s="511"/>
    </row>
    <row r="42" spans="1:21">
      <c r="H42" s="341"/>
      <c r="J42" s="341"/>
      <c r="L42" s="341"/>
      <c r="N42" s="341"/>
      <c r="P42" s="341"/>
    </row>
    <row r="43" spans="1:21">
      <c r="H43" s="341"/>
      <c r="J43" s="341"/>
      <c r="L43" s="341"/>
      <c r="N43" s="341"/>
      <c r="P43" s="341"/>
    </row>
    <row r="44" spans="1:21">
      <c r="H44" s="341"/>
      <c r="J44" s="341"/>
      <c r="L44" s="341"/>
      <c r="N44" s="341"/>
      <c r="P44" s="341"/>
    </row>
    <row r="45" spans="1:21">
      <c r="H45" s="341"/>
      <c r="J45" s="341"/>
      <c r="L45" s="341"/>
      <c r="N45" s="341"/>
      <c r="P45" s="341"/>
    </row>
    <row r="46" spans="1:21">
      <c r="H46" s="341"/>
      <c r="J46" s="341"/>
      <c r="L46" s="341"/>
      <c r="N46" s="341"/>
      <c r="P46" s="341"/>
    </row>
    <row r="47" spans="1:21">
      <c r="H47" s="341"/>
      <c r="J47" s="341"/>
      <c r="L47" s="341"/>
      <c r="N47" s="341"/>
      <c r="P47" s="341"/>
    </row>
    <row r="48" spans="1:21">
      <c r="H48" s="341"/>
      <c r="J48" s="341"/>
      <c r="L48" s="341"/>
      <c r="N48" s="341"/>
      <c r="P48" s="341"/>
    </row>
    <row r="49" spans="8:16">
      <c r="H49" s="341"/>
      <c r="J49" s="341"/>
      <c r="L49" s="341"/>
      <c r="N49" s="341"/>
      <c r="P49" s="341"/>
    </row>
    <row r="50" spans="8:16">
      <c r="H50" s="341"/>
      <c r="J50" s="341"/>
      <c r="L50" s="341"/>
      <c r="N50" s="341"/>
      <c r="P50" s="341"/>
    </row>
    <row r="51" spans="8:16">
      <c r="H51" s="341"/>
      <c r="J51" s="341"/>
      <c r="L51" s="341"/>
      <c r="N51" s="341"/>
      <c r="P51" s="341"/>
    </row>
    <row r="52" spans="8:16">
      <c r="H52" s="341"/>
      <c r="J52" s="341"/>
      <c r="L52" s="341"/>
      <c r="N52" s="341"/>
      <c r="P52" s="341"/>
    </row>
    <row r="53" spans="8:16">
      <c r="H53" s="341"/>
      <c r="J53" s="341"/>
      <c r="L53" s="341"/>
      <c r="N53" s="341"/>
      <c r="P53" s="341"/>
    </row>
    <row r="54" spans="8:16">
      <c r="H54" s="341"/>
      <c r="J54" s="341"/>
      <c r="L54" s="341"/>
      <c r="N54" s="341"/>
      <c r="P54" s="341"/>
    </row>
  </sheetData>
  <mergeCells count="24">
    <mergeCell ref="A3:U3"/>
    <mergeCell ref="A6:A8"/>
    <mergeCell ref="B6:B8"/>
    <mergeCell ref="C6:C8"/>
    <mergeCell ref="D6:D8"/>
    <mergeCell ref="E6:E8"/>
    <mergeCell ref="F6:F8"/>
    <mergeCell ref="G6:N6"/>
    <mergeCell ref="O6:P7"/>
    <mergeCell ref="Q6:Q8"/>
    <mergeCell ref="R6:R8"/>
    <mergeCell ref="S6:S8"/>
    <mergeCell ref="T6:T8"/>
    <mergeCell ref="U6:U8"/>
    <mergeCell ref="G7:H7"/>
    <mergeCell ref="I7:J7"/>
    <mergeCell ref="K7:L7"/>
    <mergeCell ref="M7:N7"/>
    <mergeCell ref="A10:A15"/>
    <mergeCell ref="B10:B15"/>
    <mergeCell ref="A16:A24"/>
    <mergeCell ref="B16:B24"/>
    <mergeCell ref="A25:A35"/>
    <mergeCell ref="B25:B35"/>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U249"/>
  <sheetViews>
    <sheetView topLeftCell="G1" workbookViewId="0">
      <pane ySplit="6" topLeftCell="A10" activePane="bottomLeft" state="frozen"/>
      <selection activeCell="P6" sqref="P6"/>
      <selection pane="bottomLeft" activeCell="C12" sqref="C12"/>
    </sheetView>
  </sheetViews>
  <sheetFormatPr baseColWidth="10" defaultRowHeight="15"/>
  <cols>
    <col min="1" max="1" width="21.7109375" style="341" customWidth="1"/>
    <col min="2" max="2" width="42.85546875" style="341" customWidth="1"/>
    <col min="3" max="6" width="27.42578125" style="341" customWidth="1"/>
    <col min="7" max="7" width="15.28515625" style="341" customWidth="1"/>
    <col min="8" max="8" width="12.140625" style="516" bestFit="1" customWidth="1"/>
    <col min="9" max="9" width="15.28515625" style="341" customWidth="1"/>
    <col min="10" max="10" width="12.140625" style="516" bestFit="1" customWidth="1"/>
    <col min="11" max="11" width="15.28515625" style="341" customWidth="1"/>
    <col min="12" max="12" width="12.140625" style="516" bestFit="1" customWidth="1"/>
    <col min="13" max="13" width="15.28515625" style="341" customWidth="1"/>
    <col min="14" max="14" width="11.42578125" style="516"/>
    <col min="15" max="15" width="15.28515625" style="341" customWidth="1"/>
    <col min="16" max="16" width="15.7109375" style="516" customWidth="1"/>
    <col min="17" max="17" width="14.28515625" style="341" hidden="1" customWidth="1"/>
    <col min="18" max="20" width="14.28515625" style="341" customWidth="1"/>
    <col min="21" max="21" width="17" style="341" customWidth="1"/>
    <col min="22" max="16384" width="11.42578125" style="341"/>
  </cols>
  <sheetData>
    <row r="1" spans="1:21" s="538" customFormat="1" ht="18" customHeight="1">
      <c r="B1" s="499"/>
      <c r="C1" s="499"/>
      <c r="D1" s="499"/>
      <c r="E1" s="499"/>
      <c r="F1" s="499"/>
      <c r="G1" s="499" t="s">
        <v>1598</v>
      </c>
      <c r="I1" s="499"/>
      <c r="J1" s="499"/>
      <c r="K1" s="499"/>
      <c r="L1" s="499"/>
      <c r="M1" s="499"/>
      <c r="N1" s="499"/>
      <c r="O1" s="499"/>
      <c r="P1" s="499"/>
      <c r="Q1" s="499"/>
      <c r="R1" s="499"/>
      <c r="S1" s="499"/>
      <c r="T1" s="499"/>
      <c r="U1" s="499"/>
    </row>
    <row r="2" spans="1:21" s="538" customFormat="1" ht="18" customHeight="1">
      <c r="A2" s="539" t="s">
        <v>1599</v>
      </c>
      <c r="B2" s="499"/>
      <c r="C2" s="499"/>
      <c r="D2" s="499"/>
      <c r="E2" s="499"/>
      <c r="F2" s="499"/>
      <c r="G2" s="499"/>
      <c r="I2" s="499"/>
      <c r="J2" s="499"/>
      <c r="K2" s="499"/>
      <c r="L2" s="499"/>
      <c r="M2" s="499"/>
      <c r="N2" s="499"/>
      <c r="O2" s="499"/>
      <c r="P2" s="499"/>
      <c r="Q2" s="499"/>
      <c r="R2" s="499"/>
      <c r="S2" s="499"/>
      <c r="T2" s="499"/>
      <c r="U2" s="499"/>
    </row>
    <row r="3" spans="1:21" s="538" customFormat="1" ht="18.75">
      <c r="A3" s="540" t="s">
        <v>1600</v>
      </c>
      <c r="B3" s="499"/>
      <c r="C3" s="499"/>
      <c r="D3" s="499"/>
      <c r="E3" s="499"/>
      <c r="F3" s="499"/>
      <c r="G3" s="499"/>
      <c r="I3" s="499"/>
      <c r="J3" s="499"/>
      <c r="K3" s="499"/>
      <c r="L3" s="499"/>
      <c r="M3" s="499"/>
      <c r="N3" s="499"/>
      <c r="O3" s="499"/>
      <c r="P3" s="499"/>
      <c r="Q3" s="499"/>
      <c r="R3" s="499"/>
      <c r="S3" s="499"/>
      <c r="T3" s="499"/>
      <c r="U3" s="499"/>
    </row>
    <row r="4" spans="1:21" s="66" customFormat="1" ht="15.75" customHeight="1">
      <c r="A4" s="626" t="s">
        <v>96</v>
      </c>
      <c r="B4" s="625" t="s">
        <v>109</v>
      </c>
      <c r="C4" s="628" t="s">
        <v>86</v>
      </c>
      <c r="D4" s="628" t="s">
        <v>87</v>
      </c>
      <c r="E4" s="628"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s="66" customFormat="1" ht="15" customHeight="1">
      <c r="A5" s="626"/>
      <c r="B5" s="626"/>
      <c r="C5" s="629"/>
      <c r="D5" s="629"/>
      <c r="E5" s="629"/>
      <c r="F5" s="629"/>
      <c r="G5" s="617" t="s">
        <v>102</v>
      </c>
      <c r="H5" s="618"/>
      <c r="I5" s="617" t="s">
        <v>103</v>
      </c>
      <c r="J5" s="618"/>
      <c r="K5" s="617" t="s">
        <v>104</v>
      </c>
      <c r="L5" s="618"/>
      <c r="M5" s="617" t="s">
        <v>105</v>
      </c>
      <c r="N5" s="618"/>
      <c r="O5" s="623"/>
      <c r="P5" s="624"/>
      <c r="Q5" s="626"/>
      <c r="R5" s="626"/>
      <c r="S5" s="626"/>
      <c r="T5" s="626"/>
      <c r="U5" s="615"/>
    </row>
    <row r="6" spans="1:21" s="67" customFormat="1" ht="25.5">
      <c r="A6" s="627"/>
      <c r="B6" s="627"/>
      <c r="C6" s="630"/>
      <c r="D6" s="630"/>
      <c r="E6" s="630"/>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s="67" customFormat="1" ht="15.75">
      <c r="A7" s="318"/>
      <c r="B7" s="319"/>
      <c r="C7" s="320"/>
      <c r="D7" s="320"/>
      <c r="E7" s="321"/>
      <c r="F7" s="320"/>
      <c r="G7" s="322"/>
      <c r="H7" s="322"/>
      <c r="I7" s="322"/>
      <c r="J7" s="322"/>
      <c r="K7" s="322"/>
      <c r="L7" s="322"/>
      <c r="M7" s="322"/>
      <c r="N7" s="322"/>
      <c r="O7" s="322"/>
      <c r="P7" s="322"/>
      <c r="Q7" s="323"/>
      <c r="R7" s="323"/>
      <c r="S7" s="323"/>
      <c r="T7" s="323"/>
      <c r="U7" s="324"/>
    </row>
    <row r="8" spans="1:21" ht="15.75">
      <c r="A8" s="658" t="s">
        <v>1601</v>
      </c>
      <c r="B8" s="658" t="s">
        <v>1602</v>
      </c>
      <c r="C8" s="530"/>
      <c r="D8" s="530"/>
      <c r="E8" s="530"/>
      <c r="F8" s="529"/>
      <c r="G8" s="541"/>
      <c r="H8" s="542"/>
      <c r="I8" s="541"/>
      <c r="J8" s="542"/>
      <c r="K8" s="541"/>
      <c r="L8" s="542"/>
      <c r="M8" s="541"/>
      <c r="N8" s="542"/>
      <c r="O8" s="543">
        <f>G8+I8+K8+M8</f>
        <v>0</v>
      </c>
      <c r="P8" s="544">
        <f>H8+J8+L8+N8</f>
        <v>0</v>
      </c>
      <c r="Q8" s="504"/>
      <c r="R8" s="504"/>
      <c r="S8" s="227"/>
      <c r="T8" s="227"/>
      <c r="U8" s="227"/>
    </row>
    <row r="9" spans="1:21" ht="15.75">
      <c r="A9" s="658"/>
      <c r="B9" s="658"/>
      <c r="C9" s="530"/>
      <c r="D9" s="530"/>
      <c r="E9" s="530"/>
      <c r="F9" s="529"/>
      <c r="G9" s="541"/>
      <c r="H9" s="542"/>
      <c r="I9" s="541"/>
      <c r="J9" s="542"/>
      <c r="K9" s="541"/>
      <c r="L9" s="542"/>
      <c r="M9" s="541"/>
      <c r="N9" s="542"/>
      <c r="O9" s="543">
        <f t="shared" ref="O9:P26" si="0">G9+I9+K9+M9</f>
        <v>0</v>
      </c>
      <c r="P9" s="544">
        <f t="shared" si="0"/>
        <v>0</v>
      </c>
      <c r="Q9" s="504"/>
      <c r="R9" s="504"/>
      <c r="S9" s="227"/>
      <c r="T9" s="227"/>
      <c r="U9" s="227"/>
    </row>
    <row r="10" spans="1:21" ht="15.75">
      <c r="A10" s="658"/>
      <c r="B10" s="658"/>
      <c r="C10" s="530"/>
      <c r="D10" s="530"/>
      <c r="E10" s="530"/>
      <c r="F10" s="529"/>
      <c r="G10" s="541"/>
      <c r="H10" s="542"/>
      <c r="I10" s="541"/>
      <c r="J10" s="542"/>
      <c r="K10" s="541"/>
      <c r="L10" s="542"/>
      <c r="M10" s="541"/>
      <c r="N10" s="542"/>
      <c r="O10" s="543">
        <f t="shared" si="0"/>
        <v>0</v>
      </c>
      <c r="P10" s="544">
        <f t="shared" si="0"/>
        <v>0</v>
      </c>
      <c r="Q10" s="504"/>
      <c r="R10" s="504"/>
      <c r="S10" s="227"/>
      <c r="T10" s="227"/>
      <c r="U10" s="227"/>
    </row>
    <row r="11" spans="1:21" ht="15.75">
      <c r="A11" s="658"/>
      <c r="B11" s="658"/>
      <c r="C11" s="530"/>
      <c r="D11" s="530"/>
      <c r="E11" s="530"/>
      <c r="F11" s="529"/>
      <c r="G11" s="541"/>
      <c r="H11" s="542"/>
      <c r="I11" s="541"/>
      <c r="J11" s="542"/>
      <c r="K11" s="541"/>
      <c r="L11" s="542"/>
      <c r="M11" s="541"/>
      <c r="N11" s="542"/>
      <c r="O11" s="543">
        <f t="shared" si="0"/>
        <v>0</v>
      </c>
      <c r="P11" s="544">
        <f t="shared" si="0"/>
        <v>0</v>
      </c>
      <c r="Q11" s="504"/>
      <c r="R11" s="504"/>
      <c r="S11" s="227"/>
      <c r="T11" s="227"/>
      <c r="U11" s="227"/>
    </row>
    <row r="12" spans="1:21" ht="15.75">
      <c r="A12" s="658"/>
      <c r="B12" s="658"/>
      <c r="C12" s="530"/>
      <c r="D12" s="530"/>
      <c r="E12" s="530"/>
      <c r="F12" s="529"/>
      <c r="G12" s="541"/>
      <c r="H12" s="542"/>
      <c r="I12" s="541"/>
      <c r="J12" s="542"/>
      <c r="K12" s="541"/>
      <c r="L12" s="542"/>
      <c r="M12" s="541"/>
      <c r="N12" s="542"/>
      <c r="O12" s="543">
        <f t="shared" si="0"/>
        <v>0</v>
      </c>
      <c r="P12" s="544">
        <f t="shared" si="0"/>
        <v>0</v>
      </c>
      <c r="Q12" s="504"/>
      <c r="R12" s="504"/>
      <c r="S12" s="227"/>
      <c r="T12" s="227"/>
      <c r="U12" s="227"/>
    </row>
    <row r="13" spans="1:21" ht="15.75">
      <c r="A13" s="658"/>
      <c r="B13" s="658"/>
      <c r="C13" s="530"/>
      <c r="D13" s="530"/>
      <c r="E13" s="530"/>
      <c r="F13" s="529"/>
      <c r="G13" s="541"/>
      <c r="H13" s="542"/>
      <c r="I13" s="541"/>
      <c r="J13" s="542"/>
      <c r="K13" s="541"/>
      <c r="L13" s="542"/>
      <c r="M13" s="541"/>
      <c r="N13" s="542"/>
      <c r="O13" s="543">
        <f t="shared" si="0"/>
        <v>0</v>
      </c>
      <c r="P13" s="544">
        <f t="shared" si="0"/>
        <v>0</v>
      </c>
      <c r="Q13" s="504"/>
      <c r="R13" s="504"/>
      <c r="S13" s="227"/>
      <c r="T13" s="227"/>
      <c r="U13" s="227"/>
    </row>
    <row r="14" spans="1:21" ht="15.75">
      <c r="A14" s="658"/>
      <c r="B14" s="658" t="s">
        <v>1603</v>
      </c>
      <c r="C14" s="530"/>
      <c r="D14" s="530"/>
      <c r="E14" s="530"/>
      <c r="F14" s="529"/>
      <c r="G14" s="541"/>
      <c r="H14" s="542"/>
      <c r="I14" s="541"/>
      <c r="J14" s="542"/>
      <c r="K14" s="541"/>
      <c r="L14" s="542"/>
      <c r="M14" s="541"/>
      <c r="N14" s="542"/>
      <c r="O14" s="543">
        <f t="shared" si="0"/>
        <v>0</v>
      </c>
      <c r="P14" s="544">
        <f t="shared" si="0"/>
        <v>0</v>
      </c>
      <c r="Q14" s="504"/>
      <c r="R14" s="504"/>
      <c r="S14" s="227"/>
      <c r="T14" s="227"/>
      <c r="U14" s="227"/>
    </row>
    <row r="15" spans="1:21" ht="15.75">
      <c r="A15" s="658"/>
      <c r="B15" s="658"/>
      <c r="C15" s="530"/>
      <c r="D15" s="530"/>
      <c r="E15" s="530"/>
      <c r="F15" s="529"/>
      <c r="G15" s="541"/>
      <c r="H15" s="542"/>
      <c r="I15" s="541"/>
      <c r="J15" s="542"/>
      <c r="K15" s="541"/>
      <c r="L15" s="542"/>
      <c r="M15" s="541"/>
      <c r="N15" s="542"/>
      <c r="O15" s="543">
        <f t="shared" si="0"/>
        <v>0</v>
      </c>
      <c r="P15" s="544">
        <f t="shared" si="0"/>
        <v>0</v>
      </c>
      <c r="Q15" s="504"/>
      <c r="R15" s="504"/>
      <c r="S15" s="227"/>
      <c r="T15" s="227"/>
      <c r="U15" s="227"/>
    </row>
    <row r="16" spans="1:21" ht="15.75">
      <c r="A16" s="658"/>
      <c r="B16" s="658"/>
      <c r="C16" s="530"/>
      <c r="D16" s="530"/>
      <c r="E16" s="530"/>
      <c r="F16" s="529"/>
      <c r="G16" s="541"/>
      <c r="H16" s="542"/>
      <c r="I16" s="541"/>
      <c r="J16" s="542"/>
      <c r="K16" s="541"/>
      <c r="L16" s="542"/>
      <c r="M16" s="541"/>
      <c r="N16" s="542"/>
      <c r="O16" s="543">
        <f t="shared" si="0"/>
        <v>0</v>
      </c>
      <c r="P16" s="544">
        <f t="shared" si="0"/>
        <v>0</v>
      </c>
      <c r="Q16" s="504"/>
      <c r="R16" s="504"/>
      <c r="S16" s="227"/>
      <c r="T16" s="227"/>
      <c r="U16" s="227"/>
    </row>
    <row r="17" spans="1:21" ht="15.75">
      <c r="A17" s="658"/>
      <c r="B17" s="658"/>
      <c r="C17" s="530"/>
      <c r="D17" s="530"/>
      <c r="E17" s="530"/>
      <c r="F17" s="529"/>
      <c r="G17" s="541"/>
      <c r="H17" s="542"/>
      <c r="I17" s="541"/>
      <c r="J17" s="542"/>
      <c r="K17" s="541"/>
      <c r="L17" s="542"/>
      <c r="M17" s="541"/>
      <c r="N17" s="542"/>
      <c r="O17" s="543">
        <f t="shared" si="0"/>
        <v>0</v>
      </c>
      <c r="P17" s="544">
        <f t="shared" si="0"/>
        <v>0</v>
      </c>
      <c r="Q17" s="504"/>
      <c r="R17" s="504"/>
      <c r="S17" s="227"/>
      <c r="T17" s="227"/>
      <c r="U17" s="227"/>
    </row>
    <row r="18" spans="1:21" ht="15.75">
      <c r="A18" s="658"/>
      <c r="B18" s="658"/>
      <c r="C18" s="530"/>
      <c r="D18" s="530"/>
      <c r="E18" s="530"/>
      <c r="F18" s="529"/>
      <c r="G18" s="541"/>
      <c r="H18" s="542"/>
      <c r="I18" s="541"/>
      <c r="J18" s="542"/>
      <c r="K18" s="541"/>
      <c r="L18" s="542"/>
      <c r="M18" s="541"/>
      <c r="N18" s="542"/>
      <c r="O18" s="543">
        <f t="shared" si="0"/>
        <v>0</v>
      </c>
      <c r="P18" s="544">
        <f t="shared" si="0"/>
        <v>0</v>
      </c>
      <c r="Q18" s="504"/>
      <c r="R18" s="504"/>
      <c r="S18" s="227"/>
      <c r="T18" s="227"/>
      <c r="U18" s="227"/>
    </row>
    <row r="19" spans="1:21" ht="15.75">
      <c r="A19" s="658"/>
      <c r="B19" s="658"/>
      <c r="C19" s="530"/>
      <c r="D19" s="530"/>
      <c r="E19" s="530"/>
      <c r="F19" s="529"/>
      <c r="G19" s="541"/>
      <c r="H19" s="542"/>
      <c r="I19" s="541"/>
      <c r="J19" s="542"/>
      <c r="K19" s="541"/>
      <c r="L19" s="542"/>
      <c r="M19" s="541"/>
      <c r="N19" s="542"/>
      <c r="O19" s="543">
        <f t="shared" si="0"/>
        <v>0</v>
      </c>
      <c r="P19" s="544">
        <f t="shared" si="0"/>
        <v>0</v>
      </c>
      <c r="Q19" s="504"/>
      <c r="R19" s="504"/>
      <c r="S19" s="227"/>
      <c r="T19" s="227"/>
      <c r="U19" s="227"/>
    </row>
    <row r="20" spans="1:21" ht="15.75">
      <c r="A20" s="658"/>
      <c r="B20" s="658" t="s">
        <v>1604</v>
      </c>
      <c r="C20" s="530"/>
      <c r="D20" s="530"/>
      <c r="E20" s="530"/>
      <c r="F20" s="529"/>
      <c r="G20" s="541"/>
      <c r="H20" s="542"/>
      <c r="I20" s="541"/>
      <c r="J20" s="542"/>
      <c r="K20" s="541"/>
      <c r="L20" s="542"/>
      <c r="M20" s="541"/>
      <c r="N20" s="542"/>
      <c r="O20" s="543">
        <f t="shared" si="0"/>
        <v>0</v>
      </c>
      <c r="P20" s="544">
        <f t="shared" si="0"/>
        <v>0</v>
      </c>
      <c r="Q20" s="504"/>
      <c r="R20" s="504"/>
      <c r="S20" s="227"/>
      <c r="T20" s="227"/>
      <c r="U20" s="227"/>
    </row>
    <row r="21" spans="1:21" ht="15.75">
      <c r="A21" s="658"/>
      <c r="B21" s="658"/>
      <c r="C21" s="530"/>
      <c r="D21" s="530"/>
      <c r="E21" s="530"/>
      <c r="F21" s="529"/>
      <c r="G21" s="541"/>
      <c r="H21" s="542"/>
      <c r="I21" s="541"/>
      <c r="J21" s="542"/>
      <c r="K21" s="541"/>
      <c r="L21" s="542"/>
      <c r="M21" s="541"/>
      <c r="N21" s="542"/>
      <c r="O21" s="543">
        <f t="shared" si="0"/>
        <v>0</v>
      </c>
      <c r="P21" s="544">
        <f t="shared" si="0"/>
        <v>0</v>
      </c>
      <c r="Q21" s="504"/>
      <c r="R21" s="504"/>
      <c r="S21" s="227"/>
      <c r="T21" s="227"/>
      <c r="U21" s="227"/>
    </row>
    <row r="22" spans="1:21" ht="15.75">
      <c r="A22" s="658"/>
      <c r="B22" s="658"/>
      <c r="C22" s="530"/>
      <c r="D22" s="530"/>
      <c r="E22" s="530"/>
      <c r="F22" s="529"/>
      <c r="G22" s="541"/>
      <c r="H22" s="542"/>
      <c r="I22" s="541"/>
      <c r="J22" s="542"/>
      <c r="K22" s="541"/>
      <c r="L22" s="542"/>
      <c r="M22" s="541"/>
      <c r="N22" s="542"/>
      <c r="O22" s="543">
        <f t="shared" si="0"/>
        <v>0</v>
      </c>
      <c r="P22" s="544">
        <f t="shared" si="0"/>
        <v>0</v>
      </c>
      <c r="Q22" s="504"/>
      <c r="R22" s="504"/>
      <c r="S22" s="227"/>
      <c r="T22" s="227"/>
      <c r="U22" s="227"/>
    </row>
    <row r="23" spans="1:21" ht="15.75">
      <c r="A23" s="658"/>
      <c r="B23" s="658"/>
      <c r="C23" s="530"/>
      <c r="D23" s="530"/>
      <c r="E23" s="530"/>
      <c r="F23" s="529"/>
      <c r="G23" s="541"/>
      <c r="H23" s="542"/>
      <c r="I23" s="541"/>
      <c r="J23" s="542"/>
      <c r="K23" s="541"/>
      <c r="L23" s="542"/>
      <c r="M23" s="541"/>
      <c r="N23" s="542"/>
      <c r="O23" s="543">
        <f t="shared" si="0"/>
        <v>0</v>
      </c>
      <c r="P23" s="544">
        <f t="shared" si="0"/>
        <v>0</v>
      </c>
      <c r="Q23" s="504"/>
      <c r="R23" s="504"/>
      <c r="S23" s="227"/>
      <c r="T23" s="227"/>
      <c r="U23" s="227"/>
    </row>
    <row r="24" spans="1:21" ht="15.75">
      <c r="A24" s="658"/>
      <c r="B24" s="658"/>
      <c r="C24" s="545"/>
      <c r="D24" s="530"/>
      <c r="E24" s="530"/>
      <c r="F24" s="529"/>
      <c r="G24" s="541"/>
      <c r="H24" s="542"/>
      <c r="I24" s="541"/>
      <c r="J24" s="542"/>
      <c r="K24" s="541"/>
      <c r="L24" s="542"/>
      <c r="M24" s="541"/>
      <c r="N24" s="542"/>
      <c r="O24" s="543">
        <f t="shared" si="0"/>
        <v>0</v>
      </c>
      <c r="P24" s="544">
        <f t="shared" si="0"/>
        <v>0</v>
      </c>
      <c r="Q24" s="504"/>
      <c r="R24" s="504"/>
      <c r="S24" s="227"/>
      <c r="T24" s="227"/>
      <c r="U24" s="227"/>
    </row>
    <row r="25" spans="1:21" ht="15.75">
      <c r="A25" s="658"/>
      <c r="B25" s="658"/>
      <c r="C25" s="545"/>
      <c r="D25" s="530"/>
      <c r="E25" s="530"/>
      <c r="F25" s="529"/>
      <c r="G25" s="541"/>
      <c r="H25" s="542"/>
      <c r="I25" s="541"/>
      <c r="J25" s="542"/>
      <c r="K25" s="541"/>
      <c r="L25" s="542"/>
      <c r="M25" s="541"/>
      <c r="N25" s="542"/>
      <c r="O25" s="543">
        <f t="shared" si="0"/>
        <v>0</v>
      </c>
      <c r="P25" s="544">
        <f t="shared" si="0"/>
        <v>0</v>
      </c>
      <c r="Q25" s="504"/>
      <c r="R25" s="504"/>
      <c r="S25" s="227"/>
      <c r="T25" s="227"/>
      <c r="U25" s="227"/>
    </row>
    <row r="26" spans="1:21" ht="15.75">
      <c r="A26" s="658"/>
      <c r="B26" s="658"/>
      <c r="C26" s="530"/>
      <c r="D26" s="530"/>
      <c r="E26" s="530"/>
      <c r="F26" s="529"/>
      <c r="G26" s="541"/>
      <c r="H26" s="542"/>
      <c r="I26" s="541"/>
      <c r="J26" s="542"/>
      <c r="K26" s="541"/>
      <c r="L26" s="542"/>
      <c r="M26" s="541"/>
      <c r="N26" s="542"/>
      <c r="O26" s="543">
        <f t="shared" si="0"/>
        <v>0</v>
      </c>
      <c r="P26" s="544">
        <f t="shared" si="0"/>
        <v>0</v>
      </c>
      <c r="Q26" s="504"/>
      <c r="R26" s="504"/>
      <c r="S26" s="227"/>
      <c r="T26" s="227"/>
      <c r="U26" s="227"/>
    </row>
    <row r="27" spans="1:21" s="546" customFormat="1" ht="15.75">
      <c r="A27" s="248"/>
      <c r="B27" s="249"/>
      <c r="C27" s="248" t="s">
        <v>1605</v>
      </c>
      <c r="D27" s="249"/>
      <c r="E27" s="249"/>
      <c r="F27" s="250"/>
      <c r="G27" s="239">
        <f t="shared" ref="G27:P27" si="1">SUM(G8:G26)</f>
        <v>0</v>
      </c>
      <c r="H27" s="218">
        <f t="shared" si="1"/>
        <v>0</v>
      </c>
      <c r="I27" s="239">
        <f t="shared" si="1"/>
        <v>0</v>
      </c>
      <c r="J27" s="218">
        <f t="shared" si="1"/>
        <v>0</v>
      </c>
      <c r="K27" s="239">
        <f t="shared" si="1"/>
        <v>0</v>
      </c>
      <c r="L27" s="218">
        <f t="shared" si="1"/>
        <v>0</v>
      </c>
      <c r="M27" s="239">
        <f t="shared" si="1"/>
        <v>0</v>
      </c>
      <c r="N27" s="218">
        <f t="shared" si="1"/>
        <v>0</v>
      </c>
      <c r="O27" s="218">
        <f t="shared" si="1"/>
        <v>0</v>
      </c>
      <c r="P27" s="218">
        <f t="shared" si="1"/>
        <v>0</v>
      </c>
      <c r="Q27" s="239"/>
      <c r="R27" s="239"/>
      <c r="S27" s="239"/>
      <c r="T27" s="239"/>
      <c r="U27" s="239"/>
    </row>
    <row r="28" spans="1:21">
      <c r="H28" s="341"/>
      <c r="J28" s="341"/>
      <c r="L28" s="341"/>
      <c r="N28" s="341"/>
      <c r="P28" s="341"/>
    </row>
    <row r="29" spans="1:21">
      <c r="H29" s="341"/>
      <c r="J29" s="341"/>
      <c r="L29" s="341"/>
      <c r="N29" s="341"/>
      <c r="P29" s="341"/>
    </row>
    <row r="30" spans="1:21">
      <c r="H30" s="341"/>
      <c r="J30" s="341"/>
      <c r="L30" s="341"/>
      <c r="N30" s="341"/>
      <c r="P30" s="341"/>
    </row>
    <row r="31" spans="1:21">
      <c r="H31" s="341"/>
      <c r="J31" s="341"/>
      <c r="L31" s="341"/>
      <c r="N31" s="341"/>
      <c r="P31" s="341"/>
    </row>
    <row r="32" spans="1:21">
      <c r="H32" s="341"/>
      <c r="J32" s="341"/>
      <c r="L32" s="341"/>
      <c r="N32" s="341"/>
      <c r="P32" s="341"/>
    </row>
    <row r="33" spans="8:16">
      <c r="H33" s="341"/>
      <c r="J33" s="341"/>
      <c r="L33" s="341"/>
      <c r="N33" s="341"/>
      <c r="P33" s="341"/>
    </row>
    <row r="34" spans="8:16">
      <c r="H34" s="341"/>
      <c r="J34" s="341"/>
      <c r="L34" s="341"/>
      <c r="N34" s="341"/>
      <c r="P34" s="341"/>
    </row>
    <row r="35" spans="8:16">
      <c r="H35" s="341"/>
      <c r="J35" s="341"/>
      <c r="L35" s="341"/>
      <c r="N35" s="341"/>
      <c r="P35" s="341"/>
    </row>
    <row r="36" spans="8:16">
      <c r="H36" s="341"/>
      <c r="J36" s="341"/>
      <c r="L36" s="341"/>
      <c r="N36" s="341"/>
      <c r="P36" s="341"/>
    </row>
    <row r="37" spans="8:16">
      <c r="H37" s="341"/>
      <c r="J37" s="341"/>
      <c r="L37" s="341"/>
      <c r="N37" s="341"/>
      <c r="P37" s="341"/>
    </row>
    <row r="38" spans="8:16">
      <c r="H38" s="341"/>
      <c r="J38" s="341"/>
      <c r="L38" s="341"/>
      <c r="N38" s="341"/>
      <c r="P38" s="341"/>
    </row>
    <row r="39" spans="8:16">
      <c r="H39" s="341"/>
      <c r="J39" s="341"/>
      <c r="L39" s="341"/>
      <c r="N39" s="341"/>
      <c r="P39" s="341"/>
    </row>
    <row r="40" spans="8:16">
      <c r="H40" s="341"/>
      <c r="J40" s="341"/>
      <c r="L40" s="341"/>
      <c r="N40" s="341"/>
      <c r="P40" s="341"/>
    </row>
    <row r="41" spans="8:16">
      <c r="H41" s="341"/>
      <c r="J41" s="341"/>
      <c r="L41" s="341"/>
      <c r="N41" s="341"/>
      <c r="P41" s="341"/>
    </row>
    <row r="42" spans="8:16">
      <c r="H42" s="341"/>
      <c r="J42" s="341"/>
      <c r="L42" s="341"/>
      <c r="N42" s="341"/>
      <c r="P42" s="341"/>
    </row>
    <row r="43" spans="8:16">
      <c r="H43" s="341"/>
      <c r="J43" s="341"/>
      <c r="L43" s="341"/>
      <c r="N43" s="341"/>
      <c r="P43" s="341"/>
    </row>
    <row r="44" spans="8:16">
      <c r="H44" s="341"/>
      <c r="J44" s="341"/>
      <c r="L44" s="341"/>
      <c r="N44" s="341"/>
      <c r="P44" s="341"/>
    </row>
    <row r="45" spans="8:16">
      <c r="H45" s="341"/>
      <c r="J45" s="341"/>
      <c r="L45" s="341"/>
      <c r="N45" s="341"/>
      <c r="P45" s="341"/>
    </row>
    <row r="46" spans="8:16">
      <c r="H46" s="341"/>
      <c r="J46" s="341"/>
      <c r="L46" s="341"/>
      <c r="N46" s="341"/>
      <c r="P46" s="341"/>
    </row>
    <row r="47" spans="8:16">
      <c r="H47" s="341"/>
      <c r="J47" s="341"/>
      <c r="L47" s="341"/>
      <c r="N47" s="341"/>
      <c r="P47" s="341"/>
    </row>
    <row r="48" spans="8:16">
      <c r="H48" s="341"/>
      <c r="J48" s="341"/>
      <c r="L48" s="341"/>
      <c r="N48" s="341"/>
      <c r="P48" s="341"/>
    </row>
    <row r="49" spans="8:16">
      <c r="H49" s="341"/>
      <c r="J49" s="341"/>
      <c r="L49" s="341"/>
      <c r="N49" s="341"/>
      <c r="P49" s="341"/>
    </row>
    <row r="50" spans="8:16">
      <c r="H50" s="341"/>
      <c r="J50" s="341"/>
      <c r="L50" s="341"/>
      <c r="N50" s="341"/>
      <c r="P50" s="341"/>
    </row>
    <row r="51" spans="8:16">
      <c r="H51" s="341"/>
      <c r="J51" s="341"/>
      <c r="L51" s="341"/>
      <c r="N51" s="341"/>
      <c r="P51" s="341"/>
    </row>
    <row r="52" spans="8:16">
      <c r="H52" s="341"/>
      <c r="J52" s="341"/>
      <c r="L52" s="341"/>
      <c r="N52" s="341"/>
      <c r="P52" s="341"/>
    </row>
    <row r="53" spans="8:16">
      <c r="H53" s="341"/>
      <c r="J53" s="341"/>
      <c r="L53" s="341"/>
      <c r="N53" s="341"/>
      <c r="P53" s="341"/>
    </row>
    <row r="54" spans="8:16">
      <c r="H54" s="341"/>
      <c r="J54" s="341"/>
      <c r="L54" s="341"/>
      <c r="N54" s="341"/>
      <c r="P54" s="341"/>
    </row>
    <row r="55" spans="8:16">
      <c r="H55" s="341"/>
      <c r="J55" s="341"/>
      <c r="L55" s="341"/>
      <c r="N55" s="341"/>
      <c r="P55" s="341"/>
    </row>
    <row r="56" spans="8:16">
      <c r="H56" s="341"/>
      <c r="J56" s="341"/>
      <c r="L56" s="341"/>
      <c r="N56" s="341"/>
      <c r="P56" s="341"/>
    </row>
    <row r="57" spans="8:16">
      <c r="H57" s="341"/>
      <c r="J57" s="341"/>
      <c r="L57" s="341"/>
      <c r="N57" s="341"/>
      <c r="P57" s="341"/>
    </row>
    <row r="58" spans="8:16">
      <c r="H58" s="341"/>
      <c r="J58" s="341"/>
      <c r="L58" s="341"/>
      <c r="N58" s="341"/>
      <c r="P58" s="341"/>
    </row>
    <row r="59" spans="8:16">
      <c r="H59" s="341"/>
      <c r="J59" s="341"/>
      <c r="L59" s="341"/>
      <c r="N59" s="341"/>
      <c r="P59" s="341"/>
    </row>
    <row r="60" spans="8:16">
      <c r="H60" s="341"/>
      <c r="J60" s="341"/>
      <c r="L60" s="341"/>
      <c r="N60" s="341"/>
      <c r="P60" s="341"/>
    </row>
    <row r="61" spans="8:16">
      <c r="H61" s="341"/>
      <c r="J61" s="341"/>
      <c r="L61" s="341"/>
      <c r="N61" s="341"/>
      <c r="P61" s="341"/>
    </row>
    <row r="62" spans="8:16">
      <c r="H62" s="341"/>
      <c r="J62" s="341"/>
      <c r="L62" s="341"/>
      <c r="N62" s="341"/>
      <c r="P62" s="341"/>
    </row>
    <row r="63" spans="8:16">
      <c r="H63" s="341"/>
      <c r="J63" s="341"/>
      <c r="L63" s="341"/>
      <c r="N63" s="341"/>
      <c r="P63" s="341"/>
    </row>
    <row r="64" spans="8:16">
      <c r="H64" s="341"/>
      <c r="J64" s="341"/>
      <c r="L64" s="341"/>
      <c r="N64" s="341"/>
      <c r="P64" s="341"/>
    </row>
    <row r="65" spans="8:16">
      <c r="H65" s="341"/>
      <c r="J65" s="341"/>
      <c r="L65" s="341"/>
      <c r="N65" s="341"/>
      <c r="P65" s="341"/>
    </row>
    <row r="66" spans="8:16">
      <c r="H66" s="341"/>
      <c r="J66" s="341"/>
      <c r="L66" s="341"/>
      <c r="N66" s="341"/>
      <c r="P66" s="341"/>
    </row>
    <row r="67" spans="8:16">
      <c r="H67" s="341"/>
      <c r="J67" s="341"/>
      <c r="L67" s="341"/>
      <c r="N67" s="341"/>
      <c r="P67" s="341"/>
    </row>
    <row r="68" spans="8:16">
      <c r="H68" s="341"/>
      <c r="J68" s="341"/>
      <c r="L68" s="341"/>
      <c r="N68" s="341"/>
      <c r="P68" s="341"/>
    </row>
    <row r="69" spans="8:16">
      <c r="H69" s="341"/>
      <c r="J69" s="341"/>
      <c r="L69" s="341"/>
      <c r="N69" s="341"/>
      <c r="P69" s="341"/>
    </row>
    <row r="70" spans="8:16">
      <c r="H70" s="341"/>
      <c r="J70" s="341"/>
      <c r="L70" s="341"/>
      <c r="N70" s="341"/>
      <c r="P70" s="341"/>
    </row>
    <row r="71" spans="8:16">
      <c r="H71" s="341"/>
      <c r="J71" s="341"/>
      <c r="L71" s="341"/>
      <c r="N71" s="341"/>
      <c r="P71" s="341"/>
    </row>
    <row r="72" spans="8:16">
      <c r="H72" s="341"/>
      <c r="J72" s="341"/>
      <c r="L72" s="341"/>
      <c r="N72" s="341"/>
      <c r="P72" s="341"/>
    </row>
    <row r="73" spans="8:16">
      <c r="H73" s="341"/>
      <c r="J73" s="341"/>
      <c r="L73" s="341"/>
      <c r="N73" s="341"/>
      <c r="P73" s="341"/>
    </row>
    <row r="74" spans="8:16">
      <c r="H74" s="341"/>
      <c r="J74" s="341"/>
      <c r="L74" s="341"/>
      <c r="N74" s="341"/>
      <c r="P74" s="341"/>
    </row>
    <row r="75" spans="8:16">
      <c r="H75" s="341"/>
      <c r="J75" s="341"/>
      <c r="L75" s="341"/>
      <c r="N75" s="341"/>
      <c r="P75" s="341"/>
    </row>
    <row r="76" spans="8:16">
      <c r="H76" s="341"/>
      <c r="J76" s="341"/>
      <c r="L76" s="341"/>
      <c r="N76" s="341"/>
      <c r="P76" s="341"/>
    </row>
    <row r="77" spans="8:16">
      <c r="H77" s="341"/>
      <c r="J77" s="341"/>
      <c r="L77" s="341"/>
      <c r="N77" s="341"/>
      <c r="P77" s="341"/>
    </row>
    <row r="78" spans="8:16">
      <c r="H78" s="341"/>
      <c r="J78" s="341"/>
      <c r="L78" s="341"/>
      <c r="N78" s="341"/>
      <c r="P78" s="341"/>
    </row>
    <row r="79" spans="8:16">
      <c r="H79" s="341"/>
      <c r="J79" s="341"/>
      <c r="L79" s="341"/>
      <c r="N79" s="341"/>
      <c r="P79" s="341"/>
    </row>
    <row r="80" spans="8:16">
      <c r="H80" s="341"/>
      <c r="J80" s="341"/>
      <c r="L80" s="341"/>
      <c r="N80" s="341"/>
      <c r="P80" s="341"/>
    </row>
    <row r="81" spans="8:16">
      <c r="H81" s="341"/>
      <c r="J81" s="341"/>
      <c r="L81" s="341"/>
      <c r="N81" s="341"/>
      <c r="P81" s="341"/>
    </row>
    <row r="82" spans="8:16">
      <c r="H82" s="341"/>
      <c r="J82" s="341"/>
      <c r="L82" s="341"/>
      <c r="N82" s="341"/>
      <c r="P82" s="341"/>
    </row>
    <row r="83" spans="8:16">
      <c r="H83" s="341"/>
      <c r="J83" s="341"/>
      <c r="L83" s="341"/>
      <c r="N83" s="341"/>
      <c r="P83" s="341"/>
    </row>
    <row r="84" spans="8:16">
      <c r="H84" s="341"/>
      <c r="J84" s="341"/>
      <c r="L84" s="341"/>
      <c r="N84" s="341"/>
      <c r="P84" s="341"/>
    </row>
    <row r="85" spans="8:16">
      <c r="H85" s="341"/>
      <c r="J85" s="341"/>
      <c r="L85" s="341"/>
      <c r="N85" s="341"/>
      <c r="P85" s="341"/>
    </row>
    <row r="86" spans="8:16">
      <c r="H86" s="341"/>
      <c r="J86" s="341"/>
      <c r="L86" s="341"/>
      <c r="N86" s="341"/>
      <c r="P86" s="341"/>
    </row>
    <row r="87" spans="8:16">
      <c r="H87" s="341"/>
      <c r="J87" s="341"/>
      <c r="L87" s="341"/>
      <c r="N87" s="341"/>
      <c r="P87" s="341"/>
    </row>
    <row r="88" spans="8:16">
      <c r="H88" s="341"/>
      <c r="J88" s="341"/>
      <c r="L88" s="341"/>
      <c r="N88" s="341"/>
      <c r="P88" s="341"/>
    </row>
    <row r="89" spans="8:16">
      <c r="H89" s="341"/>
      <c r="J89" s="341"/>
      <c r="L89" s="341"/>
      <c r="N89" s="341"/>
      <c r="P89" s="341"/>
    </row>
    <row r="90" spans="8:16">
      <c r="H90" s="341"/>
      <c r="J90" s="341"/>
      <c r="L90" s="341"/>
      <c r="N90" s="341"/>
      <c r="P90" s="341"/>
    </row>
    <row r="91" spans="8:16">
      <c r="H91" s="341"/>
      <c r="J91" s="341"/>
      <c r="L91" s="341"/>
      <c r="N91" s="341"/>
      <c r="P91" s="341"/>
    </row>
    <row r="92" spans="8:16">
      <c r="H92" s="341"/>
      <c r="J92" s="341"/>
      <c r="L92" s="341"/>
      <c r="N92" s="341"/>
      <c r="P92" s="341"/>
    </row>
    <row r="93" spans="8:16">
      <c r="H93" s="341"/>
      <c r="J93" s="341"/>
      <c r="L93" s="341"/>
      <c r="N93" s="341"/>
      <c r="P93" s="341"/>
    </row>
    <row r="94" spans="8:16">
      <c r="H94" s="341"/>
      <c r="J94" s="341"/>
      <c r="L94" s="341"/>
      <c r="N94" s="341"/>
      <c r="P94" s="341"/>
    </row>
    <row r="95" spans="8:16">
      <c r="H95" s="341"/>
      <c r="J95" s="341"/>
      <c r="L95" s="341"/>
      <c r="N95" s="341"/>
      <c r="P95" s="341"/>
    </row>
    <row r="96" spans="8:16">
      <c r="H96" s="341"/>
      <c r="J96" s="341"/>
      <c r="L96" s="341"/>
      <c r="N96" s="341"/>
      <c r="P96" s="341"/>
    </row>
    <row r="97" spans="8:16">
      <c r="H97" s="341"/>
      <c r="J97" s="341"/>
      <c r="L97" s="341"/>
      <c r="N97" s="341"/>
      <c r="P97" s="341"/>
    </row>
    <row r="98" spans="8:16">
      <c r="H98" s="341"/>
      <c r="J98" s="341"/>
      <c r="L98" s="341"/>
      <c r="N98" s="341"/>
      <c r="P98" s="341"/>
    </row>
    <row r="99" spans="8:16">
      <c r="H99" s="341"/>
      <c r="J99" s="341"/>
      <c r="L99" s="341"/>
      <c r="N99" s="341"/>
      <c r="P99" s="341"/>
    </row>
    <row r="100" spans="8:16">
      <c r="H100" s="341"/>
      <c r="J100" s="341"/>
      <c r="L100" s="341"/>
      <c r="N100" s="341"/>
      <c r="P100" s="341"/>
    </row>
    <row r="101" spans="8:16">
      <c r="H101" s="341"/>
      <c r="J101" s="341"/>
      <c r="L101" s="341"/>
      <c r="N101" s="341"/>
      <c r="P101" s="341"/>
    </row>
    <row r="102" spans="8:16">
      <c r="H102" s="341"/>
      <c r="J102" s="341"/>
      <c r="L102" s="341"/>
      <c r="N102" s="341"/>
      <c r="P102" s="341"/>
    </row>
    <row r="103" spans="8:16">
      <c r="H103" s="341"/>
      <c r="J103" s="341"/>
      <c r="L103" s="341"/>
      <c r="N103" s="341"/>
      <c r="P103" s="341"/>
    </row>
    <row r="104" spans="8:16">
      <c r="H104" s="341"/>
      <c r="J104" s="341"/>
      <c r="L104" s="341"/>
      <c r="N104" s="341"/>
      <c r="P104" s="341"/>
    </row>
    <row r="105" spans="8:16">
      <c r="H105" s="341"/>
      <c r="J105" s="341"/>
      <c r="L105" s="341"/>
      <c r="N105" s="341"/>
      <c r="P105" s="341"/>
    </row>
    <row r="106" spans="8:16">
      <c r="H106" s="341"/>
      <c r="J106" s="341"/>
      <c r="L106" s="341"/>
      <c r="N106" s="341"/>
      <c r="P106" s="341"/>
    </row>
    <row r="107" spans="8:16">
      <c r="H107" s="341"/>
      <c r="J107" s="341"/>
      <c r="L107" s="341"/>
      <c r="N107" s="341"/>
      <c r="P107" s="341"/>
    </row>
    <row r="108" spans="8:16">
      <c r="H108" s="341"/>
      <c r="J108" s="341"/>
      <c r="L108" s="341"/>
      <c r="N108" s="341"/>
      <c r="P108" s="341"/>
    </row>
    <row r="109" spans="8:16">
      <c r="H109" s="341"/>
      <c r="J109" s="341"/>
      <c r="L109" s="341"/>
      <c r="N109" s="341"/>
      <c r="P109" s="341"/>
    </row>
    <row r="110" spans="8:16">
      <c r="H110" s="341"/>
      <c r="J110" s="341"/>
      <c r="L110" s="341"/>
      <c r="N110" s="341"/>
      <c r="P110" s="341"/>
    </row>
    <row r="111" spans="8:16">
      <c r="H111" s="341"/>
      <c r="J111" s="341"/>
      <c r="L111" s="341"/>
      <c r="N111" s="341"/>
      <c r="P111" s="341"/>
    </row>
    <row r="112" spans="8:16">
      <c r="H112" s="341"/>
      <c r="J112" s="341"/>
      <c r="L112" s="341"/>
      <c r="N112" s="341"/>
      <c r="P112" s="341"/>
    </row>
    <row r="113" spans="8:16">
      <c r="H113" s="341"/>
      <c r="J113" s="341"/>
      <c r="L113" s="341"/>
      <c r="N113" s="341"/>
      <c r="P113" s="341"/>
    </row>
    <row r="114" spans="8:16">
      <c r="H114" s="341"/>
      <c r="J114" s="341"/>
      <c r="L114" s="341"/>
      <c r="N114" s="341"/>
      <c r="P114" s="341"/>
    </row>
    <row r="115" spans="8:16">
      <c r="H115" s="341"/>
      <c r="J115" s="341"/>
      <c r="L115" s="341"/>
      <c r="N115" s="341"/>
      <c r="P115" s="341"/>
    </row>
    <row r="116" spans="8:16">
      <c r="H116" s="341"/>
      <c r="J116" s="341"/>
      <c r="L116" s="341"/>
      <c r="N116" s="341"/>
      <c r="P116" s="341"/>
    </row>
    <row r="117" spans="8:16">
      <c r="H117" s="341"/>
      <c r="J117" s="341"/>
      <c r="L117" s="341"/>
      <c r="N117" s="341"/>
      <c r="P117" s="341"/>
    </row>
    <row r="118" spans="8:16">
      <c r="H118" s="341"/>
      <c r="J118" s="341"/>
      <c r="L118" s="341"/>
      <c r="N118" s="341"/>
      <c r="P118" s="341"/>
    </row>
    <row r="119" spans="8:16">
      <c r="H119" s="341"/>
      <c r="J119" s="341"/>
      <c r="L119" s="341"/>
      <c r="N119" s="341"/>
      <c r="P119" s="341"/>
    </row>
    <row r="120" spans="8:16">
      <c r="H120" s="341"/>
      <c r="J120" s="341"/>
      <c r="L120" s="341"/>
      <c r="N120" s="341"/>
      <c r="P120" s="341"/>
    </row>
    <row r="121" spans="8:16">
      <c r="H121" s="341"/>
      <c r="J121" s="341"/>
      <c r="L121" s="341"/>
      <c r="N121" s="341"/>
      <c r="P121" s="341"/>
    </row>
    <row r="122" spans="8:16">
      <c r="H122" s="341"/>
      <c r="J122" s="341"/>
      <c r="L122" s="341"/>
      <c r="N122" s="341"/>
      <c r="P122" s="341"/>
    </row>
    <row r="123" spans="8:16">
      <c r="H123" s="341"/>
      <c r="J123" s="341"/>
      <c r="L123" s="341"/>
      <c r="N123" s="341"/>
      <c r="P123" s="341"/>
    </row>
    <row r="124" spans="8:16">
      <c r="H124" s="341"/>
      <c r="J124" s="341"/>
      <c r="L124" s="341"/>
      <c r="N124" s="341"/>
      <c r="P124" s="341"/>
    </row>
    <row r="125" spans="8:16">
      <c r="H125" s="341"/>
      <c r="J125" s="341"/>
      <c r="L125" s="341"/>
      <c r="N125" s="341"/>
      <c r="P125" s="341"/>
    </row>
    <row r="126" spans="8:16">
      <c r="H126" s="341"/>
      <c r="J126" s="341"/>
      <c r="L126" s="341"/>
      <c r="N126" s="341"/>
      <c r="P126" s="341"/>
    </row>
    <row r="127" spans="8:16">
      <c r="H127" s="341"/>
      <c r="J127" s="341"/>
      <c r="L127" s="341"/>
      <c r="N127" s="341"/>
      <c r="P127" s="341"/>
    </row>
    <row r="128" spans="8:16">
      <c r="H128" s="341"/>
      <c r="J128" s="341"/>
      <c r="L128" s="341"/>
      <c r="N128" s="341"/>
      <c r="P128" s="341"/>
    </row>
    <row r="129" spans="8:16">
      <c r="H129" s="341"/>
      <c r="J129" s="341"/>
      <c r="L129" s="341"/>
      <c r="N129" s="341"/>
      <c r="P129" s="341"/>
    </row>
    <row r="130" spans="8:16">
      <c r="H130" s="341"/>
      <c r="J130" s="341"/>
      <c r="L130" s="341"/>
      <c r="N130" s="341"/>
      <c r="P130" s="341"/>
    </row>
    <row r="131" spans="8:16">
      <c r="H131" s="341"/>
      <c r="J131" s="341"/>
      <c r="L131" s="341"/>
      <c r="N131" s="341"/>
      <c r="P131" s="341"/>
    </row>
    <row r="132" spans="8:16">
      <c r="H132" s="341"/>
      <c r="J132" s="341"/>
      <c r="L132" s="341"/>
      <c r="N132" s="341"/>
      <c r="P132" s="341"/>
    </row>
    <row r="133" spans="8:16">
      <c r="H133" s="341"/>
      <c r="J133" s="341"/>
      <c r="L133" s="341"/>
      <c r="N133" s="341"/>
      <c r="P133" s="341"/>
    </row>
    <row r="134" spans="8:16">
      <c r="H134" s="341"/>
      <c r="J134" s="341"/>
      <c r="L134" s="341"/>
      <c r="N134" s="341"/>
      <c r="P134" s="341"/>
    </row>
    <row r="135" spans="8:16">
      <c r="H135" s="341"/>
      <c r="J135" s="341"/>
      <c r="L135" s="341"/>
      <c r="N135" s="341"/>
      <c r="P135" s="341"/>
    </row>
    <row r="136" spans="8:16">
      <c r="H136" s="341"/>
      <c r="J136" s="341"/>
      <c r="L136" s="341"/>
      <c r="N136" s="341"/>
      <c r="P136" s="341"/>
    </row>
    <row r="137" spans="8:16">
      <c r="H137" s="341"/>
      <c r="J137" s="341"/>
      <c r="L137" s="341"/>
      <c r="N137" s="341"/>
      <c r="P137" s="341"/>
    </row>
    <row r="138" spans="8:16">
      <c r="H138" s="341"/>
      <c r="J138" s="341"/>
      <c r="L138" s="341"/>
      <c r="N138" s="341"/>
      <c r="P138" s="341"/>
    </row>
    <row r="139" spans="8:16">
      <c r="H139" s="341"/>
      <c r="J139" s="341"/>
      <c r="L139" s="341"/>
      <c r="N139" s="341"/>
      <c r="P139" s="341"/>
    </row>
    <row r="140" spans="8:16">
      <c r="H140" s="341"/>
      <c r="J140" s="341"/>
      <c r="L140" s="341"/>
      <c r="N140" s="341"/>
      <c r="P140" s="341"/>
    </row>
    <row r="141" spans="8:16">
      <c r="H141" s="341"/>
      <c r="J141" s="341"/>
      <c r="L141" s="341"/>
      <c r="N141" s="341"/>
      <c r="P141" s="341"/>
    </row>
    <row r="142" spans="8:16">
      <c r="H142" s="341"/>
      <c r="J142" s="341"/>
      <c r="L142" s="341"/>
      <c r="N142" s="341"/>
      <c r="P142" s="341"/>
    </row>
    <row r="143" spans="8:16">
      <c r="H143" s="341"/>
      <c r="J143" s="341"/>
      <c r="L143" s="341"/>
      <c r="N143" s="341"/>
      <c r="P143" s="341"/>
    </row>
    <row r="144" spans="8:16">
      <c r="H144" s="341"/>
      <c r="J144" s="341"/>
      <c r="L144" s="341"/>
      <c r="N144" s="341"/>
      <c r="P144" s="341"/>
    </row>
    <row r="145" spans="8:16">
      <c r="H145" s="341"/>
      <c r="J145" s="341"/>
      <c r="L145" s="341"/>
      <c r="N145" s="341"/>
      <c r="P145" s="341"/>
    </row>
    <row r="146" spans="8:16">
      <c r="H146" s="341"/>
      <c r="J146" s="341"/>
      <c r="L146" s="341"/>
      <c r="N146" s="341"/>
      <c r="P146" s="341"/>
    </row>
    <row r="147" spans="8:16">
      <c r="H147" s="341"/>
      <c r="J147" s="341"/>
      <c r="L147" s="341"/>
      <c r="N147" s="341"/>
      <c r="P147" s="341"/>
    </row>
    <row r="148" spans="8:16">
      <c r="H148" s="341"/>
      <c r="J148" s="341"/>
      <c r="L148" s="341"/>
      <c r="N148" s="341"/>
      <c r="P148" s="341"/>
    </row>
    <row r="149" spans="8:16">
      <c r="H149" s="341"/>
      <c r="J149" s="341"/>
      <c r="L149" s="341"/>
      <c r="N149" s="341"/>
      <c r="P149" s="341"/>
    </row>
    <row r="150" spans="8:16">
      <c r="H150" s="341"/>
      <c r="J150" s="341"/>
      <c r="L150" s="341"/>
      <c r="N150" s="341"/>
      <c r="P150" s="341"/>
    </row>
    <row r="151" spans="8:16">
      <c r="H151" s="341"/>
      <c r="J151" s="341"/>
      <c r="L151" s="341"/>
      <c r="N151" s="341"/>
      <c r="P151" s="341"/>
    </row>
    <row r="152" spans="8:16">
      <c r="H152" s="341"/>
      <c r="J152" s="341"/>
      <c r="L152" s="341"/>
      <c r="N152" s="341"/>
      <c r="P152" s="341"/>
    </row>
    <row r="153" spans="8:16">
      <c r="H153" s="341"/>
      <c r="J153" s="341"/>
      <c r="L153" s="341"/>
      <c r="N153" s="341"/>
      <c r="P153" s="341"/>
    </row>
    <row r="154" spans="8:16">
      <c r="H154" s="341"/>
      <c r="J154" s="341"/>
      <c r="L154" s="341"/>
      <c r="N154" s="341"/>
      <c r="P154" s="341"/>
    </row>
    <row r="155" spans="8:16">
      <c r="H155" s="341"/>
      <c r="J155" s="341"/>
      <c r="L155" s="341"/>
      <c r="N155" s="341"/>
      <c r="P155" s="341"/>
    </row>
    <row r="156" spans="8:16">
      <c r="H156" s="341"/>
      <c r="J156" s="341"/>
      <c r="L156" s="341"/>
      <c r="N156" s="341"/>
      <c r="P156" s="341"/>
    </row>
    <row r="157" spans="8:16">
      <c r="H157" s="341"/>
      <c r="J157" s="341"/>
      <c r="L157" s="341"/>
      <c r="N157" s="341"/>
      <c r="P157" s="341"/>
    </row>
    <row r="158" spans="8:16">
      <c r="H158" s="341"/>
      <c r="J158" s="341"/>
      <c r="L158" s="341"/>
      <c r="N158" s="341"/>
      <c r="P158" s="341"/>
    </row>
    <row r="159" spans="8:16">
      <c r="H159" s="341"/>
      <c r="J159" s="341"/>
      <c r="L159" s="341"/>
      <c r="N159" s="341"/>
      <c r="P159" s="341"/>
    </row>
    <row r="160" spans="8:16">
      <c r="H160" s="341"/>
      <c r="J160" s="341"/>
      <c r="L160" s="341"/>
      <c r="N160" s="341"/>
      <c r="P160" s="341"/>
    </row>
    <row r="161" spans="8:16">
      <c r="H161" s="341"/>
      <c r="J161" s="341"/>
      <c r="L161" s="341"/>
      <c r="N161" s="341"/>
      <c r="P161" s="341"/>
    </row>
    <row r="162" spans="8:16">
      <c r="H162" s="341"/>
      <c r="J162" s="341"/>
      <c r="L162" s="341"/>
      <c r="N162" s="341"/>
      <c r="P162" s="341"/>
    </row>
    <row r="163" spans="8:16">
      <c r="H163" s="341"/>
      <c r="J163" s="341"/>
      <c r="L163" s="341"/>
      <c r="N163" s="341"/>
      <c r="P163" s="341"/>
    </row>
    <row r="164" spans="8:16">
      <c r="H164" s="341"/>
      <c r="J164" s="341"/>
      <c r="L164" s="341"/>
      <c r="N164" s="341"/>
      <c r="P164" s="341"/>
    </row>
    <row r="165" spans="8:16">
      <c r="H165" s="341"/>
      <c r="J165" s="341"/>
      <c r="L165" s="341"/>
      <c r="N165" s="341"/>
      <c r="P165" s="341"/>
    </row>
    <row r="166" spans="8:16">
      <c r="H166" s="341"/>
      <c r="J166" s="341"/>
      <c r="L166" s="341"/>
      <c r="N166" s="341"/>
      <c r="P166" s="341"/>
    </row>
    <row r="167" spans="8:16">
      <c r="H167" s="341"/>
      <c r="J167" s="341"/>
      <c r="L167" s="341"/>
      <c r="N167" s="341"/>
      <c r="P167" s="341"/>
    </row>
    <row r="168" spans="8:16">
      <c r="H168" s="341"/>
      <c r="J168" s="341"/>
      <c r="L168" s="341"/>
      <c r="N168" s="341"/>
      <c r="P168" s="341"/>
    </row>
    <row r="169" spans="8:16">
      <c r="H169" s="341"/>
      <c r="J169" s="341"/>
      <c r="L169" s="341"/>
      <c r="N169" s="341"/>
      <c r="P169" s="341"/>
    </row>
    <row r="170" spans="8:16">
      <c r="H170" s="341"/>
      <c r="J170" s="341"/>
      <c r="L170" s="341"/>
      <c r="N170" s="341"/>
      <c r="P170" s="341"/>
    </row>
    <row r="171" spans="8:16">
      <c r="H171" s="341"/>
      <c r="J171" s="341"/>
      <c r="L171" s="341"/>
      <c r="N171" s="341"/>
      <c r="P171" s="341"/>
    </row>
    <row r="172" spans="8:16">
      <c r="H172" s="341"/>
      <c r="J172" s="341"/>
      <c r="L172" s="341"/>
      <c r="N172" s="341"/>
      <c r="P172" s="341"/>
    </row>
    <row r="173" spans="8:16">
      <c r="H173" s="341"/>
      <c r="J173" s="341"/>
      <c r="L173" s="341"/>
      <c r="N173" s="341"/>
      <c r="P173" s="341"/>
    </row>
    <row r="174" spans="8:16">
      <c r="H174" s="341"/>
      <c r="J174" s="341"/>
      <c r="L174" s="341"/>
      <c r="N174" s="341"/>
      <c r="P174" s="341"/>
    </row>
    <row r="175" spans="8:16">
      <c r="H175" s="341"/>
      <c r="J175" s="341"/>
      <c r="L175" s="341"/>
      <c r="N175" s="341"/>
      <c r="P175" s="341"/>
    </row>
    <row r="176" spans="8:16">
      <c r="H176" s="341"/>
      <c r="J176" s="341"/>
      <c r="L176" s="341"/>
      <c r="N176" s="341"/>
      <c r="P176" s="341"/>
    </row>
    <row r="177" spans="8:16">
      <c r="H177" s="341"/>
      <c r="J177" s="341"/>
      <c r="L177" s="341"/>
      <c r="N177" s="341"/>
      <c r="P177" s="341"/>
    </row>
    <row r="178" spans="8:16">
      <c r="H178" s="341"/>
      <c r="J178" s="341"/>
      <c r="L178" s="341"/>
      <c r="N178" s="341"/>
      <c r="P178" s="341"/>
    </row>
    <row r="179" spans="8:16">
      <c r="H179" s="341"/>
      <c r="J179" s="341"/>
      <c r="L179" s="341"/>
      <c r="N179" s="341"/>
      <c r="P179" s="341"/>
    </row>
    <row r="180" spans="8:16">
      <c r="H180" s="341"/>
      <c r="J180" s="341"/>
      <c r="L180" s="341"/>
      <c r="N180" s="341"/>
      <c r="P180" s="341"/>
    </row>
    <row r="181" spans="8:16">
      <c r="H181" s="341"/>
      <c r="J181" s="341"/>
      <c r="L181" s="341"/>
      <c r="N181" s="341"/>
      <c r="P181" s="341"/>
    </row>
    <row r="182" spans="8:16">
      <c r="H182" s="341"/>
      <c r="J182" s="341"/>
      <c r="L182" s="341"/>
      <c r="N182" s="341"/>
      <c r="P182" s="341"/>
    </row>
    <row r="183" spans="8:16">
      <c r="H183" s="341"/>
      <c r="J183" s="341"/>
      <c r="L183" s="341"/>
      <c r="N183" s="341"/>
      <c r="P183" s="341"/>
    </row>
    <row r="184" spans="8:16">
      <c r="H184" s="341"/>
      <c r="J184" s="341"/>
      <c r="L184" s="341"/>
      <c r="N184" s="341"/>
      <c r="P184" s="341"/>
    </row>
    <row r="185" spans="8:16">
      <c r="H185" s="341"/>
      <c r="J185" s="341"/>
      <c r="L185" s="341"/>
      <c r="N185" s="341"/>
      <c r="P185" s="341"/>
    </row>
    <row r="186" spans="8:16">
      <c r="H186" s="341"/>
      <c r="J186" s="341"/>
      <c r="L186" s="341"/>
      <c r="N186" s="341"/>
      <c r="P186" s="341"/>
    </row>
    <row r="187" spans="8:16">
      <c r="H187" s="341"/>
      <c r="J187" s="341"/>
      <c r="L187" s="341"/>
      <c r="N187" s="341"/>
      <c r="P187" s="341"/>
    </row>
    <row r="188" spans="8:16">
      <c r="H188" s="341"/>
      <c r="J188" s="341"/>
      <c r="L188" s="341"/>
      <c r="N188" s="341"/>
      <c r="P188" s="341"/>
    </row>
    <row r="189" spans="8:16">
      <c r="H189" s="341"/>
      <c r="J189" s="341"/>
      <c r="L189" s="341"/>
      <c r="N189" s="341"/>
      <c r="P189" s="341"/>
    </row>
    <row r="190" spans="8:16">
      <c r="H190" s="341"/>
      <c r="J190" s="341"/>
      <c r="L190" s="341"/>
      <c r="N190" s="341"/>
      <c r="P190" s="341"/>
    </row>
    <row r="191" spans="8:16">
      <c r="H191" s="341"/>
      <c r="J191" s="341"/>
      <c r="L191" s="341"/>
      <c r="N191" s="341"/>
      <c r="P191" s="341"/>
    </row>
    <row r="192" spans="8:16">
      <c r="H192" s="341"/>
      <c r="J192" s="341"/>
      <c r="L192" s="341"/>
      <c r="N192" s="341"/>
      <c r="P192" s="341"/>
    </row>
    <row r="193" spans="8:16">
      <c r="H193" s="341"/>
      <c r="J193" s="341"/>
      <c r="L193" s="341"/>
      <c r="N193" s="341"/>
      <c r="P193" s="341"/>
    </row>
    <row r="194" spans="8:16">
      <c r="H194" s="341"/>
      <c r="J194" s="341"/>
      <c r="L194" s="341"/>
      <c r="N194" s="341"/>
      <c r="P194" s="341"/>
    </row>
    <row r="195" spans="8:16">
      <c r="H195" s="341"/>
      <c r="J195" s="341"/>
      <c r="L195" s="341"/>
      <c r="N195" s="341"/>
      <c r="P195" s="341"/>
    </row>
    <row r="196" spans="8:16">
      <c r="H196" s="341"/>
      <c r="J196" s="341"/>
      <c r="L196" s="341"/>
      <c r="N196" s="341"/>
      <c r="P196" s="341"/>
    </row>
    <row r="197" spans="8:16">
      <c r="H197" s="341"/>
      <c r="J197" s="341"/>
      <c r="L197" s="341"/>
      <c r="N197" s="341"/>
      <c r="P197" s="341"/>
    </row>
    <row r="198" spans="8:16">
      <c r="H198" s="341"/>
      <c r="J198" s="341"/>
      <c r="L198" s="341"/>
      <c r="N198" s="341"/>
      <c r="P198" s="341"/>
    </row>
    <row r="199" spans="8:16">
      <c r="H199" s="341"/>
      <c r="J199" s="341"/>
      <c r="L199" s="341"/>
      <c r="N199" s="341"/>
      <c r="P199" s="341"/>
    </row>
    <row r="200" spans="8:16">
      <c r="H200" s="341"/>
      <c r="J200" s="341"/>
      <c r="L200" s="341"/>
      <c r="N200" s="341"/>
      <c r="P200" s="341"/>
    </row>
    <row r="201" spans="8:16">
      <c r="H201" s="341"/>
      <c r="J201" s="341"/>
      <c r="L201" s="341"/>
      <c r="N201" s="341"/>
      <c r="P201" s="341"/>
    </row>
    <row r="202" spans="8:16">
      <c r="H202" s="341"/>
      <c r="J202" s="341"/>
      <c r="L202" s="341"/>
      <c r="N202" s="341"/>
      <c r="P202" s="341"/>
    </row>
    <row r="203" spans="8:16">
      <c r="H203" s="341"/>
      <c r="J203" s="341"/>
      <c r="L203" s="341"/>
      <c r="N203" s="341"/>
      <c r="P203" s="341"/>
    </row>
    <row r="204" spans="8:16">
      <c r="H204" s="341"/>
      <c r="J204" s="341"/>
      <c r="L204" s="341"/>
      <c r="N204" s="341"/>
      <c r="P204" s="341"/>
    </row>
    <row r="205" spans="8:16">
      <c r="H205" s="341"/>
      <c r="J205" s="341"/>
      <c r="L205" s="341"/>
      <c r="N205" s="341"/>
      <c r="P205" s="341"/>
    </row>
    <row r="206" spans="8:16">
      <c r="H206" s="341"/>
      <c r="J206" s="341"/>
      <c r="L206" s="341"/>
      <c r="N206" s="341"/>
      <c r="P206" s="341"/>
    </row>
    <row r="207" spans="8:16">
      <c r="H207" s="341"/>
      <c r="J207" s="341"/>
      <c r="L207" s="341"/>
      <c r="N207" s="341"/>
      <c r="P207" s="341"/>
    </row>
    <row r="208" spans="8:16">
      <c r="H208" s="341"/>
      <c r="J208" s="341"/>
      <c r="L208" s="341"/>
      <c r="N208" s="341"/>
      <c r="P208" s="341"/>
    </row>
    <row r="209" spans="8:16">
      <c r="H209" s="341"/>
      <c r="J209" s="341"/>
      <c r="L209" s="341"/>
      <c r="N209" s="341"/>
      <c r="P209" s="341"/>
    </row>
    <row r="210" spans="8:16">
      <c r="H210" s="341"/>
      <c r="J210" s="341"/>
      <c r="L210" s="341"/>
      <c r="N210" s="341"/>
      <c r="P210" s="341"/>
    </row>
    <row r="211" spans="8:16">
      <c r="H211" s="341"/>
      <c r="J211" s="341"/>
      <c r="L211" s="341"/>
      <c r="N211" s="341"/>
      <c r="P211" s="341"/>
    </row>
    <row r="212" spans="8:16">
      <c r="H212" s="341"/>
      <c r="J212" s="341"/>
      <c r="L212" s="341"/>
      <c r="N212" s="341"/>
      <c r="P212" s="341"/>
    </row>
    <row r="213" spans="8:16">
      <c r="H213" s="341"/>
      <c r="J213" s="341"/>
      <c r="L213" s="341"/>
      <c r="N213" s="341"/>
      <c r="P213" s="341"/>
    </row>
    <row r="214" spans="8:16">
      <c r="H214" s="341"/>
      <c r="J214" s="341"/>
      <c r="L214" s="341"/>
      <c r="N214" s="341"/>
      <c r="P214" s="341"/>
    </row>
    <row r="215" spans="8:16">
      <c r="H215" s="341"/>
      <c r="J215" s="341"/>
      <c r="L215" s="341"/>
      <c r="N215" s="341"/>
      <c r="P215" s="341"/>
    </row>
    <row r="216" spans="8:16">
      <c r="H216" s="341"/>
      <c r="J216" s="341"/>
      <c r="L216" s="341"/>
      <c r="N216" s="341"/>
      <c r="P216" s="341"/>
    </row>
    <row r="217" spans="8:16">
      <c r="H217" s="341"/>
      <c r="J217" s="341"/>
      <c r="L217" s="341"/>
      <c r="N217" s="341"/>
      <c r="P217" s="341"/>
    </row>
    <row r="218" spans="8:16">
      <c r="H218" s="341"/>
      <c r="J218" s="341"/>
      <c r="L218" s="341"/>
      <c r="N218" s="341"/>
      <c r="P218" s="341"/>
    </row>
    <row r="219" spans="8:16">
      <c r="H219" s="341"/>
      <c r="J219" s="341"/>
      <c r="L219" s="341"/>
      <c r="N219" s="341"/>
      <c r="P219" s="341"/>
    </row>
    <row r="220" spans="8:16">
      <c r="H220" s="341"/>
      <c r="J220" s="341"/>
      <c r="L220" s="341"/>
      <c r="N220" s="341"/>
      <c r="P220" s="341"/>
    </row>
    <row r="221" spans="8:16">
      <c r="H221" s="341"/>
      <c r="J221" s="341"/>
      <c r="L221" s="341"/>
      <c r="N221" s="341"/>
      <c r="P221" s="341"/>
    </row>
    <row r="222" spans="8:16">
      <c r="H222" s="341"/>
      <c r="J222" s="341"/>
      <c r="L222" s="341"/>
      <c r="N222" s="341"/>
      <c r="P222" s="341"/>
    </row>
    <row r="223" spans="8:16">
      <c r="H223" s="341"/>
      <c r="J223" s="341"/>
      <c r="L223" s="341"/>
      <c r="N223" s="341"/>
      <c r="P223" s="341"/>
    </row>
    <row r="224" spans="8:16">
      <c r="H224" s="341"/>
      <c r="J224" s="341"/>
      <c r="L224" s="341"/>
      <c r="N224" s="341"/>
      <c r="P224" s="341"/>
    </row>
    <row r="225" spans="8:16">
      <c r="H225" s="341"/>
      <c r="J225" s="341"/>
      <c r="L225" s="341"/>
      <c r="N225" s="341"/>
      <c r="P225" s="341"/>
    </row>
    <row r="226" spans="8:16">
      <c r="H226" s="341"/>
      <c r="J226" s="341"/>
      <c r="L226" s="341"/>
      <c r="N226" s="341"/>
      <c r="P226" s="341"/>
    </row>
    <row r="227" spans="8:16">
      <c r="H227" s="341"/>
      <c r="J227" s="341"/>
      <c r="L227" s="341"/>
      <c r="N227" s="341"/>
      <c r="P227" s="341"/>
    </row>
    <row r="228" spans="8:16">
      <c r="H228" s="341"/>
      <c r="J228" s="341"/>
      <c r="L228" s="341"/>
      <c r="N228" s="341"/>
      <c r="P228" s="341"/>
    </row>
    <row r="229" spans="8:16">
      <c r="H229" s="341"/>
      <c r="J229" s="341"/>
      <c r="L229" s="341"/>
      <c r="N229" s="341"/>
      <c r="P229" s="341"/>
    </row>
    <row r="230" spans="8:16">
      <c r="H230" s="341"/>
      <c r="J230" s="341"/>
      <c r="L230" s="341"/>
      <c r="N230" s="341"/>
      <c r="P230" s="341"/>
    </row>
    <row r="231" spans="8:16">
      <c r="H231" s="341"/>
      <c r="J231" s="341"/>
      <c r="L231" s="341"/>
      <c r="N231" s="341"/>
      <c r="P231" s="341"/>
    </row>
    <row r="232" spans="8:16">
      <c r="H232" s="341"/>
      <c r="J232" s="341"/>
      <c r="L232" s="341"/>
      <c r="N232" s="341"/>
      <c r="P232" s="341"/>
    </row>
    <row r="233" spans="8:16">
      <c r="H233" s="341"/>
      <c r="J233" s="341"/>
      <c r="L233" s="341"/>
      <c r="N233" s="341"/>
      <c r="P233" s="341"/>
    </row>
    <row r="234" spans="8:16">
      <c r="H234" s="341"/>
      <c r="J234" s="341"/>
      <c r="L234" s="341"/>
      <c r="N234" s="341"/>
      <c r="P234" s="341"/>
    </row>
    <row r="235" spans="8:16">
      <c r="H235" s="341"/>
      <c r="J235" s="341"/>
      <c r="L235" s="341"/>
      <c r="N235" s="341"/>
      <c r="P235" s="341"/>
    </row>
    <row r="236" spans="8:16">
      <c r="H236" s="341"/>
      <c r="J236" s="341"/>
      <c r="L236" s="341"/>
      <c r="N236" s="341"/>
      <c r="P236" s="341"/>
    </row>
    <row r="237" spans="8:16">
      <c r="H237" s="341"/>
      <c r="J237" s="341"/>
      <c r="L237" s="341"/>
      <c r="N237" s="341"/>
      <c r="P237" s="341"/>
    </row>
    <row r="238" spans="8:16">
      <c r="H238" s="341"/>
      <c r="J238" s="341"/>
      <c r="L238" s="341"/>
      <c r="N238" s="341"/>
      <c r="P238" s="341"/>
    </row>
    <row r="239" spans="8:16">
      <c r="H239" s="341"/>
      <c r="J239" s="341"/>
      <c r="L239" s="341"/>
      <c r="N239" s="341"/>
      <c r="P239" s="341"/>
    </row>
    <row r="240" spans="8:16">
      <c r="H240" s="341"/>
      <c r="J240" s="341"/>
      <c r="L240" s="341"/>
      <c r="N240" s="341"/>
      <c r="P240" s="341"/>
    </row>
    <row r="241" spans="8:16">
      <c r="H241" s="341"/>
      <c r="J241" s="341"/>
      <c r="L241" s="341"/>
      <c r="N241" s="341"/>
      <c r="P241" s="341"/>
    </row>
    <row r="242" spans="8:16">
      <c r="H242" s="341"/>
      <c r="J242" s="341"/>
      <c r="L242" s="341"/>
      <c r="N242" s="341"/>
      <c r="P242" s="341"/>
    </row>
    <row r="243" spans="8:16">
      <c r="H243" s="341"/>
      <c r="J243" s="341"/>
      <c r="L243" s="341"/>
      <c r="N243" s="341"/>
      <c r="P243" s="341"/>
    </row>
    <row r="244" spans="8:16">
      <c r="H244" s="341"/>
      <c r="J244" s="341"/>
      <c r="L244" s="341"/>
      <c r="N244" s="341"/>
      <c r="P244" s="341"/>
    </row>
    <row r="245" spans="8:16">
      <c r="H245" s="341"/>
      <c r="J245" s="341"/>
      <c r="L245" s="341"/>
      <c r="N245" s="341"/>
      <c r="P245" s="341"/>
    </row>
    <row r="246" spans="8:16">
      <c r="H246" s="341"/>
      <c r="J246" s="341"/>
      <c r="L246" s="341"/>
      <c r="N246" s="341"/>
      <c r="P246" s="341"/>
    </row>
    <row r="247" spans="8:16">
      <c r="H247" s="341"/>
      <c r="J247" s="341"/>
      <c r="L247" s="341"/>
      <c r="N247" s="341"/>
      <c r="P247" s="341"/>
    </row>
    <row r="248" spans="8:16">
      <c r="H248" s="341"/>
      <c r="J248" s="341"/>
      <c r="L248" s="341"/>
      <c r="N248" s="341"/>
      <c r="P248" s="341"/>
    </row>
    <row r="249" spans="8:16">
      <c r="H249" s="341"/>
      <c r="J249" s="341"/>
      <c r="L249" s="341"/>
      <c r="N249" s="341"/>
      <c r="P249" s="341"/>
    </row>
  </sheetData>
  <mergeCells count="21">
    <mergeCell ref="A8:A26"/>
    <mergeCell ref="B8:B13"/>
    <mergeCell ref="B14:B19"/>
    <mergeCell ref="B20:B26"/>
    <mergeCell ref="G4:N4"/>
    <mergeCell ref="A4:A6"/>
    <mergeCell ref="B4:B6"/>
    <mergeCell ref="C4:C6"/>
    <mergeCell ref="D4:D6"/>
    <mergeCell ref="E4:E6"/>
    <mergeCell ref="F4:F6"/>
    <mergeCell ref="U4:U6"/>
    <mergeCell ref="G5:H5"/>
    <mergeCell ref="I5:J5"/>
    <mergeCell ref="K5:L5"/>
    <mergeCell ref="M5:N5"/>
    <mergeCell ref="O4:P5"/>
    <mergeCell ref="Q4:Q6"/>
    <mergeCell ref="R4:R6"/>
    <mergeCell ref="S4:S6"/>
    <mergeCell ref="T4:T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AA62"/>
  <sheetViews>
    <sheetView topLeftCell="I1" zoomScale="90" zoomScaleNormal="90" workbookViewId="0">
      <pane ySplit="8" topLeftCell="A27" activePane="bottomLeft" state="frozen"/>
      <selection activeCell="A7" sqref="A7"/>
      <selection pane="bottomLeft" activeCell="E36" sqref="E36"/>
    </sheetView>
  </sheetViews>
  <sheetFormatPr baseColWidth="10" defaultRowHeight="15"/>
  <cols>
    <col min="1" max="1" width="21.7109375" style="341" customWidth="1"/>
    <col min="2" max="2" width="41.42578125" style="341" customWidth="1"/>
    <col min="3" max="6" width="27.42578125" style="341" customWidth="1"/>
    <col min="7" max="7" width="15.28515625" style="341" customWidth="1"/>
    <col min="8" max="8" width="13.7109375" style="516" bestFit="1" customWidth="1"/>
    <col min="9" max="9" width="15.28515625" style="341" customWidth="1"/>
    <col min="10" max="10" width="18.85546875" style="516" customWidth="1"/>
    <col min="11" max="11" width="11.42578125" style="341"/>
    <col min="12" max="12" width="12.140625" style="516" bestFit="1" customWidth="1"/>
    <col min="13" max="13" width="11.42578125" style="341"/>
    <col min="14" max="14" width="12.140625" style="516" bestFit="1" customWidth="1"/>
    <col min="15" max="15" width="15.28515625" style="536" customWidth="1"/>
    <col min="16" max="16" width="18.28515625" style="537" customWidth="1"/>
    <col min="17" max="17" width="14.140625" style="341" hidden="1" customWidth="1"/>
    <col min="18" max="20" width="14.140625" style="341" customWidth="1"/>
    <col min="21" max="21" width="17" style="341" customWidth="1"/>
    <col min="22" max="16384" width="11.42578125" style="341"/>
  </cols>
  <sheetData>
    <row r="1" spans="1:27" ht="18.75">
      <c r="G1" s="499" t="s">
        <v>1583</v>
      </c>
      <c r="I1" s="499"/>
      <c r="J1" s="499"/>
      <c r="K1" s="499"/>
      <c r="L1" s="499"/>
      <c r="M1" s="499"/>
      <c r="N1" s="499"/>
      <c r="O1" s="523"/>
      <c r="P1" s="523"/>
      <c r="Q1" s="499"/>
      <c r="R1" s="499"/>
      <c r="S1" s="499"/>
      <c r="T1" s="499"/>
      <c r="U1" s="499"/>
      <c r="V1" s="499"/>
      <c r="W1" s="499"/>
      <c r="X1" s="499"/>
      <c r="Y1" s="499"/>
      <c r="Z1" s="499"/>
      <c r="AA1" s="499"/>
    </row>
    <row r="2" spans="1:27" ht="18.75">
      <c r="A2" s="524" t="s">
        <v>1578</v>
      </c>
      <c r="G2" s="499"/>
      <c r="I2" s="499"/>
      <c r="J2" s="499"/>
      <c r="K2" s="499"/>
      <c r="L2" s="499"/>
      <c r="M2" s="499"/>
      <c r="N2" s="499"/>
      <c r="O2" s="523"/>
      <c r="P2" s="523"/>
      <c r="Q2" s="499"/>
      <c r="R2" s="499"/>
      <c r="S2" s="499"/>
      <c r="T2" s="499"/>
      <c r="U2" s="499"/>
      <c r="V2" s="499"/>
      <c r="W2" s="499"/>
      <c r="X2" s="499"/>
      <c r="Y2" s="499"/>
      <c r="Z2" s="499"/>
      <c r="AA2" s="499"/>
    </row>
    <row r="3" spans="1:27" ht="18.75">
      <c r="A3" s="525" t="s">
        <v>1584</v>
      </c>
      <c r="G3" s="499"/>
      <c r="I3" s="499"/>
      <c r="J3" s="499"/>
      <c r="K3" s="499"/>
      <c r="L3" s="499"/>
      <c r="M3" s="499"/>
      <c r="N3" s="499"/>
      <c r="O3" s="523"/>
      <c r="P3" s="523"/>
      <c r="Q3" s="499"/>
      <c r="R3" s="499"/>
      <c r="S3" s="499"/>
      <c r="T3" s="499"/>
      <c r="U3" s="499"/>
      <c r="V3" s="499"/>
      <c r="W3" s="499"/>
      <c r="X3" s="499"/>
      <c r="Y3" s="499"/>
      <c r="Z3" s="499"/>
      <c r="AA3" s="499"/>
    </row>
    <row r="4" spans="1:27" ht="18.75">
      <c r="A4" s="525" t="s">
        <v>1585</v>
      </c>
      <c r="G4" s="499"/>
      <c r="I4" s="499"/>
      <c r="J4" s="499"/>
      <c r="K4" s="499"/>
      <c r="L4" s="499"/>
      <c r="M4" s="499"/>
      <c r="N4" s="499"/>
      <c r="O4" s="523"/>
      <c r="P4" s="523"/>
      <c r="Q4" s="499"/>
      <c r="R4" s="499"/>
      <c r="S4" s="499"/>
      <c r="T4" s="499"/>
      <c r="U4" s="499"/>
      <c r="V4" s="499"/>
      <c r="W4" s="499"/>
      <c r="X4" s="499"/>
      <c r="Y4" s="499"/>
      <c r="Z4" s="499"/>
      <c r="AA4" s="499"/>
    </row>
    <row r="5" spans="1:27">
      <c r="A5" s="526" t="s">
        <v>1586</v>
      </c>
      <c r="B5" s="527"/>
      <c r="C5" s="527"/>
      <c r="D5" s="527"/>
      <c r="E5" s="527"/>
      <c r="F5" s="527"/>
      <c r="G5" s="527"/>
      <c r="H5" s="527"/>
      <c r="I5" s="527"/>
      <c r="J5" s="527"/>
      <c r="K5" s="527"/>
      <c r="L5" s="527"/>
      <c r="M5" s="527"/>
      <c r="N5" s="527"/>
      <c r="O5" s="528"/>
      <c r="P5" s="528"/>
      <c r="Q5" s="527"/>
      <c r="R5" s="527"/>
      <c r="S5" s="527"/>
      <c r="T5" s="527"/>
      <c r="U5" s="527"/>
    </row>
    <row r="6" spans="1:27" ht="15" customHeight="1">
      <c r="A6" s="626" t="s">
        <v>96</v>
      </c>
      <c r="B6" s="625" t="s">
        <v>109</v>
      </c>
      <c r="C6" s="628" t="s">
        <v>86</v>
      </c>
      <c r="D6" s="628" t="s">
        <v>87</v>
      </c>
      <c r="E6" s="628" t="s">
        <v>383</v>
      </c>
      <c r="F6" s="628" t="s">
        <v>88</v>
      </c>
      <c r="G6" s="617" t="s">
        <v>98</v>
      </c>
      <c r="H6" s="620"/>
      <c r="I6" s="620"/>
      <c r="J6" s="620"/>
      <c r="K6" s="620"/>
      <c r="L6" s="620"/>
      <c r="M6" s="620"/>
      <c r="N6" s="618"/>
      <c r="O6" s="621" t="s">
        <v>99</v>
      </c>
      <c r="P6" s="622"/>
      <c r="Q6" s="625" t="s">
        <v>100</v>
      </c>
      <c r="R6" s="625" t="s">
        <v>101</v>
      </c>
      <c r="S6" s="625" t="s">
        <v>108</v>
      </c>
      <c r="T6" s="625" t="s">
        <v>107</v>
      </c>
      <c r="U6" s="614" t="s">
        <v>89</v>
      </c>
    </row>
    <row r="7" spans="1:27" ht="15" customHeight="1">
      <c r="A7" s="626"/>
      <c r="B7" s="626"/>
      <c r="C7" s="629"/>
      <c r="D7" s="629"/>
      <c r="E7" s="629"/>
      <c r="F7" s="629"/>
      <c r="G7" s="617" t="s">
        <v>102</v>
      </c>
      <c r="H7" s="618"/>
      <c r="I7" s="617" t="s">
        <v>103</v>
      </c>
      <c r="J7" s="618"/>
      <c r="K7" s="617" t="s">
        <v>104</v>
      </c>
      <c r="L7" s="618"/>
      <c r="M7" s="617" t="s">
        <v>105</v>
      </c>
      <c r="N7" s="618"/>
      <c r="O7" s="623"/>
      <c r="P7" s="624"/>
      <c r="Q7" s="626"/>
      <c r="R7" s="626"/>
      <c r="S7" s="626"/>
      <c r="T7" s="626"/>
      <c r="U7" s="615"/>
    </row>
    <row r="8" spans="1:27" ht="25.5">
      <c r="A8" s="627"/>
      <c r="B8" s="627"/>
      <c r="C8" s="630"/>
      <c r="D8" s="630"/>
      <c r="E8" s="630"/>
      <c r="F8" s="630"/>
      <c r="G8" s="317" t="s">
        <v>106</v>
      </c>
      <c r="H8" s="317" t="s">
        <v>12</v>
      </c>
      <c r="I8" s="317" t="s">
        <v>106</v>
      </c>
      <c r="J8" s="317" t="s">
        <v>12</v>
      </c>
      <c r="K8" s="317" t="s">
        <v>106</v>
      </c>
      <c r="L8" s="317" t="s">
        <v>12</v>
      </c>
      <c r="M8" s="317" t="s">
        <v>106</v>
      </c>
      <c r="N8" s="317" t="s">
        <v>12</v>
      </c>
      <c r="O8" s="317" t="s">
        <v>106</v>
      </c>
      <c r="P8" s="317" t="s">
        <v>12</v>
      </c>
      <c r="Q8" s="627"/>
      <c r="R8" s="627"/>
      <c r="S8" s="627"/>
      <c r="T8" s="627"/>
      <c r="U8" s="616"/>
    </row>
    <row r="9" spans="1:27" ht="15.75">
      <c r="A9" s="318"/>
      <c r="B9" s="319"/>
      <c r="C9" s="320"/>
      <c r="D9" s="320"/>
      <c r="E9" s="321"/>
      <c r="F9" s="320"/>
      <c r="G9" s="322"/>
      <c r="H9" s="322"/>
      <c r="I9" s="322"/>
      <c r="J9" s="322"/>
      <c r="K9" s="322"/>
      <c r="L9" s="322"/>
      <c r="M9" s="322"/>
      <c r="N9" s="322"/>
      <c r="O9" s="322"/>
      <c r="P9" s="322"/>
      <c r="Q9" s="323"/>
      <c r="R9" s="323"/>
      <c r="S9" s="323"/>
      <c r="T9" s="323"/>
      <c r="U9" s="324"/>
    </row>
    <row r="10" spans="1:27" ht="15.75">
      <c r="A10" s="613" t="s">
        <v>1587</v>
      </c>
      <c r="B10" s="613" t="s">
        <v>1588</v>
      </c>
      <c r="C10" s="227"/>
      <c r="D10" s="227"/>
      <c r="E10" s="227"/>
      <c r="F10" s="232"/>
      <c r="G10" s="232"/>
      <c r="H10" s="240"/>
      <c r="I10" s="232"/>
      <c r="J10" s="240"/>
      <c r="K10" s="232"/>
      <c r="L10" s="240"/>
      <c r="M10" s="232"/>
      <c r="N10" s="240"/>
      <c r="O10" s="519">
        <f t="shared" ref="O10:P29" si="0">G10+I10+K10+M10</f>
        <v>0</v>
      </c>
      <c r="P10" s="289">
        <f t="shared" si="0"/>
        <v>0</v>
      </c>
      <c r="Q10" s="232"/>
      <c r="R10" s="232"/>
      <c r="S10" s="232"/>
      <c r="T10" s="232"/>
      <c r="U10" s="529"/>
    </row>
    <row r="11" spans="1:27" ht="15.75">
      <c r="A11" s="611"/>
      <c r="B11" s="611"/>
      <c r="C11" s="227"/>
      <c r="D11" s="227"/>
      <c r="E11" s="227"/>
      <c r="F11" s="232"/>
      <c r="G11" s="232"/>
      <c r="H11" s="240"/>
      <c r="I11" s="232"/>
      <c r="J11" s="240"/>
      <c r="K11" s="232"/>
      <c r="L11" s="240"/>
      <c r="M11" s="232"/>
      <c r="N11" s="240"/>
      <c r="O11" s="519">
        <f t="shared" si="0"/>
        <v>0</v>
      </c>
      <c r="P11" s="289">
        <f t="shared" si="0"/>
        <v>0</v>
      </c>
      <c r="Q11" s="232"/>
      <c r="R11" s="232"/>
      <c r="S11" s="232"/>
      <c r="T11" s="232"/>
      <c r="U11" s="529"/>
    </row>
    <row r="12" spans="1:27" ht="15.75">
      <c r="A12" s="611"/>
      <c r="B12" s="611"/>
      <c r="C12" s="227"/>
      <c r="D12" s="227"/>
      <c r="E12" s="227"/>
      <c r="F12" s="232"/>
      <c r="G12" s="232"/>
      <c r="H12" s="240"/>
      <c r="I12" s="232"/>
      <c r="J12" s="240"/>
      <c r="K12" s="232"/>
      <c r="L12" s="240"/>
      <c r="M12" s="232"/>
      <c r="N12" s="240"/>
      <c r="O12" s="519">
        <f t="shared" si="0"/>
        <v>0</v>
      </c>
      <c r="P12" s="289">
        <f t="shared" si="0"/>
        <v>0</v>
      </c>
      <c r="Q12" s="232"/>
      <c r="R12" s="232"/>
      <c r="S12" s="232"/>
      <c r="T12" s="232"/>
      <c r="U12" s="529"/>
    </row>
    <row r="13" spans="1:27" ht="15.75">
      <c r="A13" s="611"/>
      <c r="B13" s="611"/>
      <c r="C13" s="227"/>
      <c r="D13" s="227"/>
      <c r="E13" s="227"/>
      <c r="F13" s="232"/>
      <c r="G13" s="232"/>
      <c r="H13" s="240"/>
      <c r="I13" s="232"/>
      <c r="J13" s="240"/>
      <c r="K13" s="232"/>
      <c r="L13" s="240"/>
      <c r="M13" s="232"/>
      <c r="N13" s="240"/>
      <c r="O13" s="519">
        <f t="shared" si="0"/>
        <v>0</v>
      </c>
      <c r="P13" s="289">
        <f t="shared" si="0"/>
        <v>0</v>
      </c>
      <c r="Q13" s="232"/>
      <c r="R13" s="232"/>
      <c r="S13" s="232"/>
      <c r="T13" s="232"/>
      <c r="U13" s="529"/>
    </row>
    <row r="14" spans="1:27" ht="15.75">
      <c r="A14" s="611"/>
      <c r="B14" s="611"/>
      <c r="C14" s="227"/>
      <c r="D14" s="227"/>
      <c r="E14" s="227"/>
      <c r="F14" s="232"/>
      <c r="G14" s="232"/>
      <c r="H14" s="240"/>
      <c r="I14" s="232"/>
      <c r="J14" s="240"/>
      <c r="K14" s="232"/>
      <c r="L14" s="240"/>
      <c r="M14" s="232"/>
      <c r="N14" s="240"/>
      <c r="O14" s="519">
        <f t="shared" si="0"/>
        <v>0</v>
      </c>
      <c r="P14" s="289">
        <f t="shared" si="0"/>
        <v>0</v>
      </c>
      <c r="Q14" s="232"/>
      <c r="R14" s="232"/>
      <c r="S14" s="232"/>
      <c r="T14" s="232"/>
      <c r="U14" s="529"/>
    </row>
    <row r="15" spans="1:27" ht="15.75">
      <c r="A15" s="611"/>
      <c r="B15" s="612"/>
      <c r="C15" s="227"/>
      <c r="D15" s="227"/>
      <c r="E15" s="227"/>
      <c r="F15" s="232"/>
      <c r="G15" s="232"/>
      <c r="H15" s="240"/>
      <c r="I15" s="232"/>
      <c r="J15" s="240"/>
      <c r="K15" s="232"/>
      <c r="L15" s="240"/>
      <c r="M15" s="232"/>
      <c r="N15" s="240"/>
      <c r="O15" s="519">
        <f t="shared" si="0"/>
        <v>0</v>
      </c>
      <c r="P15" s="289">
        <f t="shared" si="0"/>
        <v>0</v>
      </c>
      <c r="Q15" s="232"/>
      <c r="R15" s="232"/>
      <c r="S15" s="232"/>
      <c r="T15" s="232"/>
      <c r="U15" s="529"/>
    </row>
    <row r="16" spans="1:27" ht="15.75">
      <c r="A16" s="611"/>
      <c r="B16" s="613" t="s">
        <v>1589</v>
      </c>
      <c r="C16" s="227"/>
      <c r="D16" s="227"/>
      <c r="E16" s="227"/>
      <c r="F16" s="232"/>
      <c r="G16" s="232"/>
      <c r="H16" s="240"/>
      <c r="I16" s="232"/>
      <c r="J16" s="240"/>
      <c r="K16" s="232"/>
      <c r="L16" s="240"/>
      <c r="M16" s="232"/>
      <c r="N16" s="240"/>
      <c r="O16" s="519">
        <f t="shared" si="0"/>
        <v>0</v>
      </c>
      <c r="P16" s="289">
        <f t="shared" si="0"/>
        <v>0</v>
      </c>
      <c r="Q16" s="232"/>
      <c r="R16" s="232"/>
      <c r="S16" s="232"/>
      <c r="T16" s="232"/>
      <c r="U16" s="529"/>
    </row>
    <row r="17" spans="1:21" ht="15.75">
      <c r="A17" s="611"/>
      <c r="B17" s="611"/>
      <c r="C17" s="227"/>
      <c r="D17" s="227"/>
      <c r="E17" s="227"/>
      <c r="F17" s="232"/>
      <c r="G17" s="232"/>
      <c r="H17" s="240"/>
      <c r="I17" s="232"/>
      <c r="J17" s="240"/>
      <c r="K17" s="232"/>
      <c r="L17" s="240"/>
      <c r="M17" s="232"/>
      <c r="N17" s="240"/>
      <c r="O17" s="519">
        <f t="shared" si="0"/>
        <v>0</v>
      </c>
      <c r="P17" s="289">
        <f t="shared" si="0"/>
        <v>0</v>
      </c>
      <c r="Q17" s="232"/>
      <c r="R17" s="232"/>
      <c r="S17" s="232"/>
      <c r="T17" s="232"/>
      <c r="U17" s="529"/>
    </row>
    <row r="18" spans="1:21" ht="15.75">
      <c r="A18" s="611"/>
      <c r="B18" s="611"/>
      <c r="C18" s="227"/>
      <c r="D18" s="227"/>
      <c r="E18" s="227"/>
      <c r="F18" s="232"/>
      <c r="G18" s="232"/>
      <c r="H18" s="240"/>
      <c r="I18" s="232"/>
      <c r="J18" s="240"/>
      <c r="K18" s="232"/>
      <c r="L18" s="240"/>
      <c r="M18" s="232"/>
      <c r="N18" s="240"/>
      <c r="O18" s="519">
        <f t="shared" si="0"/>
        <v>0</v>
      </c>
      <c r="P18" s="289">
        <f t="shared" si="0"/>
        <v>0</v>
      </c>
      <c r="Q18" s="232"/>
      <c r="R18" s="232"/>
      <c r="S18" s="232"/>
      <c r="T18" s="232"/>
      <c r="U18" s="529"/>
    </row>
    <row r="19" spans="1:21" ht="15.75">
      <c r="A19" s="611"/>
      <c r="B19" s="611"/>
      <c r="C19" s="227"/>
      <c r="D19" s="227"/>
      <c r="E19" s="227"/>
      <c r="F19" s="232"/>
      <c r="G19" s="232"/>
      <c r="H19" s="240"/>
      <c r="I19" s="232"/>
      <c r="J19" s="240"/>
      <c r="K19" s="232"/>
      <c r="L19" s="240"/>
      <c r="M19" s="232"/>
      <c r="N19" s="240"/>
      <c r="O19" s="519">
        <f t="shared" si="0"/>
        <v>0</v>
      </c>
      <c r="P19" s="289">
        <f t="shared" si="0"/>
        <v>0</v>
      </c>
      <c r="Q19" s="232"/>
      <c r="R19" s="232"/>
      <c r="S19" s="232"/>
      <c r="T19" s="232"/>
      <c r="U19" s="529"/>
    </row>
    <row r="20" spans="1:21" ht="15.75">
      <c r="A20" s="611"/>
      <c r="B20" s="612"/>
      <c r="C20" s="227"/>
      <c r="D20" s="227"/>
      <c r="E20" s="227"/>
      <c r="F20" s="227"/>
      <c r="G20" s="227"/>
      <c r="H20" s="217"/>
      <c r="I20" s="227"/>
      <c r="J20" s="217"/>
      <c r="K20" s="227"/>
      <c r="L20" s="217"/>
      <c r="M20" s="227"/>
      <c r="N20" s="217"/>
      <c r="O20" s="285">
        <f t="shared" si="0"/>
        <v>0</v>
      </c>
      <c r="P20" s="286">
        <f t="shared" si="0"/>
        <v>0</v>
      </c>
      <c r="Q20" s="227"/>
      <c r="R20" s="227"/>
      <c r="S20" s="227"/>
      <c r="T20" s="227"/>
      <c r="U20" s="530"/>
    </row>
    <row r="21" spans="1:21" ht="15.75">
      <c r="A21" s="611"/>
      <c r="B21" s="613" t="s">
        <v>1590</v>
      </c>
      <c r="C21" s="227"/>
      <c r="D21" s="227"/>
      <c r="E21" s="227"/>
      <c r="F21" s="232"/>
      <c r="G21" s="228"/>
      <c r="H21" s="531"/>
      <c r="I21" s="228"/>
      <c r="J21" s="531"/>
      <c r="K21" s="228"/>
      <c r="L21" s="217"/>
      <c r="M21" s="227"/>
      <c r="N21" s="217"/>
      <c r="O21" s="285">
        <f t="shared" si="0"/>
        <v>0</v>
      </c>
      <c r="P21" s="532">
        <f t="shared" si="0"/>
        <v>0</v>
      </c>
      <c r="Q21" s="227"/>
      <c r="R21" s="227"/>
      <c r="S21" s="227"/>
      <c r="T21" s="227"/>
      <c r="U21" s="227"/>
    </row>
    <row r="22" spans="1:21" ht="15.75">
      <c r="A22" s="611"/>
      <c r="B22" s="611"/>
      <c r="C22" s="227"/>
      <c r="D22" s="227"/>
      <c r="E22" s="227"/>
      <c r="F22" s="232"/>
      <c r="G22" s="228"/>
      <c r="H22" s="531"/>
      <c r="I22" s="228"/>
      <c r="J22" s="531"/>
      <c r="K22" s="228"/>
      <c r="L22" s="217"/>
      <c r="M22" s="227"/>
      <c r="N22" s="217"/>
      <c r="O22" s="285">
        <f t="shared" si="0"/>
        <v>0</v>
      </c>
      <c r="P22" s="532">
        <f t="shared" si="0"/>
        <v>0</v>
      </c>
      <c r="Q22" s="227"/>
      <c r="R22" s="227"/>
      <c r="S22" s="227"/>
      <c r="T22" s="227"/>
      <c r="U22" s="227"/>
    </row>
    <row r="23" spans="1:21" ht="15.75">
      <c r="A23" s="611"/>
      <c r="B23" s="611"/>
      <c r="C23" s="227"/>
      <c r="D23" s="227"/>
      <c r="E23" s="227"/>
      <c r="F23" s="232"/>
      <c r="G23" s="228"/>
      <c r="H23" s="531"/>
      <c r="I23" s="228"/>
      <c r="J23" s="531"/>
      <c r="K23" s="228"/>
      <c r="L23" s="217"/>
      <c r="M23" s="227"/>
      <c r="N23" s="217"/>
      <c r="O23" s="285">
        <f t="shared" si="0"/>
        <v>0</v>
      </c>
      <c r="P23" s="532">
        <f t="shared" si="0"/>
        <v>0</v>
      </c>
      <c r="Q23" s="227"/>
      <c r="R23" s="227"/>
      <c r="S23" s="227"/>
      <c r="T23" s="227"/>
      <c r="U23" s="227"/>
    </row>
    <row r="24" spans="1:21" ht="15.75">
      <c r="A24" s="611"/>
      <c r="B24" s="612"/>
      <c r="C24" s="227"/>
      <c r="D24" s="227"/>
      <c r="E24" s="227"/>
      <c r="F24" s="232"/>
      <c r="G24" s="228"/>
      <c r="H24" s="531"/>
      <c r="I24" s="228"/>
      <c r="J24" s="531"/>
      <c r="K24" s="228"/>
      <c r="L24" s="217"/>
      <c r="M24" s="227"/>
      <c r="N24" s="217"/>
      <c r="O24" s="285">
        <f t="shared" si="0"/>
        <v>0</v>
      </c>
      <c r="P24" s="532">
        <f t="shared" si="0"/>
        <v>0</v>
      </c>
      <c r="Q24" s="227"/>
      <c r="R24" s="227"/>
      <c r="S24" s="227"/>
      <c r="T24" s="227"/>
      <c r="U24" s="227"/>
    </row>
    <row r="25" spans="1:21" ht="15.75">
      <c r="A25" s="611"/>
      <c r="B25" s="619" t="s">
        <v>1591</v>
      </c>
      <c r="C25" s="227"/>
      <c r="D25" s="227"/>
      <c r="E25" s="227"/>
      <c r="F25" s="232"/>
      <c r="G25" s="228"/>
      <c r="H25" s="531"/>
      <c r="I25" s="228"/>
      <c r="J25" s="531"/>
      <c r="K25" s="228"/>
      <c r="L25" s="217"/>
      <c r="M25" s="227"/>
      <c r="N25" s="217"/>
      <c r="O25" s="285">
        <f t="shared" si="0"/>
        <v>0</v>
      </c>
      <c r="P25" s="532">
        <f t="shared" si="0"/>
        <v>0</v>
      </c>
      <c r="Q25" s="227"/>
      <c r="R25" s="227"/>
      <c r="S25" s="227"/>
      <c r="T25" s="227"/>
      <c r="U25" s="227"/>
    </row>
    <row r="26" spans="1:21" ht="15.75" customHeight="1">
      <c r="A26" s="611"/>
      <c r="B26" s="619"/>
      <c r="C26" s="227"/>
      <c r="D26" s="227"/>
      <c r="E26" s="227"/>
      <c r="F26" s="232"/>
      <c r="G26" s="228"/>
      <c r="H26" s="531"/>
      <c r="I26" s="228"/>
      <c r="J26" s="531"/>
      <c r="K26" s="228"/>
      <c r="L26" s="217"/>
      <c r="M26" s="227"/>
      <c r="N26" s="217"/>
      <c r="O26" s="285">
        <f t="shared" si="0"/>
        <v>0</v>
      </c>
      <c r="P26" s="532">
        <f t="shared" si="0"/>
        <v>0</v>
      </c>
      <c r="Q26" s="227"/>
      <c r="R26" s="227"/>
      <c r="S26" s="227"/>
      <c r="T26" s="227"/>
      <c r="U26" s="227"/>
    </row>
    <row r="27" spans="1:21" ht="15.75">
      <c r="A27" s="611"/>
      <c r="B27" s="619"/>
      <c r="C27" s="227"/>
      <c r="D27" s="227"/>
      <c r="E27" s="227"/>
      <c r="F27" s="232"/>
      <c r="G27" s="228"/>
      <c r="H27" s="531"/>
      <c r="I27" s="228"/>
      <c r="J27" s="531"/>
      <c r="K27" s="228"/>
      <c r="L27" s="217"/>
      <c r="M27" s="227"/>
      <c r="N27" s="217"/>
      <c r="O27" s="285">
        <f t="shared" si="0"/>
        <v>0</v>
      </c>
      <c r="P27" s="532">
        <f t="shared" si="0"/>
        <v>0</v>
      </c>
      <c r="Q27" s="227"/>
      <c r="R27" s="227"/>
      <c r="S27" s="227"/>
      <c r="T27" s="227"/>
      <c r="U27" s="227"/>
    </row>
    <row r="28" spans="1:21" ht="15.75">
      <c r="A28" s="611"/>
      <c r="B28" s="619"/>
      <c r="C28" s="227"/>
      <c r="D28" s="227"/>
      <c r="E28" s="227"/>
      <c r="F28" s="227"/>
      <c r="G28" s="227"/>
      <c r="H28" s="217"/>
      <c r="I28" s="227"/>
      <c r="J28" s="217"/>
      <c r="K28" s="227"/>
      <c r="L28" s="217"/>
      <c r="M28" s="227"/>
      <c r="N28" s="217"/>
      <c r="O28" s="285">
        <f t="shared" si="0"/>
        <v>0</v>
      </c>
      <c r="P28" s="286">
        <f t="shared" si="0"/>
        <v>0</v>
      </c>
      <c r="Q28" s="227"/>
      <c r="R28" s="227"/>
      <c r="S28" s="227"/>
      <c r="T28" s="227"/>
      <c r="U28" s="227"/>
    </row>
    <row r="29" spans="1:21" ht="15.75">
      <c r="A29" s="612"/>
      <c r="B29" s="619"/>
      <c r="C29" s="227"/>
      <c r="D29" s="227"/>
      <c r="E29" s="227"/>
      <c r="F29" s="227"/>
      <c r="G29" s="227"/>
      <c r="H29" s="217"/>
      <c r="I29" s="227"/>
      <c r="J29" s="217"/>
      <c r="K29" s="227"/>
      <c r="L29" s="217"/>
      <c r="M29" s="227"/>
      <c r="N29" s="217"/>
      <c r="O29" s="285">
        <f t="shared" si="0"/>
        <v>0</v>
      </c>
      <c r="P29" s="286">
        <f t="shared" si="0"/>
        <v>0</v>
      </c>
      <c r="Q29" s="227"/>
      <c r="R29" s="227"/>
      <c r="S29" s="227"/>
      <c r="T29" s="227"/>
      <c r="U29" s="227"/>
    </row>
    <row r="30" spans="1:21" ht="15.75">
      <c r="A30" s="659" t="s">
        <v>1592</v>
      </c>
      <c r="B30" s="660"/>
      <c r="C30" s="660"/>
      <c r="D30" s="660"/>
      <c r="E30" s="660"/>
      <c r="F30" s="660"/>
      <c r="G30" s="660"/>
      <c r="H30" s="660"/>
      <c r="I30" s="660"/>
      <c r="J30" s="660"/>
      <c r="K30" s="660"/>
      <c r="L30" s="660"/>
      <c r="M30" s="660"/>
      <c r="N30" s="660"/>
      <c r="O30" s="660"/>
      <c r="P30" s="660"/>
      <c r="Q30" s="660"/>
      <c r="R30" s="660"/>
      <c r="S30" s="660"/>
      <c r="T30" s="660"/>
      <c r="U30" s="661"/>
    </row>
    <row r="31" spans="1:21" ht="15.75" customHeight="1">
      <c r="A31" s="613" t="s">
        <v>1593</v>
      </c>
      <c r="B31" s="619" t="s">
        <v>1594</v>
      </c>
      <c r="C31" s="227"/>
      <c r="D31" s="227"/>
      <c r="E31" s="227"/>
      <c r="F31" s="232"/>
      <c r="G31" s="227"/>
      <c r="H31" s="217"/>
      <c r="I31" s="227"/>
      <c r="J31" s="217"/>
      <c r="K31" s="227"/>
      <c r="L31" s="217"/>
      <c r="M31" s="227"/>
      <c r="N31" s="217"/>
      <c r="O31" s="285">
        <f t="shared" ref="O31:P42" si="1">G31+I31+K31+M31</f>
        <v>0</v>
      </c>
      <c r="P31" s="286">
        <f t="shared" si="1"/>
        <v>0</v>
      </c>
      <c r="Q31" s="227"/>
      <c r="R31" s="227"/>
      <c r="S31" s="227"/>
      <c r="T31" s="227"/>
      <c r="U31" s="521"/>
    </row>
    <row r="32" spans="1:21" ht="15.75">
      <c r="A32" s="611"/>
      <c r="B32" s="619"/>
      <c r="C32" s="227"/>
      <c r="D32" s="227"/>
      <c r="E32" s="227"/>
      <c r="F32" s="232"/>
      <c r="G32" s="227"/>
      <c r="H32" s="217"/>
      <c r="I32" s="227"/>
      <c r="J32" s="217"/>
      <c r="K32" s="227"/>
      <c r="L32" s="217"/>
      <c r="M32" s="227"/>
      <c r="N32" s="217"/>
      <c r="O32" s="285">
        <f t="shared" si="1"/>
        <v>0</v>
      </c>
      <c r="P32" s="286">
        <f t="shared" si="1"/>
        <v>0</v>
      </c>
      <c r="Q32" s="227"/>
      <c r="R32" s="227"/>
      <c r="S32" s="227"/>
      <c r="T32" s="227"/>
      <c r="U32" s="521"/>
    </row>
    <row r="33" spans="1:21" ht="15.75">
      <c r="A33" s="611"/>
      <c r="B33" s="619"/>
      <c r="C33" s="227"/>
      <c r="D33" s="227"/>
      <c r="E33" s="227"/>
      <c r="F33" s="232"/>
      <c r="G33" s="227"/>
      <c r="H33" s="217"/>
      <c r="I33" s="227"/>
      <c r="J33" s="217"/>
      <c r="K33" s="227"/>
      <c r="L33" s="217"/>
      <c r="M33" s="227"/>
      <c r="N33" s="217"/>
      <c r="O33" s="285">
        <f t="shared" si="1"/>
        <v>0</v>
      </c>
      <c r="P33" s="286">
        <f t="shared" si="1"/>
        <v>0</v>
      </c>
      <c r="Q33" s="227"/>
      <c r="R33" s="227"/>
      <c r="S33" s="227"/>
      <c r="T33" s="227"/>
      <c r="U33" s="521"/>
    </row>
    <row r="34" spans="1:21" ht="15.75">
      <c r="A34" s="611"/>
      <c r="B34" s="619"/>
      <c r="C34" s="227"/>
      <c r="D34" s="227"/>
      <c r="E34" s="227"/>
      <c r="F34" s="232"/>
      <c r="G34" s="227"/>
      <c r="H34" s="217"/>
      <c r="I34" s="227"/>
      <c r="J34" s="217"/>
      <c r="K34" s="227"/>
      <c r="L34" s="217"/>
      <c r="M34" s="227"/>
      <c r="N34" s="217"/>
      <c r="O34" s="285">
        <f t="shared" si="1"/>
        <v>0</v>
      </c>
      <c r="P34" s="286">
        <f t="shared" si="1"/>
        <v>0</v>
      </c>
      <c r="Q34" s="227"/>
      <c r="R34" s="227"/>
      <c r="S34" s="227"/>
      <c r="T34" s="227"/>
      <c r="U34" s="521"/>
    </row>
    <row r="35" spans="1:21" ht="15.75">
      <c r="A35" s="611"/>
      <c r="B35" s="619"/>
      <c r="C35" s="227"/>
      <c r="D35" s="227"/>
      <c r="E35" s="227"/>
      <c r="F35" s="232"/>
      <c r="G35" s="227"/>
      <c r="H35" s="217"/>
      <c r="I35" s="227"/>
      <c r="J35" s="217"/>
      <c r="K35" s="227"/>
      <c r="L35" s="217"/>
      <c r="M35" s="227"/>
      <c r="N35" s="217"/>
      <c r="O35" s="285">
        <f t="shared" si="1"/>
        <v>0</v>
      </c>
      <c r="P35" s="286">
        <f t="shared" si="1"/>
        <v>0</v>
      </c>
      <c r="Q35" s="227"/>
      <c r="R35" s="227"/>
      <c r="S35" s="227"/>
      <c r="T35" s="227"/>
      <c r="U35" s="521"/>
    </row>
    <row r="36" spans="1:21" ht="15.75">
      <c r="A36" s="612"/>
      <c r="B36" s="619"/>
      <c r="C36" s="227"/>
      <c r="D36" s="227"/>
      <c r="E36" s="227"/>
      <c r="F36" s="232"/>
      <c r="G36" s="227"/>
      <c r="H36" s="217"/>
      <c r="I36" s="227"/>
      <c r="J36" s="217"/>
      <c r="K36" s="227"/>
      <c r="L36" s="217"/>
      <c r="M36" s="227"/>
      <c r="N36" s="217"/>
      <c r="O36" s="285">
        <f t="shared" si="1"/>
        <v>0</v>
      </c>
      <c r="P36" s="286">
        <f t="shared" si="1"/>
        <v>0</v>
      </c>
      <c r="Q36" s="227"/>
      <c r="R36" s="227"/>
      <c r="S36" s="227"/>
      <c r="T36" s="227"/>
      <c r="U36" s="521"/>
    </row>
    <row r="37" spans="1:21" ht="15.75">
      <c r="A37" s="619" t="s">
        <v>1595</v>
      </c>
      <c r="B37" s="619" t="s">
        <v>1596</v>
      </c>
      <c r="C37" s="227"/>
      <c r="D37" s="227"/>
      <c r="E37" s="227"/>
      <c r="F37" s="227"/>
      <c r="G37" s="227"/>
      <c r="H37" s="217"/>
      <c r="I37" s="227"/>
      <c r="J37" s="217"/>
      <c r="K37" s="228"/>
      <c r="L37" s="217"/>
      <c r="M37" s="227"/>
      <c r="N37" s="217"/>
      <c r="O37" s="533">
        <f t="shared" si="1"/>
        <v>0</v>
      </c>
      <c r="P37" s="286">
        <f t="shared" si="1"/>
        <v>0</v>
      </c>
      <c r="Q37" s="227"/>
      <c r="R37" s="227"/>
      <c r="S37" s="227"/>
      <c r="T37" s="227"/>
      <c r="U37" s="530"/>
    </row>
    <row r="38" spans="1:21" ht="15.75">
      <c r="A38" s="619"/>
      <c r="B38" s="619"/>
      <c r="C38" s="227"/>
      <c r="D38" s="227"/>
      <c r="E38" s="227"/>
      <c r="F38" s="227"/>
      <c r="G38" s="227"/>
      <c r="H38" s="217"/>
      <c r="I38" s="227"/>
      <c r="J38" s="217"/>
      <c r="K38" s="228"/>
      <c r="L38" s="217"/>
      <c r="M38" s="227"/>
      <c r="N38" s="217"/>
      <c r="O38" s="533">
        <f t="shared" si="1"/>
        <v>0</v>
      </c>
      <c r="P38" s="286">
        <f t="shared" si="1"/>
        <v>0</v>
      </c>
      <c r="Q38" s="227"/>
      <c r="R38" s="227"/>
      <c r="S38" s="227"/>
      <c r="T38" s="227"/>
      <c r="U38" s="530"/>
    </row>
    <row r="39" spans="1:21" ht="15.75">
      <c r="A39" s="619"/>
      <c r="B39" s="619"/>
      <c r="C39" s="227"/>
      <c r="D39" s="227"/>
      <c r="E39" s="227"/>
      <c r="F39" s="227"/>
      <c r="G39" s="227"/>
      <c r="H39" s="217"/>
      <c r="I39" s="227"/>
      <c r="J39" s="217"/>
      <c r="K39" s="228"/>
      <c r="L39" s="217"/>
      <c r="M39" s="227"/>
      <c r="N39" s="217"/>
      <c r="O39" s="533">
        <f t="shared" si="1"/>
        <v>0</v>
      </c>
      <c r="P39" s="286">
        <f t="shared" si="1"/>
        <v>0</v>
      </c>
      <c r="Q39" s="227"/>
      <c r="R39" s="227"/>
      <c r="S39" s="227"/>
      <c r="T39" s="227"/>
      <c r="U39" s="530"/>
    </row>
    <row r="40" spans="1:21" ht="15.75">
      <c r="A40" s="619"/>
      <c r="B40" s="619"/>
      <c r="C40" s="227"/>
      <c r="D40" s="227"/>
      <c r="E40" s="227"/>
      <c r="F40" s="227"/>
      <c r="G40" s="227"/>
      <c r="H40" s="217"/>
      <c r="I40" s="227"/>
      <c r="J40" s="217"/>
      <c r="K40" s="228"/>
      <c r="L40" s="217"/>
      <c r="M40" s="227"/>
      <c r="N40" s="217"/>
      <c r="O40" s="533">
        <f t="shared" si="1"/>
        <v>0</v>
      </c>
      <c r="P40" s="286">
        <f t="shared" si="1"/>
        <v>0</v>
      </c>
      <c r="Q40" s="227"/>
      <c r="R40" s="227"/>
      <c r="S40" s="227"/>
      <c r="T40" s="227"/>
      <c r="U40" s="530"/>
    </row>
    <row r="41" spans="1:21" ht="15.75">
      <c r="A41" s="619"/>
      <c r="B41" s="619"/>
      <c r="C41" s="227"/>
      <c r="D41" s="227"/>
      <c r="E41" s="227"/>
      <c r="F41" s="227"/>
      <c r="G41" s="227"/>
      <c r="H41" s="217"/>
      <c r="I41" s="227"/>
      <c r="J41" s="217"/>
      <c r="K41" s="228"/>
      <c r="L41" s="217"/>
      <c r="M41" s="227"/>
      <c r="N41" s="217"/>
      <c r="O41" s="533">
        <f t="shared" si="1"/>
        <v>0</v>
      </c>
      <c r="P41" s="286">
        <f t="shared" si="1"/>
        <v>0</v>
      </c>
      <c r="Q41" s="227"/>
      <c r="R41" s="227"/>
      <c r="S41" s="227"/>
      <c r="T41" s="227"/>
      <c r="U41" s="530"/>
    </row>
    <row r="42" spans="1:21" ht="15.75">
      <c r="A42" s="619"/>
      <c r="B42" s="619"/>
      <c r="C42" s="227"/>
      <c r="D42" s="227"/>
      <c r="E42" s="227"/>
      <c r="F42" s="227"/>
      <c r="G42" s="227"/>
      <c r="H42" s="217"/>
      <c r="I42" s="227"/>
      <c r="J42" s="217"/>
      <c r="K42" s="227"/>
      <c r="L42" s="217"/>
      <c r="M42" s="228"/>
      <c r="N42" s="217"/>
      <c r="O42" s="533">
        <f t="shared" si="1"/>
        <v>0</v>
      </c>
      <c r="P42" s="286">
        <f t="shared" si="1"/>
        <v>0</v>
      </c>
      <c r="Q42" s="227"/>
      <c r="R42" s="227"/>
      <c r="S42" s="227"/>
      <c r="T42" s="227"/>
      <c r="U42" s="530"/>
    </row>
    <row r="43" spans="1:21" ht="15.75">
      <c r="A43" s="245"/>
      <c r="B43" s="246"/>
      <c r="C43" s="246"/>
      <c r="D43" s="245" t="s">
        <v>1597</v>
      </c>
      <c r="E43" s="246"/>
      <c r="F43" s="247"/>
      <c r="G43" s="534">
        <f t="shared" ref="G43:P43" si="2">SUM(G10:G42)</f>
        <v>0</v>
      </c>
      <c r="H43" s="535">
        <f t="shared" si="2"/>
        <v>0</v>
      </c>
      <c r="I43" s="534">
        <f t="shared" si="2"/>
        <v>0</v>
      </c>
      <c r="J43" s="535">
        <f t="shared" si="2"/>
        <v>0</v>
      </c>
      <c r="K43" s="534">
        <f t="shared" si="2"/>
        <v>0</v>
      </c>
      <c r="L43" s="535">
        <f t="shared" si="2"/>
        <v>0</v>
      </c>
      <c r="M43" s="534">
        <f t="shared" si="2"/>
        <v>0</v>
      </c>
      <c r="N43" s="535">
        <f t="shared" si="2"/>
        <v>0</v>
      </c>
      <c r="O43" s="535">
        <f t="shared" si="2"/>
        <v>0</v>
      </c>
      <c r="P43" s="535">
        <f t="shared" si="2"/>
        <v>0</v>
      </c>
      <c r="Q43" s="239"/>
      <c r="R43" s="239"/>
      <c r="S43" s="239"/>
      <c r="T43" s="239"/>
      <c r="U43" s="239"/>
    </row>
    <row r="45" spans="1:21">
      <c r="H45" s="341"/>
      <c r="J45" s="341"/>
      <c r="L45" s="341"/>
      <c r="N45" s="341"/>
      <c r="P45" s="536"/>
    </row>
    <row r="46" spans="1:21">
      <c r="H46" s="341"/>
      <c r="J46" s="341"/>
      <c r="L46" s="341"/>
      <c r="N46" s="341"/>
      <c r="P46" s="536"/>
    </row>
    <row r="47" spans="1:21">
      <c r="H47" s="341"/>
      <c r="J47" s="341"/>
      <c r="L47" s="341"/>
      <c r="N47" s="341"/>
      <c r="P47" s="536"/>
    </row>
    <row r="48" spans="1:21">
      <c r="H48" s="341"/>
      <c r="J48" s="341"/>
      <c r="L48" s="341"/>
      <c r="N48" s="341"/>
      <c r="P48" s="536"/>
    </row>
    <row r="49" spans="8:16">
      <c r="H49" s="341"/>
      <c r="J49" s="341"/>
      <c r="L49" s="341"/>
      <c r="N49" s="341"/>
      <c r="P49" s="536"/>
    </row>
    <row r="50" spans="8:16">
      <c r="H50" s="341"/>
      <c r="J50" s="341"/>
      <c r="L50" s="341"/>
      <c r="N50" s="341"/>
      <c r="P50" s="536"/>
    </row>
    <row r="51" spans="8:16">
      <c r="H51" s="341"/>
      <c r="J51" s="341"/>
      <c r="L51" s="341"/>
      <c r="N51" s="341"/>
      <c r="P51" s="536"/>
    </row>
    <row r="52" spans="8:16">
      <c r="H52" s="341"/>
      <c r="J52" s="341"/>
      <c r="L52" s="341"/>
      <c r="N52" s="341"/>
      <c r="P52" s="536"/>
    </row>
    <row r="53" spans="8:16">
      <c r="H53" s="341"/>
      <c r="J53" s="341"/>
      <c r="L53" s="341"/>
      <c r="N53" s="341"/>
      <c r="P53" s="536"/>
    </row>
    <row r="54" spans="8:16">
      <c r="H54" s="341"/>
      <c r="J54" s="341"/>
      <c r="L54" s="341"/>
      <c r="N54" s="341"/>
      <c r="P54" s="536"/>
    </row>
    <row r="55" spans="8:16">
      <c r="H55" s="341"/>
      <c r="J55" s="341"/>
      <c r="L55" s="341"/>
      <c r="N55" s="341"/>
      <c r="P55" s="536"/>
    </row>
    <row r="56" spans="8:16">
      <c r="H56" s="341"/>
      <c r="J56" s="341"/>
      <c r="L56" s="341"/>
      <c r="N56" s="341"/>
      <c r="P56" s="536"/>
    </row>
    <row r="57" spans="8:16">
      <c r="H57" s="341"/>
      <c r="J57" s="341"/>
      <c r="L57" s="341"/>
      <c r="N57" s="341"/>
      <c r="P57" s="536"/>
    </row>
    <row r="58" spans="8:16">
      <c r="H58" s="341"/>
      <c r="J58" s="341"/>
      <c r="L58" s="341"/>
      <c r="N58" s="341"/>
      <c r="P58" s="536"/>
    </row>
    <row r="59" spans="8:16">
      <c r="H59" s="341"/>
      <c r="J59" s="341"/>
      <c r="L59" s="341"/>
      <c r="N59" s="341"/>
      <c r="P59" s="536"/>
    </row>
    <row r="60" spans="8:16">
      <c r="H60" s="341"/>
      <c r="J60" s="341"/>
      <c r="L60" s="341"/>
      <c r="N60" s="341"/>
      <c r="P60" s="536"/>
    </row>
    <row r="61" spans="8:16">
      <c r="H61" s="341"/>
      <c r="J61" s="341"/>
      <c r="L61" s="341"/>
      <c r="N61" s="341"/>
      <c r="P61" s="536"/>
    </row>
    <row r="62" spans="8:16">
      <c r="H62" s="341"/>
      <c r="J62" s="341"/>
      <c r="L62" s="341"/>
      <c r="N62" s="341"/>
      <c r="P62" s="536"/>
    </row>
  </sheetData>
  <mergeCells count="27">
    <mergeCell ref="F6:F8"/>
    <mergeCell ref="A6:A8"/>
    <mergeCell ref="B6:B8"/>
    <mergeCell ref="C6:C8"/>
    <mergeCell ref="D6:D8"/>
    <mergeCell ref="E6:E8"/>
    <mergeCell ref="A10:A29"/>
    <mergeCell ref="B10:B15"/>
    <mergeCell ref="B16:B20"/>
    <mergeCell ref="B21:B24"/>
    <mergeCell ref="B25:B29"/>
    <mergeCell ref="U6:U8"/>
    <mergeCell ref="G7:H7"/>
    <mergeCell ref="I7:J7"/>
    <mergeCell ref="K7:L7"/>
    <mergeCell ref="M7:N7"/>
    <mergeCell ref="G6:N6"/>
    <mergeCell ref="O6:P7"/>
    <mergeCell ref="Q6:Q8"/>
    <mergeCell ref="R6:R8"/>
    <mergeCell ref="S6:S8"/>
    <mergeCell ref="T6:T8"/>
    <mergeCell ref="A30:U30"/>
    <mergeCell ref="A31:A36"/>
    <mergeCell ref="B31:B36"/>
    <mergeCell ref="A37:A42"/>
    <mergeCell ref="B37:B42"/>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U56"/>
  <sheetViews>
    <sheetView topLeftCell="I1" workbookViewId="0">
      <pane ySplit="6" topLeftCell="A7" activePane="bottomLeft" state="frozen"/>
      <selection activeCell="O6" sqref="O6"/>
      <selection pane="bottomLeft" activeCell="D19" sqref="D19"/>
    </sheetView>
  </sheetViews>
  <sheetFormatPr baseColWidth="10" defaultRowHeight="15"/>
  <cols>
    <col min="1" max="1" width="40" style="341" customWidth="1"/>
    <col min="2" max="2" width="21.7109375" style="341" customWidth="1"/>
    <col min="3" max="3" width="30.5703125" style="341" customWidth="1"/>
    <col min="4" max="6" width="27.42578125" style="341" customWidth="1"/>
    <col min="7" max="7" width="15.28515625" style="341" customWidth="1"/>
    <col min="8" max="8" width="12.140625" style="516" bestFit="1" customWidth="1"/>
    <col min="9" max="9" width="15.28515625" style="341" customWidth="1"/>
    <col min="10" max="10" width="18.85546875" style="516" customWidth="1"/>
    <col min="11" max="11" width="11.42578125" style="341"/>
    <col min="12" max="12" width="13.7109375" style="516" bestFit="1" customWidth="1"/>
    <col min="13" max="13" width="11.42578125" style="341"/>
    <col min="14" max="14" width="13.7109375" style="516" bestFit="1" customWidth="1"/>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75">
      <c r="B1" s="499"/>
      <c r="C1" s="499"/>
      <c r="D1" s="499"/>
      <c r="E1" s="499"/>
      <c r="F1" s="499"/>
      <c r="G1" s="499" t="s">
        <v>1577</v>
      </c>
      <c r="I1" s="499"/>
      <c r="J1" s="499"/>
      <c r="K1" s="499"/>
      <c r="L1" s="499"/>
      <c r="M1" s="499"/>
      <c r="N1" s="499"/>
      <c r="O1" s="499"/>
      <c r="P1" s="499"/>
      <c r="Q1" s="499"/>
      <c r="R1" s="499"/>
      <c r="S1" s="499"/>
      <c r="T1" s="499"/>
      <c r="U1" s="499"/>
    </row>
    <row r="2" spans="1:21" ht="18.75">
      <c r="A2" s="517" t="s">
        <v>1578</v>
      </c>
      <c r="B2" s="499"/>
      <c r="C2" s="499"/>
      <c r="D2" s="499"/>
      <c r="E2" s="499"/>
      <c r="F2" s="499"/>
      <c r="G2" s="499"/>
      <c r="I2" s="499"/>
      <c r="J2" s="499"/>
      <c r="K2" s="499"/>
      <c r="L2" s="499"/>
      <c r="M2" s="499"/>
      <c r="N2" s="499"/>
      <c r="O2" s="499"/>
      <c r="P2" s="499"/>
      <c r="Q2" s="499"/>
      <c r="R2" s="499"/>
      <c r="S2" s="499"/>
      <c r="T2" s="499"/>
      <c r="U2" s="499"/>
    </row>
    <row r="3" spans="1:21">
      <c r="A3" s="662" t="s">
        <v>1579</v>
      </c>
      <c r="B3" s="662"/>
      <c r="C3" s="662"/>
      <c r="D3" s="662"/>
      <c r="E3" s="662"/>
      <c r="F3" s="662"/>
      <c r="G3" s="662"/>
      <c r="H3" s="662"/>
      <c r="I3" s="662"/>
      <c r="J3" s="662"/>
      <c r="K3" s="662"/>
      <c r="L3" s="662"/>
      <c r="M3" s="662"/>
      <c r="N3" s="662"/>
      <c r="O3" s="662"/>
      <c r="P3" s="662"/>
      <c r="Q3" s="662"/>
      <c r="R3" s="662"/>
      <c r="S3" s="662"/>
      <c r="T3" s="662"/>
      <c r="U3" s="662"/>
    </row>
    <row r="4" spans="1:21" ht="15" customHeight="1">
      <c r="A4" s="626" t="s">
        <v>96</v>
      </c>
      <c r="B4" s="625" t="s">
        <v>109</v>
      </c>
      <c r="C4" s="628" t="s">
        <v>86</v>
      </c>
      <c r="D4" s="628" t="s">
        <v>87</v>
      </c>
      <c r="E4" s="628"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ht="15" customHeight="1">
      <c r="A5" s="626"/>
      <c r="B5" s="626"/>
      <c r="C5" s="629"/>
      <c r="D5" s="629"/>
      <c r="E5" s="629"/>
      <c r="F5" s="629"/>
      <c r="G5" s="617" t="s">
        <v>102</v>
      </c>
      <c r="H5" s="618"/>
      <c r="I5" s="617" t="s">
        <v>103</v>
      </c>
      <c r="J5" s="618"/>
      <c r="K5" s="617" t="s">
        <v>104</v>
      </c>
      <c r="L5" s="618"/>
      <c r="M5" s="617" t="s">
        <v>105</v>
      </c>
      <c r="N5" s="618"/>
      <c r="O5" s="623"/>
      <c r="P5" s="624"/>
      <c r="Q5" s="626"/>
      <c r="R5" s="626"/>
      <c r="S5" s="626"/>
      <c r="T5" s="626"/>
      <c r="U5" s="615"/>
    </row>
    <row r="6" spans="1:21" ht="25.5">
      <c r="A6" s="627"/>
      <c r="B6" s="627"/>
      <c r="C6" s="630"/>
      <c r="D6" s="630"/>
      <c r="E6" s="630"/>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ht="15.75">
      <c r="A7" s="318"/>
      <c r="B7" s="319"/>
      <c r="C7" s="320"/>
      <c r="D7" s="320"/>
      <c r="E7" s="321"/>
      <c r="F7" s="320"/>
      <c r="G7" s="322"/>
      <c r="H7" s="322"/>
      <c r="I7" s="322"/>
      <c r="J7" s="322"/>
      <c r="K7" s="322"/>
      <c r="L7" s="322"/>
      <c r="M7" s="322"/>
      <c r="N7" s="322"/>
      <c r="O7" s="322"/>
      <c r="P7" s="322"/>
      <c r="Q7" s="323"/>
      <c r="R7" s="323"/>
      <c r="S7" s="323"/>
      <c r="T7" s="323"/>
      <c r="U7" s="324"/>
    </row>
    <row r="8" spans="1:21" ht="15.75">
      <c r="A8" s="613" t="s">
        <v>1580</v>
      </c>
      <c r="B8" s="613" t="s">
        <v>1581</v>
      </c>
      <c r="C8" s="436"/>
      <c r="D8" s="436"/>
      <c r="E8" s="518"/>
      <c r="F8" s="227"/>
      <c r="G8" s="228"/>
      <c r="H8" s="217"/>
      <c r="I8" s="228"/>
      <c r="J8" s="217"/>
      <c r="K8" s="228"/>
      <c r="L8" s="217"/>
      <c r="M8" s="228"/>
      <c r="N8" s="217"/>
      <c r="O8" s="285">
        <f t="shared" ref="O8:P20" si="0">G8+I8+K8+M8</f>
        <v>0</v>
      </c>
      <c r="P8" s="286">
        <f t="shared" si="0"/>
        <v>0</v>
      </c>
      <c r="Q8" s="227"/>
      <c r="R8" s="227"/>
      <c r="S8" s="227"/>
      <c r="T8" s="227"/>
      <c r="U8" s="227"/>
    </row>
    <row r="9" spans="1:21" ht="15.75">
      <c r="A9" s="611"/>
      <c r="B9" s="611"/>
      <c r="C9" s="436"/>
      <c r="D9" s="436"/>
      <c r="E9" s="518"/>
      <c r="F9" s="227"/>
      <c r="G9" s="228"/>
      <c r="H9" s="217"/>
      <c r="I9" s="228"/>
      <c r="J9" s="217"/>
      <c r="K9" s="228"/>
      <c r="L9" s="217"/>
      <c r="M9" s="228"/>
      <c r="N9" s="217"/>
      <c r="O9" s="285">
        <f t="shared" si="0"/>
        <v>0</v>
      </c>
      <c r="P9" s="286">
        <f t="shared" si="0"/>
        <v>0</v>
      </c>
      <c r="Q9" s="227"/>
      <c r="R9" s="227"/>
      <c r="S9" s="227"/>
      <c r="T9" s="227"/>
      <c r="U9" s="227"/>
    </row>
    <row r="10" spans="1:21" ht="15.75">
      <c r="A10" s="611"/>
      <c r="B10" s="611"/>
      <c r="C10" s="436"/>
      <c r="D10" s="436"/>
      <c r="E10" s="518"/>
      <c r="F10" s="227"/>
      <c r="G10" s="228"/>
      <c r="H10" s="217"/>
      <c r="I10" s="228"/>
      <c r="J10" s="217"/>
      <c r="K10" s="228"/>
      <c r="L10" s="217"/>
      <c r="M10" s="228"/>
      <c r="N10" s="217"/>
      <c r="O10" s="285">
        <f t="shared" si="0"/>
        <v>0</v>
      </c>
      <c r="P10" s="286">
        <f t="shared" si="0"/>
        <v>0</v>
      </c>
      <c r="Q10" s="227"/>
      <c r="R10" s="227"/>
      <c r="S10" s="227"/>
      <c r="T10" s="227"/>
      <c r="U10" s="227"/>
    </row>
    <row r="11" spans="1:21" ht="15.75">
      <c r="A11" s="611"/>
      <c r="B11" s="611"/>
      <c r="C11" s="436"/>
      <c r="D11" s="436"/>
      <c r="E11" s="518"/>
      <c r="F11" s="227"/>
      <c r="G11" s="228"/>
      <c r="H11" s="217"/>
      <c r="I11" s="228"/>
      <c r="J11" s="217"/>
      <c r="K11" s="228"/>
      <c r="L11" s="217"/>
      <c r="M11" s="228"/>
      <c r="N11" s="217"/>
      <c r="O11" s="285">
        <f t="shared" si="0"/>
        <v>0</v>
      </c>
      <c r="P11" s="286">
        <f t="shared" si="0"/>
        <v>0</v>
      </c>
      <c r="Q11" s="227"/>
      <c r="R11" s="227"/>
      <c r="S11" s="227"/>
      <c r="T11" s="227"/>
      <c r="U11" s="227"/>
    </row>
    <row r="12" spans="1:21" ht="15.75">
      <c r="A12" s="611"/>
      <c r="B12" s="611"/>
      <c r="C12" s="436"/>
      <c r="D12" s="436"/>
      <c r="E12" s="518"/>
      <c r="F12" s="227"/>
      <c r="G12" s="228"/>
      <c r="H12" s="217"/>
      <c r="I12" s="228"/>
      <c r="J12" s="217"/>
      <c r="K12" s="228"/>
      <c r="L12" s="217"/>
      <c r="M12" s="228"/>
      <c r="N12" s="217"/>
      <c r="O12" s="285">
        <f t="shared" si="0"/>
        <v>0</v>
      </c>
      <c r="P12" s="286">
        <f t="shared" si="0"/>
        <v>0</v>
      </c>
      <c r="Q12" s="227"/>
      <c r="R12" s="227"/>
      <c r="S12" s="227"/>
      <c r="T12" s="227"/>
      <c r="U12" s="227"/>
    </row>
    <row r="13" spans="1:21" ht="15.75">
      <c r="A13" s="611"/>
      <c r="B13" s="611"/>
      <c r="C13" s="436"/>
      <c r="D13" s="436"/>
      <c r="E13" s="518"/>
      <c r="F13" s="227"/>
      <c r="G13" s="228"/>
      <c r="H13" s="217"/>
      <c r="I13" s="228"/>
      <c r="J13" s="217"/>
      <c r="K13" s="228"/>
      <c r="L13" s="217"/>
      <c r="M13" s="228"/>
      <c r="N13" s="217"/>
      <c r="O13" s="285">
        <f t="shared" si="0"/>
        <v>0</v>
      </c>
      <c r="P13" s="286">
        <f t="shared" si="0"/>
        <v>0</v>
      </c>
      <c r="Q13" s="227"/>
      <c r="R13" s="227"/>
      <c r="S13" s="227"/>
      <c r="T13" s="227"/>
      <c r="U13" s="227"/>
    </row>
    <row r="14" spans="1:21" ht="15.75">
      <c r="A14" s="611"/>
      <c r="B14" s="611"/>
      <c r="C14" s="436"/>
      <c r="D14" s="436"/>
      <c r="E14" s="518"/>
      <c r="F14" s="227"/>
      <c r="G14" s="228"/>
      <c r="H14" s="217"/>
      <c r="I14" s="228"/>
      <c r="J14" s="217"/>
      <c r="K14" s="228"/>
      <c r="L14" s="217"/>
      <c r="M14" s="228"/>
      <c r="N14" s="217"/>
      <c r="O14" s="285">
        <f t="shared" si="0"/>
        <v>0</v>
      </c>
      <c r="P14" s="286">
        <f t="shared" si="0"/>
        <v>0</v>
      </c>
      <c r="Q14" s="227"/>
      <c r="R14" s="227"/>
      <c r="S14" s="227"/>
      <c r="T14" s="227"/>
      <c r="U14" s="227"/>
    </row>
    <row r="15" spans="1:21" ht="15.75">
      <c r="A15" s="611"/>
      <c r="B15" s="611"/>
      <c r="C15" s="436"/>
      <c r="D15" s="436"/>
      <c r="E15" s="518"/>
      <c r="F15" s="227"/>
      <c r="G15" s="228"/>
      <c r="H15" s="217"/>
      <c r="I15" s="228"/>
      <c r="J15" s="217"/>
      <c r="K15" s="228"/>
      <c r="L15" s="217"/>
      <c r="M15" s="228"/>
      <c r="N15" s="217"/>
      <c r="O15" s="285">
        <f t="shared" si="0"/>
        <v>0</v>
      </c>
      <c r="P15" s="286">
        <f t="shared" si="0"/>
        <v>0</v>
      </c>
      <c r="Q15" s="227"/>
      <c r="R15" s="227"/>
      <c r="S15" s="227"/>
      <c r="T15" s="227"/>
      <c r="U15" s="227"/>
    </row>
    <row r="16" spans="1:21" ht="15.75">
      <c r="A16" s="611"/>
      <c r="B16" s="611"/>
      <c r="C16" s="436"/>
      <c r="D16" s="436"/>
      <c r="E16" s="518"/>
      <c r="F16" s="227"/>
      <c r="G16" s="228"/>
      <c r="H16" s="217"/>
      <c r="I16" s="228"/>
      <c r="J16" s="217"/>
      <c r="K16" s="228"/>
      <c r="L16" s="217"/>
      <c r="M16" s="228"/>
      <c r="N16" s="217"/>
      <c r="O16" s="285">
        <f t="shared" si="0"/>
        <v>0</v>
      </c>
      <c r="P16" s="286">
        <f t="shared" si="0"/>
        <v>0</v>
      </c>
      <c r="Q16" s="227"/>
      <c r="R16" s="227"/>
      <c r="S16" s="227"/>
      <c r="T16" s="227"/>
      <c r="U16" s="227"/>
    </row>
    <row r="17" spans="1:21" ht="15.75">
      <c r="A17" s="611"/>
      <c r="B17" s="611"/>
      <c r="C17" s="436"/>
      <c r="D17" s="436"/>
      <c r="E17" s="518"/>
      <c r="F17" s="232"/>
      <c r="G17" s="232"/>
      <c r="H17" s="240"/>
      <c r="I17" s="232"/>
      <c r="J17" s="240"/>
      <c r="K17" s="232"/>
      <c r="L17" s="240"/>
      <c r="M17" s="232"/>
      <c r="N17" s="240"/>
      <c r="O17" s="519">
        <f t="shared" si="0"/>
        <v>0</v>
      </c>
      <c r="P17" s="289">
        <f t="shared" si="0"/>
        <v>0</v>
      </c>
      <c r="Q17" s="232"/>
      <c r="R17" s="232"/>
      <c r="S17" s="232"/>
      <c r="T17" s="232"/>
      <c r="U17" s="232"/>
    </row>
    <row r="18" spans="1:21" ht="15.75">
      <c r="A18" s="611"/>
      <c r="B18" s="611"/>
      <c r="C18" s="436"/>
      <c r="D18" s="436"/>
      <c r="E18" s="518"/>
      <c r="F18" s="227"/>
      <c r="G18" s="227"/>
      <c r="H18" s="217"/>
      <c r="I18" s="227"/>
      <c r="J18" s="217"/>
      <c r="K18" s="227"/>
      <c r="L18" s="217"/>
      <c r="M18" s="227"/>
      <c r="N18" s="217"/>
      <c r="O18" s="285">
        <f t="shared" si="0"/>
        <v>0</v>
      </c>
      <c r="P18" s="286">
        <f t="shared" si="0"/>
        <v>0</v>
      </c>
      <c r="Q18" s="520"/>
      <c r="R18" s="520"/>
      <c r="S18" s="520"/>
      <c r="T18" s="227"/>
      <c r="U18" s="521"/>
    </row>
    <row r="19" spans="1:21" ht="15.75">
      <c r="A19" s="611"/>
      <c r="B19" s="611"/>
      <c r="C19" s="436"/>
      <c r="D19" s="436"/>
      <c r="E19" s="518"/>
      <c r="F19" s="232"/>
      <c r="G19" s="232"/>
      <c r="H19" s="240"/>
      <c r="I19" s="232"/>
      <c r="J19" s="240"/>
      <c r="K19" s="232"/>
      <c r="L19" s="240"/>
      <c r="M19" s="232"/>
      <c r="N19" s="240"/>
      <c r="O19" s="519">
        <f t="shared" si="0"/>
        <v>0</v>
      </c>
      <c r="P19" s="289">
        <f t="shared" si="0"/>
        <v>0</v>
      </c>
      <c r="Q19" s="232"/>
      <c r="R19" s="232"/>
      <c r="S19" s="232"/>
      <c r="T19" s="232"/>
      <c r="U19" s="232"/>
    </row>
    <row r="20" spans="1:21" ht="15.75">
      <c r="A20" s="612"/>
      <c r="B20" s="612"/>
      <c r="C20" s="436"/>
      <c r="D20" s="436"/>
      <c r="E20" s="518"/>
      <c r="F20" s="227"/>
      <c r="G20" s="228"/>
      <c r="H20" s="217"/>
      <c r="I20" s="228"/>
      <c r="J20" s="217"/>
      <c r="K20" s="228"/>
      <c r="L20" s="217"/>
      <c r="M20" s="227"/>
      <c r="N20" s="217"/>
      <c r="O20" s="285">
        <f t="shared" si="0"/>
        <v>0</v>
      </c>
      <c r="P20" s="286">
        <f t="shared" si="0"/>
        <v>0</v>
      </c>
      <c r="Q20" s="227"/>
      <c r="R20" s="227"/>
      <c r="S20" s="227"/>
      <c r="T20" s="227"/>
      <c r="U20" s="227"/>
    </row>
    <row r="21" spans="1:21" ht="15.75">
      <c r="A21" s="245"/>
      <c r="B21" s="246"/>
      <c r="C21" s="245" t="s">
        <v>1582</v>
      </c>
      <c r="D21" s="246"/>
      <c r="E21" s="246"/>
      <c r="F21" s="247"/>
      <c r="G21" s="511">
        <f t="shared" ref="G21:P21" si="1">SUM(G8:G20)</f>
        <v>0</v>
      </c>
      <c r="H21" s="522">
        <f t="shared" si="1"/>
        <v>0</v>
      </c>
      <c r="I21" s="511">
        <f t="shared" si="1"/>
        <v>0</v>
      </c>
      <c r="J21" s="522">
        <f t="shared" si="1"/>
        <v>0</v>
      </c>
      <c r="K21" s="511">
        <f t="shared" si="1"/>
        <v>0</v>
      </c>
      <c r="L21" s="522">
        <f t="shared" si="1"/>
        <v>0</v>
      </c>
      <c r="M21" s="511">
        <f t="shared" si="1"/>
        <v>0</v>
      </c>
      <c r="N21" s="522">
        <f t="shared" si="1"/>
        <v>0</v>
      </c>
      <c r="O21" s="522">
        <f t="shared" si="1"/>
        <v>0</v>
      </c>
      <c r="P21" s="522">
        <f t="shared" si="1"/>
        <v>0</v>
      </c>
      <c r="Q21" s="239"/>
      <c r="R21" s="239"/>
      <c r="S21" s="239"/>
      <c r="T21" s="239"/>
      <c r="U21" s="239"/>
    </row>
    <row r="26" spans="1:21">
      <c r="H26" s="341"/>
      <c r="J26" s="341"/>
      <c r="L26" s="341"/>
      <c r="N26" s="341"/>
      <c r="P26" s="341"/>
    </row>
    <row r="27" spans="1:21">
      <c r="H27" s="341"/>
      <c r="J27" s="341"/>
      <c r="L27" s="341"/>
      <c r="N27" s="341"/>
      <c r="P27" s="341"/>
    </row>
    <row r="28" spans="1:21">
      <c r="H28" s="341"/>
      <c r="J28" s="341"/>
      <c r="L28" s="341"/>
      <c r="N28" s="341"/>
      <c r="P28" s="341"/>
    </row>
    <row r="29" spans="1:21">
      <c r="H29" s="341"/>
      <c r="J29" s="341"/>
      <c r="L29" s="341"/>
      <c r="N29" s="341"/>
      <c r="P29" s="341"/>
    </row>
    <row r="30" spans="1:21">
      <c r="H30" s="341"/>
      <c r="J30" s="341"/>
      <c r="L30" s="341"/>
      <c r="N30" s="341"/>
      <c r="P30" s="341"/>
    </row>
    <row r="31" spans="1:21">
      <c r="H31" s="341"/>
      <c r="J31" s="341"/>
      <c r="L31" s="341"/>
      <c r="N31" s="341"/>
      <c r="P31" s="341"/>
    </row>
    <row r="32" spans="1:21">
      <c r="H32" s="341"/>
      <c r="J32" s="341"/>
      <c r="L32" s="341"/>
      <c r="N32" s="341"/>
      <c r="P32" s="341"/>
    </row>
    <row r="33" spans="8:16">
      <c r="H33" s="341"/>
      <c r="J33" s="341"/>
      <c r="L33" s="341"/>
      <c r="N33" s="341"/>
      <c r="P33" s="341"/>
    </row>
    <row r="34" spans="8:16">
      <c r="H34" s="341"/>
      <c r="J34" s="341"/>
      <c r="L34" s="341"/>
      <c r="N34" s="341"/>
      <c r="P34" s="341"/>
    </row>
    <row r="35" spans="8:16">
      <c r="H35" s="341"/>
      <c r="J35" s="341"/>
      <c r="L35" s="341"/>
      <c r="N35" s="341"/>
      <c r="P35" s="341"/>
    </row>
    <row r="36" spans="8:16">
      <c r="H36" s="341"/>
      <c r="J36" s="341"/>
      <c r="L36" s="341"/>
      <c r="N36" s="341"/>
      <c r="P36" s="341"/>
    </row>
    <row r="37" spans="8:16">
      <c r="H37" s="341"/>
      <c r="J37" s="341"/>
      <c r="L37" s="341"/>
      <c r="N37" s="341"/>
      <c r="P37" s="341"/>
    </row>
    <row r="38" spans="8:16">
      <c r="H38" s="341"/>
      <c r="J38" s="341"/>
      <c r="L38" s="341"/>
      <c r="N38" s="341"/>
      <c r="P38" s="341"/>
    </row>
    <row r="39" spans="8:16">
      <c r="H39" s="341"/>
      <c r="J39" s="341"/>
      <c r="L39" s="341"/>
      <c r="N39" s="341"/>
      <c r="P39" s="341"/>
    </row>
    <row r="40" spans="8:16">
      <c r="H40" s="341"/>
      <c r="J40" s="341"/>
      <c r="L40" s="341"/>
      <c r="N40" s="341"/>
      <c r="P40" s="341"/>
    </row>
    <row r="41" spans="8:16">
      <c r="H41" s="341"/>
      <c r="J41" s="341"/>
      <c r="L41" s="341"/>
      <c r="N41" s="341"/>
      <c r="P41" s="341"/>
    </row>
    <row r="42" spans="8:16">
      <c r="H42" s="341"/>
      <c r="J42" s="341"/>
      <c r="L42" s="341"/>
      <c r="N42" s="341"/>
      <c r="P42" s="341"/>
    </row>
    <row r="43" spans="8:16">
      <c r="H43" s="341"/>
      <c r="J43" s="341"/>
      <c r="L43" s="341"/>
      <c r="N43" s="341"/>
      <c r="P43" s="341"/>
    </row>
    <row r="44" spans="8:16">
      <c r="H44" s="341"/>
      <c r="J44" s="341"/>
      <c r="L44" s="341"/>
      <c r="N44" s="341"/>
      <c r="P44" s="341"/>
    </row>
    <row r="45" spans="8:16">
      <c r="H45" s="341"/>
      <c r="J45" s="341"/>
      <c r="L45" s="341"/>
      <c r="N45" s="341"/>
      <c r="P45" s="341"/>
    </row>
    <row r="46" spans="8:16">
      <c r="H46" s="341"/>
      <c r="J46" s="341"/>
      <c r="L46" s="341"/>
      <c r="N46" s="341"/>
      <c r="P46" s="341"/>
    </row>
    <row r="47" spans="8:16">
      <c r="H47" s="341"/>
      <c r="J47" s="341"/>
      <c r="L47" s="341"/>
      <c r="N47" s="341"/>
      <c r="P47" s="341"/>
    </row>
    <row r="48" spans="8:16">
      <c r="H48" s="341"/>
      <c r="J48" s="341"/>
      <c r="L48" s="341"/>
      <c r="N48" s="341"/>
      <c r="P48" s="341"/>
    </row>
    <row r="49" spans="8:16">
      <c r="H49" s="341"/>
      <c r="J49" s="341"/>
      <c r="L49" s="341"/>
      <c r="N49" s="341"/>
      <c r="P49" s="341"/>
    </row>
    <row r="50" spans="8:16">
      <c r="H50" s="341"/>
      <c r="J50" s="341"/>
      <c r="L50" s="341"/>
      <c r="N50" s="341"/>
      <c r="P50" s="341"/>
    </row>
    <row r="51" spans="8:16">
      <c r="H51" s="341"/>
      <c r="J51" s="341"/>
      <c r="L51" s="341"/>
      <c r="N51" s="341"/>
      <c r="P51" s="341"/>
    </row>
    <row r="52" spans="8:16">
      <c r="H52" s="341"/>
      <c r="J52" s="341"/>
      <c r="L52" s="341"/>
      <c r="N52" s="341"/>
      <c r="P52" s="341"/>
    </row>
    <row r="53" spans="8:16">
      <c r="H53" s="341"/>
      <c r="J53" s="341"/>
      <c r="L53" s="341"/>
      <c r="N53" s="341"/>
      <c r="P53" s="341"/>
    </row>
    <row r="54" spans="8:16">
      <c r="H54" s="341"/>
      <c r="J54" s="341"/>
      <c r="L54" s="341"/>
      <c r="N54" s="341"/>
      <c r="P54" s="341"/>
    </row>
    <row r="55" spans="8:16">
      <c r="H55" s="341"/>
      <c r="J55" s="341"/>
      <c r="L55" s="341"/>
      <c r="N55" s="341"/>
      <c r="P55" s="341"/>
    </row>
    <row r="56" spans="8:16" ht="15.6" customHeight="1">
      <c r="H56" s="341"/>
      <c r="J56" s="341"/>
      <c r="L56" s="341"/>
      <c r="N56" s="341"/>
      <c r="P56" s="341"/>
    </row>
  </sheetData>
  <mergeCells count="20">
    <mergeCell ref="A3:U3"/>
    <mergeCell ref="A4:A6"/>
    <mergeCell ref="B4:B6"/>
    <mergeCell ref="C4:C6"/>
    <mergeCell ref="D4:D6"/>
    <mergeCell ref="E4:E6"/>
    <mergeCell ref="F4:F6"/>
    <mergeCell ref="G4:N4"/>
    <mergeCell ref="O4:P5"/>
    <mergeCell ref="Q4:Q6"/>
    <mergeCell ref="U4:U6"/>
    <mergeCell ref="G5:H5"/>
    <mergeCell ref="I5:J5"/>
    <mergeCell ref="K5:L5"/>
    <mergeCell ref="M5:N5"/>
    <mergeCell ref="A8:A20"/>
    <mergeCell ref="B8:B20"/>
    <mergeCell ref="R4:R6"/>
    <mergeCell ref="S4:S6"/>
    <mergeCell ref="T4:T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B2:O220"/>
  <sheetViews>
    <sheetView showGridLines="0" topLeftCell="A4" workbookViewId="0">
      <selection activeCell="A4" sqref="A4"/>
    </sheetView>
  </sheetViews>
  <sheetFormatPr baseColWidth="10" defaultColWidth="11.5703125" defaultRowHeight="15"/>
  <cols>
    <col min="1" max="1" width="2.85546875" style="79" customWidth="1"/>
    <col min="2" max="2" width="35" style="79" customWidth="1"/>
    <col min="3" max="3" width="21.5703125" style="79" customWidth="1"/>
    <col min="4" max="4" width="18.42578125" style="79" customWidth="1"/>
    <col min="5" max="5" width="30.85546875" style="79" customWidth="1"/>
    <col min="6" max="6" width="19.140625" style="79" customWidth="1"/>
    <col min="7" max="7" width="14.28515625" style="79" customWidth="1"/>
    <col min="8" max="8" width="58.5703125" style="79" customWidth="1"/>
    <col min="9" max="9" width="17.28515625" style="189" customWidth="1"/>
    <col min="10" max="10" width="15.85546875" style="79" bestFit="1" customWidth="1"/>
    <col min="11" max="16384" width="11.5703125" style="79"/>
  </cols>
  <sheetData>
    <row r="2" spans="2:9" ht="16.5" thickBot="1">
      <c r="H2" s="663" t="s">
        <v>1342</v>
      </c>
      <c r="I2" s="663"/>
    </row>
    <row r="3" spans="2:9" ht="19.5" thickBot="1">
      <c r="B3" s="74" t="s">
        <v>21</v>
      </c>
      <c r="C3" s="74" t="s">
        <v>382</v>
      </c>
      <c r="H3" s="299" t="s">
        <v>381</v>
      </c>
      <c r="I3" s="300" t="s">
        <v>382</v>
      </c>
    </row>
    <row r="4" spans="2:9" ht="18.75">
      <c r="B4" s="75" t="s">
        <v>113</v>
      </c>
      <c r="C4" s="194">
        <f>'1. TALLERES SEMINARIOS'!D5</f>
        <v>46140</v>
      </c>
      <c r="H4" s="292" t="s">
        <v>1330</v>
      </c>
      <c r="I4" s="295">
        <f>'1. Desarrollo e Innov. Curricu.'!P28</f>
        <v>0</v>
      </c>
    </row>
    <row r="5" spans="2:9" ht="18.75">
      <c r="B5" s="75" t="s">
        <v>406</v>
      </c>
      <c r="C5" s="194">
        <f>'2. CONTRATACION DE PERSONAL'!D5</f>
        <v>750405.33</v>
      </c>
      <c r="H5" s="293" t="s">
        <v>1332</v>
      </c>
      <c r="I5" s="296">
        <f>'2. Investigación Científica'!P47</f>
        <v>860519.755</v>
      </c>
    </row>
    <row r="6" spans="2:9" ht="18.75">
      <c r="B6" s="75" t="s">
        <v>117</v>
      </c>
      <c r="C6" s="194">
        <f>'3. EQUIPO DE OFICINA'!D5</f>
        <v>63000</v>
      </c>
      <c r="H6" s="293" t="s">
        <v>462</v>
      </c>
      <c r="I6" s="296">
        <f>'3. Vinculación Univ. Sociedad'!P74</f>
        <v>0</v>
      </c>
    </row>
    <row r="7" spans="2:9" ht="19.5" thickBot="1">
      <c r="B7" s="75" t="s">
        <v>407</v>
      </c>
      <c r="C7" s="194">
        <f>'4. EQUIPO TECNOLÓGICOS'!D5</f>
        <v>15000</v>
      </c>
      <c r="E7" s="303" t="s">
        <v>110</v>
      </c>
      <c r="F7" s="312" t="s">
        <v>1367</v>
      </c>
      <c r="H7" s="293" t="s">
        <v>1331</v>
      </c>
      <c r="I7" s="296">
        <f>'4. Docencia y Profesorado Univ.'!P21</f>
        <v>0</v>
      </c>
    </row>
    <row r="8" spans="2:9" ht="18.75">
      <c r="B8" s="75" t="s">
        <v>118</v>
      </c>
      <c r="C8" s="194">
        <f>'5. ACTIVIDADES ESPECIALES'!D5</f>
        <v>77260.547500000001</v>
      </c>
      <c r="E8" s="308" t="s">
        <v>1369</v>
      </c>
      <c r="F8" s="309">
        <f>Presupuesto!D566</f>
        <v>844645.33</v>
      </c>
      <c r="H8" s="293" t="s">
        <v>1333</v>
      </c>
      <c r="I8" s="296">
        <f>'5. Estudiantes y Graduados'!P43</f>
        <v>0</v>
      </c>
    </row>
    <row r="9" spans="2:9" ht="19.5" thickBot="1">
      <c r="B9" s="85" t="s">
        <v>377</v>
      </c>
      <c r="C9" s="76">
        <f>'6. Becas'!D5</f>
        <v>0</v>
      </c>
      <c r="E9" s="310" t="s">
        <v>1382</v>
      </c>
      <c r="F9" s="311">
        <f>Presupuesto!E566</f>
        <v>15000</v>
      </c>
      <c r="H9" s="293" t="s">
        <v>463</v>
      </c>
      <c r="I9" s="296">
        <f>'6. Gestión del Conocimiento'!P27</f>
        <v>0</v>
      </c>
    </row>
    <row r="10" spans="2:9" ht="19.5" thickBot="1">
      <c r="B10" s="85" t="s">
        <v>378</v>
      </c>
      <c r="C10" s="76">
        <f>'7. Infraestructura'!D5</f>
        <v>73000</v>
      </c>
      <c r="E10" s="313" t="s">
        <v>1368</v>
      </c>
      <c r="F10" s="314">
        <f>Presupuesto!F566</f>
        <v>859645.33</v>
      </c>
      <c r="G10" s="104"/>
      <c r="H10" s="293" t="s">
        <v>1334</v>
      </c>
      <c r="I10" s="297">
        <f>'7. Lo Esencial de la Reforma U.'!P34</f>
        <v>0</v>
      </c>
    </row>
    <row r="11" spans="2:9" ht="18.75">
      <c r="B11" s="75" t="s">
        <v>409</v>
      </c>
      <c r="C11" s="76">
        <f>'8. Venta de Servicios'!D5</f>
        <v>12500</v>
      </c>
      <c r="E11" s="315" t="s">
        <v>396</v>
      </c>
      <c r="F11" s="316">
        <f>Presupuesto!AR566</f>
        <v>860545.33</v>
      </c>
      <c r="G11" s="104"/>
      <c r="H11" s="293" t="s">
        <v>1364</v>
      </c>
      <c r="I11" s="297">
        <f>'8. Asegura. de la Calid. y M'!P36</f>
        <v>0</v>
      </c>
    </row>
    <row r="12" spans="2:9" ht="18.75">
      <c r="B12" s="85"/>
      <c r="C12" s="76"/>
      <c r="F12" s="104"/>
      <c r="G12" s="104"/>
      <c r="H12" s="293" t="s">
        <v>1336</v>
      </c>
      <c r="I12" s="297">
        <f>'9. Cultura de Inno. Insti...'!P21</f>
        <v>0</v>
      </c>
    </row>
    <row r="13" spans="2:9" ht="24" thickBot="1">
      <c r="B13" s="77" t="s">
        <v>116</v>
      </c>
      <c r="C13" s="307">
        <f>SUM(C4:C12)</f>
        <v>1037305.8774999999</v>
      </c>
      <c r="F13" s="104"/>
      <c r="G13" s="104"/>
      <c r="H13" s="294" t="s">
        <v>1359</v>
      </c>
      <c r="I13" s="298">
        <f>'10. Posgrado'!P43</f>
        <v>0</v>
      </c>
    </row>
    <row r="14" spans="2:9" ht="23.25">
      <c r="B14" s="77"/>
      <c r="C14" s="78"/>
      <c r="F14" s="104"/>
      <c r="G14" s="104"/>
      <c r="H14" s="301" t="s">
        <v>116</v>
      </c>
      <c r="I14" s="302">
        <f>SUM(I4:I13)</f>
        <v>860519.755</v>
      </c>
    </row>
    <row r="15" spans="2:9" ht="15.75">
      <c r="F15" s="104"/>
      <c r="G15" s="104"/>
      <c r="H15" s="664"/>
      <c r="I15" s="664"/>
    </row>
    <row r="16" spans="2:9" ht="16.5" thickBot="1">
      <c r="F16" s="104"/>
      <c r="G16" s="104"/>
      <c r="H16" s="665" t="s">
        <v>1344</v>
      </c>
      <c r="I16" s="665"/>
    </row>
    <row r="17" spans="2:15" ht="15.75" thickBot="1">
      <c r="F17" s="104"/>
      <c r="G17" s="104"/>
      <c r="H17" s="303" t="s">
        <v>381</v>
      </c>
      <c r="I17" s="304" t="s">
        <v>382</v>
      </c>
      <c r="J17" s="189"/>
    </row>
    <row r="18" spans="2:15">
      <c r="H18" s="356" t="s">
        <v>1337</v>
      </c>
      <c r="I18" s="357">
        <f>'11. Gestion Administrativa'!P22</f>
        <v>183890</v>
      </c>
      <c r="J18" s="189"/>
    </row>
    <row r="19" spans="2:15">
      <c r="H19" s="358" t="s">
        <v>1338</v>
      </c>
      <c r="I19" s="359">
        <f>'12. Gestión del Talento Humano'!P21</f>
        <v>0</v>
      </c>
      <c r="J19" s="189"/>
    </row>
    <row r="20" spans="2:15">
      <c r="B20" s="350" t="s">
        <v>1377</v>
      </c>
      <c r="C20" s="351">
        <v>21.981300000000001</v>
      </c>
      <c r="D20" s="350" t="s">
        <v>1380</v>
      </c>
      <c r="E20" s="352"/>
      <c r="H20" s="358" t="s">
        <v>1339</v>
      </c>
      <c r="I20" s="359">
        <f>'13. Gestión Académica'!P21</f>
        <v>0</v>
      </c>
      <c r="J20" s="189"/>
    </row>
    <row r="21" spans="2:15">
      <c r="H21" s="358" t="s">
        <v>1340</v>
      </c>
      <c r="I21" s="359">
        <f>'14. Internacional... de la E.S.'!P36</f>
        <v>0</v>
      </c>
      <c r="J21" s="189"/>
    </row>
    <row r="22" spans="2:15">
      <c r="H22" s="360" t="s">
        <v>1341</v>
      </c>
      <c r="I22" s="361">
        <f>'15. Gobernabilidad y Proceso...'!P29</f>
        <v>0</v>
      </c>
      <c r="J22" s="189"/>
    </row>
    <row r="23" spans="2:15">
      <c r="H23" s="362" t="s">
        <v>1365</v>
      </c>
      <c r="I23" s="363">
        <f>'16. Desa. del Sistema Educ.Sup.'!P70</f>
        <v>0</v>
      </c>
      <c r="J23" s="189"/>
    </row>
    <row r="24" spans="2:15" s="342" customFormat="1" ht="15.75" thickBot="1">
      <c r="H24" s="364" t="s">
        <v>1383</v>
      </c>
      <c r="I24" s="365">
        <f>'17. Gestión TIC'!P74</f>
        <v>0</v>
      </c>
      <c r="J24" s="189"/>
    </row>
    <row r="25" spans="2:15" ht="15.75" thickBot="1">
      <c r="H25" s="354" t="s">
        <v>116</v>
      </c>
      <c r="I25" s="355">
        <f>SUM(I18:I23)</f>
        <v>183890</v>
      </c>
    </row>
    <row r="26" spans="2:15" ht="15.75" thickBot="1"/>
    <row r="27" spans="2:15" ht="15.75" thickBot="1">
      <c r="H27" s="305" t="s">
        <v>1343</v>
      </c>
      <c r="I27" s="306">
        <f>I14+I25</f>
        <v>1044409.755</v>
      </c>
    </row>
    <row r="28" spans="2:15">
      <c r="H28" s="272"/>
      <c r="I28" s="273"/>
    </row>
    <row r="29" spans="2:15">
      <c r="H29" s="272"/>
      <c r="I29" s="273"/>
    </row>
    <row r="30" spans="2:15">
      <c r="H30" s="189"/>
    </row>
    <row r="31" spans="2:15">
      <c r="B31" s="79" t="s">
        <v>470</v>
      </c>
      <c r="C31" s="79" t="s">
        <v>471</v>
      </c>
      <c r="D31" s="79" t="s">
        <v>472</v>
      </c>
      <c r="E31" s="79" t="s">
        <v>473</v>
      </c>
      <c r="F31" s="79" t="s">
        <v>474</v>
      </c>
      <c r="G31" s="79" t="s">
        <v>475</v>
      </c>
      <c r="H31" s="79" t="s">
        <v>476</v>
      </c>
      <c r="I31" s="189" t="s">
        <v>477</v>
      </c>
      <c r="J31" s="79" t="s">
        <v>478</v>
      </c>
      <c r="K31" s="79" t="s">
        <v>479</v>
      </c>
      <c r="L31" s="79" t="s">
        <v>480</v>
      </c>
      <c r="M31" s="79" t="s">
        <v>481</v>
      </c>
      <c r="N31" s="79" t="s">
        <v>482</v>
      </c>
      <c r="O31" s="79" t="s">
        <v>483</v>
      </c>
    </row>
    <row r="33" spans="2:8">
      <c r="H33" s="149"/>
    </row>
    <row r="35" spans="2:8" ht="18.75">
      <c r="B35" s="75"/>
      <c r="C35" s="76"/>
    </row>
    <row r="36" spans="2:8" ht="18.75">
      <c r="B36" s="75"/>
      <c r="C36" s="76"/>
    </row>
    <row r="37" spans="2:8">
      <c r="B37" s="190" t="s">
        <v>404</v>
      </c>
    </row>
    <row r="39" spans="2:8" ht="18.75">
      <c r="B39" s="74" t="s">
        <v>21</v>
      </c>
      <c r="C39" s="74" t="s">
        <v>55</v>
      </c>
      <c r="D39" s="219" t="s">
        <v>466</v>
      </c>
    </row>
    <row r="40" spans="2:8" ht="18.75">
      <c r="B40" s="79" t="s">
        <v>470</v>
      </c>
      <c r="C40" s="160">
        <f>SUMIF('2. CONTRATACION DE PERSONAL'!C:C,'Cuadro Resumen'!$B$40:$B$56,'2. CONTRATACION DE PERSONAL'!D:D)</f>
        <v>0</v>
      </c>
      <c r="D40" s="220">
        <f>SUMIF('2. CONTRATACION DE PERSONAL'!$C:$C,'Cuadro Resumen'!$B$40:$B$56,'2. CONTRATACION DE PERSONAL'!$G:$G)</f>
        <v>0</v>
      </c>
    </row>
    <row r="41" spans="2:8" ht="18.75">
      <c r="B41" s="79" t="s">
        <v>471</v>
      </c>
      <c r="C41" s="160">
        <f>SUMIF('2. CONTRATACION DE PERSONAL'!C:C,'Cuadro Resumen'!$B$40:$B$56,'2. CONTRATACION DE PERSONAL'!D:D)</f>
        <v>0</v>
      </c>
      <c r="D41" s="220">
        <f>SUMIF('2. CONTRATACION DE PERSONAL'!$C:$C,'Cuadro Resumen'!$B$40:$B$56,'2. CONTRATACION DE PERSONAL'!$G:$G)</f>
        <v>0</v>
      </c>
    </row>
    <row r="42" spans="2:8" ht="18.75">
      <c r="B42" s="79" t="s">
        <v>472</v>
      </c>
      <c r="C42" s="160">
        <f>SUMIF('2. CONTRATACION DE PERSONAL'!C:C,'Cuadro Resumen'!$B$40:$B$56,'2. CONTRATACION DE PERSONAL'!D:D)</f>
        <v>0</v>
      </c>
      <c r="D42" s="220">
        <f>SUMIF('2. CONTRATACION DE PERSONAL'!$C:$C,'Cuadro Resumen'!$B$40:$B$56,'2. CONTRATACION DE PERSONAL'!$G:$G)</f>
        <v>0</v>
      </c>
    </row>
    <row r="43" spans="2:8" ht="18.75">
      <c r="B43" s="79" t="s">
        <v>473</v>
      </c>
      <c r="C43" s="160">
        <f>SUMIF('2. CONTRATACION DE PERSONAL'!C:C,'Cuadro Resumen'!$B$40:$B$56,'2. CONTRATACION DE PERSONAL'!D:D)</f>
        <v>0</v>
      </c>
      <c r="D43" s="220">
        <f>SUMIF('2. CONTRATACION DE PERSONAL'!$C:$C,'Cuadro Resumen'!$B$40:$B$56,'2. CONTRATACION DE PERSONAL'!$G:$G)</f>
        <v>0</v>
      </c>
    </row>
    <row r="44" spans="2:8" ht="18.75">
      <c r="B44" s="79" t="s">
        <v>474</v>
      </c>
      <c r="C44" s="160">
        <f>SUMIF('2. CONTRATACION DE PERSONAL'!C:C,'Cuadro Resumen'!$B$40:$B$56,'2. CONTRATACION DE PERSONAL'!D:D)</f>
        <v>0</v>
      </c>
      <c r="D44" s="220">
        <f>SUMIF('2. CONTRATACION DE PERSONAL'!$C:$C,'Cuadro Resumen'!$B$40:$B$56,'2. CONTRATACION DE PERSONAL'!$G:$G)</f>
        <v>0</v>
      </c>
    </row>
    <row r="45" spans="2:8" ht="18.75">
      <c r="B45" s="79" t="s">
        <v>475</v>
      </c>
      <c r="C45" s="160">
        <f>SUMIF('2. CONTRATACION DE PERSONAL'!C:C,'Cuadro Resumen'!$B$40:$B$56,'2. CONTRATACION DE PERSONAL'!D:D)</f>
        <v>2</v>
      </c>
      <c r="D45" s="220">
        <f>SUMIF('2. CONTRATACION DE PERSONAL'!$C:$C,'Cuadro Resumen'!$B$40:$B$56,'2. CONTRATACION DE PERSONAL'!$G:$G)</f>
        <v>667026.96</v>
      </c>
    </row>
    <row r="46" spans="2:8" ht="18.75">
      <c r="B46" s="79" t="s">
        <v>476</v>
      </c>
      <c r="C46" s="160">
        <f>SUMIF('2. CONTRATACION DE PERSONAL'!C:C,'Cuadro Resumen'!$B$40:$B$56,'2. CONTRATACION DE PERSONAL'!D:D)</f>
        <v>0</v>
      </c>
      <c r="D46" s="220">
        <f>SUMIF('2. CONTRATACION DE PERSONAL'!$C:$C,'Cuadro Resumen'!$B$40:$B$56,'2. CONTRATACION DE PERSONAL'!$G:$G)</f>
        <v>0</v>
      </c>
    </row>
    <row r="47" spans="2:8" ht="18.75">
      <c r="B47" s="79" t="s">
        <v>477</v>
      </c>
      <c r="C47" s="160">
        <f>SUMIF('2. CONTRATACION DE PERSONAL'!C:C,'Cuadro Resumen'!$B$40:$B$56,'2. CONTRATACION DE PERSONAL'!D:D)</f>
        <v>0</v>
      </c>
      <c r="D47" s="220">
        <f>SUMIF('2. CONTRATACION DE PERSONAL'!$C:$C,'Cuadro Resumen'!$B$40:$B$56,'2. CONTRATACION DE PERSONAL'!$G:$G)</f>
        <v>0</v>
      </c>
    </row>
    <row r="48" spans="2:8" ht="18.75">
      <c r="B48" s="79" t="s">
        <v>478</v>
      </c>
      <c r="C48" s="160">
        <f>SUMIF('2. CONTRATACION DE PERSONAL'!C:C,'Cuadro Resumen'!$B$40:$B$56,'2. CONTRATACION DE PERSONAL'!D:D)</f>
        <v>0</v>
      </c>
      <c r="D48" s="220">
        <f>SUMIF('2. CONTRATACION DE PERSONAL'!$C:$C,'Cuadro Resumen'!$B$40:$B$56,'2. CONTRATACION DE PERSONAL'!$G:$G)</f>
        <v>0</v>
      </c>
    </row>
    <row r="49" spans="2:4" ht="18.75">
      <c r="B49" s="79" t="s">
        <v>479</v>
      </c>
      <c r="C49" s="160">
        <f>SUMIF('2. CONTRATACION DE PERSONAL'!C:C,'Cuadro Resumen'!$B$40:$B$56,'2. CONTRATACION DE PERSONAL'!D:D)</f>
        <v>0</v>
      </c>
      <c r="D49" s="220">
        <f>SUMIF('2. CONTRATACION DE PERSONAL'!$C:$C,'Cuadro Resumen'!$B$40:$B$56,'2. CONTRATACION DE PERSONAL'!$G:$G)</f>
        <v>0</v>
      </c>
    </row>
    <row r="50" spans="2:4" ht="18.75">
      <c r="B50" s="79" t="s">
        <v>480</v>
      </c>
      <c r="C50" s="160">
        <f>SUMIF('2. CONTRATACION DE PERSONAL'!C:C,'Cuadro Resumen'!$B$40:$B$56,'2. CONTRATACION DE PERSONAL'!D:D)</f>
        <v>0</v>
      </c>
      <c r="D50" s="220">
        <f>SUMIF('2. CONTRATACION DE PERSONAL'!$C:$C,'Cuadro Resumen'!$B$40:$B$56,'2. CONTRATACION DE PERSONAL'!$G:$G)</f>
        <v>0</v>
      </c>
    </row>
    <row r="51" spans="2:4" ht="18.75">
      <c r="B51" s="79" t="s">
        <v>481</v>
      </c>
      <c r="C51" s="160">
        <f>SUMIF('2. CONTRATACION DE PERSONAL'!C:C,'Cuadro Resumen'!$B$40:$B$56,'2. CONTRATACION DE PERSONAL'!D:D)</f>
        <v>0</v>
      </c>
      <c r="D51" s="220">
        <f>SUMIF('2. CONTRATACION DE PERSONAL'!$C:$C,'Cuadro Resumen'!$B$40:$B$56,'2. CONTRATACION DE PERSONAL'!$G:$G)</f>
        <v>0</v>
      </c>
    </row>
    <row r="52" spans="2:4" ht="18.75">
      <c r="B52" s="79" t="s">
        <v>482</v>
      </c>
      <c r="C52" s="160">
        <f>SUMIF('2. CONTRATACION DE PERSONAL'!C:C,'Cuadro Resumen'!$B$40:$B$56,'2. CONTRATACION DE PERSONAL'!D:D)</f>
        <v>0</v>
      </c>
      <c r="D52" s="220">
        <f>SUMIF('2. CONTRATACION DE PERSONAL'!$C:$C,'Cuadro Resumen'!$B$40:$B$56,'2. CONTRATACION DE PERSONAL'!$G:$G)</f>
        <v>0</v>
      </c>
    </row>
    <row r="53" spans="2:4" ht="18.75">
      <c r="B53" s="79" t="s">
        <v>483</v>
      </c>
      <c r="C53" s="160">
        <f>SUMIF('2. CONTRATACION DE PERSONAL'!C:C,'Cuadro Resumen'!$B$40:$B$56,'2. CONTRATACION DE PERSONAL'!D:D)</f>
        <v>0</v>
      </c>
      <c r="D53" s="220">
        <f>SUMIF('2. CONTRATACION DE PERSONAL'!$C:$C,'Cuadro Resumen'!$B$40:$B$56,'2. CONTRATACION DE PERSONAL'!$G:$G)</f>
        <v>0</v>
      </c>
    </row>
    <row r="54" spans="2:4" ht="18.75">
      <c r="B54" s="75" t="s">
        <v>83</v>
      </c>
      <c r="C54" s="160">
        <f>SUMIF('2. CONTRATACION DE PERSONAL'!C:C,'Cuadro Resumen'!$B$40:$B$56,'2. CONTRATACION DE PERSONAL'!D:D)</f>
        <v>0</v>
      </c>
      <c r="D54" s="220">
        <f>SUMIF('2. CONTRATACION DE PERSONAL'!$C:$C,'Cuadro Resumen'!$B$40:$B$56,'2. CONTRATACION DE PERSONAL'!$G:$G)</f>
        <v>0</v>
      </c>
    </row>
    <row r="55" spans="2:4" ht="18.75">
      <c r="B55" s="75" t="s">
        <v>60</v>
      </c>
      <c r="C55" s="160">
        <f>SUMIF('2. CONTRATACION DE PERSONAL'!C:C,'Cuadro Resumen'!$B$40:$B$56,'2. CONTRATACION DE PERSONAL'!D:D)</f>
        <v>0</v>
      </c>
      <c r="D55" s="220">
        <f>SUMIF('2. CONTRATACION DE PERSONAL'!$C:$C,'Cuadro Resumen'!$B$40:$B$56,'2. CONTRATACION DE PERSONAL'!$G:$G)</f>
        <v>0</v>
      </c>
    </row>
    <row r="56" spans="2:4" ht="18.75">
      <c r="B56" s="75" t="s">
        <v>61</v>
      </c>
      <c r="C56" s="160">
        <f>SUMIF('2. CONTRATACION DE PERSONAL'!C:C,'Cuadro Resumen'!$B$40:$B$56,'2. CONTRATACION DE PERSONAL'!D:D)</f>
        <v>0</v>
      </c>
      <c r="D56" s="220">
        <f>SUMIF('2. CONTRATACION DE PERSONAL'!$C:$C,'Cuadro Resumen'!$B$40:$B$56,'2. CONTRATACION DE PERSONAL'!$G:$G)</f>
        <v>0</v>
      </c>
    </row>
    <row r="57" spans="2:4" ht="23.25">
      <c r="B57" s="77" t="s">
        <v>116</v>
      </c>
      <c r="C57" s="161">
        <f>SUBTOTAL(109,C40:C56)</f>
        <v>2</v>
      </c>
      <c r="D57" s="220">
        <f>SUM(D40:D56)</f>
        <v>667026.96</v>
      </c>
    </row>
    <row r="66" spans="2:4">
      <c r="B66" s="190" t="s">
        <v>371</v>
      </c>
    </row>
    <row r="68" spans="2:4" ht="18.75">
      <c r="B68" s="74" t="s">
        <v>21</v>
      </c>
      <c r="C68" s="74" t="s">
        <v>55</v>
      </c>
      <c r="D68" s="219" t="s">
        <v>466</v>
      </c>
    </row>
    <row r="69" spans="2:4" ht="18.75">
      <c r="B69" s="75" t="s">
        <v>63</v>
      </c>
      <c r="C69" s="76">
        <f>SUMIF('3. EQUIPO DE OFICINA'!C:C,'Cuadro Resumen'!$B$69:$B$78,'3. EQUIPO DE OFICINA'!D:D)</f>
        <v>0</v>
      </c>
      <c r="D69" s="221">
        <f>SUMIF('3. EQUIPO DE OFICINA'!$C:$C,'Cuadro Resumen'!$B$69:$B$78,'3. EQUIPO DE OFICINA'!$F:$F)</f>
        <v>0</v>
      </c>
    </row>
    <row r="70" spans="2:4" ht="18.75">
      <c r="B70" s="85" t="s">
        <v>64</v>
      </c>
      <c r="C70" s="76">
        <f>SUMIF('3. EQUIPO DE OFICINA'!C:C,'Cuadro Resumen'!$B$69:$B$78,'3. EQUIPO DE OFICINA'!D:D)</f>
        <v>0</v>
      </c>
      <c r="D70" s="221">
        <f>SUMIF('3. EQUIPO DE OFICINA'!$C:$C,'Cuadro Resumen'!$B$69:$B$78,'3. EQUIPO DE OFICINA'!$F:$F)</f>
        <v>0</v>
      </c>
    </row>
    <row r="71" spans="2:4" ht="18.75">
      <c r="B71" s="85" t="s">
        <v>65</v>
      </c>
      <c r="C71" s="76">
        <f>SUMIF('3. EQUIPO DE OFICINA'!C:C,'Cuadro Resumen'!$B$69:$B$78,'3. EQUIPO DE OFICINA'!D:D)</f>
        <v>35</v>
      </c>
      <c r="D71" s="221">
        <f>SUMIF('3. EQUIPO DE OFICINA'!$C:$C,'Cuadro Resumen'!$B$69:$B$78,'3. EQUIPO DE OFICINA'!$F:$F)</f>
        <v>35000</v>
      </c>
    </row>
    <row r="72" spans="2:4" ht="18.75">
      <c r="B72" s="85" t="s">
        <v>66</v>
      </c>
      <c r="C72" s="76">
        <f>SUMIF('3. EQUIPO DE OFICINA'!C:C,'Cuadro Resumen'!$B$69:$B$78,'3. EQUIPO DE OFICINA'!D:D)</f>
        <v>0</v>
      </c>
      <c r="D72" s="221">
        <f>SUMIF('3. EQUIPO DE OFICINA'!$C:$C,'Cuadro Resumen'!$B$69:$B$78,'3. EQUIPO DE OFICINA'!$F:$F)</f>
        <v>0</v>
      </c>
    </row>
    <row r="73" spans="2:4" ht="18.75">
      <c r="B73" s="85" t="s">
        <v>67</v>
      </c>
      <c r="C73" s="76">
        <f>SUMIF('3. EQUIPO DE OFICINA'!C:C,'Cuadro Resumen'!$B$69:$B$78,'3. EQUIPO DE OFICINA'!D:D)</f>
        <v>0</v>
      </c>
      <c r="D73" s="221">
        <f>SUMIF('3. EQUIPO DE OFICINA'!$C:$C,'Cuadro Resumen'!$B$69:$B$78,'3. EQUIPO DE OFICINA'!$F:$F)</f>
        <v>0</v>
      </c>
    </row>
    <row r="74" spans="2:4" ht="18.75">
      <c r="B74" s="85" t="s">
        <v>68</v>
      </c>
      <c r="C74" s="76">
        <f>SUMIF('3. EQUIPO DE OFICINA'!C:C,'Cuadro Resumen'!$B$69:$B$78,'3. EQUIPO DE OFICINA'!D:D)</f>
        <v>0</v>
      </c>
      <c r="D74" s="221">
        <f>SUMIF('3. EQUIPO DE OFICINA'!$C:$C,'Cuadro Resumen'!$B$69:$B$78,'3. EQUIPO DE OFICINA'!$F:$F)</f>
        <v>0</v>
      </c>
    </row>
    <row r="75" spans="2:4" ht="18.75">
      <c r="B75" s="85" t="s">
        <v>69</v>
      </c>
      <c r="C75" s="76">
        <f>SUMIF('3. EQUIPO DE OFICINA'!C:C,'Cuadro Resumen'!$B$69:$B$78,'3. EQUIPO DE OFICINA'!D:D)</f>
        <v>0</v>
      </c>
      <c r="D75" s="221">
        <f>SUMIF('3. EQUIPO DE OFICINA'!$C:$C,'Cuadro Resumen'!$B$69:$B$78,'3. EQUIPO DE OFICINA'!$F:$F)</f>
        <v>0</v>
      </c>
    </row>
    <row r="76" spans="2:4" ht="18.75">
      <c r="B76" s="75" t="s">
        <v>70</v>
      </c>
      <c r="C76" s="76">
        <f>SUMIF('3. EQUIPO DE OFICINA'!C:C,'Cuadro Resumen'!$B$69:$B$78,'3. EQUIPO DE OFICINA'!D:D)</f>
        <v>0</v>
      </c>
      <c r="D76" s="221">
        <f>SUMIF('3. EQUIPO DE OFICINA'!$C:$C,'Cuadro Resumen'!$B$69:$B$78,'3. EQUIPO DE OFICINA'!$F:$F)</f>
        <v>0</v>
      </c>
    </row>
    <row r="77" spans="2:4" ht="18.75">
      <c r="B77" s="75" t="s">
        <v>71</v>
      </c>
      <c r="C77" s="76">
        <f>SUMIF('3. EQUIPO DE OFICINA'!C:C,'Cuadro Resumen'!$B$69:$B$78,'3. EQUIPO DE OFICINA'!D:D)</f>
        <v>0</v>
      </c>
      <c r="D77" s="221">
        <f>SUMIF('3. EQUIPO DE OFICINA'!$C:$C,'Cuadro Resumen'!$B$69:$B$78,'3. EQUIPO DE OFICINA'!$F:$F)</f>
        <v>0</v>
      </c>
    </row>
    <row r="78" spans="2:4" ht="18.75">
      <c r="B78" s="75" t="s">
        <v>72</v>
      </c>
      <c r="C78" s="76">
        <f>SUMIF('3. EQUIPO DE OFICINA'!C:C,'Cuadro Resumen'!$B$69:$B$78,'3. EQUIPO DE OFICINA'!D:D)</f>
        <v>0</v>
      </c>
      <c r="D78" s="221">
        <f>SUMIF('3. EQUIPO DE OFICINA'!$C:$C,'Cuadro Resumen'!$B$69:$B$78,'3. EQUIPO DE OFICINA'!$F:$F)</f>
        <v>0</v>
      </c>
    </row>
    <row r="79" spans="2:4" ht="18.75">
      <c r="B79" s="75"/>
      <c r="C79" s="76">
        <f>SUMIF('3. EQUIPO DE OFICINA'!C:C,'Cuadro Resumen'!$B$69:$B$78,'3. EQUIPO DE OFICINA'!D:D)</f>
        <v>0</v>
      </c>
      <c r="D79" s="221">
        <f>SUMIF('3. EQUIPO DE OFICINA'!$C:$C,'Cuadro Resumen'!$B$69:$B$78,'3. EQUIPO DE OFICINA'!$F:$F)</f>
        <v>0</v>
      </c>
    </row>
    <row r="80" spans="2:4" ht="23.25">
      <c r="B80" s="77" t="s">
        <v>116</v>
      </c>
      <c r="C80" s="78">
        <f>SUM(C69:C79)</f>
        <v>35</v>
      </c>
      <c r="D80" s="222">
        <f>SUM(D69:D79)</f>
        <v>35000</v>
      </c>
    </row>
    <row r="83" spans="2:4">
      <c r="B83" s="190" t="s">
        <v>372</v>
      </c>
    </row>
    <row r="85" spans="2:4" ht="18.75">
      <c r="B85" s="74" t="s">
        <v>373</v>
      </c>
      <c r="C85" s="74" t="s">
        <v>55</v>
      </c>
      <c r="D85" s="219" t="s">
        <v>466</v>
      </c>
    </row>
    <row r="86" spans="2:4" ht="37.5">
      <c r="B86" s="255" t="s">
        <v>1325</v>
      </c>
      <c r="C86" s="76">
        <f>SUMIF('4. EQUIPO TECNOLÓGICOS'!C:C,'Cuadro Resumen'!$B$86:$B$102,'4. EQUIPO TECNOLÓGICOS'!D:D)</f>
        <v>0</v>
      </c>
      <c r="D86" s="76">
        <f>SUMIF('4. EQUIPO TECNOLÓGICOS'!$C:$C,'Cuadro Resumen'!$B$86:$B$102,'4. EQUIPO TECNOLÓGICOS'!F:F)</f>
        <v>0</v>
      </c>
    </row>
    <row r="87" spans="2:4" ht="18.75">
      <c r="B87" s="255" t="s">
        <v>1326</v>
      </c>
      <c r="C87" s="76">
        <f>SUMIF('4. EQUIPO TECNOLÓGICOS'!C:C,'Cuadro Resumen'!$B$86:$B$102,'4. EQUIPO TECNOLÓGICOS'!D:D)</f>
        <v>0</v>
      </c>
      <c r="D87" s="76">
        <f>SUMIF('4. EQUIPO TECNOLÓGICOS'!$C:$C,'Cuadro Resumen'!$B$86:$B$102,'4. EQUIPO TECNOLÓGICOS'!F:F)</f>
        <v>0</v>
      </c>
    </row>
    <row r="88" spans="2:4" ht="37.5">
      <c r="B88" s="255" t="s">
        <v>1324</v>
      </c>
      <c r="C88" s="76">
        <f>SUMIF('4. EQUIPO TECNOLÓGICOS'!C:C,'Cuadro Resumen'!$B$86:$B$102,'4. EQUIPO TECNOLÓGICOS'!D:D)</f>
        <v>0</v>
      </c>
      <c r="D88" s="76">
        <f>SUMIF('4. EQUIPO TECNOLÓGICOS'!$C:$C,'Cuadro Resumen'!$B$86:$B$102,'4. EQUIPO TECNOLÓGICOS'!F:F)</f>
        <v>0</v>
      </c>
    </row>
    <row r="89" spans="2:4" ht="37.5">
      <c r="B89" s="255" t="s">
        <v>1327</v>
      </c>
      <c r="C89" s="76">
        <f>SUMIF('4. EQUIPO TECNOLÓGICOS'!C:C,'Cuadro Resumen'!$B$86:$B$102,'4. EQUIPO TECNOLÓGICOS'!D:D)</f>
        <v>1</v>
      </c>
      <c r="D89" s="76">
        <f>SUMIF('4. EQUIPO TECNOLÓGICOS'!$C:$C,'Cuadro Resumen'!$B$86:$B$102,'4. EQUIPO TECNOLÓGICOS'!F:F)</f>
        <v>15000</v>
      </c>
    </row>
    <row r="90" spans="2:4" ht="18.75">
      <c r="B90" s="75" t="s">
        <v>405</v>
      </c>
      <c r="C90" s="76">
        <f>SUMIF('4. EQUIPO TECNOLÓGICOS'!C:C,'Cuadro Resumen'!$B$86:$B$102,'4. EQUIPO TECNOLÓGICOS'!D:D)</f>
        <v>0</v>
      </c>
      <c r="D90" s="76">
        <f>SUMIF('4. EQUIPO TECNOLÓGICOS'!$C:$C,'Cuadro Resumen'!$B$86:$B$102,'4. EQUIPO TECNOLÓGICOS'!F:F)</f>
        <v>0</v>
      </c>
    </row>
    <row r="91" spans="2:4" ht="18.75">
      <c r="B91" s="85" t="s">
        <v>73</v>
      </c>
      <c r="C91" s="76">
        <f>SUMIF('4. EQUIPO TECNOLÓGICOS'!C:C,'Cuadro Resumen'!$B$86:$B$102,'4. EQUIPO TECNOLÓGICOS'!D:D)</f>
        <v>0</v>
      </c>
      <c r="D91" s="76">
        <f>SUMIF('4. EQUIPO TECNOLÓGICOS'!$C:$C,'Cuadro Resumen'!$B$86:$B$102,'4. EQUIPO TECNOLÓGICOS'!F:F)</f>
        <v>0</v>
      </c>
    </row>
    <row r="92" spans="2:4" ht="18.75">
      <c r="B92" s="85" t="s">
        <v>74</v>
      </c>
      <c r="C92" s="76">
        <f>SUMIF('4. EQUIPO TECNOLÓGICOS'!C:C,'Cuadro Resumen'!$B$86:$B$102,'4. EQUIPO TECNOLÓGICOS'!D:D)</f>
        <v>0</v>
      </c>
      <c r="D92" s="76">
        <f>SUMIF('4. EQUIPO TECNOLÓGICOS'!$C:$C,'Cuadro Resumen'!$B$86:$B$102,'4. EQUIPO TECNOLÓGICOS'!F:F)</f>
        <v>0</v>
      </c>
    </row>
    <row r="93" spans="2:4" ht="18.75">
      <c r="B93" s="85" t="s">
        <v>75</v>
      </c>
      <c r="C93" s="76">
        <f>SUMIF('4. EQUIPO TECNOLÓGICOS'!C:C,'Cuadro Resumen'!$B$86:$B$102,'4. EQUIPO TECNOLÓGICOS'!D:D)</f>
        <v>0</v>
      </c>
      <c r="D93" s="76">
        <f>SUMIF('4. EQUIPO TECNOLÓGICOS'!$C:$C,'Cuadro Resumen'!$B$86:$B$102,'4. EQUIPO TECNOLÓGICOS'!F:F)</f>
        <v>0</v>
      </c>
    </row>
    <row r="94" spans="2:4" ht="18.75">
      <c r="B94" s="75" t="s">
        <v>35</v>
      </c>
      <c r="C94" s="76">
        <f>SUMIF('4. EQUIPO TECNOLÓGICOS'!C:C,'Cuadro Resumen'!$B$86:$B$102,'4. EQUIPO TECNOLÓGICOS'!D:D)</f>
        <v>0</v>
      </c>
      <c r="D94" s="76">
        <f>SUMIF('4. EQUIPO TECNOLÓGICOS'!$C:$C,'Cuadro Resumen'!$B$86:$B$102,'4. EQUIPO TECNOLÓGICOS'!F:F)</f>
        <v>0</v>
      </c>
    </row>
    <row r="95" spans="2:4" ht="18.75">
      <c r="B95" s="85" t="s">
        <v>76</v>
      </c>
      <c r="C95" s="76">
        <f>SUMIF('4. EQUIPO TECNOLÓGICOS'!C:C,'Cuadro Resumen'!$B$86:$B$102,'4. EQUIPO TECNOLÓGICOS'!D:D)</f>
        <v>0</v>
      </c>
      <c r="D95" s="76">
        <f>SUMIF('4. EQUIPO TECNOLÓGICOS'!$C:$C,'Cuadro Resumen'!$B$86:$B$102,'4. EQUIPO TECNOLÓGICOS'!F:F)</f>
        <v>0</v>
      </c>
    </row>
    <row r="96" spans="2:4" ht="18.75">
      <c r="B96" s="75" t="s">
        <v>77</v>
      </c>
      <c r="C96" s="76">
        <f>SUMIF('4. EQUIPO TECNOLÓGICOS'!C:C,'Cuadro Resumen'!$B$86:$B$102,'4. EQUIPO TECNOLÓGICOS'!D:D)</f>
        <v>0</v>
      </c>
      <c r="D96" s="76">
        <f>SUMIF('4. EQUIPO TECNOLÓGICOS'!$C:$C,'Cuadro Resumen'!$B$86:$B$102,'4. EQUIPO TECNOLÓGICOS'!F:F)</f>
        <v>0</v>
      </c>
    </row>
    <row r="97" spans="2:4" ht="18.75">
      <c r="B97" s="85" t="s">
        <v>78</v>
      </c>
      <c r="C97" s="76">
        <f>SUMIF('4. EQUIPO TECNOLÓGICOS'!C:C,'Cuadro Resumen'!$B$86:$B$102,'4. EQUIPO TECNOLÓGICOS'!D:D)</f>
        <v>0</v>
      </c>
      <c r="D97" s="76">
        <f>SUMIF('4. EQUIPO TECNOLÓGICOS'!$C:$C,'Cuadro Resumen'!$B$86:$B$102,'4. EQUIPO TECNOLÓGICOS'!F:F)</f>
        <v>0</v>
      </c>
    </row>
    <row r="98" spans="2:4" ht="18.75">
      <c r="B98" s="85" t="s">
        <v>79</v>
      </c>
      <c r="C98" s="76">
        <f>SUMIF('4. EQUIPO TECNOLÓGICOS'!C:C,'Cuadro Resumen'!$B$86:$B$102,'4. EQUIPO TECNOLÓGICOS'!D:D)</f>
        <v>0</v>
      </c>
      <c r="D98" s="76">
        <f>SUMIF('4. EQUIPO TECNOLÓGICOS'!$C:$C,'Cuadro Resumen'!$B$86:$B$102,'4. EQUIPO TECNOLÓGICOS'!F:F)</f>
        <v>0</v>
      </c>
    </row>
    <row r="99" spans="2:4" ht="18.75">
      <c r="B99" s="75" t="s">
        <v>1366</v>
      </c>
      <c r="C99" s="76">
        <f>SUMIF('4. EQUIPO TECNOLÓGICOS'!C:C,'Cuadro Resumen'!$B$86:$B$102,'4. EQUIPO TECNOLÓGICOS'!D:D)</f>
        <v>0</v>
      </c>
      <c r="D99" s="76">
        <f>SUMIF('4. EQUIPO TECNOLÓGICOS'!$C:$C,'Cuadro Resumen'!$B$86:$B$102,'4. EQUIPO TECNOLÓGICOS'!F:F)</f>
        <v>0</v>
      </c>
    </row>
    <row r="100" spans="2:4" ht="18.75">
      <c r="B100" s="85" t="s">
        <v>80</v>
      </c>
      <c r="C100" s="76">
        <f>SUMIF('4. EQUIPO TECNOLÓGICOS'!C:C,'Cuadro Resumen'!$B$86:$B$102,'4. EQUIPO TECNOLÓGICOS'!D:D)</f>
        <v>0</v>
      </c>
      <c r="D100" s="76">
        <f>SUMIF('4. EQUIPO TECNOLÓGICOS'!$C:$C,'Cuadro Resumen'!$B$86:$B$102,'4. EQUIPO TECNOLÓGICOS'!F:F)</f>
        <v>0</v>
      </c>
    </row>
    <row r="101" spans="2:4" ht="18.75">
      <c r="B101" s="85" t="s">
        <v>81</v>
      </c>
      <c r="C101" s="76">
        <f>SUMIF('4. EQUIPO TECNOLÓGICOS'!C:C,'Cuadro Resumen'!$B$86:$B$102,'4. EQUIPO TECNOLÓGICOS'!D:D)</f>
        <v>0</v>
      </c>
      <c r="D101" s="76">
        <f>SUMIF('4. EQUIPO TECNOLÓGICOS'!$C:$C,'Cuadro Resumen'!$B$86:$B$102,'4. EQUIPO TECNOLÓGICOS'!F:F)</f>
        <v>0</v>
      </c>
    </row>
    <row r="102" spans="2:4" ht="18.75">
      <c r="B102" s="85" t="s">
        <v>82</v>
      </c>
      <c r="C102" s="76">
        <f>SUMIF('4. EQUIPO TECNOLÓGICOS'!C:C,'Cuadro Resumen'!$B$86:$B$102,'4. EQUIPO TECNOLÓGICOS'!D:D)</f>
        <v>0</v>
      </c>
      <c r="D102" s="76">
        <f>SUMIF('4. EQUIPO TECNOLÓGICOS'!$C:$C,'Cuadro Resumen'!$B$86:$B$102,'4. EQUIPO TECNOLÓGICOS'!F:F)</f>
        <v>0</v>
      </c>
    </row>
    <row r="103" spans="2:4" ht="23.25">
      <c r="B103" s="77" t="s">
        <v>116</v>
      </c>
      <c r="C103" s="78">
        <f>SUM(C86:C102)</f>
        <v>1</v>
      </c>
      <c r="D103" s="78">
        <f>SUM(D86:D102)</f>
        <v>15000</v>
      </c>
    </row>
    <row r="107" spans="2:4">
      <c r="B107" s="190" t="s">
        <v>464</v>
      </c>
    </row>
    <row r="128" spans="2:2">
      <c r="B128" s="190" t="s">
        <v>465</v>
      </c>
    </row>
    <row r="129" spans="2:4">
      <c r="B129" s="79" t="s">
        <v>111</v>
      </c>
      <c r="C129" s="79" t="s">
        <v>55</v>
      </c>
      <c r="D129" s="79" t="s">
        <v>466</v>
      </c>
    </row>
    <row r="130" spans="2:4">
      <c r="B130" s="79" t="s">
        <v>467</v>
      </c>
    </row>
    <row r="131" spans="2:4">
      <c r="B131" s="79" t="s">
        <v>457</v>
      </c>
    </row>
    <row r="132" spans="2:4">
      <c r="B132" s="79" t="s">
        <v>468</v>
      </c>
    </row>
    <row r="145" spans="2:2">
      <c r="B145" s="190" t="s">
        <v>469</v>
      </c>
    </row>
    <row r="196" spans="2:9" s="115" customFormat="1">
      <c r="I196" s="326"/>
    </row>
    <row r="198" spans="2:9" hidden="1">
      <c r="B198" s="666" t="s">
        <v>1370</v>
      </c>
      <c r="C198" s="666"/>
      <c r="D198" s="666"/>
      <c r="E198" s="666"/>
      <c r="F198" s="666"/>
    </row>
    <row r="199" spans="2:9" hidden="1">
      <c r="B199" s="330" t="s">
        <v>1371</v>
      </c>
      <c r="C199" s="329" t="s">
        <v>1372</v>
      </c>
      <c r="D199" s="329" t="s">
        <v>1372</v>
      </c>
      <c r="E199" s="329" t="s">
        <v>1373</v>
      </c>
      <c r="F199" s="329" t="s">
        <v>1373</v>
      </c>
    </row>
    <row r="200" spans="2:9" hidden="1">
      <c r="B200" s="328"/>
      <c r="C200" s="328" t="s">
        <v>1374</v>
      </c>
      <c r="D200" s="328" t="s">
        <v>1375</v>
      </c>
      <c r="E200" s="328" t="s">
        <v>1374</v>
      </c>
      <c r="F200" s="328" t="s">
        <v>1375</v>
      </c>
    </row>
    <row r="201" spans="2:9" hidden="1">
      <c r="B201" s="330" t="s">
        <v>3</v>
      </c>
      <c r="C201" s="327">
        <v>255</v>
      </c>
      <c r="D201" s="327">
        <v>235</v>
      </c>
      <c r="E201" s="327">
        <v>300</v>
      </c>
      <c r="F201" s="327">
        <v>280</v>
      </c>
    </row>
    <row r="202" spans="2:9" hidden="1">
      <c r="B202" s="330" t="s">
        <v>4</v>
      </c>
      <c r="C202" s="327">
        <v>225</v>
      </c>
      <c r="D202" s="327">
        <v>205</v>
      </c>
      <c r="E202" s="327">
        <v>270</v>
      </c>
      <c r="F202" s="327">
        <v>250</v>
      </c>
    </row>
    <row r="203" spans="2:9" hidden="1">
      <c r="B203" s="330" t="s">
        <v>5</v>
      </c>
      <c r="C203" s="327">
        <v>195</v>
      </c>
      <c r="D203" s="327">
        <v>180</v>
      </c>
      <c r="E203" s="327">
        <v>240</v>
      </c>
      <c r="F203" s="327">
        <v>220</v>
      </c>
    </row>
    <row r="204" spans="2:9" hidden="1">
      <c r="B204" s="330" t="s">
        <v>6</v>
      </c>
      <c r="C204" s="327">
        <v>165</v>
      </c>
      <c r="D204" s="327">
        <v>150</v>
      </c>
      <c r="E204" s="327">
        <v>210</v>
      </c>
      <c r="F204" s="327">
        <v>195</v>
      </c>
    </row>
    <row r="205" spans="2:9" hidden="1">
      <c r="B205" s="330" t="s">
        <v>1376</v>
      </c>
      <c r="C205" s="327">
        <v>145</v>
      </c>
      <c r="D205" s="327">
        <v>135</v>
      </c>
      <c r="E205" s="327">
        <v>185</v>
      </c>
      <c r="F205" s="327">
        <v>170</v>
      </c>
    </row>
    <row r="206" spans="2:9" hidden="1">
      <c r="B206" s="325"/>
      <c r="C206" s="325"/>
      <c r="D206" s="325"/>
      <c r="E206" s="325"/>
      <c r="F206" s="325"/>
    </row>
    <row r="207" spans="2:9" hidden="1">
      <c r="B207" s="667" t="s">
        <v>1377</v>
      </c>
      <c r="C207" s="667"/>
      <c r="D207" s="667"/>
      <c r="E207" s="353">
        <f>C20</f>
        <v>21.981300000000001</v>
      </c>
      <c r="F207" s="353" t="str">
        <f>D20</f>
        <v>Martes, 25 de Agosto del 2015 Fuente el BCH</v>
      </c>
    </row>
    <row r="208" spans="2:9" hidden="1">
      <c r="B208" s="325"/>
      <c r="C208" s="325"/>
      <c r="D208" s="325"/>
      <c r="E208" s="325"/>
      <c r="F208" s="325"/>
    </row>
    <row r="209" spans="2:9" hidden="1">
      <c r="B209" s="325"/>
      <c r="C209" s="325"/>
      <c r="D209" s="325"/>
      <c r="E209" s="325"/>
      <c r="F209" s="325"/>
    </row>
    <row r="210" spans="2:9" hidden="1">
      <c r="B210" s="666" t="s">
        <v>1370</v>
      </c>
      <c r="C210" s="666"/>
      <c r="D210" s="666"/>
      <c r="E210" s="666"/>
      <c r="F210" s="666"/>
    </row>
    <row r="211" spans="2:9" hidden="1">
      <c r="B211" s="330" t="s">
        <v>1371</v>
      </c>
      <c r="C211" s="329" t="s">
        <v>1372</v>
      </c>
      <c r="D211" s="329" t="s">
        <v>1372</v>
      </c>
      <c r="E211" s="329" t="s">
        <v>1373</v>
      </c>
      <c r="F211" s="329" t="s">
        <v>1373</v>
      </c>
    </row>
    <row r="212" spans="2:9" hidden="1">
      <c r="B212" s="328"/>
      <c r="C212" s="328" t="s">
        <v>1374</v>
      </c>
      <c r="D212" s="328" t="s">
        <v>1375</v>
      </c>
      <c r="E212" s="328" t="s">
        <v>1374</v>
      </c>
      <c r="F212" s="328" t="s">
        <v>1375</v>
      </c>
    </row>
    <row r="213" spans="2:9" hidden="1">
      <c r="B213" s="330" t="s">
        <v>3</v>
      </c>
      <c r="C213" s="331">
        <f>+C201*E207</f>
        <v>5605.2314999999999</v>
      </c>
      <c r="D213" s="332">
        <f>+D201*E207</f>
        <v>5165.6055000000006</v>
      </c>
      <c r="E213" s="332">
        <f>+E201*E207</f>
        <v>6594.39</v>
      </c>
      <c r="F213" s="332">
        <f>+F201*E207</f>
        <v>6154.7640000000001</v>
      </c>
    </row>
    <row r="214" spans="2:9" hidden="1">
      <c r="B214" s="330" t="s">
        <v>4</v>
      </c>
      <c r="C214" s="331">
        <f>+C202*E207</f>
        <v>4945.7925000000005</v>
      </c>
      <c r="D214" s="332">
        <f>+D202*E207</f>
        <v>4506.1665000000003</v>
      </c>
      <c r="E214" s="332">
        <f>+E202*E207</f>
        <v>5934.951</v>
      </c>
      <c r="F214" s="332">
        <f>+F202*E207</f>
        <v>5495.3249999999998</v>
      </c>
    </row>
    <row r="215" spans="2:9" hidden="1">
      <c r="B215" s="330" t="s">
        <v>5</v>
      </c>
      <c r="C215" s="331">
        <f>+C203*E207</f>
        <v>4286.3535000000002</v>
      </c>
      <c r="D215" s="332">
        <f>+D203*E207</f>
        <v>3956.634</v>
      </c>
      <c r="E215" s="332">
        <f>+E203*E207</f>
        <v>5275.5120000000006</v>
      </c>
      <c r="F215" s="332">
        <f>+F203*E207</f>
        <v>4835.8860000000004</v>
      </c>
    </row>
    <row r="216" spans="2:9" hidden="1">
      <c r="B216" s="330" t="s">
        <v>6</v>
      </c>
      <c r="C216" s="331">
        <f>+C204*E207</f>
        <v>3626.9145000000003</v>
      </c>
      <c r="D216" s="332">
        <f>+D204*E207</f>
        <v>3297.1950000000002</v>
      </c>
      <c r="E216" s="332">
        <f>+E204*E207</f>
        <v>4616.0730000000003</v>
      </c>
      <c r="F216" s="332">
        <f>+F204*E207</f>
        <v>4286.3535000000002</v>
      </c>
    </row>
    <row r="217" spans="2:9" hidden="1">
      <c r="B217" s="330" t="s">
        <v>1376</v>
      </c>
      <c r="C217" s="331">
        <f>+C205*E207</f>
        <v>3187.2885000000001</v>
      </c>
      <c r="D217" s="332">
        <f>+D205*E207</f>
        <v>2967.4755</v>
      </c>
      <c r="E217" s="332">
        <f>+E205*E207</f>
        <v>4066.5405000000001</v>
      </c>
      <c r="F217" s="332">
        <f>+F205*E207</f>
        <v>3736.8210000000004</v>
      </c>
    </row>
    <row r="218" spans="2:9" hidden="1"/>
    <row r="220" spans="2:9" s="115" customFormat="1">
      <c r="I220" s="326"/>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16.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2" activePane="bottomLeft" state="frozen"/>
      <selection activeCell="A11" sqref="A11"/>
      <selection pane="bottomLeft" activeCell="D11" sqref="D11"/>
    </sheetView>
  </sheetViews>
  <sheetFormatPr baseColWidth="10" defaultColWidth="11.5703125" defaultRowHeight="15"/>
  <cols>
    <col min="1" max="1" width="4.5703125" style="79" customWidth="1"/>
    <col min="2" max="2" width="15.85546875" style="71" customWidth="1"/>
    <col min="3" max="3" width="89.42578125" style="79" bestFit="1" customWidth="1"/>
    <col min="4" max="24" width="32" style="168" customWidth="1"/>
    <col min="25" max="27" width="34.28515625" style="168" customWidth="1"/>
    <col min="28" max="44" width="24.28515625" style="168" customWidth="1"/>
    <col min="45" max="16384" width="11.5703125" style="79"/>
  </cols>
  <sheetData>
    <row r="1" spans="1:571" ht="26.25" hidden="1">
      <c r="A1" s="180"/>
      <c r="B1" s="183"/>
      <c r="C1" s="180" t="s">
        <v>242</v>
      </c>
      <c r="D1" s="183" t="s">
        <v>243</v>
      </c>
      <c r="E1" s="174" t="s">
        <v>244</v>
      </c>
      <c r="F1" s="174" t="s">
        <v>484</v>
      </c>
      <c r="G1" s="174" t="s">
        <v>486</v>
      </c>
      <c r="H1" s="174" t="s">
        <v>488</v>
      </c>
      <c r="I1" s="174" t="s">
        <v>490</v>
      </c>
      <c r="J1" s="174" t="s">
        <v>492</v>
      </c>
      <c r="K1" s="174" t="s">
        <v>494</v>
      </c>
      <c r="L1" s="174" t="s">
        <v>245</v>
      </c>
      <c r="M1" s="174" t="s">
        <v>497</v>
      </c>
      <c r="N1" s="174" t="s">
        <v>246</v>
      </c>
      <c r="O1" s="174" t="s">
        <v>499</v>
      </c>
      <c r="P1" s="174" t="s">
        <v>501</v>
      </c>
      <c r="Q1" s="174" t="s">
        <v>503</v>
      </c>
      <c r="R1" s="174" t="s">
        <v>501</v>
      </c>
      <c r="S1" s="174" t="s">
        <v>503</v>
      </c>
      <c r="T1" s="174" t="s">
        <v>503</v>
      </c>
      <c r="U1" s="174" t="s">
        <v>247</v>
      </c>
      <c r="V1" s="174" t="s">
        <v>504</v>
      </c>
      <c r="W1" s="174" t="s">
        <v>507</v>
      </c>
      <c r="X1" s="174" t="s">
        <v>507</v>
      </c>
      <c r="Y1" s="174" t="s">
        <v>248</v>
      </c>
      <c r="Z1" s="346"/>
      <c r="AA1" s="174" t="s">
        <v>248</v>
      </c>
      <c r="AB1" s="174" t="s">
        <v>509</v>
      </c>
      <c r="AC1" s="174" t="s">
        <v>249</v>
      </c>
      <c r="AD1" s="174" t="s">
        <v>510</v>
      </c>
      <c r="AE1" s="174" t="s">
        <v>511</v>
      </c>
      <c r="AF1" s="174" t="s">
        <v>515</v>
      </c>
      <c r="AG1" s="174" t="s">
        <v>265</v>
      </c>
      <c r="AH1" s="174" t="s">
        <v>516</v>
      </c>
      <c r="AI1" s="174" t="s">
        <v>518</v>
      </c>
      <c r="AJ1" s="174" t="s">
        <v>520</v>
      </c>
      <c r="AK1" s="174" t="s">
        <v>266</v>
      </c>
      <c r="AL1" s="174" t="s">
        <v>522</v>
      </c>
      <c r="AM1" s="174" t="s">
        <v>524</v>
      </c>
      <c r="AN1" s="174" t="s">
        <v>526</v>
      </c>
      <c r="AO1" s="174" t="s">
        <v>528</v>
      </c>
      <c r="AP1" s="174" t="s">
        <v>241</v>
      </c>
      <c r="AQ1" s="174" t="s">
        <v>530</v>
      </c>
      <c r="AR1" s="183" t="s">
        <v>250</v>
      </c>
      <c r="AS1" s="174" t="s">
        <v>532</v>
      </c>
      <c r="AT1" s="174" t="s">
        <v>251</v>
      </c>
      <c r="AU1" s="174" t="s">
        <v>534</v>
      </c>
      <c r="AV1" s="174" t="s">
        <v>536</v>
      </c>
      <c r="AW1" s="174" t="s">
        <v>252</v>
      </c>
      <c r="AX1" s="174" t="s">
        <v>538</v>
      </c>
      <c r="AY1" s="174" t="s">
        <v>540</v>
      </c>
      <c r="AZ1" s="174" t="s">
        <v>253</v>
      </c>
      <c r="BA1" s="174" t="s">
        <v>541</v>
      </c>
      <c r="BB1" s="174" t="s">
        <v>543</v>
      </c>
      <c r="BC1" s="174" t="s">
        <v>544</v>
      </c>
      <c r="BD1" s="174" t="s">
        <v>545</v>
      </c>
      <c r="BE1" s="174" t="s">
        <v>547</v>
      </c>
      <c r="BF1" s="174" t="s">
        <v>549</v>
      </c>
      <c r="BG1" s="174" t="s">
        <v>550</v>
      </c>
      <c r="BH1" s="174" t="s">
        <v>254</v>
      </c>
      <c r="BI1" s="174" t="s">
        <v>552</v>
      </c>
      <c r="BJ1" s="174" t="s">
        <v>554</v>
      </c>
      <c r="BK1" s="174" t="s">
        <v>556</v>
      </c>
      <c r="BL1" s="174" t="s">
        <v>558</v>
      </c>
      <c r="BM1" s="174" t="s">
        <v>560</v>
      </c>
      <c r="BN1" s="174" t="s">
        <v>562</v>
      </c>
      <c r="BO1" s="174" t="s">
        <v>564</v>
      </c>
      <c r="BP1" s="174" t="s">
        <v>566</v>
      </c>
      <c r="BQ1" s="174" t="s">
        <v>267</v>
      </c>
      <c r="BR1" s="174" t="s">
        <v>568</v>
      </c>
      <c r="BS1" s="174" t="s">
        <v>570</v>
      </c>
      <c r="BT1" s="174" t="s">
        <v>572</v>
      </c>
      <c r="BU1" s="174" t="s">
        <v>574</v>
      </c>
      <c r="BV1" s="174" t="s">
        <v>576</v>
      </c>
      <c r="BW1" s="174" t="s">
        <v>578</v>
      </c>
      <c r="BX1" s="174" t="s">
        <v>580</v>
      </c>
      <c r="BY1" s="174" t="s">
        <v>582</v>
      </c>
      <c r="BZ1" s="174" t="s">
        <v>584</v>
      </c>
      <c r="CA1" s="174" t="s">
        <v>586</v>
      </c>
      <c r="CB1" s="183" t="s">
        <v>255</v>
      </c>
      <c r="CC1" s="174" t="s">
        <v>256</v>
      </c>
      <c r="CD1" s="174" t="s">
        <v>588</v>
      </c>
      <c r="CE1" s="174" t="s">
        <v>257</v>
      </c>
      <c r="CF1" s="174" t="s">
        <v>590</v>
      </c>
      <c r="CG1" s="174" t="s">
        <v>592</v>
      </c>
      <c r="CH1" s="183" t="s">
        <v>258</v>
      </c>
      <c r="CI1" s="174" t="s">
        <v>259</v>
      </c>
      <c r="CJ1" s="174" t="s">
        <v>594</v>
      </c>
      <c r="CK1" s="174" t="s">
        <v>260</v>
      </c>
      <c r="CL1" s="174" t="s">
        <v>596</v>
      </c>
      <c r="CM1" s="174" t="s">
        <v>598</v>
      </c>
      <c r="CN1" s="174" t="s">
        <v>600</v>
      </c>
      <c r="CO1" s="183" t="s">
        <v>261</v>
      </c>
      <c r="CP1" s="174" t="s">
        <v>606</v>
      </c>
      <c r="CQ1" s="174" t="s">
        <v>608</v>
      </c>
      <c r="CR1" s="174" t="s">
        <v>262</v>
      </c>
      <c r="CS1" s="174" t="s">
        <v>602</v>
      </c>
      <c r="CT1" s="174" t="s">
        <v>604</v>
      </c>
      <c r="CU1" s="174" t="s">
        <v>263</v>
      </c>
      <c r="CV1" s="174" t="s">
        <v>610</v>
      </c>
      <c r="CW1" s="174" t="s">
        <v>264</v>
      </c>
      <c r="CX1" s="174" t="s">
        <v>611</v>
      </c>
      <c r="CY1" s="171" t="s">
        <v>268</v>
      </c>
      <c r="CZ1" s="183" t="s">
        <v>269</v>
      </c>
      <c r="DA1" s="174" t="s">
        <v>612</v>
      </c>
      <c r="DB1" s="174" t="s">
        <v>613</v>
      </c>
      <c r="DC1" s="174" t="s">
        <v>615</v>
      </c>
      <c r="DD1" s="174" t="s">
        <v>270</v>
      </c>
      <c r="DE1" s="174" t="s">
        <v>617</v>
      </c>
      <c r="DF1" s="174" t="s">
        <v>619</v>
      </c>
      <c r="DG1" s="174" t="s">
        <v>621</v>
      </c>
      <c r="DH1" s="174" t="s">
        <v>623</v>
      </c>
      <c r="DI1" s="174" t="s">
        <v>625</v>
      </c>
      <c r="DJ1" s="174" t="s">
        <v>627</v>
      </c>
      <c r="DK1" s="183" t="s">
        <v>271</v>
      </c>
      <c r="DL1" s="174" t="s">
        <v>272</v>
      </c>
      <c r="DM1" s="174" t="s">
        <v>629</v>
      </c>
      <c r="DN1" s="174" t="s">
        <v>273</v>
      </c>
      <c r="DO1" s="174" t="s">
        <v>631</v>
      </c>
      <c r="DP1" s="174" t="s">
        <v>633</v>
      </c>
      <c r="DQ1" s="174" t="s">
        <v>635</v>
      </c>
      <c r="DR1" s="174" t="s">
        <v>637</v>
      </c>
      <c r="DS1" s="174" t="s">
        <v>639</v>
      </c>
      <c r="DT1" s="174" t="s">
        <v>641</v>
      </c>
      <c r="DU1" s="174" t="s">
        <v>643</v>
      </c>
      <c r="DV1" s="174" t="s">
        <v>274</v>
      </c>
      <c r="DW1" s="174" t="s">
        <v>645</v>
      </c>
      <c r="DX1" s="174" t="s">
        <v>647</v>
      </c>
      <c r="DY1" s="174" t="s">
        <v>649</v>
      </c>
      <c r="DZ1" s="183" t="s">
        <v>275</v>
      </c>
      <c r="EA1" s="174" t="s">
        <v>651</v>
      </c>
      <c r="EB1" s="174" t="s">
        <v>276</v>
      </c>
      <c r="EC1" s="174" t="s">
        <v>653</v>
      </c>
      <c r="ED1" s="174" t="s">
        <v>277</v>
      </c>
      <c r="EE1" s="174" t="s">
        <v>655</v>
      </c>
      <c r="EF1" s="174" t="s">
        <v>657</v>
      </c>
      <c r="EG1" s="174" t="s">
        <v>659</v>
      </c>
      <c r="EH1" s="174" t="s">
        <v>661</v>
      </c>
      <c r="EI1" s="174" t="s">
        <v>663</v>
      </c>
      <c r="EJ1" s="174" t="s">
        <v>665</v>
      </c>
      <c r="EK1" s="174" t="s">
        <v>667</v>
      </c>
      <c r="EL1" s="174" t="s">
        <v>669</v>
      </c>
      <c r="EM1" s="174" t="s">
        <v>671</v>
      </c>
      <c r="EN1" s="174" t="s">
        <v>673</v>
      </c>
      <c r="EO1" s="174" t="s">
        <v>675</v>
      </c>
      <c r="EP1" s="183" t="s">
        <v>278</v>
      </c>
      <c r="EQ1" s="174" t="s">
        <v>677</v>
      </c>
      <c r="ER1" s="174" t="s">
        <v>279</v>
      </c>
      <c r="ES1" s="174" t="s">
        <v>679</v>
      </c>
      <c r="ET1" s="174" t="s">
        <v>681</v>
      </c>
      <c r="EU1" s="174" t="s">
        <v>280</v>
      </c>
      <c r="EV1" s="174" t="s">
        <v>683</v>
      </c>
      <c r="EW1" s="174" t="s">
        <v>685</v>
      </c>
      <c r="EX1" s="174" t="s">
        <v>281</v>
      </c>
      <c r="EY1" s="174" t="s">
        <v>687</v>
      </c>
      <c r="EZ1" s="174" t="s">
        <v>689</v>
      </c>
      <c r="FA1" s="174" t="s">
        <v>691</v>
      </c>
      <c r="FB1" s="174" t="s">
        <v>282</v>
      </c>
      <c r="FC1" s="174" t="s">
        <v>693</v>
      </c>
      <c r="FD1" s="174" t="s">
        <v>695</v>
      </c>
      <c r="FE1" s="183" t="s">
        <v>283</v>
      </c>
      <c r="FF1" s="174" t="s">
        <v>284</v>
      </c>
      <c r="FG1" s="174" t="s">
        <v>697</v>
      </c>
      <c r="FH1" s="174" t="s">
        <v>699</v>
      </c>
      <c r="FI1" s="174" t="s">
        <v>701</v>
      </c>
      <c r="FJ1" s="174" t="s">
        <v>703</v>
      </c>
      <c r="FK1" s="174" t="s">
        <v>285</v>
      </c>
      <c r="FL1" s="174" t="s">
        <v>705</v>
      </c>
      <c r="FM1" s="174" t="s">
        <v>707</v>
      </c>
      <c r="FN1" s="174" t="s">
        <v>709</v>
      </c>
      <c r="FO1" s="174" t="s">
        <v>711</v>
      </c>
      <c r="FP1" s="174" t="s">
        <v>713</v>
      </c>
      <c r="FQ1" s="174" t="s">
        <v>286</v>
      </c>
      <c r="FR1" s="174" t="s">
        <v>716</v>
      </c>
      <c r="FS1" s="174" t="s">
        <v>287</v>
      </c>
      <c r="FT1" s="174" t="s">
        <v>719</v>
      </c>
      <c r="FU1" s="174" t="s">
        <v>720</v>
      </c>
      <c r="FV1" s="174" t="s">
        <v>722</v>
      </c>
      <c r="FW1" s="174" t="s">
        <v>288</v>
      </c>
      <c r="FX1" s="174" t="s">
        <v>725</v>
      </c>
      <c r="FY1" s="174" t="s">
        <v>726</v>
      </c>
      <c r="FZ1" s="174" t="s">
        <v>728</v>
      </c>
      <c r="GA1" s="174" t="s">
        <v>289</v>
      </c>
      <c r="GB1" s="174" t="s">
        <v>731</v>
      </c>
      <c r="GC1" s="174" t="s">
        <v>733</v>
      </c>
      <c r="GD1" s="174" t="s">
        <v>735</v>
      </c>
      <c r="GE1" s="183" t="s">
        <v>290</v>
      </c>
      <c r="GF1" s="183" t="s">
        <v>291</v>
      </c>
      <c r="GG1" s="174" t="s">
        <v>297</v>
      </c>
      <c r="GH1" s="174" t="s">
        <v>737</v>
      </c>
      <c r="GI1" s="174" t="s">
        <v>739</v>
      </c>
      <c r="GJ1" s="174" t="s">
        <v>741</v>
      </c>
      <c r="GK1" s="174" t="s">
        <v>743</v>
      </c>
      <c r="GL1" s="174" t="s">
        <v>745</v>
      </c>
      <c r="GM1" s="174" t="s">
        <v>747</v>
      </c>
      <c r="GN1" s="183" t="s">
        <v>292</v>
      </c>
      <c r="GO1" s="174" t="s">
        <v>298</v>
      </c>
      <c r="GP1" s="174" t="s">
        <v>749</v>
      </c>
      <c r="GQ1" s="174" t="s">
        <v>751</v>
      </c>
      <c r="GR1" s="174" t="s">
        <v>752</v>
      </c>
      <c r="GS1" s="174" t="s">
        <v>299</v>
      </c>
      <c r="GT1" s="174" t="s">
        <v>755</v>
      </c>
      <c r="GU1" s="174" t="s">
        <v>756</v>
      </c>
      <c r="GV1" s="183" t="s">
        <v>293</v>
      </c>
      <c r="GW1" s="174" t="s">
        <v>294</v>
      </c>
      <c r="GX1" s="174" t="s">
        <v>758</v>
      </c>
      <c r="GY1" s="174" t="s">
        <v>760</v>
      </c>
      <c r="GZ1" s="174" t="s">
        <v>762</v>
      </c>
      <c r="HA1" s="174" t="s">
        <v>764</v>
      </c>
      <c r="HB1" s="174" t="s">
        <v>766</v>
      </c>
      <c r="HC1" s="183" t="s">
        <v>295</v>
      </c>
      <c r="HD1" s="174" t="s">
        <v>296</v>
      </c>
      <c r="HE1" s="174" t="s">
        <v>768</v>
      </c>
      <c r="HF1" s="174" t="s">
        <v>770</v>
      </c>
      <c r="HG1" s="174" t="s">
        <v>772</v>
      </c>
      <c r="HH1" s="174" t="s">
        <v>774</v>
      </c>
      <c r="HI1" s="174" t="s">
        <v>776</v>
      </c>
      <c r="HJ1" s="174" t="s">
        <v>778</v>
      </c>
      <c r="HK1" s="171" t="s">
        <v>300</v>
      </c>
      <c r="HL1" s="183" t="s">
        <v>301</v>
      </c>
      <c r="HM1" s="174" t="s">
        <v>302</v>
      </c>
      <c r="HN1" s="174" t="s">
        <v>780</v>
      </c>
      <c r="HO1" s="174" t="s">
        <v>782</v>
      </c>
      <c r="HP1" s="174" t="s">
        <v>784</v>
      </c>
      <c r="HQ1" s="174" t="s">
        <v>786</v>
      </c>
      <c r="HR1" s="174" t="s">
        <v>303</v>
      </c>
      <c r="HS1" s="174" t="s">
        <v>789</v>
      </c>
      <c r="HT1" s="174" t="s">
        <v>320</v>
      </c>
      <c r="HU1" s="174" t="s">
        <v>827</v>
      </c>
      <c r="HV1" s="174" t="s">
        <v>829</v>
      </c>
      <c r="HW1" s="174" t="s">
        <v>831</v>
      </c>
      <c r="HX1" s="183" t="s">
        <v>304</v>
      </c>
      <c r="HY1" s="174" t="s">
        <v>791</v>
      </c>
      <c r="HZ1" s="174" t="s">
        <v>793</v>
      </c>
      <c r="IA1" s="174" t="s">
        <v>305</v>
      </c>
      <c r="IB1" s="174" t="s">
        <v>796</v>
      </c>
      <c r="IC1" s="174" t="s">
        <v>798</v>
      </c>
      <c r="ID1" s="174" t="s">
        <v>799</v>
      </c>
      <c r="IE1" s="174" t="s">
        <v>801</v>
      </c>
      <c r="IF1" s="183" t="s">
        <v>306</v>
      </c>
      <c r="IG1" s="174" t="s">
        <v>803</v>
      </c>
      <c r="IH1" s="174" t="s">
        <v>805</v>
      </c>
      <c r="II1" s="174" t="s">
        <v>807</v>
      </c>
      <c r="IJ1" s="174" t="s">
        <v>307</v>
      </c>
      <c r="IK1" s="174" t="s">
        <v>809</v>
      </c>
      <c r="IL1" s="174" t="s">
        <v>811</v>
      </c>
      <c r="IM1" s="174" t="s">
        <v>308</v>
      </c>
      <c r="IN1" s="174" t="s">
        <v>813</v>
      </c>
      <c r="IO1" s="174" t="s">
        <v>815</v>
      </c>
      <c r="IP1" s="174" t="s">
        <v>309</v>
      </c>
      <c r="IQ1" s="174" t="s">
        <v>817</v>
      </c>
      <c r="IR1" s="174" t="s">
        <v>819</v>
      </c>
      <c r="IS1" s="174" t="s">
        <v>821</v>
      </c>
      <c r="IT1" s="174" t="s">
        <v>823</v>
      </c>
      <c r="IU1" s="174" t="s">
        <v>310</v>
      </c>
      <c r="IV1" s="174" t="s">
        <v>825</v>
      </c>
      <c r="IW1" s="183" t="s">
        <v>311</v>
      </c>
      <c r="IX1" s="174" t="s">
        <v>833</v>
      </c>
      <c r="IY1" s="174" t="s">
        <v>835</v>
      </c>
      <c r="IZ1" s="174" t="s">
        <v>312</v>
      </c>
      <c r="JA1" s="174" t="s">
        <v>837</v>
      </c>
      <c r="JB1" s="174" t="s">
        <v>839</v>
      </c>
      <c r="JC1" s="174" t="s">
        <v>841</v>
      </c>
      <c r="JD1" s="183" t="s">
        <v>313</v>
      </c>
      <c r="JE1" s="174" t="s">
        <v>843</v>
      </c>
      <c r="JF1" s="174" t="s">
        <v>314</v>
      </c>
      <c r="JG1" s="174" t="s">
        <v>846</v>
      </c>
      <c r="JH1" s="174" t="s">
        <v>848</v>
      </c>
      <c r="JI1" s="174" t="s">
        <v>850</v>
      </c>
      <c r="JJ1" s="174" t="s">
        <v>852</v>
      </c>
      <c r="JK1" s="174" t="s">
        <v>854</v>
      </c>
      <c r="JL1" s="174" t="s">
        <v>856</v>
      </c>
      <c r="JM1" s="174" t="s">
        <v>315</v>
      </c>
      <c r="JN1" s="174" t="s">
        <v>859</v>
      </c>
      <c r="JO1" s="174" t="s">
        <v>861</v>
      </c>
      <c r="JP1" s="174" t="s">
        <v>863</v>
      </c>
      <c r="JQ1" s="174" t="s">
        <v>865</v>
      </c>
      <c r="JR1" s="174" t="s">
        <v>867</v>
      </c>
      <c r="JS1" s="174" t="s">
        <v>869</v>
      </c>
      <c r="JT1" s="174" t="s">
        <v>871</v>
      </c>
      <c r="JU1" s="174" t="s">
        <v>873</v>
      </c>
      <c r="JV1" s="174" t="s">
        <v>316</v>
      </c>
      <c r="JW1" s="174" t="s">
        <v>876</v>
      </c>
      <c r="JX1" s="174" t="s">
        <v>878</v>
      </c>
      <c r="JY1" s="174" t="s">
        <v>880</v>
      </c>
      <c r="JZ1" s="174" t="s">
        <v>882</v>
      </c>
      <c r="KA1" s="174" t="s">
        <v>883</v>
      </c>
      <c r="KB1" s="174" t="s">
        <v>885</v>
      </c>
      <c r="KC1" s="174" t="s">
        <v>887</v>
      </c>
      <c r="KD1" s="174" t="s">
        <v>889</v>
      </c>
      <c r="KE1" s="174" t="s">
        <v>891</v>
      </c>
      <c r="KF1" s="174" t="s">
        <v>893</v>
      </c>
      <c r="KG1" s="174" t="s">
        <v>895</v>
      </c>
      <c r="KH1" s="174" t="s">
        <v>897</v>
      </c>
      <c r="KI1" s="174" t="s">
        <v>899</v>
      </c>
      <c r="KJ1" s="174" t="s">
        <v>901</v>
      </c>
      <c r="KK1" s="174" t="s">
        <v>903</v>
      </c>
      <c r="KL1" s="174" t="s">
        <v>905</v>
      </c>
      <c r="KM1" s="174" t="s">
        <v>907</v>
      </c>
      <c r="KN1" s="174" t="s">
        <v>909</v>
      </c>
      <c r="KO1" s="174" t="s">
        <v>911</v>
      </c>
      <c r="KP1" s="174" t="s">
        <v>913</v>
      </c>
      <c r="KQ1" s="174" t="s">
        <v>915</v>
      </c>
      <c r="KR1" s="174" t="s">
        <v>917</v>
      </c>
      <c r="KS1" s="174" t="s">
        <v>919</v>
      </c>
      <c r="KT1" s="174" t="s">
        <v>921</v>
      </c>
      <c r="KU1" s="174" t="s">
        <v>923</v>
      </c>
      <c r="KV1" s="174" t="s">
        <v>925</v>
      </c>
      <c r="KW1" s="183" t="s">
        <v>317</v>
      </c>
      <c r="KX1" s="174" t="s">
        <v>927</v>
      </c>
      <c r="KY1" s="174" t="s">
        <v>318</v>
      </c>
      <c r="KZ1" s="174" t="s">
        <v>930</v>
      </c>
      <c r="LA1" s="174" t="s">
        <v>932</v>
      </c>
      <c r="LB1" s="174" t="s">
        <v>934</v>
      </c>
      <c r="LC1" s="174" t="s">
        <v>936</v>
      </c>
      <c r="LD1" s="174" t="s">
        <v>319</v>
      </c>
      <c r="LE1" s="174" t="s">
        <v>939</v>
      </c>
      <c r="LF1" s="174" t="s">
        <v>941</v>
      </c>
      <c r="LG1" s="174" t="s">
        <v>943</v>
      </c>
      <c r="LH1" s="174" t="s">
        <v>945</v>
      </c>
      <c r="LI1" s="174" t="s">
        <v>947</v>
      </c>
      <c r="LJ1" s="174" t="s">
        <v>949</v>
      </c>
      <c r="LK1" s="174" t="s">
        <v>951</v>
      </c>
      <c r="LL1" s="171" t="s">
        <v>321</v>
      </c>
      <c r="LM1" s="183" t="s">
        <v>322</v>
      </c>
      <c r="LN1" s="174" t="s">
        <v>323</v>
      </c>
      <c r="LO1" s="174" t="s">
        <v>324</v>
      </c>
      <c r="LP1" s="183" t="s">
        <v>325</v>
      </c>
      <c r="LQ1" s="174" t="s">
        <v>326</v>
      </c>
      <c r="LR1" s="174" t="s">
        <v>971</v>
      </c>
      <c r="LS1" s="174" t="s">
        <v>973</v>
      </c>
      <c r="LT1" s="174" t="s">
        <v>974</v>
      </c>
      <c r="LU1" s="174" t="s">
        <v>976</v>
      </c>
      <c r="LV1" s="174" t="s">
        <v>977</v>
      </c>
      <c r="LW1" s="174" t="s">
        <v>979</v>
      </c>
      <c r="LX1" s="174" t="s">
        <v>981</v>
      </c>
      <c r="LY1" s="174" t="s">
        <v>983</v>
      </c>
      <c r="LZ1" s="174" t="s">
        <v>985</v>
      </c>
      <c r="MA1" s="174" t="s">
        <v>327</v>
      </c>
      <c r="MB1" s="174" t="s">
        <v>988</v>
      </c>
      <c r="MC1" s="174" t="s">
        <v>989</v>
      </c>
      <c r="MD1" s="174" t="s">
        <v>991</v>
      </c>
      <c r="ME1" s="174" t="s">
        <v>328</v>
      </c>
      <c r="MF1" s="174" t="s">
        <v>994</v>
      </c>
      <c r="MG1" s="174" t="s">
        <v>995</v>
      </c>
      <c r="MH1" s="174" t="s">
        <v>997</v>
      </c>
      <c r="MI1" s="174" t="s">
        <v>999</v>
      </c>
      <c r="MJ1" s="174" t="s">
        <v>329</v>
      </c>
      <c r="MK1" s="174" t="s">
        <v>1002</v>
      </c>
      <c r="ML1" s="174" t="s">
        <v>1004</v>
      </c>
      <c r="MM1" s="174" t="s">
        <v>1006</v>
      </c>
      <c r="MN1" s="174" t="s">
        <v>1008</v>
      </c>
      <c r="MO1" s="174" t="s">
        <v>330</v>
      </c>
      <c r="MP1" s="174" t="s">
        <v>1011</v>
      </c>
      <c r="MQ1" s="174" t="s">
        <v>1013</v>
      </c>
      <c r="MR1" s="174" t="s">
        <v>1015</v>
      </c>
      <c r="MS1" s="174" t="s">
        <v>1017</v>
      </c>
      <c r="MT1" s="174" t="s">
        <v>1019</v>
      </c>
      <c r="MU1" s="174" t="s">
        <v>1021</v>
      </c>
      <c r="MV1" s="174" t="s">
        <v>1023</v>
      </c>
      <c r="MW1" s="174" t="s">
        <v>1025</v>
      </c>
      <c r="MX1" s="174" t="s">
        <v>1027</v>
      </c>
      <c r="MY1" s="174" t="s">
        <v>1029</v>
      </c>
      <c r="MZ1" s="174" t="s">
        <v>1031</v>
      </c>
      <c r="NA1" s="174" t="s">
        <v>1032</v>
      </c>
      <c r="NB1" s="183" t="s">
        <v>331</v>
      </c>
      <c r="NC1" s="174" t="s">
        <v>332</v>
      </c>
      <c r="ND1" s="174" t="s">
        <v>1034</v>
      </c>
      <c r="NE1" s="174" t="s">
        <v>1036</v>
      </c>
      <c r="NF1" s="174" t="s">
        <v>1038</v>
      </c>
      <c r="NG1" s="174" t="s">
        <v>1040</v>
      </c>
      <c r="NH1" s="183" t="s">
        <v>333</v>
      </c>
      <c r="NI1" s="174" t="s">
        <v>334</v>
      </c>
      <c r="NJ1" s="174" t="s">
        <v>1041</v>
      </c>
      <c r="NK1" s="174" t="s">
        <v>335</v>
      </c>
      <c r="NL1" s="174" t="s">
        <v>1043</v>
      </c>
      <c r="NM1" s="174" t="s">
        <v>1045</v>
      </c>
      <c r="NN1" s="174" t="s">
        <v>336</v>
      </c>
      <c r="NO1" s="174" t="s">
        <v>1047</v>
      </c>
      <c r="NP1" s="174" t="s">
        <v>1049</v>
      </c>
      <c r="NQ1" s="171" t="s">
        <v>322</v>
      </c>
      <c r="NR1" s="183" t="s">
        <v>323</v>
      </c>
      <c r="NS1" s="174" t="s">
        <v>337</v>
      </c>
      <c r="NT1" s="174" t="s">
        <v>953</v>
      </c>
      <c r="NU1" s="174" t="s">
        <v>955</v>
      </c>
      <c r="NV1" s="174" t="s">
        <v>957</v>
      </c>
      <c r="NW1" s="174" t="s">
        <v>959</v>
      </c>
      <c r="NX1" s="174" t="s">
        <v>338</v>
      </c>
      <c r="NY1" s="174" t="s">
        <v>961</v>
      </c>
      <c r="NZ1" s="174" t="s">
        <v>339</v>
      </c>
      <c r="OA1" s="174" t="s">
        <v>963</v>
      </c>
      <c r="OB1" s="183" t="s">
        <v>324</v>
      </c>
      <c r="OC1" s="174" t="s">
        <v>965</v>
      </c>
      <c r="OD1" s="174" t="s">
        <v>340</v>
      </c>
      <c r="OE1" s="171" t="s">
        <v>324</v>
      </c>
      <c r="OF1" s="183" t="s">
        <v>340</v>
      </c>
      <c r="OG1" s="174" t="s">
        <v>967</v>
      </c>
      <c r="OH1" s="174" t="s">
        <v>969</v>
      </c>
      <c r="OI1" s="174" t="s">
        <v>341</v>
      </c>
      <c r="OJ1" s="171" t="s">
        <v>342</v>
      </c>
      <c r="OK1" s="183" t="s">
        <v>343</v>
      </c>
      <c r="OL1" s="174" t="s">
        <v>344</v>
      </c>
      <c r="OM1" s="174" t="s">
        <v>1050</v>
      </c>
      <c r="ON1" s="174" t="s">
        <v>1052</v>
      </c>
      <c r="OO1" s="174" t="s">
        <v>345</v>
      </c>
      <c r="OP1" s="174" t="s">
        <v>355</v>
      </c>
      <c r="OQ1" s="174" t="s">
        <v>1054</v>
      </c>
      <c r="OR1" s="174" t="s">
        <v>1056</v>
      </c>
      <c r="OS1" s="174" t="s">
        <v>1058</v>
      </c>
      <c r="OT1" s="174" t="s">
        <v>1060</v>
      </c>
      <c r="OU1" s="174" t="s">
        <v>1062</v>
      </c>
      <c r="OV1" s="174" t="s">
        <v>1064</v>
      </c>
      <c r="OW1" s="174" t="s">
        <v>1066</v>
      </c>
      <c r="OX1" s="174" t="s">
        <v>1068</v>
      </c>
      <c r="OY1" s="174" t="s">
        <v>1070</v>
      </c>
      <c r="OZ1" s="174" t="s">
        <v>1072</v>
      </c>
      <c r="PA1" s="174" t="s">
        <v>1074</v>
      </c>
      <c r="PB1" s="174" t="s">
        <v>1076</v>
      </c>
      <c r="PC1" s="174" t="s">
        <v>1078</v>
      </c>
      <c r="PD1" s="174" t="s">
        <v>1080</v>
      </c>
      <c r="PE1" s="174" t="s">
        <v>1082</v>
      </c>
      <c r="PF1" s="174" t="s">
        <v>1084</v>
      </c>
      <c r="PG1" s="174" t="s">
        <v>1086</v>
      </c>
      <c r="PH1" s="174" t="s">
        <v>1088</v>
      </c>
      <c r="PI1" s="174" t="s">
        <v>1090</v>
      </c>
      <c r="PJ1" s="174" t="s">
        <v>1092</v>
      </c>
      <c r="PK1" s="174" t="s">
        <v>1094</v>
      </c>
      <c r="PL1" s="174" t="s">
        <v>1096</v>
      </c>
      <c r="PM1" s="174" t="s">
        <v>356</v>
      </c>
      <c r="PN1" s="174" t="s">
        <v>1099</v>
      </c>
      <c r="PO1" s="174" t="s">
        <v>1101</v>
      </c>
      <c r="PP1" s="174" t="s">
        <v>1102</v>
      </c>
      <c r="PQ1" s="174" t="s">
        <v>1104</v>
      </c>
      <c r="PR1" s="174" t="s">
        <v>1106</v>
      </c>
      <c r="PS1" s="174" t="s">
        <v>1108</v>
      </c>
      <c r="PT1" s="174" t="s">
        <v>1110</v>
      </c>
      <c r="PU1" s="174" t="s">
        <v>1112</v>
      </c>
      <c r="PV1" s="174" t="s">
        <v>1114</v>
      </c>
      <c r="PW1" s="174" t="s">
        <v>1116</v>
      </c>
      <c r="PX1" s="174" t="s">
        <v>1118</v>
      </c>
      <c r="PY1" s="174" t="s">
        <v>1120</v>
      </c>
      <c r="PZ1" s="174" t="s">
        <v>1122</v>
      </c>
      <c r="QA1" s="174" t="s">
        <v>1124</v>
      </c>
      <c r="QB1" s="174" t="s">
        <v>1126</v>
      </c>
      <c r="QC1" s="174" t="s">
        <v>1128</v>
      </c>
      <c r="QD1" s="174" t="s">
        <v>1130</v>
      </c>
      <c r="QE1" s="174" t="s">
        <v>1132</v>
      </c>
      <c r="QF1" s="174" t="s">
        <v>1134</v>
      </c>
      <c r="QG1" s="174" t="s">
        <v>1136</v>
      </c>
      <c r="QH1" s="174" t="s">
        <v>1138</v>
      </c>
      <c r="QI1" s="174" t="s">
        <v>1140</v>
      </c>
      <c r="QJ1" s="174" t="s">
        <v>1142</v>
      </c>
      <c r="QK1" s="174" t="s">
        <v>1144</v>
      </c>
      <c r="QL1" s="174" t="s">
        <v>1146</v>
      </c>
      <c r="QM1" s="174" t="s">
        <v>1148</v>
      </c>
      <c r="QN1" s="174" t="s">
        <v>346</v>
      </c>
      <c r="QO1" s="174" t="s">
        <v>1150</v>
      </c>
      <c r="QP1" s="174" t="s">
        <v>1152</v>
      </c>
      <c r="QQ1" s="174" t="s">
        <v>1154</v>
      </c>
      <c r="QR1" s="174" t="s">
        <v>1156</v>
      </c>
      <c r="QS1" s="174" t="s">
        <v>1158</v>
      </c>
      <c r="QT1" s="183" t="s">
        <v>347</v>
      </c>
      <c r="QU1" s="174" t="s">
        <v>348</v>
      </c>
      <c r="QV1" s="174" t="s">
        <v>1160</v>
      </c>
      <c r="QW1" s="174" t="s">
        <v>1162</v>
      </c>
      <c r="QX1" s="174" t="s">
        <v>1164</v>
      </c>
      <c r="QY1" s="174" t="s">
        <v>1166</v>
      </c>
      <c r="QZ1" s="174" t="s">
        <v>1168</v>
      </c>
      <c r="RA1" s="174" t="s">
        <v>1170</v>
      </c>
      <c r="RB1" s="183" t="s">
        <v>349</v>
      </c>
      <c r="RC1" s="174" t="s">
        <v>1172</v>
      </c>
      <c r="RD1" s="174" t="s">
        <v>350</v>
      </c>
      <c r="RE1" s="183" t="s">
        <v>351</v>
      </c>
      <c r="RF1" s="174" t="s">
        <v>352</v>
      </c>
      <c r="RG1" s="174" t="s">
        <v>1202</v>
      </c>
      <c r="RH1" s="174" t="s">
        <v>1204</v>
      </c>
      <c r="RI1" s="183" t="s">
        <v>353</v>
      </c>
      <c r="RJ1" s="174" t="s">
        <v>354</v>
      </c>
      <c r="RK1" s="174" t="s">
        <v>1206</v>
      </c>
      <c r="RL1" s="174" t="s">
        <v>1207</v>
      </c>
      <c r="RM1" s="174" t="s">
        <v>1208</v>
      </c>
      <c r="RN1" s="174" t="s">
        <v>1209</v>
      </c>
      <c r="RO1" s="174" t="s">
        <v>1211</v>
      </c>
      <c r="RP1" s="174" t="s">
        <v>1212</v>
      </c>
      <c r="RQ1" s="174" t="s">
        <v>1214</v>
      </c>
      <c r="RR1" s="174" t="s">
        <v>1215</v>
      </c>
      <c r="RS1" s="171" t="s">
        <v>349</v>
      </c>
      <c r="RT1" s="183" t="s">
        <v>350</v>
      </c>
      <c r="RU1" s="174" t="s">
        <v>357</v>
      </c>
      <c r="RV1" s="174" t="s">
        <v>1174</v>
      </c>
      <c r="RW1" s="174" t="s">
        <v>1176</v>
      </c>
      <c r="RX1" s="174" t="s">
        <v>1178</v>
      </c>
      <c r="RY1" s="174" t="s">
        <v>1180</v>
      </c>
      <c r="RZ1" s="174" t="s">
        <v>1182</v>
      </c>
      <c r="SA1" s="174" t="s">
        <v>1184</v>
      </c>
      <c r="SB1" s="174" t="s">
        <v>1186</v>
      </c>
      <c r="SC1" s="174" t="s">
        <v>1188</v>
      </c>
      <c r="SD1" s="174" t="s">
        <v>1190</v>
      </c>
      <c r="SE1" s="174" t="s">
        <v>1192</v>
      </c>
      <c r="SF1" s="174" t="s">
        <v>1194</v>
      </c>
      <c r="SG1" s="174" t="s">
        <v>1196</v>
      </c>
      <c r="SH1" s="174" t="s">
        <v>1198</v>
      </c>
      <c r="SI1" s="174" t="s">
        <v>1200</v>
      </c>
      <c r="SJ1" s="171" t="s">
        <v>358</v>
      </c>
      <c r="SK1" s="183" t="s">
        <v>359</v>
      </c>
      <c r="SL1" s="174" t="s">
        <v>360</v>
      </c>
      <c r="SM1" s="174" t="s">
        <v>1217</v>
      </c>
      <c r="SN1" s="174" t="s">
        <v>1219</v>
      </c>
      <c r="SO1" s="174" t="s">
        <v>361</v>
      </c>
      <c r="SP1" s="174" t="s">
        <v>1221</v>
      </c>
      <c r="SQ1" s="174" t="s">
        <v>1223</v>
      </c>
      <c r="SR1" s="174" t="s">
        <v>1225</v>
      </c>
      <c r="SS1" s="174" t="s">
        <v>1227</v>
      </c>
      <c r="ST1" s="183" t="s">
        <v>362</v>
      </c>
      <c r="SU1" s="174" t="s">
        <v>363</v>
      </c>
      <c r="SV1" s="174" t="s">
        <v>1229</v>
      </c>
      <c r="SW1" s="174" t="s">
        <v>1231</v>
      </c>
      <c r="SX1" s="174" t="s">
        <v>1233</v>
      </c>
      <c r="SY1" s="174" t="s">
        <v>1235</v>
      </c>
      <c r="SZ1" s="174" t="s">
        <v>1237</v>
      </c>
      <c r="TA1" s="174" t="s">
        <v>1239</v>
      </c>
      <c r="TB1" s="174" t="s">
        <v>1241</v>
      </c>
      <c r="TC1" s="174" t="s">
        <v>1243</v>
      </c>
      <c r="TD1" s="174" t="s">
        <v>1245</v>
      </c>
      <c r="TE1" s="174" t="s">
        <v>1247</v>
      </c>
      <c r="TF1" s="174" t="s">
        <v>1249</v>
      </c>
      <c r="TG1" s="174" t="s">
        <v>1251</v>
      </c>
      <c r="TH1" s="174" t="s">
        <v>1253</v>
      </c>
      <c r="TI1" s="174" t="s">
        <v>1255</v>
      </c>
      <c r="TJ1" s="174" t="s">
        <v>1257</v>
      </c>
      <c r="TK1" s="171" t="s">
        <v>364</v>
      </c>
      <c r="TL1" s="183" t="s">
        <v>365</v>
      </c>
      <c r="TM1" s="174" t="s">
        <v>366</v>
      </c>
      <c r="TN1" s="174" t="s">
        <v>1259</v>
      </c>
      <c r="TO1" s="174" t="s">
        <v>1261</v>
      </c>
      <c r="TP1" s="174" t="s">
        <v>1263</v>
      </c>
      <c r="TQ1" s="174" t="s">
        <v>1265</v>
      </c>
      <c r="TR1" s="174" t="s">
        <v>1267</v>
      </c>
      <c r="TS1" s="174" t="s">
        <v>367</v>
      </c>
      <c r="TT1" s="174" t="s">
        <v>1269</v>
      </c>
      <c r="TU1" s="174" t="s">
        <v>1271</v>
      </c>
      <c r="TV1" s="174" t="s">
        <v>1273</v>
      </c>
      <c r="TW1" s="174" t="s">
        <v>1275</v>
      </c>
      <c r="TX1" s="174" t="s">
        <v>1277</v>
      </c>
      <c r="TY1" s="174" t="s">
        <v>1279</v>
      </c>
      <c r="TZ1" s="183" t="s">
        <v>368</v>
      </c>
      <c r="UA1" s="174" t="s">
        <v>369</v>
      </c>
      <c r="UB1" s="174" t="s">
        <v>370</v>
      </c>
      <c r="UC1" s="174" t="s">
        <v>1281</v>
      </c>
      <c r="UD1" s="174" t="s">
        <v>1283</v>
      </c>
      <c r="UE1" s="174" t="s">
        <v>1284</v>
      </c>
      <c r="UF1" s="174" t="s">
        <v>1286</v>
      </c>
      <c r="UG1" s="174" t="s">
        <v>1288</v>
      </c>
      <c r="UH1" s="174" t="s">
        <v>1290</v>
      </c>
      <c r="UI1" s="174" t="s">
        <v>1292</v>
      </c>
      <c r="UJ1" s="174" t="s">
        <v>1294</v>
      </c>
      <c r="UK1" s="174" t="s">
        <v>1296</v>
      </c>
      <c r="UL1" s="174" t="s">
        <v>1298</v>
      </c>
      <c r="UM1" s="174" t="s">
        <v>1300</v>
      </c>
      <c r="UN1" s="174" t="s">
        <v>1302</v>
      </c>
      <c r="UO1" s="174" t="s">
        <v>1304</v>
      </c>
      <c r="UP1" s="174" t="s">
        <v>1306</v>
      </c>
      <c r="UQ1" s="174" t="s">
        <v>1308</v>
      </c>
      <c r="UR1" s="174" t="s">
        <v>1310</v>
      </c>
      <c r="US1" s="171" t="s">
        <v>1312</v>
      </c>
      <c r="UT1" s="174" t="s">
        <v>1314</v>
      </c>
      <c r="UU1" s="174" t="s">
        <v>1316</v>
      </c>
      <c r="UV1" s="174" t="s">
        <v>1318</v>
      </c>
      <c r="UW1" s="174" t="s">
        <v>1320</v>
      </c>
      <c r="UX1" s="174" t="s">
        <v>1322</v>
      </c>
      <c r="UY1" s="177"/>
    </row>
    <row r="2" spans="1:571" s="115" customFormat="1" hidden="1">
      <c r="K2" s="153"/>
      <c r="Z2" s="343"/>
      <c r="AB2" s="115" t="s">
        <v>120</v>
      </c>
      <c r="AC2" s="115" t="s">
        <v>121</v>
      </c>
    </row>
    <row r="3" spans="1:571" hidden="1">
      <c r="B3" s="81"/>
      <c r="C3" s="82"/>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2"/>
    </row>
    <row r="4" spans="1:571" hidden="1">
      <c r="B4" s="81"/>
      <c r="C4" s="82"/>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2"/>
    </row>
    <row r="5" spans="1:571">
      <c r="B5" s="81"/>
      <c r="C5" s="82"/>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2"/>
    </row>
    <row r="6" spans="1:571">
      <c r="B6" s="81"/>
      <c r="C6" s="82" t="s">
        <v>238</v>
      </c>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2"/>
    </row>
    <row r="7" spans="1:571">
      <c r="B7" s="79"/>
      <c r="C7" s="82" t="s">
        <v>84</v>
      </c>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2"/>
    </row>
    <row r="8" spans="1:571">
      <c r="B8" s="84"/>
      <c r="C8" s="82" t="s">
        <v>1378</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2"/>
    </row>
    <row r="9" spans="1:571">
      <c r="B9" s="79"/>
      <c r="C9" s="82" t="s">
        <v>85</v>
      </c>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2"/>
    </row>
    <row r="10" spans="1:571" ht="15.75" customHeight="1" thickBot="1">
      <c r="K10" s="668" t="s">
        <v>384</v>
      </c>
      <c r="L10" s="668"/>
      <c r="M10" s="668"/>
      <c r="N10" s="668"/>
      <c r="O10" s="668"/>
      <c r="P10" s="668"/>
      <c r="Q10" s="668"/>
      <c r="R10" s="668"/>
      <c r="S10" s="668"/>
      <c r="T10" s="668"/>
      <c r="U10" s="668"/>
      <c r="V10" s="668"/>
      <c r="W10" s="668"/>
      <c r="X10" s="668"/>
      <c r="Y10" s="668"/>
      <c r="Z10" s="668"/>
      <c r="AA10" s="668"/>
    </row>
    <row r="11" spans="1:571" ht="79.5" thickBot="1">
      <c r="A11" s="282"/>
      <c r="B11" s="260" t="s">
        <v>124</v>
      </c>
      <c r="C11" s="186" t="s">
        <v>123</v>
      </c>
      <c r="D11" s="187" t="s">
        <v>120</v>
      </c>
      <c r="E11" s="198" t="s">
        <v>1381</v>
      </c>
      <c r="F11" s="187" t="s">
        <v>239</v>
      </c>
      <c r="G11" s="187" t="s">
        <v>451</v>
      </c>
      <c r="H11" s="187" t="s">
        <v>453</v>
      </c>
      <c r="I11" s="198" t="s">
        <v>454</v>
      </c>
      <c r="J11" s="187" t="s">
        <v>452</v>
      </c>
      <c r="K11" s="271" t="s">
        <v>1330</v>
      </c>
      <c r="L11" s="271" t="s">
        <v>1332</v>
      </c>
      <c r="M11" s="271" t="s">
        <v>462</v>
      </c>
      <c r="N11" s="271" t="s">
        <v>1331</v>
      </c>
      <c r="O11" s="271" t="s">
        <v>1333</v>
      </c>
      <c r="P11" s="271" t="s">
        <v>463</v>
      </c>
      <c r="Q11" s="271" t="s">
        <v>1334</v>
      </c>
      <c r="R11" s="271" t="s">
        <v>1335</v>
      </c>
      <c r="S11" s="271" t="s">
        <v>1336</v>
      </c>
      <c r="T11" s="271" t="s">
        <v>1359</v>
      </c>
      <c r="U11" s="271" t="s">
        <v>1337</v>
      </c>
      <c r="V11" s="271" t="s">
        <v>1338</v>
      </c>
      <c r="W11" s="271" t="s">
        <v>1339</v>
      </c>
      <c r="X11" s="271" t="s">
        <v>1340</v>
      </c>
      <c r="Y11" s="271" t="s">
        <v>1341</v>
      </c>
      <c r="Z11" s="271" t="s">
        <v>1365</v>
      </c>
      <c r="AA11" s="271" t="s">
        <v>1383</v>
      </c>
      <c r="AB11" s="270" t="s">
        <v>385</v>
      </c>
      <c r="AC11" s="198" t="s">
        <v>403</v>
      </c>
      <c r="AD11" s="198" t="s">
        <v>386</v>
      </c>
      <c r="AE11" s="198" t="s">
        <v>400</v>
      </c>
      <c r="AF11" s="198" t="s">
        <v>387</v>
      </c>
      <c r="AG11" s="198" t="s">
        <v>388</v>
      </c>
      <c r="AH11" s="198" t="s">
        <v>389</v>
      </c>
      <c r="AI11" s="198" t="s">
        <v>399</v>
      </c>
      <c r="AJ11" s="198" t="s">
        <v>390</v>
      </c>
      <c r="AK11" s="198" t="s">
        <v>391</v>
      </c>
      <c r="AL11" s="198" t="s">
        <v>392</v>
      </c>
      <c r="AM11" s="198" t="s">
        <v>398</v>
      </c>
      <c r="AN11" s="198" t="s">
        <v>393</v>
      </c>
      <c r="AO11" s="198" t="s">
        <v>394</v>
      </c>
      <c r="AP11" s="198" t="s">
        <v>395</v>
      </c>
      <c r="AQ11" s="198" t="s">
        <v>397</v>
      </c>
      <c r="AR11" s="198" t="s">
        <v>396</v>
      </c>
    </row>
    <row r="12" spans="1:571">
      <c r="A12" s="281"/>
      <c r="B12" s="180" t="s">
        <v>242</v>
      </c>
      <c r="C12" s="181" t="s">
        <v>125</v>
      </c>
      <c r="D12" s="182">
        <f>D13+D47+D83+D89+D96</f>
        <v>750405.33</v>
      </c>
      <c r="E12" s="182">
        <f>E13+E47+E83+E89+E96</f>
        <v>0</v>
      </c>
      <c r="F12" s="182">
        <f t="shared" ref="F12:F50" si="0">D12+E12</f>
        <v>750405.33</v>
      </c>
      <c r="G12" s="182">
        <f>G13+G47+G83+G89+G96</f>
        <v>0</v>
      </c>
      <c r="H12" s="182">
        <f t="shared" ref="H12:H50" si="1">F12-G12</f>
        <v>750405.33</v>
      </c>
      <c r="I12" s="182">
        <f>I13+I47+I83+I89+I96</f>
        <v>0</v>
      </c>
      <c r="J12" s="182">
        <f t="shared" ref="J12:J46" si="2">F12-I12</f>
        <v>750405.33</v>
      </c>
      <c r="K12" s="182">
        <f t="shared" ref="K12:AD12" si="3">K13+K47+K83+K89+K96</f>
        <v>0</v>
      </c>
      <c r="L12" s="182">
        <f t="shared" si="3"/>
        <v>667026.96</v>
      </c>
      <c r="M12" s="182">
        <f t="shared" si="3"/>
        <v>0</v>
      </c>
      <c r="N12" s="182">
        <f t="shared" si="3"/>
        <v>0</v>
      </c>
      <c r="O12" s="182">
        <f t="shared" si="3"/>
        <v>0</v>
      </c>
      <c r="P12" s="182">
        <f t="shared" si="3"/>
        <v>0</v>
      </c>
      <c r="Q12" s="182">
        <f t="shared" si="3"/>
        <v>0</v>
      </c>
      <c r="R12" s="182">
        <f t="shared" si="3"/>
        <v>0</v>
      </c>
      <c r="S12" s="182">
        <f t="shared" si="3"/>
        <v>0</v>
      </c>
      <c r="T12" s="182">
        <f>T13+T47+T83+T89+T96</f>
        <v>0</v>
      </c>
      <c r="U12" s="182">
        <f t="shared" si="3"/>
        <v>0</v>
      </c>
      <c r="V12" s="182">
        <f t="shared" si="3"/>
        <v>0</v>
      </c>
      <c r="W12" s="182">
        <f t="shared" si="3"/>
        <v>0</v>
      </c>
      <c r="X12" s="182">
        <f t="shared" si="3"/>
        <v>0</v>
      </c>
      <c r="Y12" s="182">
        <f>Y13+Y47+Y83+Y89+Y96</f>
        <v>0</v>
      </c>
      <c r="Z12" s="182">
        <f>Z13+Z47+Z83+Z89+Z96</f>
        <v>0</v>
      </c>
      <c r="AA12" s="182">
        <f t="shared" si="3"/>
        <v>83378.37</v>
      </c>
      <c r="AB12" s="182">
        <f t="shared" si="3"/>
        <v>0</v>
      </c>
      <c r="AC12" s="182">
        <f t="shared" si="3"/>
        <v>0</v>
      </c>
      <c r="AD12" s="182">
        <f t="shared" si="3"/>
        <v>83378.37</v>
      </c>
      <c r="AE12" s="182">
        <f t="shared" ref="AE12:AE50" si="4">AB12+AC12+AD12</f>
        <v>83378.37</v>
      </c>
      <c r="AF12" s="182">
        <f>AF13+AF47+AF83+AF89+AF96</f>
        <v>667026.96</v>
      </c>
      <c r="AG12" s="182">
        <f>AG13+AG47+AG83+AG89+AG96</f>
        <v>0</v>
      </c>
      <c r="AH12" s="182">
        <f>AH13+AH47+AH83+AH89+AH96</f>
        <v>0</v>
      </c>
      <c r="AI12" s="182">
        <f t="shared" ref="AI12:AI50" si="5">AF12+AG12+AH12</f>
        <v>667026.96</v>
      </c>
      <c r="AJ12" s="182">
        <f>AJ13+AJ47+AJ83+AJ89+AJ96</f>
        <v>0</v>
      </c>
      <c r="AK12" s="182">
        <f>AK13+AK47+AK83+AK89+AK96</f>
        <v>0</v>
      </c>
      <c r="AL12" s="182">
        <f>AL13+AL47+AL83+AL89+AL96</f>
        <v>0</v>
      </c>
      <c r="AM12" s="182">
        <f t="shared" ref="AM12:AM50" si="6">AJ12+AK12+AL12</f>
        <v>0</v>
      </c>
      <c r="AN12" s="182">
        <f>AN13+AN47+AN83+AN89+AN96</f>
        <v>0</v>
      </c>
      <c r="AO12" s="182">
        <f>AO13+AO47+AO83+AO89+AO96</f>
        <v>0</v>
      </c>
      <c r="AP12" s="182">
        <f>AP13+AP47+AP83+AP89+AP96</f>
        <v>0</v>
      </c>
      <c r="AQ12" s="182">
        <f t="shared" ref="AQ12:AQ50" si="7">AN12+AO12+AP12</f>
        <v>0</v>
      </c>
      <c r="AR12" s="182">
        <f t="shared" ref="AR12:AR50" si="8">AE12+AI12+AM12+AQ12</f>
        <v>750405.33</v>
      </c>
    </row>
    <row r="13" spans="1:571">
      <c r="B13" s="183" t="s">
        <v>243</v>
      </c>
      <c r="C13" s="184" t="s">
        <v>126</v>
      </c>
      <c r="D13" s="185">
        <f>SUM(D14:D46)</f>
        <v>750405.33</v>
      </c>
      <c r="E13" s="185">
        <f>SUM(E14:E46)</f>
        <v>0</v>
      </c>
      <c r="F13" s="185">
        <f t="shared" si="0"/>
        <v>750405.33</v>
      </c>
      <c r="G13" s="185">
        <f>SUM(G14:G46)</f>
        <v>0</v>
      </c>
      <c r="H13" s="185">
        <f t="shared" si="1"/>
        <v>750405.33</v>
      </c>
      <c r="I13" s="185">
        <f>SUM(I14:I46)</f>
        <v>0</v>
      </c>
      <c r="J13" s="185">
        <f t="shared" si="2"/>
        <v>750405.33</v>
      </c>
      <c r="K13" s="185">
        <f t="shared" ref="K13:AD13" si="9">SUM(K14:K46)</f>
        <v>0</v>
      </c>
      <c r="L13" s="185">
        <f t="shared" si="9"/>
        <v>667026.96</v>
      </c>
      <c r="M13" s="185">
        <f t="shared" si="9"/>
        <v>0</v>
      </c>
      <c r="N13" s="185">
        <f t="shared" si="9"/>
        <v>0</v>
      </c>
      <c r="O13" s="185">
        <f t="shared" si="9"/>
        <v>0</v>
      </c>
      <c r="P13" s="185">
        <f t="shared" si="9"/>
        <v>0</v>
      </c>
      <c r="Q13" s="185">
        <f t="shared" si="9"/>
        <v>0</v>
      </c>
      <c r="R13" s="185">
        <f t="shared" si="9"/>
        <v>0</v>
      </c>
      <c r="S13" s="185">
        <f t="shared" si="9"/>
        <v>0</v>
      </c>
      <c r="T13" s="185">
        <f>SUM(T14:T46)</f>
        <v>0</v>
      </c>
      <c r="U13" s="185">
        <f t="shared" si="9"/>
        <v>0</v>
      </c>
      <c r="V13" s="185">
        <f t="shared" si="9"/>
        <v>0</v>
      </c>
      <c r="W13" s="185">
        <f t="shared" si="9"/>
        <v>0</v>
      </c>
      <c r="X13" s="185">
        <f t="shared" si="9"/>
        <v>0</v>
      </c>
      <c r="Y13" s="185">
        <f>SUM(Y14:Y46)</f>
        <v>0</v>
      </c>
      <c r="Z13" s="185">
        <f>SUM(Z14:Z46)</f>
        <v>0</v>
      </c>
      <c r="AA13" s="185">
        <f t="shared" si="9"/>
        <v>83378.37</v>
      </c>
      <c r="AB13" s="185">
        <f t="shared" si="9"/>
        <v>0</v>
      </c>
      <c r="AC13" s="185">
        <f t="shared" si="9"/>
        <v>0</v>
      </c>
      <c r="AD13" s="185">
        <f t="shared" si="9"/>
        <v>83378.37</v>
      </c>
      <c r="AE13" s="185">
        <f t="shared" si="4"/>
        <v>83378.37</v>
      </c>
      <c r="AF13" s="185">
        <f>SUM(AF14:AF46)</f>
        <v>667026.96</v>
      </c>
      <c r="AG13" s="185">
        <f>SUM(AG14:AG46)</f>
        <v>0</v>
      </c>
      <c r="AH13" s="185">
        <f>SUM(AH14:AH46)</f>
        <v>0</v>
      </c>
      <c r="AI13" s="185">
        <f t="shared" si="5"/>
        <v>667026.96</v>
      </c>
      <c r="AJ13" s="185">
        <f>SUM(AJ14:AJ46)</f>
        <v>0</v>
      </c>
      <c r="AK13" s="185">
        <f>SUM(AK14:AK46)</f>
        <v>0</v>
      </c>
      <c r="AL13" s="185">
        <f>SUM(AL14:AL46)</f>
        <v>0</v>
      </c>
      <c r="AM13" s="185">
        <f t="shared" si="6"/>
        <v>0</v>
      </c>
      <c r="AN13" s="185">
        <f>SUM(AN14:AN46)</f>
        <v>0</v>
      </c>
      <c r="AO13" s="185">
        <f>SUM(AO14:AO46)</f>
        <v>0</v>
      </c>
      <c r="AP13" s="185">
        <f>SUM(AP14:AP46)</f>
        <v>0</v>
      </c>
      <c r="AQ13" s="185">
        <f t="shared" si="7"/>
        <v>0</v>
      </c>
      <c r="AR13" s="185">
        <f t="shared" si="8"/>
        <v>750405.33</v>
      </c>
    </row>
    <row r="14" spans="1:571">
      <c r="B14" s="174" t="s">
        <v>244</v>
      </c>
      <c r="C14" s="175" t="s">
        <v>127</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1"/>
        <v>0</v>
      </c>
      <c r="I14" s="176"/>
      <c r="J14" s="176">
        <f t="shared" si="2"/>
        <v>0</v>
      </c>
      <c r="K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6">
        <f t="shared" si="4"/>
        <v>0</v>
      </c>
      <c r="AF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6">
        <f t="shared" si="5"/>
        <v>0</v>
      </c>
      <c r="AJ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6">
        <f t="shared" si="6"/>
        <v>0</v>
      </c>
      <c r="AN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6">
        <f t="shared" si="7"/>
        <v>0</v>
      </c>
      <c r="AR14" s="176">
        <f t="shared" si="8"/>
        <v>0</v>
      </c>
    </row>
    <row r="15" spans="1:571">
      <c r="B15" s="174" t="s">
        <v>484</v>
      </c>
      <c r="C15" s="175" t="s">
        <v>485</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667026.96</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6">
        <f t="shared" si="0"/>
        <v>667026.96</v>
      </c>
      <c r="G15" s="176"/>
      <c r="H15" s="176">
        <f t="shared" si="1"/>
        <v>667026.96</v>
      </c>
      <c r="I15" s="176"/>
      <c r="J15" s="176">
        <f t="shared" si="2"/>
        <v>667026.96</v>
      </c>
      <c r="K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667026.96</v>
      </c>
      <c r="M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6">
        <f t="shared" si="4"/>
        <v>0</v>
      </c>
      <c r="AF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667026.96</v>
      </c>
      <c r="AG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6">
        <f t="shared" si="5"/>
        <v>667026.96</v>
      </c>
      <c r="AJ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6">
        <f t="shared" si="6"/>
        <v>0</v>
      </c>
      <c r="AN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6">
        <f t="shared" si="7"/>
        <v>0</v>
      </c>
      <c r="AR15" s="176">
        <f t="shared" si="8"/>
        <v>667026.96</v>
      </c>
    </row>
    <row r="16" spans="1:571">
      <c r="B16" s="174" t="s">
        <v>486</v>
      </c>
      <c r="C16" s="175" t="s">
        <v>487</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1"/>
        <v>0</v>
      </c>
      <c r="I16" s="176"/>
      <c r="J16" s="176">
        <f t="shared" si="2"/>
        <v>0</v>
      </c>
      <c r="K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6">
        <f t="shared" si="4"/>
        <v>0</v>
      </c>
      <c r="AF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6">
        <f t="shared" si="5"/>
        <v>0</v>
      </c>
      <c r="AJ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6">
        <f t="shared" si="6"/>
        <v>0</v>
      </c>
      <c r="AN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6">
        <f t="shared" si="7"/>
        <v>0</v>
      </c>
      <c r="AR16" s="176">
        <f t="shared" si="8"/>
        <v>0</v>
      </c>
    </row>
    <row r="17" spans="2:44">
      <c r="B17" s="174" t="s">
        <v>488</v>
      </c>
      <c r="C17" s="175" t="s">
        <v>489</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1"/>
        <v>0</v>
      </c>
      <c r="I17" s="176"/>
      <c r="J17" s="176">
        <f t="shared" si="2"/>
        <v>0</v>
      </c>
      <c r="K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6">
        <f t="shared" si="4"/>
        <v>0</v>
      </c>
      <c r="AF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6">
        <f t="shared" si="5"/>
        <v>0</v>
      </c>
      <c r="AJ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6">
        <f t="shared" si="6"/>
        <v>0</v>
      </c>
      <c r="AN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6">
        <f t="shared" si="7"/>
        <v>0</v>
      </c>
      <c r="AR17" s="176">
        <f t="shared" si="8"/>
        <v>0</v>
      </c>
    </row>
    <row r="18" spans="2:44">
      <c r="B18" s="174" t="s">
        <v>490</v>
      </c>
      <c r="C18" s="175" t="s">
        <v>491</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1"/>
        <v>0</v>
      </c>
      <c r="I18" s="176"/>
      <c r="J18" s="176">
        <f t="shared" si="2"/>
        <v>0</v>
      </c>
      <c r="K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6">
        <f t="shared" si="4"/>
        <v>0</v>
      </c>
      <c r="AF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6">
        <f t="shared" si="5"/>
        <v>0</v>
      </c>
      <c r="AJ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6">
        <f t="shared" si="6"/>
        <v>0</v>
      </c>
      <c r="AN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6">
        <f t="shared" si="7"/>
        <v>0</v>
      </c>
      <c r="AR18" s="176">
        <f t="shared" si="8"/>
        <v>0</v>
      </c>
    </row>
    <row r="19" spans="2:44">
      <c r="B19" s="174" t="s">
        <v>492</v>
      </c>
      <c r="C19" s="175" t="s">
        <v>493</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1"/>
        <v>0</v>
      </c>
      <c r="I19" s="176"/>
      <c r="J19" s="176">
        <f t="shared" si="2"/>
        <v>0</v>
      </c>
      <c r="K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6">
        <f t="shared" si="4"/>
        <v>0</v>
      </c>
      <c r="AF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6">
        <f t="shared" si="5"/>
        <v>0</v>
      </c>
      <c r="AJ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6">
        <f t="shared" si="6"/>
        <v>0</v>
      </c>
      <c r="AN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6">
        <f t="shared" si="7"/>
        <v>0</v>
      </c>
      <c r="AR19" s="176">
        <f t="shared" si="8"/>
        <v>0</v>
      </c>
    </row>
    <row r="20" spans="2:44">
      <c r="B20" s="174" t="s">
        <v>494</v>
      </c>
      <c r="C20" s="175" t="s">
        <v>495</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1"/>
        <v>0</v>
      </c>
      <c r="I20" s="176"/>
      <c r="J20" s="176">
        <f t="shared" si="2"/>
        <v>0</v>
      </c>
      <c r="K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6">
        <f t="shared" si="4"/>
        <v>0</v>
      </c>
      <c r="AF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6">
        <f t="shared" si="5"/>
        <v>0</v>
      </c>
      <c r="AJ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6">
        <f t="shared" si="6"/>
        <v>0</v>
      </c>
      <c r="AN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6">
        <f t="shared" si="7"/>
        <v>0</v>
      </c>
      <c r="AR20" s="176">
        <f t="shared" si="8"/>
        <v>0</v>
      </c>
    </row>
    <row r="21" spans="2:44">
      <c r="B21" s="174" t="s">
        <v>245</v>
      </c>
      <c r="C21" s="175" t="s">
        <v>128</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si="0"/>
        <v>0</v>
      </c>
      <c r="G21" s="176"/>
      <c r="H21" s="176">
        <f t="shared" si="1"/>
        <v>0</v>
      </c>
      <c r="I21" s="176"/>
      <c r="J21" s="176">
        <f t="shared" si="2"/>
        <v>0</v>
      </c>
      <c r="K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6">
        <f t="shared" si="4"/>
        <v>0</v>
      </c>
      <c r="AF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6">
        <f t="shared" si="5"/>
        <v>0</v>
      </c>
      <c r="AJ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6">
        <f t="shared" si="6"/>
        <v>0</v>
      </c>
      <c r="AN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6">
        <f t="shared" si="7"/>
        <v>0</v>
      </c>
      <c r="AR21" s="176">
        <f t="shared" si="8"/>
        <v>0</v>
      </c>
    </row>
    <row r="22" spans="2:44">
      <c r="B22" s="174" t="s">
        <v>497</v>
      </c>
      <c r="C22" s="175" t="s">
        <v>496</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si="0"/>
        <v>0</v>
      </c>
      <c r="G22" s="176"/>
      <c r="H22" s="176">
        <f t="shared" si="1"/>
        <v>0</v>
      </c>
      <c r="I22" s="176"/>
      <c r="J22" s="176">
        <f t="shared" si="2"/>
        <v>0</v>
      </c>
      <c r="K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6">
        <f t="shared" si="4"/>
        <v>0</v>
      </c>
      <c r="AF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6">
        <f t="shared" si="5"/>
        <v>0</v>
      </c>
      <c r="AJ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6">
        <f t="shared" si="6"/>
        <v>0</v>
      </c>
      <c r="AN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6">
        <f t="shared" si="7"/>
        <v>0</v>
      </c>
      <c r="AR22" s="176">
        <f t="shared" si="8"/>
        <v>0</v>
      </c>
    </row>
    <row r="23" spans="2:44">
      <c r="B23" s="174" t="s">
        <v>246</v>
      </c>
      <c r="C23" s="175" t="s">
        <v>129</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0"/>
        <v>0</v>
      </c>
      <c r="G23" s="176"/>
      <c r="H23" s="176">
        <f t="shared" si="1"/>
        <v>0</v>
      </c>
      <c r="I23" s="176"/>
      <c r="J23" s="176">
        <f t="shared" si="2"/>
        <v>0</v>
      </c>
      <c r="K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6">
        <f t="shared" si="4"/>
        <v>0</v>
      </c>
      <c r="AF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6">
        <f t="shared" si="5"/>
        <v>0</v>
      </c>
      <c r="AJ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6">
        <f t="shared" si="6"/>
        <v>0</v>
      </c>
      <c r="AN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6">
        <f t="shared" si="7"/>
        <v>0</v>
      </c>
      <c r="AR23" s="176">
        <f t="shared" si="8"/>
        <v>0</v>
      </c>
    </row>
    <row r="24" spans="2:44">
      <c r="B24" s="174" t="s">
        <v>499</v>
      </c>
      <c r="C24" s="175" t="s">
        <v>498</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si="0"/>
        <v>0</v>
      </c>
      <c r="G24" s="176"/>
      <c r="H24" s="176">
        <f t="shared" si="1"/>
        <v>0</v>
      </c>
      <c r="I24" s="176"/>
      <c r="J24" s="176">
        <f t="shared" si="2"/>
        <v>0</v>
      </c>
      <c r="K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6">
        <f t="shared" si="4"/>
        <v>0</v>
      </c>
      <c r="AF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6">
        <f t="shared" si="5"/>
        <v>0</v>
      </c>
      <c r="AJ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6">
        <f t="shared" si="6"/>
        <v>0</v>
      </c>
      <c r="AN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6">
        <f t="shared" si="7"/>
        <v>0</v>
      </c>
      <c r="AR24" s="176">
        <f t="shared" si="8"/>
        <v>0</v>
      </c>
    </row>
    <row r="25" spans="2:44">
      <c r="B25" s="174" t="s">
        <v>501</v>
      </c>
      <c r="C25" s="175" t="s">
        <v>500</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0"/>
        <v>0</v>
      </c>
      <c r="G25" s="176"/>
      <c r="H25" s="176">
        <f t="shared" si="1"/>
        <v>0</v>
      </c>
      <c r="I25" s="176"/>
      <c r="J25" s="176">
        <f t="shared" si="2"/>
        <v>0</v>
      </c>
      <c r="K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6">
        <f t="shared" si="4"/>
        <v>0</v>
      </c>
      <c r="AF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6">
        <f t="shared" si="5"/>
        <v>0</v>
      </c>
      <c r="AJ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6">
        <f t="shared" si="6"/>
        <v>0</v>
      </c>
      <c r="AN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6">
        <f t="shared" si="7"/>
        <v>0</v>
      </c>
      <c r="AR25" s="176">
        <f t="shared" si="8"/>
        <v>0</v>
      </c>
    </row>
    <row r="26" spans="2:44">
      <c r="B26" s="174" t="s">
        <v>503</v>
      </c>
      <c r="C26" s="175" t="s">
        <v>502</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0"/>
        <v>0</v>
      </c>
      <c r="G26" s="176"/>
      <c r="H26" s="176">
        <f t="shared" si="1"/>
        <v>0</v>
      </c>
      <c r="I26" s="176"/>
      <c r="J26" s="176">
        <f t="shared" si="2"/>
        <v>0</v>
      </c>
      <c r="K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6">
        <f t="shared" si="4"/>
        <v>0</v>
      </c>
      <c r="AF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6">
        <f t="shared" si="5"/>
        <v>0</v>
      </c>
      <c r="AJ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6">
        <f t="shared" si="6"/>
        <v>0</v>
      </c>
      <c r="AN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6">
        <f t="shared" si="7"/>
        <v>0</v>
      </c>
      <c r="AR26" s="176">
        <f t="shared" si="8"/>
        <v>0</v>
      </c>
    </row>
    <row r="27" spans="2:44">
      <c r="B27" s="174" t="s">
        <v>247</v>
      </c>
      <c r="C27" s="175" t="s">
        <v>130</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0"/>
        <v>0</v>
      </c>
      <c r="G27" s="176"/>
      <c r="H27" s="176">
        <f t="shared" si="1"/>
        <v>0</v>
      </c>
      <c r="I27" s="176"/>
      <c r="J27" s="176">
        <f t="shared" si="2"/>
        <v>0</v>
      </c>
      <c r="K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6">
        <f t="shared" si="4"/>
        <v>0</v>
      </c>
      <c r="AF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6">
        <f t="shared" si="5"/>
        <v>0</v>
      </c>
      <c r="AJ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6">
        <f t="shared" si="6"/>
        <v>0</v>
      </c>
      <c r="AN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6">
        <f t="shared" si="7"/>
        <v>0</v>
      </c>
      <c r="AR27" s="176">
        <f t="shared" si="8"/>
        <v>0</v>
      </c>
    </row>
    <row r="28" spans="2:44">
      <c r="B28" s="174" t="s">
        <v>504</v>
      </c>
      <c r="C28" s="175" t="s">
        <v>505</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55585.579999999994</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6">
        <f t="shared" si="0"/>
        <v>55585.579999999994</v>
      </c>
      <c r="G28" s="176"/>
      <c r="H28" s="176">
        <f t="shared" si="1"/>
        <v>55585.579999999994</v>
      </c>
      <c r="I28" s="176"/>
      <c r="J28" s="176">
        <f t="shared" si="2"/>
        <v>55585.579999999994</v>
      </c>
      <c r="K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55585.579999999994</v>
      </c>
      <c r="AB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55585.579999999994</v>
      </c>
      <c r="AE28" s="176">
        <f t="shared" si="4"/>
        <v>55585.579999999994</v>
      </c>
      <c r="AF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6">
        <f t="shared" si="5"/>
        <v>0</v>
      </c>
      <c r="AJ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6">
        <f t="shared" si="6"/>
        <v>0</v>
      </c>
      <c r="AN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6">
        <f t="shared" si="7"/>
        <v>0</v>
      </c>
      <c r="AR28" s="176">
        <f t="shared" si="8"/>
        <v>55585.579999999994</v>
      </c>
    </row>
    <row r="29" spans="2:44">
      <c r="B29" s="174" t="s">
        <v>507</v>
      </c>
      <c r="C29" s="175" t="s">
        <v>506</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27792.789999999997</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6">
        <f t="shared" si="0"/>
        <v>27792.789999999997</v>
      </c>
      <c r="G29" s="176"/>
      <c r="H29" s="176">
        <f t="shared" si="1"/>
        <v>27792.789999999997</v>
      </c>
      <c r="I29" s="176"/>
      <c r="J29" s="176">
        <f t="shared" si="2"/>
        <v>27792.789999999997</v>
      </c>
      <c r="K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27792.789999999997</v>
      </c>
      <c r="AB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27792.789999999997</v>
      </c>
      <c r="AE29" s="176">
        <f t="shared" si="4"/>
        <v>27792.789999999997</v>
      </c>
      <c r="AF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6">
        <f t="shared" si="5"/>
        <v>0</v>
      </c>
      <c r="AJ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6">
        <f t="shared" si="6"/>
        <v>0</v>
      </c>
      <c r="AN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6">
        <f t="shared" si="7"/>
        <v>0</v>
      </c>
      <c r="AR29" s="176">
        <f t="shared" si="8"/>
        <v>27792.789999999997</v>
      </c>
    </row>
    <row r="30" spans="2:44">
      <c r="B30" s="174" t="s">
        <v>248</v>
      </c>
      <c r="C30" s="175" t="s">
        <v>131</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0"/>
        <v>0</v>
      </c>
      <c r="G30" s="176"/>
      <c r="H30" s="176">
        <f t="shared" si="1"/>
        <v>0</v>
      </c>
      <c r="I30" s="176"/>
      <c r="J30" s="176">
        <f t="shared" si="2"/>
        <v>0</v>
      </c>
      <c r="K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6">
        <f t="shared" si="4"/>
        <v>0</v>
      </c>
      <c r="AF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6">
        <f t="shared" si="5"/>
        <v>0</v>
      </c>
      <c r="AJ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6">
        <f t="shared" si="6"/>
        <v>0</v>
      </c>
      <c r="AN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6">
        <f t="shared" si="7"/>
        <v>0</v>
      </c>
      <c r="AR30" s="176">
        <f t="shared" si="8"/>
        <v>0</v>
      </c>
    </row>
    <row r="31" spans="2:44">
      <c r="B31" s="174" t="s">
        <v>509</v>
      </c>
      <c r="C31" s="175" t="s">
        <v>508</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0"/>
        <v>0</v>
      </c>
      <c r="G31" s="176"/>
      <c r="H31" s="176">
        <f t="shared" si="1"/>
        <v>0</v>
      </c>
      <c r="I31" s="176"/>
      <c r="J31" s="176">
        <f t="shared" si="2"/>
        <v>0</v>
      </c>
      <c r="K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6">
        <f t="shared" si="4"/>
        <v>0</v>
      </c>
      <c r="AF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6">
        <f t="shared" si="5"/>
        <v>0</v>
      </c>
      <c r="AJ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6">
        <f t="shared" si="6"/>
        <v>0</v>
      </c>
      <c r="AN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6">
        <f t="shared" si="7"/>
        <v>0</v>
      </c>
      <c r="AR31" s="176">
        <f t="shared" si="8"/>
        <v>0</v>
      </c>
    </row>
    <row r="32" spans="2:44">
      <c r="B32" s="174" t="s">
        <v>249</v>
      </c>
      <c r="C32" s="175" t="s">
        <v>132</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0"/>
        <v>0</v>
      </c>
      <c r="G32" s="176"/>
      <c r="H32" s="176">
        <f t="shared" si="1"/>
        <v>0</v>
      </c>
      <c r="I32" s="176"/>
      <c r="J32" s="176">
        <f t="shared" si="2"/>
        <v>0</v>
      </c>
      <c r="K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6">
        <f t="shared" si="4"/>
        <v>0</v>
      </c>
      <c r="AF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6">
        <f t="shared" si="5"/>
        <v>0</v>
      </c>
      <c r="AJ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6">
        <f t="shared" si="6"/>
        <v>0</v>
      </c>
      <c r="AN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6">
        <f t="shared" si="7"/>
        <v>0</v>
      </c>
      <c r="AR32" s="176">
        <f t="shared" si="8"/>
        <v>0</v>
      </c>
    </row>
    <row r="33" spans="2:44">
      <c r="B33" s="174" t="s">
        <v>510</v>
      </c>
      <c r="C33" s="175" t="s">
        <v>512</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si="0"/>
        <v>0</v>
      </c>
      <c r="G33" s="176"/>
      <c r="H33" s="176">
        <f t="shared" si="1"/>
        <v>0</v>
      </c>
      <c r="I33" s="176"/>
      <c r="J33" s="176">
        <f t="shared" si="2"/>
        <v>0</v>
      </c>
      <c r="K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6">
        <f t="shared" si="4"/>
        <v>0</v>
      </c>
      <c r="AF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6">
        <f t="shared" si="5"/>
        <v>0</v>
      </c>
      <c r="AJ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6">
        <f t="shared" si="6"/>
        <v>0</v>
      </c>
      <c r="AN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6">
        <f t="shared" si="7"/>
        <v>0</v>
      </c>
      <c r="AR33" s="176">
        <f t="shared" si="8"/>
        <v>0</v>
      </c>
    </row>
    <row r="34" spans="2:44">
      <c r="B34" s="174" t="s">
        <v>511</v>
      </c>
      <c r="C34" s="175" t="s">
        <v>513</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0"/>
        <v>0</v>
      </c>
      <c r="G34" s="176"/>
      <c r="H34" s="176">
        <f t="shared" si="1"/>
        <v>0</v>
      </c>
      <c r="I34" s="176"/>
      <c r="J34" s="176">
        <f t="shared" si="2"/>
        <v>0</v>
      </c>
      <c r="K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6">
        <f t="shared" si="4"/>
        <v>0</v>
      </c>
      <c r="AF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6">
        <f t="shared" si="5"/>
        <v>0</v>
      </c>
      <c r="AJ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6">
        <f t="shared" si="6"/>
        <v>0</v>
      </c>
      <c r="AN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6">
        <f t="shared" si="7"/>
        <v>0</v>
      </c>
      <c r="AR34" s="176">
        <f t="shared" si="8"/>
        <v>0</v>
      </c>
    </row>
    <row r="35" spans="2:44">
      <c r="B35" s="174" t="s">
        <v>515</v>
      </c>
      <c r="C35" s="175" t="s">
        <v>514</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0"/>
        <v>0</v>
      </c>
      <c r="G35" s="176"/>
      <c r="H35" s="176">
        <f t="shared" si="1"/>
        <v>0</v>
      </c>
      <c r="I35" s="176"/>
      <c r="J35" s="176">
        <f t="shared" si="2"/>
        <v>0</v>
      </c>
      <c r="K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6">
        <f t="shared" si="4"/>
        <v>0</v>
      </c>
      <c r="AF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6">
        <f t="shared" si="5"/>
        <v>0</v>
      </c>
      <c r="AJ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6">
        <f t="shared" si="6"/>
        <v>0</v>
      </c>
      <c r="AN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6">
        <f t="shared" si="7"/>
        <v>0</v>
      </c>
      <c r="AR35" s="176">
        <f t="shared" si="8"/>
        <v>0</v>
      </c>
    </row>
    <row r="36" spans="2:44">
      <c r="B36" s="174" t="s">
        <v>265</v>
      </c>
      <c r="C36" s="175" t="s">
        <v>149</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si="0"/>
        <v>0</v>
      </c>
      <c r="G36" s="176"/>
      <c r="H36" s="176">
        <f t="shared" si="1"/>
        <v>0</v>
      </c>
      <c r="I36" s="176"/>
      <c r="J36" s="176">
        <f t="shared" si="2"/>
        <v>0</v>
      </c>
      <c r="K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6">
        <f t="shared" si="4"/>
        <v>0</v>
      </c>
      <c r="AF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6">
        <f t="shared" si="5"/>
        <v>0</v>
      </c>
      <c r="AJ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6">
        <f t="shared" si="6"/>
        <v>0</v>
      </c>
      <c r="AN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6">
        <f t="shared" si="7"/>
        <v>0</v>
      </c>
      <c r="AR36" s="176">
        <f t="shared" si="8"/>
        <v>0</v>
      </c>
    </row>
    <row r="37" spans="2:44">
      <c r="B37" s="174" t="s">
        <v>516</v>
      </c>
      <c r="C37" s="175" t="s">
        <v>517</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si="0"/>
        <v>0</v>
      </c>
      <c r="G37" s="176"/>
      <c r="H37" s="176">
        <f t="shared" si="1"/>
        <v>0</v>
      </c>
      <c r="I37" s="176"/>
      <c r="J37" s="176">
        <f t="shared" si="2"/>
        <v>0</v>
      </c>
      <c r="K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6">
        <f t="shared" si="4"/>
        <v>0</v>
      </c>
      <c r="AF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6">
        <f t="shared" si="5"/>
        <v>0</v>
      </c>
      <c r="AJ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6">
        <f t="shared" si="6"/>
        <v>0</v>
      </c>
      <c r="AN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6">
        <f t="shared" si="7"/>
        <v>0</v>
      </c>
      <c r="AR37" s="176">
        <f t="shared" si="8"/>
        <v>0</v>
      </c>
    </row>
    <row r="38" spans="2:44">
      <c r="B38" s="174" t="s">
        <v>518</v>
      </c>
      <c r="C38" s="175" t="s">
        <v>519</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0"/>
        <v>0</v>
      </c>
      <c r="G38" s="176"/>
      <c r="H38" s="176">
        <f t="shared" si="1"/>
        <v>0</v>
      </c>
      <c r="I38" s="176"/>
      <c r="J38" s="176">
        <f t="shared" si="2"/>
        <v>0</v>
      </c>
      <c r="K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6">
        <f t="shared" si="4"/>
        <v>0</v>
      </c>
      <c r="AF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6">
        <f t="shared" si="5"/>
        <v>0</v>
      </c>
      <c r="AJ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6">
        <f t="shared" si="6"/>
        <v>0</v>
      </c>
      <c r="AN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6">
        <f t="shared" si="7"/>
        <v>0</v>
      </c>
      <c r="AR38" s="176">
        <f t="shared" si="8"/>
        <v>0</v>
      </c>
    </row>
    <row r="39" spans="2:44">
      <c r="B39" s="174" t="s">
        <v>520</v>
      </c>
      <c r="C39" s="175" t="s">
        <v>521</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si="0"/>
        <v>0</v>
      </c>
      <c r="G39" s="176"/>
      <c r="H39" s="176">
        <f t="shared" si="1"/>
        <v>0</v>
      </c>
      <c r="I39" s="176"/>
      <c r="J39" s="176">
        <f t="shared" si="2"/>
        <v>0</v>
      </c>
      <c r="K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6">
        <f t="shared" si="4"/>
        <v>0</v>
      </c>
      <c r="AF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6">
        <f t="shared" si="5"/>
        <v>0</v>
      </c>
      <c r="AJ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6">
        <f t="shared" si="6"/>
        <v>0</v>
      </c>
      <c r="AN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6">
        <f t="shared" si="7"/>
        <v>0</v>
      </c>
      <c r="AR39" s="176">
        <f t="shared" si="8"/>
        <v>0</v>
      </c>
    </row>
    <row r="40" spans="2:44">
      <c r="B40" s="174" t="s">
        <v>266</v>
      </c>
      <c r="C40" s="175" t="s">
        <v>150</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si="0"/>
        <v>0</v>
      </c>
      <c r="G40" s="176"/>
      <c r="H40" s="176">
        <f t="shared" si="1"/>
        <v>0</v>
      </c>
      <c r="I40" s="176"/>
      <c r="J40" s="176">
        <f t="shared" si="2"/>
        <v>0</v>
      </c>
      <c r="K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6">
        <f t="shared" si="4"/>
        <v>0</v>
      </c>
      <c r="AF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6">
        <f t="shared" si="5"/>
        <v>0</v>
      </c>
      <c r="AJ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6">
        <f t="shared" si="6"/>
        <v>0</v>
      </c>
      <c r="AN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6">
        <f t="shared" si="7"/>
        <v>0</v>
      </c>
      <c r="AR40" s="176">
        <f t="shared" si="8"/>
        <v>0</v>
      </c>
    </row>
    <row r="41" spans="2:44">
      <c r="B41" s="174" t="s">
        <v>522</v>
      </c>
      <c r="C41" s="175" t="s">
        <v>523</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0"/>
        <v>0</v>
      </c>
      <c r="G41" s="176"/>
      <c r="H41" s="176">
        <f t="shared" si="1"/>
        <v>0</v>
      </c>
      <c r="I41" s="176"/>
      <c r="J41" s="176">
        <f t="shared" si="2"/>
        <v>0</v>
      </c>
      <c r="K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6">
        <f t="shared" si="4"/>
        <v>0</v>
      </c>
      <c r="AF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6">
        <f t="shared" si="5"/>
        <v>0</v>
      </c>
      <c r="AJ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6">
        <f t="shared" si="6"/>
        <v>0</v>
      </c>
      <c r="AN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6">
        <f t="shared" si="7"/>
        <v>0</v>
      </c>
      <c r="AR41" s="176">
        <f t="shared" si="8"/>
        <v>0</v>
      </c>
    </row>
    <row r="42" spans="2:44">
      <c r="B42" s="174" t="s">
        <v>524</v>
      </c>
      <c r="C42" s="175" t="s">
        <v>525</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si="0"/>
        <v>0</v>
      </c>
      <c r="G42" s="176"/>
      <c r="H42" s="176">
        <f t="shared" si="1"/>
        <v>0</v>
      </c>
      <c r="I42" s="176"/>
      <c r="J42" s="176">
        <f t="shared" si="2"/>
        <v>0</v>
      </c>
      <c r="K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6">
        <f t="shared" si="4"/>
        <v>0</v>
      </c>
      <c r="AF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6">
        <f t="shared" si="5"/>
        <v>0</v>
      </c>
      <c r="AJ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6">
        <f t="shared" si="6"/>
        <v>0</v>
      </c>
      <c r="AN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6">
        <f t="shared" si="7"/>
        <v>0</v>
      </c>
      <c r="AR42" s="176">
        <f t="shared" si="8"/>
        <v>0</v>
      </c>
    </row>
    <row r="43" spans="2:44">
      <c r="B43" s="174" t="s">
        <v>526</v>
      </c>
      <c r="C43" s="175" t="s">
        <v>527</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0"/>
        <v>0</v>
      </c>
      <c r="G43" s="176"/>
      <c r="H43" s="176">
        <f t="shared" si="1"/>
        <v>0</v>
      </c>
      <c r="I43" s="176"/>
      <c r="J43" s="176">
        <f t="shared" si="2"/>
        <v>0</v>
      </c>
      <c r="K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6">
        <f t="shared" si="4"/>
        <v>0</v>
      </c>
      <c r="AF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6">
        <f t="shared" si="5"/>
        <v>0</v>
      </c>
      <c r="AJ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6">
        <f t="shared" si="6"/>
        <v>0</v>
      </c>
      <c r="AN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6">
        <f t="shared" si="7"/>
        <v>0</v>
      </c>
      <c r="AR43" s="176">
        <f t="shared" si="8"/>
        <v>0</v>
      </c>
    </row>
    <row r="44" spans="2:44">
      <c r="B44" s="174" t="s">
        <v>528</v>
      </c>
      <c r="C44" s="175" t="s">
        <v>529</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0"/>
        <v>0</v>
      </c>
      <c r="G44" s="176"/>
      <c r="H44" s="176">
        <f t="shared" si="1"/>
        <v>0</v>
      </c>
      <c r="I44" s="176"/>
      <c r="J44" s="176">
        <f t="shared" si="2"/>
        <v>0</v>
      </c>
      <c r="K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6">
        <f t="shared" si="4"/>
        <v>0</v>
      </c>
      <c r="AF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6">
        <f t="shared" si="5"/>
        <v>0</v>
      </c>
      <c r="AJ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6">
        <f t="shared" si="6"/>
        <v>0</v>
      </c>
      <c r="AN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6">
        <f t="shared" si="7"/>
        <v>0</v>
      </c>
      <c r="AR44" s="176">
        <f t="shared" si="8"/>
        <v>0</v>
      </c>
    </row>
    <row r="45" spans="2:44">
      <c r="B45" s="174" t="s">
        <v>241</v>
      </c>
      <c r="C45" s="175" t="s">
        <v>133</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si="0"/>
        <v>0</v>
      </c>
      <c r="G45" s="176"/>
      <c r="H45" s="176">
        <f t="shared" si="1"/>
        <v>0</v>
      </c>
      <c r="I45" s="176"/>
      <c r="J45" s="176">
        <f t="shared" si="2"/>
        <v>0</v>
      </c>
      <c r="K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6">
        <f t="shared" si="4"/>
        <v>0</v>
      </c>
      <c r="AF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6">
        <f t="shared" si="5"/>
        <v>0</v>
      </c>
      <c r="AJ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6">
        <f t="shared" si="6"/>
        <v>0</v>
      </c>
      <c r="AN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6">
        <f t="shared" si="7"/>
        <v>0</v>
      </c>
      <c r="AR45" s="176">
        <f t="shared" si="8"/>
        <v>0</v>
      </c>
    </row>
    <row r="46" spans="2:44">
      <c r="B46" s="174" t="s">
        <v>530</v>
      </c>
      <c r="C46" s="175" t="s">
        <v>531</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0"/>
        <v>0</v>
      </c>
      <c r="G46" s="176"/>
      <c r="H46" s="176">
        <f t="shared" si="1"/>
        <v>0</v>
      </c>
      <c r="I46" s="176"/>
      <c r="J46" s="176">
        <f t="shared" si="2"/>
        <v>0</v>
      </c>
      <c r="K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6">
        <f t="shared" si="4"/>
        <v>0</v>
      </c>
      <c r="AF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6">
        <f t="shared" si="5"/>
        <v>0</v>
      </c>
      <c r="AJ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6">
        <f t="shared" si="6"/>
        <v>0</v>
      </c>
      <c r="AN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6">
        <f t="shared" si="7"/>
        <v>0</v>
      </c>
      <c r="AR46" s="176">
        <f t="shared" si="8"/>
        <v>0</v>
      </c>
    </row>
    <row r="47" spans="2:44">
      <c r="B47" s="183" t="s">
        <v>250</v>
      </c>
      <c r="C47" s="184" t="s">
        <v>134</v>
      </c>
      <c r="D47" s="185">
        <f>SUM(D48:D82)</f>
        <v>0</v>
      </c>
      <c r="E47" s="185">
        <f>SUM(E48:E82)</f>
        <v>0</v>
      </c>
      <c r="F47" s="185">
        <f t="shared" si="0"/>
        <v>0</v>
      </c>
      <c r="G47" s="185">
        <f>SUM(G48:G82)</f>
        <v>0</v>
      </c>
      <c r="H47" s="185">
        <f t="shared" si="1"/>
        <v>0</v>
      </c>
      <c r="I47" s="185">
        <f t="shared" ref="I47:AD47" si="10">SUM(I48:I82)</f>
        <v>0</v>
      </c>
      <c r="J47" s="185">
        <f t="shared" si="10"/>
        <v>0</v>
      </c>
      <c r="K47" s="185">
        <f t="shared" si="10"/>
        <v>0</v>
      </c>
      <c r="L47" s="185">
        <f t="shared" si="10"/>
        <v>0</v>
      </c>
      <c r="M47" s="185">
        <f t="shared" si="10"/>
        <v>0</v>
      </c>
      <c r="N47" s="185">
        <f t="shared" si="10"/>
        <v>0</v>
      </c>
      <c r="O47" s="185">
        <f t="shared" si="10"/>
        <v>0</v>
      </c>
      <c r="P47" s="185">
        <f t="shared" si="10"/>
        <v>0</v>
      </c>
      <c r="Q47" s="185">
        <f t="shared" si="10"/>
        <v>0</v>
      </c>
      <c r="R47" s="185">
        <f t="shared" si="10"/>
        <v>0</v>
      </c>
      <c r="S47" s="185">
        <f t="shared" si="10"/>
        <v>0</v>
      </c>
      <c r="T47" s="185">
        <f>SUM(T48:T82)</f>
        <v>0</v>
      </c>
      <c r="U47" s="185">
        <f t="shared" si="10"/>
        <v>0</v>
      </c>
      <c r="V47" s="185">
        <f t="shared" si="10"/>
        <v>0</v>
      </c>
      <c r="W47" s="185">
        <f t="shared" si="10"/>
        <v>0</v>
      </c>
      <c r="X47" s="185">
        <f t="shared" si="10"/>
        <v>0</v>
      </c>
      <c r="Y47" s="185">
        <f>SUM(Y48:Y82)</f>
        <v>0</v>
      </c>
      <c r="Z47" s="185">
        <f>SUM(Z48:Z82)</f>
        <v>0</v>
      </c>
      <c r="AA47" s="185">
        <f t="shared" si="10"/>
        <v>0</v>
      </c>
      <c r="AB47" s="185">
        <f t="shared" si="10"/>
        <v>0</v>
      </c>
      <c r="AC47" s="185">
        <f t="shared" si="10"/>
        <v>0</v>
      </c>
      <c r="AD47" s="185">
        <f t="shared" si="10"/>
        <v>0</v>
      </c>
      <c r="AE47" s="185">
        <f t="shared" si="4"/>
        <v>0</v>
      </c>
      <c r="AF47" s="185">
        <f>SUM(AF48:AF82)</f>
        <v>0</v>
      </c>
      <c r="AG47" s="185">
        <f>SUM(AG48:AG82)</f>
        <v>0</v>
      </c>
      <c r="AH47" s="185">
        <f>SUM(AH48:AH82)</f>
        <v>0</v>
      </c>
      <c r="AI47" s="185">
        <f t="shared" si="5"/>
        <v>0</v>
      </c>
      <c r="AJ47" s="185">
        <f>SUM(AJ48:AJ82)</f>
        <v>0</v>
      </c>
      <c r="AK47" s="185">
        <f>SUM(AK48:AK82)</f>
        <v>0</v>
      </c>
      <c r="AL47" s="185">
        <f>SUM(AL48:AL82)</f>
        <v>0</v>
      </c>
      <c r="AM47" s="185">
        <f t="shared" si="6"/>
        <v>0</v>
      </c>
      <c r="AN47" s="185">
        <f>SUM(AN48:AN82)</f>
        <v>0</v>
      </c>
      <c r="AO47" s="185">
        <f>SUM(AO48:AO82)</f>
        <v>0</v>
      </c>
      <c r="AP47" s="185">
        <f>SUM(AP48:AP82)</f>
        <v>0</v>
      </c>
      <c r="AQ47" s="185">
        <f t="shared" si="7"/>
        <v>0</v>
      </c>
      <c r="AR47" s="185">
        <f t="shared" si="8"/>
        <v>0</v>
      </c>
    </row>
    <row r="48" spans="2:44">
      <c r="B48" s="174" t="s">
        <v>532</v>
      </c>
      <c r="C48" s="175" t="s">
        <v>533</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si="0"/>
        <v>0</v>
      </c>
      <c r="G48" s="176"/>
      <c r="H48" s="176">
        <f t="shared" si="1"/>
        <v>0</v>
      </c>
      <c r="I48" s="176"/>
      <c r="J48" s="176">
        <f>F48-I48</f>
        <v>0</v>
      </c>
      <c r="K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6">
        <f t="shared" si="4"/>
        <v>0</v>
      </c>
      <c r="AF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6">
        <f t="shared" si="5"/>
        <v>0</v>
      </c>
      <c r="AJ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6">
        <f t="shared" si="6"/>
        <v>0</v>
      </c>
      <c r="AN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6">
        <f t="shared" si="7"/>
        <v>0</v>
      </c>
      <c r="AR48" s="176">
        <f t="shared" si="8"/>
        <v>0</v>
      </c>
    </row>
    <row r="49" spans="2:44">
      <c r="B49" s="174" t="s">
        <v>251</v>
      </c>
      <c r="C49" s="175" t="s">
        <v>135</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1"/>
        <v>0</v>
      </c>
      <c r="I49" s="176"/>
      <c r="J49" s="176">
        <f>F49-I49</f>
        <v>0</v>
      </c>
      <c r="K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6">
        <f t="shared" si="4"/>
        <v>0</v>
      </c>
      <c r="AF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6">
        <f t="shared" si="5"/>
        <v>0</v>
      </c>
      <c r="AJ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6">
        <f t="shared" si="6"/>
        <v>0</v>
      </c>
      <c r="AN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6">
        <f t="shared" si="7"/>
        <v>0</v>
      </c>
      <c r="AR49" s="176">
        <f t="shared" si="8"/>
        <v>0</v>
      </c>
    </row>
    <row r="50" spans="2:44">
      <c r="B50" s="174" t="s">
        <v>534</v>
      </c>
      <c r="C50" s="175" t="s">
        <v>535</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1"/>
        <v>0</v>
      </c>
      <c r="I50" s="176"/>
      <c r="J50" s="176">
        <f>F50-I50</f>
        <v>0</v>
      </c>
      <c r="K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6">
        <f t="shared" si="4"/>
        <v>0</v>
      </c>
      <c r="AF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6">
        <f t="shared" si="5"/>
        <v>0</v>
      </c>
      <c r="AJ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6">
        <f t="shared" si="6"/>
        <v>0</v>
      </c>
      <c r="AN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6">
        <f t="shared" si="7"/>
        <v>0</v>
      </c>
      <c r="AR50" s="176">
        <f t="shared" si="8"/>
        <v>0</v>
      </c>
    </row>
    <row r="51" spans="2:44">
      <c r="B51" s="174" t="s">
        <v>536</v>
      </c>
      <c r="C51" s="175" t="s">
        <v>537</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D51+E51</f>
        <v>0</v>
      </c>
      <c r="G51" s="176"/>
      <c r="H51" s="176">
        <f t="shared" ref="H51:H69" si="12">F51-G51</f>
        <v>0</v>
      </c>
      <c r="I51" s="176"/>
      <c r="J51" s="176">
        <f t="shared" ref="J51:J69" si="13">F51-I51</f>
        <v>0</v>
      </c>
      <c r="K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6">
        <f t="shared" ref="AE51:AE69" si="14">AB51+AC51+AD51</f>
        <v>0</v>
      </c>
      <c r="AF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6">
        <f t="shared" ref="AI51:AI69" si="15">AF51+AG51+AH51</f>
        <v>0</v>
      </c>
      <c r="AJ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6">
        <f t="shared" ref="AM51:AM69" si="16">AJ51+AK51+AL51</f>
        <v>0</v>
      </c>
      <c r="AN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6">
        <f t="shared" ref="AQ51:AQ69" si="17">AN51+AO51+AP51</f>
        <v>0</v>
      </c>
      <c r="AR51" s="176">
        <f t="shared" ref="AR51:AR69" si="18">AE51+AI51+AM51+AQ51</f>
        <v>0</v>
      </c>
    </row>
    <row r="52" spans="2:44">
      <c r="B52" s="174" t="s">
        <v>252</v>
      </c>
      <c r="C52" s="175" t="s">
        <v>136</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
        <v>0</v>
      </c>
      <c r="G52" s="176"/>
      <c r="H52" s="176">
        <f t="shared" si="12"/>
        <v>0</v>
      </c>
      <c r="I52" s="176"/>
      <c r="J52" s="176">
        <f t="shared" si="13"/>
        <v>0</v>
      </c>
      <c r="K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6">
        <f t="shared" si="14"/>
        <v>0</v>
      </c>
      <c r="AF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6">
        <f t="shared" si="15"/>
        <v>0</v>
      </c>
      <c r="AJ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6">
        <f t="shared" si="16"/>
        <v>0</v>
      </c>
      <c r="AN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6">
        <f t="shared" si="17"/>
        <v>0</v>
      </c>
      <c r="AR52" s="176">
        <f t="shared" si="18"/>
        <v>0</v>
      </c>
    </row>
    <row r="53" spans="2:44">
      <c r="B53" s="174" t="s">
        <v>538</v>
      </c>
      <c r="C53" s="175" t="s">
        <v>539</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D53+E53</f>
        <v>0</v>
      </c>
      <c r="G53" s="176"/>
      <c r="H53" s="176">
        <f>F53-G53</f>
        <v>0</v>
      </c>
      <c r="I53" s="176"/>
      <c r="J53" s="176">
        <f>F53-I53</f>
        <v>0</v>
      </c>
      <c r="K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6">
        <f>AB53+AC53+AD53</f>
        <v>0</v>
      </c>
      <c r="AF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6">
        <f>AF53+AG53+AH53</f>
        <v>0</v>
      </c>
      <c r="AJ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6">
        <f>AJ53+AK53+AL53</f>
        <v>0</v>
      </c>
      <c r="AN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6">
        <f>AN53+AO53+AP53</f>
        <v>0</v>
      </c>
      <c r="AR53" s="176">
        <f>AE53+AI53+AM53+AQ53</f>
        <v>0</v>
      </c>
    </row>
    <row r="54" spans="2:44">
      <c r="B54" s="174" t="s">
        <v>540</v>
      </c>
      <c r="C54" s="175" t="s">
        <v>506</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
        <v>0</v>
      </c>
      <c r="G54" s="176"/>
      <c r="H54" s="176">
        <f t="shared" si="12"/>
        <v>0</v>
      </c>
      <c r="I54" s="176"/>
      <c r="J54" s="176">
        <f t="shared" si="13"/>
        <v>0</v>
      </c>
      <c r="K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6">
        <f t="shared" si="14"/>
        <v>0</v>
      </c>
      <c r="AF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6">
        <f t="shared" si="15"/>
        <v>0</v>
      </c>
      <c r="AJ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6">
        <f t="shared" si="16"/>
        <v>0</v>
      </c>
      <c r="AN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6">
        <f t="shared" si="17"/>
        <v>0</v>
      </c>
      <c r="AR54" s="176">
        <f t="shared" si="18"/>
        <v>0</v>
      </c>
    </row>
    <row r="55" spans="2:44">
      <c r="B55" s="174" t="s">
        <v>253</v>
      </c>
      <c r="C55" s="175" t="s">
        <v>137</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D55+E55</f>
        <v>0</v>
      </c>
      <c r="G55" s="176"/>
      <c r="H55" s="176">
        <f>F55-G55</f>
        <v>0</v>
      </c>
      <c r="I55" s="176"/>
      <c r="J55" s="176">
        <f>F55-I55</f>
        <v>0</v>
      </c>
      <c r="K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6">
        <f>AB55+AC55+AD55</f>
        <v>0</v>
      </c>
      <c r="AF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6">
        <f>AF55+AG55+AH55</f>
        <v>0</v>
      </c>
      <c r="AJ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6">
        <f>AJ55+AK55+AL55</f>
        <v>0</v>
      </c>
      <c r="AN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6">
        <f>AN55+AO55+AP55</f>
        <v>0</v>
      </c>
      <c r="AR55" s="176">
        <f>AE55+AI55+AM55+AQ55</f>
        <v>0</v>
      </c>
    </row>
    <row r="56" spans="2:44">
      <c r="B56" s="174" t="s">
        <v>541</v>
      </c>
      <c r="C56" s="175" t="s">
        <v>542</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
        <v>0</v>
      </c>
      <c r="G56" s="176"/>
      <c r="H56" s="176">
        <f t="shared" si="12"/>
        <v>0</v>
      </c>
      <c r="I56" s="176"/>
      <c r="J56" s="176">
        <f t="shared" si="13"/>
        <v>0</v>
      </c>
      <c r="K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6">
        <f t="shared" si="14"/>
        <v>0</v>
      </c>
      <c r="AF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6">
        <f t="shared" si="15"/>
        <v>0</v>
      </c>
      <c r="AJ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6">
        <f t="shared" si="16"/>
        <v>0</v>
      </c>
      <c r="AN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6">
        <f t="shared" si="17"/>
        <v>0</v>
      </c>
      <c r="AR56" s="176">
        <f t="shared" si="18"/>
        <v>0</v>
      </c>
    </row>
    <row r="57" spans="2:44">
      <c r="B57" s="174" t="s">
        <v>543</v>
      </c>
      <c r="C57" s="175" t="s">
        <v>513</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D57+E57</f>
        <v>0</v>
      </c>
      <c r="G57" s="176"/>
      <c r="H57" s="176">
        <f>F57-G57</f>
        <v>0</v>
      </c>
      <c r="I57" s="176"/>
      <c r="J57" s="176">
        <f>F57-I57</f>
        <v>0</v>
      </c>
      <c r="K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6">
        <f>AB57+AC57+AD57</f>
        <v>0</v>
      </c>
      <c r="AF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6">
        <f>AF57+AG57+AH57</f>
        <v>0</v>
      </c>
      <c r="AJ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6">
        <f>AJ57+AK57+AL57</f>
        <v>0</v>
      </c>
      <c r="AN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6">
        <f>AN57+AO57+AP57</f>
        <v>0</v>
      </c>
      <c r="AR57" s="176">
        <f>AE57+AI57+AM57+AQ57</f>
        <v>0</v>
      </c>
    </row>
    <row r="58" spans="2:44">
      <c r="B58" s="174" t="s">
        <v>544</v>
      </c>
      <c r="C58" s="175" t="s">
        <v>514</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
        <v>0</v>
      </c>
      <c r="G58" s="176"/>
      <c r="H58" s="176">
        <f t="shared" si="12"/>
        <v>0</v>
      </c>
      <c r="I58" s="176"/>
      <c r="J58" s="176">
        <f t="shared" si="13"/>
        <v>0</v>
      </c>
      <c r="K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6">
        <f t="shared" si="14"/>
        <v>0</v>
      </c>
      <c r="AF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6">
        <f t="shared" si="15"/>
        <v>0</v>
      </c>
      <c r="AJ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6">
        <f t="shared" si="16"/>
        <v>0</v>
      </c>
      <c r="AN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6">
        <f t="shared" si="17"/>
        <v>0</v>
      </c>
      <c r="AR58" s="176">
        <f t="shared" si="18"/>
        <v>0</v>
      </c>
    </row>
    <row r="59" spans="2:44">
      <c r="B59" s="174" t="s">
        <v>545</v>
      </c>
      <c r="C59" s="175" t="s">
        <v>546</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D59+E59</f>
        <v>0</v>
      </c>
      <c r="G59" s="176"/>
      <c r="H59" s="176">
        <f>F59-G59</f>
        <v>0</v>
      </c>
      <c r="I59" s="176"/>
      <c r="J59" s="176">
        <f>F59-I59</f>
        <v>0</v>
      </c>
      <c r="K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6">
        <f>AB59+AC59+AD59</f>
        <v>0</v>
      </c>
      <c r="AF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6">
        <f>AF59+AG59+AH59</f>
        <v>0</v>
      </c>
      <c r="AJ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6">
        <f>AJ59+AK59+AL59</f>
        <v>0</v>
      </c>
      <c r="AN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6">
        <f>AN59+AO59+AP59</f>
        <v>0</v>
      </c>
      <c r="AR59" s="176">
        <f>AE59+AI59+AM59+AQ59</f>
        <v>0</v>
      </c>
    </row>
    <row r="60" spans="2:44">
      <c r="B60" s="174" t="s">
        <v>547</v>
      </c>
      <c r="C60" s="175" t="s">
        <v>548</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
        <v>0</v>
      </c>
      <c r="G60" s="176"/>
      <c r="H60" s="176">
        <f t="shared" si="12"/>
        <v>0</v>
      </c>
      <c r="I60" s="176"/>
      <c r="J60" s="176">
        <f t="shared" si="13"/>
        <v>0</v>
      </c>
      <c r="K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6">
        <f t="shared" si="14"/>
        <v>0</v>
      </c>
      <c r="AF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6">
        <f t="shared" si="15"/>
        <v>0</v>
      </c>
      <c r="AJ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6">
        <f t="shared" si="16"/>
        <v>0</v>
      </c>
      <c r="AN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6">
        <f t="shared" si="17"/>
        <v>0</v>
      </c>
      <c r="AR60" s="176">
        <f t="shared" si="18"/>
        <v>0</v>
      </c>
    </row>
    <row r="61" spans="2:44">
      <c r="B61" s="174" t="s">
        <v>549</v>
      </c>
      <c r="C61" s="175" t="s">
        <v>521</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D61+E61</f>
        <v>0</v>
      </c>
      <c r="G61" s="176"/>
      <c r="H61" s="176">
        <f>F61-G61</f>
        <v>0</v>
      </c>
      <c r="I61" s="176"/>
      <c r="J61" s="176">
        <f>F61-I61</f>
        <v>0</v>
      </c>
      <c r="K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6">
        <f>AB61+AC61+AD61</f>
        <v>0</v>
      </c>
      <c r="AF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6">
        <f>AF61+AG61+AH61</f>
        <v>0</v>
      </c>
      <c r="AJ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6">
        <f>AJ61+AK61+AL61</f>
        <v>0</v>
      </c>
      <c r="AN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6">
        <f>AN61+AO61+AP61</f>
        <v>0</v>
      </c>
      <c r="AR61" s="176">
        <f>AE61+AI61+AM61+AQ61</f>
        <v>0</v>
      </c>
    </row>
    <row r="62" spans="2:44">
      <c r="B62" s="174" t="s">
        <v>550</v>
      </c>
      <c r="C62" s="175" t="s">
        <v>551</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
        <v>0</v>
      </c>
      <c r="G62" s="176"/>
      <c r="H62" s="176">
        <f t="shared" si="12"/>
        <v>0</v>
      </c>
      <c r="I62" s="176"/>
      <c r="J62" s="176">
        <f t="shared" si="13"/>
        <v>0</v>
      </c>
      <c r="K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6">
        <f t="shared" si="14"/>
        <v>0</v>
      </c>
      <c r="AF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6">
        <f t="shared" si="15"/>
        <v>0</v>
      </c>
      <c r="AJ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6">
        <f t="shared" si="16"/>
        <v>0</v>
      </c>
      <c r="AN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6">
        <f t="shared" si="17"/>
        <v>0</v>
      </c>
      <c r="AR62" s="176">
        <f t="shared" si="18"/>
        <v>0</v>
      </c>
    </row>
    <row r="63" spans="2:44">
      <c r="B63" s="174" t="s">
        <v>254</v>
      </c>
      <c r="C63" s="175" t="s">
        <v>138</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6">
        <f t="shared" si="11"/>
        <v>0</v>
      </c>
      <c r="G63" s="176"/>
      <c r="H63" s="176">
        <f t="shared" si="12"/>
        <v>0</v>
      </c>
      <c r="I63" s="176"/>
      <c r="J63" s="176">
        <f t="shared" si="13"/>
        <v>0</v>
      </c>
      <c r="K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6">
        <f t="shared" si="14"/>
        <v>0</v>
      </c>
      <c r="AF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6">
        <f t="shared" si="15"/>
        <v>0</v>
      </c>
      <c r="AJ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6">
        <f t="shared" si="16"/>
        <v>0</v>
      </c>
      <c r="AN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6">
        <f t="shared" si="17"/>
        <v>0</v>
      </c>
      <c r="AR63" s="176">
        <f t="shared" si="18"/>
        <v>0</v>
      </c>
    </row>
    <row r="64" spans="2:44">
      <c r="B64" s="174" t="s">
        <v>552</v>
      </c>
      <c r="C64" s="175" t="s">
        <v>553</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D64+E64</f>
        <v>0</v>
      </c>
      <c r="G64" s="176"/>
      <c r="H64" s="176">
        <f>F64-G64</f>
        <v>0</v>
      </c>
      <c r="I64" s="176"/>
      <c r="J64" s="176">
        <f>F64-I64</f>
        <v>0</v>
      </c>
      <c r="K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6">
        <f>AB64+AC64+AD64</f>
        <v>0</v>
      </c>
      <c r="AF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6">
        <f>AF64+AG64+AH64</f>
        <v>0</v>
      </c>
      <c r="AJ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6">
        <f>AJ64+AK64+AL64</f>
        <v>0</v>
      </c>
      <c r="AN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6">
        <f>AN64+AO64+AP64</f>
        <v>0</v>
      </c>
      <c r="AR64" s="176">
        <f>AE64+AI64+AM64+AQ64</f>
        <v>0</v>
      </c>
    </row>
    <row r="65" spans="2:44">
      <c r="B65" s="174" t="s">
        <v>554</v>
      </c>
      <c r="C65" s="175" t="s">
        <v>555</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
        <v>0</v>
      </c>
      <c r="G65" s="176"/>
      <c r="H65" s="176">
        <f t="shared" si="12"/>
        <v>0</v>
      </c>
      <c r="I65" s="176"/>
      <c r="J65" s="176">
        <f t="shared" si="13"/>
        <v>0</v>
      </c>
      <c r="K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6">
        <f t="shared" si="14"/>
        <v>0</v>
      </c>
      <c r="AF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6">
        <f t="shared" si="15"/>
        <v>0</v>
      </c>
      <c r="AJ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6">
        <f t="shared" si="16"/>
        <v>0</v>
      </c>
      <c r="AN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6">
        <f t="shared" si="17"/>
        <v>0</v>
      </c>
      <c r="AR65" s="176">
        <f t="shared" si="18"/>
        <v>0</v>
      </c>
    </row>
    <row r="66" spans="2:44">
      <c r="B66" s="174" t="s">
        <v>556</v>
      </c>
      <c r="C66" s="175" t="s">
        <v>557</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D66+E66</f>
        <v>0</v>
      </c>
      <c r="G66" s="176"/>
      <c r="H66" s="176">
        <f>F66-G66</f>
        <v>0</v>
      </c>
      <c r="I66" s="176"/>
      <c r="J66" s="176">
        <f>F66-I66</f>
        <v>0</v>
      </c>
      <c r="K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6">
        <f>AB66+AC66+AD66</f>
        <v>0</v>
      </c>
      <c r="AF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6">
        <f>AF66+AG66+AH66</f>
        <v>0</v>
      </c>
      <c r="AJ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6">
        <f>AJ66+AK66+AL66</f>
        <v>0</v>
      </c>
      <c r="AN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6">
        <f>AN66+AO66+AP66</f>
        <v>0</v>
      </c>
      <c r="AR66" s="176">
        <f>AE66+AI66+AM66+AQ66</f>
        <v>0</v>
      </c>
    </row>
    <row r="67" spans="2:44">
      <c r="B67" s="174" t="s">
        <v>558</v>
      </c>
      <c r="C67" s="175" t="s">
        <v>559</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
        <v>0</v>
      </c>
      <c r="G67" s="176"/>
      <c r="H67" s="176">
        <f t="shared" si="12"/>
        <v>0</v>
      </c>
      <c r="I67" s="176"/>
      <c r="J67" s="176">
        <f t="shared" si="13"/>
        <v>0</v>
      </c>
      <c r="K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6">
        <f t="shared" si="14"/>
        <v>0</v>
      </c>
      <c r="AF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6">
        <f t="shared" si="15"/>
        <v>0</v>
      </c>
      <c r="AJ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6">
        <f t="shared" si="16"/>
        <v>0</v>
      </c>
      <c r="AN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6">
        <f t="shared" si="17"/>
        <v>0</v>
      </c>
      <c r="AR67" s="176">
        <f t="shared" si="18"/>
        <v>0</v>
      </c>
    </row>
    <row r="68" spans="2:44">
      <c r="B68" s="174" t="s">
        <v>560</v>
      </c>
      <c r="C68" s="175" t="s">
        <v>561</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D68+E68</f>
        <v>0</v>
      </c>
      <c r="G68" s="176"/>
      <c r="H68" s="176">
        <f>F68-G68</f>
        <v>0</v>
      </c>
      <c r="I68" s="176"/>
      <c r="J68" s="176">
        <f>F68-I68</f>
        <v>0</v>
      </c>
      <c r="K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6">
        <f>AB68+AC68+AD68</f>
        <v>0</v>
      </c>
      <c r="AF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6">
        <f>AF68+AG68+AH68</f>
        <v>0</v>
      </c>
      <c r="AJ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6">
        <f>AJ68+AK68+AL68</f>
        <v>0</v>
      </c>
      <c r="AN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6">
        <f>AN68+AO68+AP68</f>
        <v>0</v>
      </c>
      <c r="AR68" s="176">
        <f>AE68+AI68+AM68+AQ68</f>
        <v>0</v>
      </c>
    </row>
    <row r="69" spans="2:44">
      <c r="B69" s="174" t="s">
        <v>562</v>
      </c>
      <c r="C69" s="175" t="s">
        <v>563</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
        <v>0</v>
      </c>
      <c r="G69" s="176"/>
      <c r="H69" s="176">
        <f t="shared" si="12"/>
        <v>0</v>
      </c>
      <c r="I69" s="176"/>
      <c r="J69" s="176">
        <f t="shared" si="13"/>
        <v>0</v>
      </c>
      <c r="K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6">
        <f t="shared" si="14"/>
        <v>0</v>
      </c>
      <c r="AF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6">
        <f t="shared" si="15"/>
        <v>0</v>
      </c>
      <c r="AJ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6">
        <f t="shared" si="16"/>
        <v>0</v>
      </c>
      <c r="AN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6">
        <f t="shared" si="17"/>
        <v>0</v>
      </c>
      <c r="AR69" s="176">
        <f t="shared" si="18"/>
        <v>0</v>
      </c>
    </row>
    <row r="70" spans="2:44">
      <c r="B70" s="174" t="s">
        <v>564</v>
      </c>
      <c r="C70" s="175" t="s">
        <v>565</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D70+E70</f>
        <v>0</v>
      </c>
      <c r="G70" s="176"/>
      <c r="H70" s="176">
        <f>F70-G70</f>
        <v>0</v>
      </c>
      <c r="I70" s="176"/>
      <c r="J70" s="176">
        <f>F70-I70</f>
        <v>0</v>
      </c>
      <c r="K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6">
        <f>AB70+AC70+AD70</f>
        <v>0</v>
      </c>
      <c r="AF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6">
        <f>AF70+AG70+AH70</f>
        <v>0</v>
      </c>
      <c r="AJ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6">
        <f>AJ70+AK70+AL70</f>
        <v>0</v>
      </c>
      <c r="AN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6">
        <f>AN70+AO70+AP70</f>
        <v>0</v>
      </c>
      <c r="AR70" s="176">
        <f>AE70+AI70+AM70+AQ70</f>
        <v>0</v>
      </c>
    </row>
    <row r="71" spans="2:44">
      <c r="B71" s="174" t="s">
        <v>566</v>
      </c>
      <c r="C71" s="175" t="s">
        <v>567</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D71+E71</f>
        <v>0</v>
      </c>
      <c r="G71" s="176"/>
      <c r="H71" s="176">
        <f t="shared" ref="H71:H82" si="20">F71-G71</f>
        <v>0</v>
      </c>
      <c r="I71" s="176"/>
      <c r="J71" s="176">
        <f t="shared" ref="J71:J82" si="21">F71-I71</f>
        <v>0</v>
      </c>
      <c r="K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6">
        <f t="shared" ref="AE71:AE82" si="22">AB71+AC71+AD71</f>
        <v>0</v>
      </c>
      <c r="AF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6">
        <f t="shared" ref="AI71:AI82" si="23">AF71+AG71+AH71</f>
        <v>0</v>
      </c>
      <c r="AJ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6">
        <f t="shared" ref="AM71:AM82" si="24">AJ71+AK71+AL71</f>
        <v>0</v>
      </c>
      <c r="AN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6">
        <f t="shared" ref="AQ71:AQ82" si="25">AN71+AO71+AP71</f>
        <v>0</v>
      </c>
      <c r="AR71" s="176">
        <f t="shared" ref="AR71:AR82" si="26">AE71+AI71+AM71+AQ71</f>
        <v>0</v>
      </c>
    </row>
    <row r="72" spans="2:44">
      <c r="B72" s="174" t="s">
        <v>267</v>
      </c>
      <c r="C72" s="175" t="s">
        <v>151</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
        <v>0</v>
      </c>
      <c r="G72" s="176"/>
      <c r="H72" s="176">
        <f t="shared" si="20"/>
        <v>0</v>
      </c>
      <c r="I72" s="176"/>
      <c r="J72" s="176">
        <f t="shared" si="21"/>
        <v>0</v>
      </c>
      <c r="K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6">
        <f t="shared" si="22"/>
        <v>0</v>
      </c>
      <c r="AF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6">
        <f t="shared" si="23"/>
        <v>0</v>
      </c>
      <c r="AJ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6">
        <f t="shared" si="24"/>
        <v>0</v>
      </c>
      <c r="AN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6">
        <f t="shared" si="25"/>
        <v>0</v>
      </c>
      <c r="AR72" s="176">
        <f t="shared" si="26"/>
        <v>0</v>
      </c>
    </row>
    <row r="73" spans="2:44">
      <c r="B73" s="174" t="s">
        <v>568</v>
      </c>
      <c r="C73" s="175" t="s">
        <v>569</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
        <v>0</v>
      </c>
      <c r="G73" s="176"/>
      <c r="H73" s="176">
        <f t="shared" si="20"/>
        <v>0</v>
      </c>
      <c r="I73" s="176"/>
      <c r="J73" s="176">
        <f t="shared" si="21"/>
        <v>0</v>
      </c>
      <c r="K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6">
        <f t="shared" si="22"/>
        <v>0</v>
      </c>
      <c r="AF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6">
        <f t="shared" si="23"/>
        <v>0</v>
      </c>
      <c r="AJ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6">
        <f t="shared" si="24"/>
        <v>0</v>
      </c>
      <c r="AN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6">
        <f t="shared" si="25"/>
        <v>0</v>
      </c>
      <c r="AR73" s="176">
        <f t="shared" si="26"/>
        <v>0</v>
      </c>
    </row>
    <row r="74" spans="2:44">
      <c r="B74" s="174" t="s">
        <v>570</v>
      </c>
      <c r="C74" s="175" t="s">
        <v>571</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
        <v>0</v>
      </c>
      <c r="G74" s="176"/>
      <c r="H74" s="176">
        <f t="shared" si="20"/>
        <v>0</v>
      </c>
      <c r="I74" s="176"/>
      <c r="J74" s="176">
        <f t="shared" si="21"/>
        <v>0</v>
      </c>
      <c r="K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6">
        <f t="shared" si="22"/>
        <v>0</v>
      </c>
      <c r="AF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6">
        <f t="shared" si="23"/>
        <v>0</v>
      </c>
      <c r="AJ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6">
        <f t="shared" si="24"/>
        <v>0</v>
      </c>
      <c r="AN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6">
        <f t="shared" si="25"/>
        <v>0</v>
      </c>
      <c r="AR74" s="176">
        <f t="shared" si="26"/>
        <v>0</v>
      </c>
    </row>
    <row r="75" spans="2:44">
      <c r="B75" s="174" t="s">
        <v>572</v>
      </c>
      <c r="C75" s="175" t="s">
        <v>573</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
        <v>0</v>
      </c>
      <c r="G75" s="176"/>
      <c r="H75" s="176">
        <f t="shared" si="20"/>
        <v>0</v>
      </c>
      <c r="I75" s="176"/>
      <c r="J75" s="176">
        <f t="shared" si="21"/>
        <v>0</v>
      </c>
      <c r="K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6">
        <f t="shared" si="22"/>
        <v>0</v>
      </c>
      <c r="AF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6">
        <f t="shared" si="23"/>
        <v>0</v>
      </c>
      <c r="AJ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6">
        <f t="shared" si="24"/>
        <v>0</v>
      </c>
      <c r="AN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6">
        <f t="shared" si="25"/>
        <v>0</v>
      </c>
      <c r="AR75" s="176">
        <f t="shared" si="26"/>
        <v>0</v>
      </c>
    </row>
    <row r="76" spans="2:44">
      <c r="B76" s="174" t="s">
        <v>574</v>
      </c>
      <c r="C76" s="175" t="s">
        <v>575</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
        <v>0</v>
      </c>
      <c r="G76" s="176"/>
      <c r="H76" s="176">
        <f t="shared" si="20"/>
        <v>0</v>
      </c>
      <c r="I76" s="176"/>
      <c r="J76" s="176">
        <f t="shared" si="21"/>
        <v>0</v>
      </c>
      <c r="K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6">
        <f t="shared" si="22"/>
        <v>0</v>
      </c>
      <c r="AF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6">
        <f t="shared" si="23"/>
        <v>0</v>
      </c>
      <c r="AJ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6">
        <f t="shared" si="24"/>
        <v>0</v>
      </c>
      <c r="AN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6">
        <f t="shared" si="25"/>
        <v>0</v>
      </c>
      <c r="AR76" s="176">
        <f t="shared" si="26"/>
        <v>0</v>
      </c>
    </row>
    <row r="77" spans="2:44">
      <c r="B77" s="174" t="s">
        <v>576</v>
      </c>
      <c r="C77" s="175" t="s">
        <v>577</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
        <v>0</v>
      </c>
      <c r="G77" s="176"/>
      <c r="H77" s="176">
        <f t="shared" si="20"/>
        <v>0</v>
      </c>
      <c r="I77" s="176"/>
      <c r="J77" s="176">
        <f t="shared" si="21"/>
        <v>0</v>
      </c>
      <c r="K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6">
        <f t="shared" si="22"/>
        <v>0</v>
      </c>
      <c r="AF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6">
        <f t="shared" si="23"/>
        <v>0</v>
      </c>
      <c r="AJ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6">
        <f t="shared" si="24"/>
        <v>0</v>
      </c>
      <c r="AN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6">
        <f t="shared" si="25"/>
        <v>0</v>
      </c>
      <c r="AR77" s="176">
        <f t="shared" si="26"/>
        <v>0</v>
      </c>
    </row>
    <row r="78" spans="2:44">
      <c r="B78" s="174" t="s">
        <v>578</v>
      </c>
      <c r="C78" s="175" t="s">
        <v>579</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
        <v>0</v>
      </c>
      <c r="G78" s="176"/>
      <c r="H78" s="176">
        <f t="shared" si="20"/>
        <v>0</v>
      </c>
      <c r="I78" s="176"/>
      <c r="J78" s="176">
        <f t="shared" si="21"/>
        <v>0</v>
      </c>
      <c r="K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6">
        <f t="shared" si="22"/>
        <v>0</v>
      </c>
      <c r="AF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6">
        <f t="shared" si="23"/>
        <v>0</v>
      </c>
      <c r="AJ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6">
        <f t="shared" si="24"/>
        <v>0</v>
      </c>
      <c r="AN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6">
        <f t="shared" si="25"/>
        <v>0</v>
      </c>
      <c r="AR78" s="176">
        <f t="shared" si="26"/>
        <v>0</v>
      </c>
    </row>
    <row r="79" spans="2:44">
      <c r="B79" s="174" t="s">
        <v>580</v>
      </c>
      <c r="C79" s="175" t="s">
        <v>581</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
        <v>0</v>
      </c>
      <c r="G79" s="176"/>
      <c r="H79" s="176">
        <f t="shared" si="20"/>
        <v>0</v>
      </c>
      <c r="I79" s="176"/>
      <c r="J79" s="176">
        <f t="shared" si="21"/>
        <v>0</v>
      </c>
      <c r="K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6">
        <f t="shared" si="22"/>
        <v>0</v>
      </c>
      <c r="AF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6">
        <f t="shared" si="23"/>
        <v>0</v>
      </c>
      <c r="AJ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6">
        <f t="shared" si="24"/>
        <v>0</v>
      </c>
      <c r="AN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6">
        <f t="shared" si="25"/>
        <v>0</v>
      </c>
      <c r="AR79" s="176">
        <f t="shared" si="26"/>
        <v>0</v>
      </c>
    </row>
    <row r="80" spans="2:44">
      <c r="B80" s="174" t="s">
        <v>582</v>
      </c>
      <c r="C80" s="175" t="s">
        <v>583</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
        <v>0</v>
      </c>
      <c r="G80" s="176"/>
      <c r="H80" s="176">
        <f t="shared" si="20"/>
        <v>0</v>
      </c>
      <c r="I80" s="176"/>
      <c r="J80" s="176">
        <f t="shared" si="21"/>
        <v>0</v>
      </c>
      <c r="K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6">
        <f t="shared" si="22"/>
        <v>0</v>
      </c>
      <c r="AF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6">
        <f t="shared" si="23"/>
        <v>0</v>
      </c>
      <c r="AJ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6">
        <f t="shared" si="24"/>
        <v>0</v>
      </c>
      <c r="AN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6">
        <f t="shared" si="25"/>
        <v>0</v>
      </c>
      <c r="AR80" s="176">
        <f t="shared" si="26"/>
        <v>0</v>
      </c>
    </row>
    <row r="81" spans="2:44">
      <c r="B81" s="174" t="s">
        <v>584</v>
      </c>
      <c r="C81" s="175" t="s">
        <v>585</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
        <v>0</v>
      </c>
      <c r="G81" s="176"/>
      <c r="H81" s="176">
        <f t="shared" si="20"/>
        <v>0</v>
      </c>
      <c r="I81" s="176"/>
      <c r="J81" s="176">
        <f t="shared" si="21"/>
        <v>0</v>
      </c>
      <c r="K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6">
        <f t="shared" si="22"/>
        <v>0</v>
      </c>
      <c r="AF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6">
        <f t="shared" si="23"/>
        <v>0</v>
      </c>
      <c r="AJ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6">
        <f t="shared" si="24"/>
        <v>0</v>
      </c>
      <c r="AN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6">
        <f t="shared" si="25"/>
        <v>0</v>
      </c>
      <c r="AR81" s="176">
        <f t="shared" si="26"/>
        <v>0</v>
      </c>
    </row>
    <row r="82" spans="2:44">
      <c r="B82" s="174" t="s">
        <v>586</v>
      </c>
      <c r="C82" s="175" t="s">
        <v>587</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
        <v>0</v>
      </c>
      <c r="G82" s="176"/>
      <c r="H82" s="176">
        <f t="shared" si="20"/>
        <v>0</v>
      </c>
      <c r="I82" s="176"/>
      <c r="J82" s="176">
        <f t="shared" si="21"/>
        <v>0</v>
      </c>
      <c r="K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6">
        <f t="shared" si="22"/>
        <v>0</v>
      </c>
      <c r="AF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6">
        <f t="shared" si="23"/>
        <v>0</v>
      </c>
      <c r="AJ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6">
        <f t="shared" si="24"/>
        <v>0</v>
      </c>
      <c r="AN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6">
        <f t="shared" si="25"/>
        <v>0</v>
      </c>
      <c r="AR82" s="176">
        <f t="shared" si="26"/>
        <v>0</v>
      </c>
    </row>
    <row r="83" spans="2:44">
      <c r="B83" s="183" t="s">
        <v>255</v>
      </c>
      <c r="C83" s="184" t="s">
        <v>139</v>
      </c>
      <c r="D83" s="185">
        <f>SUM(D84:D88)</f>
        <v>0</v>
      </c>
      <c r="E83" s="185">
        <f>SUM(E84:E88)</f>
        <v>0</v>
      </c>
      <c r="F83" s="185">
        <f t="shared" ref="F83:F89" si="27">D83+E83</f>
        <v>0</v>
      </c>
      <c r="G83" s="185">
        <f>SUM(G84:G88)</f>
        <v>0</v>
      </c>
      <c r="H83" s="185">
        <f t="shared" ref="H83:H89" si="28">F83-G83</f>
        <v>0</v>
      </c>
      <c r="I83" s="185">
        <f>SUM(I84:I88)</f>
        <v>0</v>
      </c>
      <c r="J83" s="185">
        <f t="shared" ref="J83:J89" si="29">F83-I83</f>
        <v>0</v>
      </c>
      <c r="K83" s="185">
        <f t="shared" ref="K83:AD83" si="30">SUM(K84:K88)</f>
        <v>0</v>
      </c>
      <c r="L83" s="185">
        <f t="shared" si="30"/>
        <v>0</v>
      </c>
      <c r="M83" s="185">
        <f t="shared" si="30"/>
        <v>0</v>
      </c>
      <c r="N83" s="185">
        <f t="shared" si="30"/>
        <v>0</v>
      </c>
      <c r="O83" s="185">
        <f t="shared" si="30"/>
        <v>0</v>
      </c>
      <c r="P83" s="185">
        <f>SUM(P84:P88)</f>
        <v>0</v>
      </c>
      <c r="Q83" s="185">
        <f>SUM(Q84:Q88)</f>
        <v>0</v>
      </c>
      <c r="R83" s="185">
        <f t="shared" si="30"/>
        <v>0</v>
      </c>
      <c r="S83" s="185">
        <f t="shared" si="30"/>
        <v>0</v>
      </c>
      <c r="T83" s="185">
        <f>SUM(T84:T88)</f>
        <v>0</v>
      </c>
      <c r="U83" s="185">
        <f t="shared" si="30"/>
        <v>0</v>
      </c>
      <c r="V83" s="185">
        <f t="shared" si="30"/>
        <v>0</v>
      </c>
      <c r="W83" s="185">
        <f>SUM(W84:W88)</f>
        <v>0</v>
      </c>
      <c r="X83" s="185">
        <f t="shared" si="30"/>
        <v>0</v>
      </c>
      <c r="Y83" s="185">
        <f>SUM(Y84:Y88)</f>
        <v>0</v>
      </c>
      <c r="Z83" s="185">
        <f>SUM(Z84:Z88)</f>
        <v>0</v>
      </c>
      <c r="AA83" s="185">
        <f t="shared" si="30"/>
        <v>0</v>
      </c>
      <c r="AB83" s="185">
        <f t="shared" si="30"/>
        <v>0</v>
      </c>
      <c r="AC83" s="185">
        <f t="shared" si="30"/>
        <v>0</v>
      </c>
      <c r="AD83" s="185">
        <f t="shared" si="30"/>
        <v>0</v>
      </c>
      <c r="AE83" s="185">
        <f t="shared" ref="AE83:AE89" si="31">AB83+AC83+AD83</f>
        <v>0</v>
      </c>
      <c r="AF83" s="185">
        <f>SUM(AF84:AF88)</f>
        <v>0</v>
      </c>
      <c r="AG83" s="185">
        <f>SUM(AG84:AG88)</f>
        <v>0</v>
      </c>
      <c r="AH83" s="185">
        <f>SUM(AH84:AH88)</f>
        <v>0</v>
      </c>
      <c r="AI83" s="185">
        <f t="shared" ref="AI83:AI89" si="32">AF83+AG83+AH83</f>
        <v>0</v>
      </c>
      <c r="AJ83" s="185">
        <f>SUM(AJ84:AJ88)</f>
        <v>0</v>
      </c>
      <c r="AK83" s="185">
        <f>SUM(AK84:AK88)</f>
        <v>0</v>
      </c>
      <c r="AL83" s="185">
        <f>SUM(AL84:AL88)</f>
        <v>0</v>
      </c>
      <c r="AM83" s="185">
        <f t="shared" ref="AM83:AM89" si="33">AJ83+AK83+AL83</f>
        <v>0</v>
      </c>
      <c r="AN83" s="185">
        <f>SUM(AN84:AN88)</f>
        <v>0</v>
      </c>
      <c r="AO83" s="185">
        <f>SUM(AO84:AO88)</f>
        <v>0</v>
      </c>
      <c r="AP83" s="185">
        <f>SUM(AP84:AP88)</f>
        <v>0</v>
      </c>
      <c r="AQ83" s="185">
        <f t="shared" ref="AQ83:AQ89" si="34">AN83+AO83+AP83</f>
        <v>0</v>
      </c>
      <c r="AR83" s="185">
        <f t="shared" ref="AR83:AR89" si="35">AE83+AI83+AM83+AQ83</f>
        <v>0</v>
      </c>
    </row>
    <row r="84" spans="2:44">
      <c r="B84" s="174" t="s">
        <v>256</v>
      </c>
      <c r="C84" s="175" t="s">
        <v>140</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27"/>
        <v>0</v>
      </c>
      <c r="G84" s="176"/>
      <c r="H84" s="176">
        <f t="shared" si="28"/>
        <v>0</v>
      </c>
      <c r="I84" s="176"/>
      <c r="J84" s="176">
        <f t="shared" si="29"/>
        <v>0</v>
      </c>
      <c r="K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6">
        <f t="shared" si="31"/>
        <v>0</v>
      </c>
      <c r="AF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6">
        <f t="shared" si="32"/>
        <v>0</v>
      </c>
      <c r="AJ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6">
        <f t="shared" si="33"/>
        <v>0</v>
      </c>
      <c r="AN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6">
        <f t="shared" si="34"/>
        <v>0</v>
      </c>
      <c r="AR84" s="176">
        <f t="shared" si="35"/>
        <v>0</v>
      </c>
    </row>
    <row r="85" spans="2:44">
      <c r="B85" s="174" t="s">
        <v>588</v>
      </c>
      <c r="C85" s="175" t="s">
        <v>589</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si="27"/>
        <v>0</v>
      </c>
      <c r="G85" s="176"/>
      <c r="H85" s="176">
        <f t="shared" si="28"/>
        <v>0</v>
      </c>
      <c r="I85" s="176"/>
      <c r="J85" s="176">
        <f t="shared" si="29"/>
        <v>0</v>
      </c>
      <c r="K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6">
        <f t="shared" si="31"/>
        <v>0</v>
      </c>
      <c r="AF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6">
        <f t="shared" si="32"/>
        <v>0</v>
      </c>
      <c r="AJ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6">
        <f t="shared" si="33"/>
        <v>0</v>
      </c>
      <c r="AN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6">
        <f t="shared" si="34"/>
        <v>0</v>
      </c>
      <c r="AR85" s="176">
        <f t="shared" si="35"/>
        <v>0</v>
      </c>
    </row>
    <row r="86" spans="2:44">
      <c r="B86" s="174" t="s">
        <v>257</v>
      </c>
      <c r="C86" s="175" t="s">
        <v>141</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7"/>
        <v>0</v>
      </c>
      <c r="G86" s="176"/>
      <c r="H86" s="176">
        <f t="shared" si="28"/>
        <v>0</v>
      </c>
      <c r="I86" s="176"/>
      <c r="J86" s="176">
        <f t="shared" si="29"/>
        <v>0</v>
      </c>
      <c r="K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6">
        <f t="shared" si="31"/>
        <v>0</v>
      </c>
      <c r="AF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6">
        <f t="shared" si="32"/>
        <v>0</v>
      </c>
      <c r="AJ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6">
        <f t="shared" si="33"/>
        <v>0</v>
      </c>
      <c r="AN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6">
        <f t="shared" si="34"/>
        <v>0</v>
      </c>
      <c r="AR86" s="176">
        <f t="shared" si="35"/>
        <v>0</v>
      </c>
    </row>
    <row r="87" spans="2:44">
      <c r="B87" s="174" t="s">
        <v>590</v>
      </c>
      <c r="C87" s="175" t="s">
        <v>591</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si="27"/>
        <v>0</v>
      </c>
      <c r="G87" s="176"/>
      <c r="H87" s="176">
        <f t="shared" si="28"/>
        <v>0</v>
      </c>
      <c r="I87" s="176"/>
      <c r="J87" s="176">
        <f t="shared" si="29"/>
        <v>0</v>
      </c>
      <c r="K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6">
        <f t="shared" si="31"/>
        <v>0</v>
      </c>
      <c r="AF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6">
        <f t="shared" si="32"/>
        <v>0</v>
      </c>
      <c r="AJ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6">
        <f t="shared" si="33"/>
        <v>0</v>
      </c>
      <c r="AN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6">
        <f t="shared" si="34"/>
        <v>0</v>
      </c>
      <c r="AR87" s="176">
        <f t="shared" si="35"/>
        <v>0</v>
      </c>
    </row>
    <row r="88" spans="2:44">
      <c r="B88" s="174" t="s">
        <v>592</v>
      </c>
      <c r="C88" s="175" t="s">
        <v>593</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7"/>
        <v>0</v>
      </c>
      <c r="G88" s="176"/>
      <c r="H88" s="176">
        <f t="shared" si="28"/>
        <v>0</v>
      </c>
      <c r="I88" s="176"/>
      <c r="J88" s="176">
        <f t="shared" si="29"/>
        <v>0</v>
      </c>
      <c r="K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6">
        <f t="shared" si="31"/>
        <v>0</v>
      </c>
      <c r="AF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6">
        <f t="shared" si="32"/>
        <v>0</v>
      </c>
      <c r="AJ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6">
        <f t="shared" si="33"/>
        <v>0</v>
      </c>
      <c r="AN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6">
        <f t="shared" si="34"/>
        <v>0</v>
      </c>
      <c r="AR88" s="176">
        <f t="shared" si="35"/>
        <v>0</v>
      </c>
    </row>
    <row r="89" spans="2:44">
      <c r="B89" s="183" t="s">
        <v>258</v>
      </c>
      <c r="C89" s="184" t="s">
        <v>142</v>
      </c>
      <c r="D89" s="185">
        <f>SUM(D90:D95)</f>
        <v>0</v>
      </c>
      <c r="E89" s="185">
        <f>SUM(E90:E95)</f>
        <v>0</v>
      </c>
      <c r="F89" s="185">
        <f t="shared" si="27"/>
        <v>0</v>
      </c>
      <c r="G89" s="185">
        <f>SUM(G90:G95)</f>
        <v>0</v>
      </c>
      <c r="H89" s="185">
        <f t="shared" si="28"/>
        <v>0</v>
      </c>
      <c r="I89" s="185">
        <f>SUM(I90:I95)</f>
        <v>0</v>
      </c>
      <c r="J89" s="185">
        <f t="shared" si="29"/>
        <v>0</v>
      </c>
      <c r="K89" s="185">
        <f t="shared" ref="K89:AP89" si="36">SUM(K90:K95)</f>
        <v>0</v>
      </c>
      <c r="L89" s="185">
        <f t="shared" si="36"/>
        <v>0</v>
      </c>
      <c r="M89" s="185">
        <f t="shared" si="36"/>
        <v>0</v>
      </c>
      <c r="N89" s="185">
        <f t="shared" si="36"/>
        <v>0</v>
      </c>
      <c r="O89" s="185">
        <f t="shared" si="36"/>
        <v>0</v>
      </c>
      <c r="P89" s="185">
        <f>SUM(P90:P95)</f>
        <v>0</v>
      </c>
      <c r="Q89" s="185">
        <f>SUM(Q90:Q95)</f>
        <v>0</v>
      </c>
      <c r="R89" s="185">
        <f t="shared" si="36"/>
        <v>0</v>
      </c>
      <c r="S89" s="185">
        <f t="shared" si="36"/>
        <v>0</v>
      </c>
      <c r="T89" s="185">
        <f>SUM(T90:T95)</f>
        <v>0</v>
      </c>
      <c r="U89" s="185">
        <f t="shared" si="36"/>
        <v>0</v>
      </c>
      <c r="V89" s="185">
        <f t="shared" si="36"/>
        <v>0</v>
      </c>
      <c r="W89" s="185">
        <f>SUM(W90:W95)</f>
        <v>0</v>
      </c>
      <c r="X89" s="185">
        <f t="shared" si="36"/>
        <v>0</v>
      </c>
      <c r="Y89" s="185">
        <f>SUM(Y90:Y95)</f>
        <v>0</v>
      </c>
      <c r="Z89" s="185">
        <f>SUM(Z90:Z95)</f>
        <v>0</v>
      </c>
      <c r="AA89" s="185">
        <f t="shared" si="36"/>
        <v>0</v>
      </c>
      <c r="AB89" s="185">
        <f t="shared" si="36"/>
        <v>0</v>
      </c>
      <c r="AC89" s="185">
        <f t="shared" si="36"/>
        <v>0</v>
      </c>
      <c r="AD89" s="185">
        <f t="shared" si="36"/>
        <v>0</v>
      </c>
      <c r="AE89" s="185">
        <f t="shared" si="31"/>
        <v>0</v>
      </c>
      <c r="AF89" s="185">
        <f t="shared" si="36"/>
        <v>0</v>
      </c>
      <c r="AG89" s="185">
        <f t="shared" si="36"/>
        <v>0</v>
      </c>
      <c r="AH89" s="185">
        <f t="shared" si="36"/>
        <v>0</v>
      </c>
      <c r="AI89" s="185">
        <f t="shared" si="32"/>
        <v>0</v>
      </c>
      <c r="AJ89" s="185">
        <f t="shared" si="36"/>
        <v>0</v>
      </c>
      <c r="AK89" s="185">
        <f t="shared" si="36"/>
        <v>0</v>
      </c>
      <c r="AL89" s="185">
        <f t="shared" si="36"/>
        <v>0</v>
      </c>
      <c r="AM89" s="185">
        <f t="shared" si="33"/>
        <v>0</v>
      </c>
      <c r="AN89" s="185">
        <f t="shared" si="36"/>
        <v>0</v>
      </c>
      <c r="AO89" s="185">
        <f t="shared" si="36"/>
        <v>0</v>
      </c>
      <c r="AP89" s="185">
        <f t="shared" si="36"/>
        <v>0</v>
      </c>
      <c r="AQ89" s="185">
        <f t="shared" si="34"/>
        <v>0</v>
      </c>
      <c r="AR89" s="185">
        <f t="shared" si="35"/>
        <v>0</v>
      </c>
    </row>
    <row r="90" spans="2:44">
      <c r="B90" s="174" t="s">
        <v>259</v>
      </c>
      <c r="C90" s="175" t="s">
        <v>143</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37">D90+E90</f>
        <v>0</v>
      </c>
      <c r="G90" s="176"/>
      <c r="H90" s="176">
        <f t="shared" ref="H90:H95" si="38">F90-G90</f>
        <v>0</v>
      </c>
      <c r="I90" s="176"/>
      <c r="J90" s="176">
        <f t="shared" ref="J90:J95" si="39">F90-I90</f>
        <v>0</v>
      </c>
      <c r="K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6">
        <f t="shared" ref="AE90:AE95" si="40">AB90+AC90+AD90</f>
        <v>0</v>
      </c>
      <c r="AF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6">
        <f t="shared" ref="AI90:AI95" si="41">AF90+AG90+AH90</f>
        <v>0</v>
      </c>
      <c r="AJ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6">
        <f t="shared" ref="AM90:AM95" si="42">AJ90+AK90+AL90</f>
        <v>0</v>
      </c>
      <c r="AN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6">
        <f t="shared" ref="AQ90:AQ95" si="43">AN90+AO90+AP90</f>
        <v>0</v>
      </c>
      <c r="AR90" s="176">
        <f t="shared" ref="AR90:AR95" si="44">AE90+AI90+AM90+AQ90</f>
        <v>0</v>
      </c>
    </row>
    <row r="91" spans="2:44">
      <c r="B91" s="174" t="s">
        <v>594</v>
      </c>
      <c r="C91" s="175" t="s">
        <v>595</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37"/>
        <v>0</v>
      </c>
      <c r="G91" s="176"/>
      <c r="H91" s="176">
        <f t="shared" si="38"/>
        <v>0</v>
      </c>
      <c r="I91" s="176"/>
      <c r="J91" s="176">
        <f t="shared" si="39"/>
        <v>0</v>
      </c>
      <c r="K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6">
        <f t="shared" si="40"/>
        <v>0</v>
      </c>
      <c r="AF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6">
        <f t="shared" si="41"/>
        <v>0</v>
      </c>
      <c r="AJ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6">
        <f t="shared" si="42"/>
        <v>0</v>
      </c>
      <c r="AN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6">
        <f t="shared" si="43"/>
        <v>0</v>
      </c>
      <c r="AR91" s="176">
        <f t="shared" si="44"/>
        <v>0</v>
      </c>
    </row>
    <row r="92" spans="2:44">
      <c r="B92" s="174" t="s">
        <v>260</v>
      </c>
      <c r="C92" s="175" t="s">
        <v>144</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D92+E92</f>
        <v>0</v>
      </c>
      <c r="G92" s="176"/>
      <c r="H92" s="176">
        <f>F92-G92</f>
        <v>0</v>
      </c>
      <c r="I92" s="176"/>
      <c r="J92" s="176">
        <f>F92-I92</f>
        <v>0</v>
      </c>
      <c r="K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6">
        <f>AB92+AC92+AD92</f>
        <v>0</v>
      </c>
      <c r="AF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6">
        <f>AF92+AG92+AH92</f>
        <v>0</v>
      </c>
      <c r="AJ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6">
        <f>AJ92+AK92+AL92</f>
        <v>0</v>
      </c>
      <c r="AN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6">
        <f>AN92+AO92+AP92</f>
        <v>0</v>
      </c>
      <c r="AR92" s="176">
        <f>AE92+AI92+AM92+AQ92</f>
        <v>0</v>
      </c>
    </row>
    <row r="93" spans="2:44">
      <c r="B93" s="174" t="s">
        <v>596</v>
      </c>
      <c r="C93" s="175" t="s">
        <v>597</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D93+E93</f>
        <v>0</v>
      </c>
      <c r="G93" s="176"/>
      <c r="H93" s="176">
        <f>F93-G93</f>
        <v>0</v>
      </c>
      <c r="I93" s="176"/>
      <c r="J93" s="176">
        <f>F93-I93</f>
        <v>0</v>
      </c>
      <c r="K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6">
        <f>AB93+AC93+AD93</f>
        <v>0</v>
      </c>
      <c r="AF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6">
        <f>AF93+AG93+AH93</f>
        <v>0</v>
      </c>
      <c r="AJ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6">
        <f>AJ93+AK93+AL93</f>
        <v>0</v>
      </c>
      <c r="AN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6">
        <f>AN93+AO93+AP93</f>
        <v>0</v>
      </c>
      <c r="AR93" s="176">
        <f>AE93+AI93+AM93+AQ93</f>
        <v>0</v>
      </c>
    </row>
    <row r="94" spans="2:44">
      <c r="B94" s="174" t="s">
        <v>598</v>
      </c>
      <c r="C94" s="175" t="s">
        <v>599</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D94+E94</f>
        <v>0</v>
      </c>
      <c r="G94" s="176"/>
      <c r="H94" s="176">
        <f>F94-G94</f>
        <v>0</v>
      </c>
      <c r="I94" s="176"/>
      <c r="J94" s="176">
        <f>F94-I94</f>
        <v>0</v>
      </c>
      <c r="K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6">
        <f>AB94+AC94+AD94</f>
        <v>0</v>
      </c>
      <c r="AF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6">
        <f>AF94+AG94+AH94</f>
        <v>0</v>
      </c>
      <c r="AJ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6">
        <f>AJ94+AK94+AL94</f>
        <v>0</v>
      </c>
      <c r="AN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6">
        <f>AN94+AO94+AP94</f>
        <v>0</v>
      </c>
      <c r="AR94" s="176">
        <f>AE94+AI94+AM94+AQ94</f>
        <v>0</v>
      </c>
    </row>
    <row r="95" spans="2:44">
      <c r="B95" s="174" t="s">
        <v>600</v>
      </c>
      <c r="C95" s="175" t="s">
        <v>601</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37"/>
        <v>0</v>
      </c>
      <c r="G95" s="176"/>
      <c r="H95" s="176">
        <f t="shared" si="38"/>
        <v>0</v>
      </c>
      <c r="I95" s="176"/>
      <c r="J95" s="176">
        <f t="shared" si="39"/>
        <v>0</v>
      </c>
      <c r="K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6">
        <f t="shared" si="40"/>
        <v>0</v>
      </c>
      <c r="AF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6">
        <f t="shared" si="41"/>
        <v>0</v>
      </c>
      <c r="AJ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6">
        <f t="shared" si="42"/>
        <v>0</v>
      </c>
      <c r="AN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6">
        <f t="shared" si="43"/>
        <v>0</v>
      </c>
      <c r="AR95" s="176">
        <f t="shared" si="44"/>
        <v>0</v>
      </c>
    </row>
    <row r="96" spans="2:44">
      <c r="B96" s="183" t="s">
        <v>261</v>
      </c>
      <c r="C96" s="184" t="s">
        <v>145</v>
      </c>
      <c r="D96" s="185">
        <f>SUM(D97:D105)</f>
        <v>0</v>
      </c>
      <c r="E96" s="185">
        <f>SUM(E97:E105)</f>
        <v>0</v>
      </c>
      <c r="F96" s="185">
        <f t="shared" ref="F96:F119" si="45">D96+E96</f>
        <v>0</v>
      </c>
      <c r="G96" s="185">
        <f>SUM(G97:G105)</f>
        <v>0</v>
      </c>
      <c r="H96" s="185">
        <f t="shared" ref="H96:H107" si="46">F96-G96</f>
        <v>0</v>
      </c>
      <c r="I96" s="185">
        <f>SUM(I97:I105)</f>
        <v>0</v>
      </c>
      <c r="J96" s="185">
        <f t="shared" ref="J96:J107" si="47">F96-I96</f>
        <v>0</v>
      </c>
      <c r="K96" s="185">
        <f t="shared" ref="K96:AD96" si="48">SUM(K97:K105)</f>
        <v>0</v>
      </c>
      <c r="L96" s="185">
        <f t="shared" si="48"/>
        <v>0</v>
      </c>
      <c r="M96" s="185">
        <f t="shared" si="48"/>
        <v>0</v>
      </c>
      <c r="N96" s="185">
        <f t="shared" si="48"/>
        <v>0</v>
      </c>
      <c r="O96" s="185">
        <f t="shared" si="48"/>
        <v>0</v>
      </c>
      <c r="P96" s="185">
        <f>SUM(P97:P105)</f>
        <v>0</v>
      </c>
      <c r="Q96" s="185">
        <f>SUM(Q97:Q105)</f>
        <v>0</v>
      </c>
      <c r="R96" s="185">
        <f t="shared" si="48"/>
        <v>0</v>
      </c>
      <c r="S96" s="185">
        <f t="shared" si="48"/>
        <v>0</v>
      </c>
      <c r="T96" s="185">
        <f>SUM(T97:T105)</f>
        <v>0</v>
      </c>
      <c r="U96" s="185">
        <f t="shared" si="48"/>
        <v>0</v>
      </c>
      <c r="V96" s="185">
        <f t="shared" si="48"/>
        <v>0</v>
      </c>
      <c r="W96" s="185">
        <f>SUM(W97:W105)</f>
        <v>0</v>
      </c>
      <c r="X96" s="185">
        <f t="shared" si="48"/>
        <v>0</v>
      </c>
      <c r="Y96" s="185">
        <f>SUM(Y97:Y105)</f>
        <v>0</v>
      </c>
      <c r="Z96" s="185">
        <f>SUM(Z97:Z105)</f>
        <v>0</v>
      </c>
      <c r="AA96" s="185">
        <f t="shared" si="48"/>
        <v>0</v>
      </c>
      <c r="AB96" s="185">
        <f t="shared" si="48"/>
        <v>0</v>
      </c>
      <c r="AC96" s="185">
        <f t="shared" si="48"/>
        <v>0</v>
      </c>
      <c r="AD96" s="185">
        <f t="shared" si="48"/>
        <v>0</v>
      </c>
      <c r="AE96" s="185">
        <f t="shared" ref="AE96:AE107" si="49">AB96+AC96+AD96</f>
        <v>0</v>
      </c>
      <c r="AF96" s="185">
        <f>SUM(AF97:AF105)</f>
        <v>0</v>
      </c>
      <c r="AG96" s="185">
        <f>SUM(AG97:AG105)</f>
        <v>0</v>
      </c>
      <c r="AH96" s="185">
        <f>SUM(AH97:AH105)</f>
        <v>0</v>
      </c>
      <c r="AI96" s="185">
        <f t="shared" ref="AI96:AI107" si="50">AF96+AG96+AH96</f>
        <v>0</v>
      </c>
      <c r="AJ96" s="185">
        <f>SUM(AJ97:AJ105)</f>
        <v>0</v>
      </c>
      <c r="AK96" s="185">
        <f>SUM(AK97:AK105)</f>
        <v>0</v>
      </c>
      <c r="AL96" s="185">
        <f>SUM(AL97:AL105)</f>
        <v>0</v>
      </c>
      <c r="AM96" s="185">
        <f t="shared" ref="AM96:AM107" si="51">AJ96+AK96+AL96</f>
        <v>0</v>
      </c>
      <c r="AN96" s="185">
        <f>SUM(AN97:AN105)</f>
        <v>0</v>
      </c>
      <c r="AO96" s="185">
        <f>SUM(AO97:AO105)</f>
        <v>0</v>
      </c>
      <c r="AP96" s="185">
        <f>SUM(AP97:AP105)</f>
        <v>0</v>
      </c>
      <c r="AQ96" s="185">
        <f t="shared" ref="AQ96:AQ107" si="52">AN96+AO96+AP96</f>
        <v>0</v>
      </c>
      <c r="AR96" s="185">
        <f t="shared" ref="AR96:AR107" si="53">AE96+AI96+AM96+AQ96</f>
        <v>0</v>
      </c>
    </row>
    <row r="97" spans="2:44">
      <c r="B97" s="174" t="s">
        <v>606</v>
      </c>
      <c r="C97" s="175" t="s">
        <v>607</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 t="shared" si="45"/>
        <v>0</v>
      </c>
      <c r="G97" s="176"/>
      <c r="H97" s="176">
        <f t="shared" si="46"/>
        <v>0</v>
      </c>
      <c r="I97" s="176"/>
      <c r="J97" s="176">
        <f t="shared" si="47"/>
        <v>0</v>
      </c>
      <c r="K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6">
        <f t="shared" si="49"/>
        <v>0</v>
      </c>
      <c r="AF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6">
        <f t="shared" si="50"/>
        <v>0</v>
      </c>
      <c r="AJ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6">
        <f t="shared" si="51"/>
        <v>0</v>
      </c>
      <c r="AN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6">
        <f t="shared" si="52"/>
        <v>0</v>
      </c>
      <c r="AR97" s="176">
        <f t="shared" si="53"/>
        <v>0</v>
      </c>
    </row>
    <row r="98" spans="2:44">
      <c r="B98" s="174" t="s">
        <v>608</v>
      </c>
      <c r="C98" s="175" t="s">
        <v>609</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si="45"/>
        <v>0</v>
      </c>
      <c r="G98" s="176"/>
      <c r="H98" s="176">
        <f t="shared" si="46"/>
        <v>0</v>
      </c>
      <c r="I98" s="176"/>
      <c r="J98" s="176">
        <f t="shared" si="47"/>
        <v>0</v>
      </c>
      <c r="K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6">
        <f t="shared" si="49"/>
        <v>0</v>
      </c>
      <c r="AF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6">
        <f t="shared" si="50"/>
        <v>0</v>
      </c>
      <c r="AJ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6">
        <f t="shared" si="51"/>
        <v>0</v>
      </c>
      <c r="AN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6">
        <f t="shared" si="52"/>
        <v>0</v>
      </c>
      <c r="AR98" s="176">
        <f t="shared" si="53"/>
        <v>0</v>
      </c>
    </row>
    <row r="99" spans="2:44">
      <c r="B99" s="174" t="s">
        <v>262</v>
      </c>
      <c r="C99" s="175" t="s">
        <v>146</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si="45"/>
        <v>0</v>
      </c>
      <c r="G99" s="176"/>
      <c r="H99" s="176">
        <f t="shared" si="46"/>
        <v>0</v>
      </c>
      <c r="I99" s="176"/>
      <c r="J99" s="176">
        <f t="shared" si="47"/>
        <v>0</v>
      </c>
      <c r="K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6">
        <f t="shared" si="49"/>
        <v>0</v>
      </c>
      <c r="AF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6">
        <f t="shared" si="50"/>
        <v>0</v>
      </c>
      <c r="AJ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6">
        <f t="shared" si="51"/>
        <v>0</v>
      </c>
      <c r="AN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6">
        <f t="shared" si="52"/>
        <v>0</v>
      </c>
      <c r="AR99" s="176">
        <f t="shared" si="53"/>
        <v>0</v>
      </c>
    </row>
    <row r="100" spans="2:44">
      <c r="B100" s="174" t="s">
        <v>602</v>
      </c>
      <c r="C100" s="175" t="s">
        <v>603</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si="45"/>
        <v>0</v>
      </c>
      <c r="G100" s="176"/>
      <c r="H100" s="176">
        <f t="shared" si="46"/>
        <v>0</v>
      </c>
      <c r="I100" s="176"/>
      <c r="J100" s="176">
        <f t="shared" si="47"/>
        <v>0</v>
      </c>
      <c r="K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6">
        <f t="shared" si="49"/>
        <v>0</v>
      </c>
      <c r="AF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6">
        <f t="shared" si="50"/>
        <v>0</v>
      </c>
      <c r="AJ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6">
        <f t="shared" si="51"/>
        <v>0</v>
      </c>
      <c r="AN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6">
        <f t="shared" si="52"/>
        <v>0</v>
      </c>
      <c r="AR100" s="176">
        <f t="shared" si="53"/>
        <v>0</v>
      </c>
    </row>
    <row r="101" spans="2:44">
      <c r="B101" s="174" t="s">
        <v>604</v>
      </c>
      <c r="C101" s="175" t="s">
        <v>605</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si="45"/>
        <v>0</v>
      </c>
      <c r="G101" s="176"/>
      <c r="H101" s="176">
        <f t="shared" si="46"/>
        <v>0</v>
      </c>
      <c r="I101" s="176"/>
      <c r="J101" s="176">
        <f t="shared" si="47"/>
        <v>0</v>
      </c>
      <c r="K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6">
        <f t="shared" si="49"/>
        <v>0</v>
      </c>
      <c r="AF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6">
        <f t="shared" si="50"/>
        <v>0</v>
      </c>
      <c r="AJ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6">
        <f t="shared" si="51"/>
        <v>0</v>
      </c>
      <c r="AN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6">
        <f t="shared" si="52"/>
        <v>0</v>
      </c>
      <c r="AR101" s="176">
        <f t="shared" si="53"/>
        <v>0</v>
      </c>
    </row>
    <row r="102" spans="2:44">
      <c r="B102" s="174" t="s">
        <v>263</v>
      </c>
      <c r="C102" s="175" t="s">
        <v>147</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45"/>
        <v>0</v>
      </c>
      <c r="G102" s="176"/>
      <c r="H102" s="176">
        <f t="shared" si="46"/>
        <v>0</v>
      </c>
      <c r="I102" s="176"/>
      <c r="J102" s="176">
        <f t="shared" si="47"/>
        <v>0</v>
      </c>
      <c r="K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6">
        <f t="shared" si="49"/>
        <v>0</v>
      </c>
      <c r="AF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6">
        <f t="shared" si="50"/>
        <v>0</v>
      </c>
      <c r="AJ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6">
        <f t="shared" si="51"/>
        <v>0</v>
      </c>
      <c r="AN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6">
        <f t="shared" si="52"/>
        <v>0</v>
      </c>
      <c r="AR102" s="176">
        <f t="shared" si="53"/>
        <v>0</v>
      </c>
    </row>
    <row r="103" spans="2:44">
      <c r="B103" s="174" t="s">
        <v>610</v>
      </c>
      <c r="C103" s="175" t="s">
        <v>607</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 t="shared" si="45"/>
        <v>0</v>
      </c>
      <c r="G103" s="176"/>
      <c r="H103" s="176">
        <f t="shared" si="46"/>
        <v>0</v>
      </c>
      <c r="I103" s="176"/>
      <c r="J103" s="176">
        <f t="shared" si="47"/>
        <v>0</v>
      </c>
      <c r="K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6">
        <f t="shared" si="49"/>
        <v>0</v>
      </c>
      <c r="AF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6">
        <f t="shared" si="50"/>
        <v>0</v>
      </c>
      <c r="AJ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6">
        <f t="shared" si="51"/>
        <v>0</v>
      </c>
      <c r="AN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6">
        <f t="shared" si="52"/>
        <v>0</v>
      </c>
      <c r="AR103" s="176">
        <f t="shared" si="53"/>
        <v>0</v>
      </c>
    </row>
    <row r="104" spans="2:44">
      <c r="B104" s="174" t="s">
        <v>264</v>
      </c>
      <c r="C104" s="175" t="s">
        <v>148</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si="45"/>
        <v>0</v>
      </c>
      <c r="G104" s="176"/>
      <c r="H104" s="176">
        <f t="shared" si="46"/>
        <v>0</v>
      </c>
      <c r="I104" s="176"/>
      <c r="J104" s="176">
        <f t="shared" si="47"/>
        <v>0</v>
      </c>
      <c r="K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6">
        <f t="shared" si="49"/>
        <v>0</v>
      </c>
      <c r="AF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6">
        <f t="shared" si="50"/>
        <v>0</v>
      </c>
      <c r="AJ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6">
        <f t="shared" si="51"/>
        <v>0</v>
      </c>
      <c r="AN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6">
        <f t="shared" si="52"/>
        <v>0</v>
      </c>
      <c r="AR104" s="176">
        <f t="shared" si="53"/>
        <v>0</v>
      </c>
    </row>
    <row r="105" spans="2:44">
      <c r="B105" s="174" t="s">
        <v>611</v>
      </c>
      <c r="C105" s="175" t="s">
        <v>609</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45"/>
        <v>0</v>
      </c>
      <c r="G105" s="176"/>
      <c r="H105" s="176">
        <f t="shared" si="46"/>
        <v>0</v>
      </c>
      <c r="I105" s="176"/>
      <c r="J105" s="176">
        <f t="shared" si="47"/>
        <v>0</v>
      </c>
      <c r="K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6">
        <f t="shared" si="49"/>
        <v>0</v>
      </c>
      <c r="AF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6">
        <f t="shared" si="50"/>
        <v>0</v>
      </c>
      <c r="AJ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6">
        <f t="shared" si="51"/>
        <v>0</v>
      </c>
      <c r="AN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6">
        <f t="shared" si="52"/>
        <v>0</v>
      </c>
      <c r="AR105" s="176">
        <f t="shared" si="53"/>
        <v>0</v>
      </c>
    </row>
    <row r="106" spans="2:44">
      <c r="B106" s="171" t="s">
        <v>268</v>
      </c>
      <c r="C106" s="172" t="s">
        <v>152</v>
      </c>
      <c r="D106" s="173">
        <f>D107+D118+D133+D149+D164+D190+D207+D214</f>
        <v>1250</v>
      </c>
      <c r="E106" s="173">
        <f>E107+E118+E133+E149+E164+E190+E207+E214</f>
        <v>0</v>
      </c>
      <c r="F106" s="173">
        <f t="shared" si="45"/>
        <v>1250</v>
      </c>
      <c r="G106" s="173">
        <f>G107+G118+G133+G149+G164+G190+G207+G214</f>
        <v>0</v>
      </c>
      <c r="H106" s="173">
        <f t="shared" si="46"/>
        <v>1250</v>
      </c>
      <c r="I106" s="173">
        <f>I107+I118+I133+I149+I164+I190+I207+I214</f>
        <v>0</v>
      </c>
      <c r="J106" s="173">
        <f t="shared" si="47"/>
        <v>1250</v>
      </c>
      <c r="K106" s="173">
        <f t="shared" ref="K106:AD106" si="54">K107+K118+K133+K149+K164+K190+K207+K214</f>
        <v>0</v>
      </c>
      <c r="L106" s="173">
        <f t="shared" si="54"/>
        <v>0</v>
      </c>
      <c r="M106" s="173">
        <f t="shared" si="54"/>
        <v>0</v>
      </c>
      <c r="N106" s="173">
        <f t="shared" si="54"/>
        <v>0</v>
      </c>
      <c r="O106" s="173">
        <f t="shared" si="54"/>
        <v>0</v>
      </c>
      <c r="P106" s="173">
        <f t="shared" si="54"/>
        <v>0</v>
      </c>
      <c r="Q106" s="173">
        <f t="shared" si="54"/>
        <v>0</v>
      </c>
      <c r="R106" s="173">
        <f t="shared" si="54"/>
        <v>0</v>
      </c>
      <c r="S106" s="173">
        <f t="shared" si="54"/>
        <v>0</v>
      </c>
      <c r="T106" s="173">
        <f>T107+T118+T133+T149+T164+T190+T207+T214</f>
        <v>0</v>
      </c>
      <c r="U106" s="173">
        <f t="shared" si="54"/>
        <v>0</v>
      </c>
      <c r="V106" s="173">
        <f t="shared" si="54"/>
        <v>0</v>
      </c>
      <c r="W106" s="173">
        <f t="shared" si="54"/>
        <v>0</v>
      </c>
      <c r="X106" s="173">
        <f t="shared" si="54"/>
        <v>0</v>
      </c>
      <c r="Y106" s="173">
        <f>Y107+Y118+Y133+Y149+Y164+Y190+Y207+Y214</f>
        <v>0</v>
      </c>
      <c r="Z106" s="173">
        <f>Z107+Z118+Z133+Z149+Z164+Z190+Z207+Z214</f>
        <v>0</v>
      </c>
      <c r="AA106" s="173">
        <f t="shared" si="54"/>
        <v>1250</v>
      </c>
      <c r="AB106" s="173">
        <f t="shared" si="54"/>
        <v>0</v>
      </c>
      <c r="AC106" s="173">
        <f t="shared" si="54"/>
        <v>1250</v>
      </c>
      <c r="AD106" s="173">
        <f t="shared" si="54"/>
        <v>0</v>
      </c>
      <c r="AE106" s="173">
        <f t="shared" si="49"/>
        <v>1250</v>
      </c>
      <c r="AF106" s="173">
        <f>AF107+AF118+AF133+AF149+AF164+AF190+AF207+AF214</f>
        <v>0</v>
      </c>
      <c r="AG106" s="173">
        <f>AG107+AG118+AG133+AG149+AG164+AG190+AG207+AG214</f>
        <v>0</v>
      </c>
      <c r="AH106" s="173">
        <f>AH107+AH118+AH133+AH149+AH164+AH190+AH207+AH214</f>
        <v>0</v>
      </c>
      <c r="AI106" s="173">
        <f t="shared" si="50"/>
        <v>0</v>
      </c>
      <c r="AJ106" s="173">
        <f>AJ107+AJ118+AJ133+AJ149+AJ164+AJ190+AJ207+AJ214</f>
        <v>0</v>
      </c>
      <c r="AK106" s="173">
        <f>AK107+AK118+AK133+AK149+AK164+AK190+AK207+AK214</f>
        <v>0</v>
      </c>
      <c r="AL106" s="173">
        <f>AL107+AL118+AL133+AL149+AL164+AL190+AL207+AL214</f>
        <v>0</v>
      </c>
      <c r="AM106" s="173">
        <f t="shared" si="51"/>
        <v>0</v>
      </c>
      <c r="AN106" s="173">
        <f>AN107+AN118+AN133+AN149+AN164+AN190+AN207+AN214</f>
        <v>0</v>
      </c>
      <c r="AO106" s="173">
        <f>AO107+AO118+AO133+AO149+AO164+AO190+AO207+AO214</f>
        <v>0</v>
      </c>
      <c r="AP106" s="173">
        <f>AP107+AP118+AP133+AP149+AP164+AP190+AP207+AP214</f>
        <v>0</v>
      </c>
      <c r="AQ106" s="173">
        <f t="shared" si="52"/>
        <v>0</v>
      </c>
      <c r="AR106" s="173">
        <f t="shared" si="53"/>
        <v>1250</v>
      </c>
    </row>
    <row r="107" spans="2:44">
      <c r="B107" s="183" t="s">
        <v>269</v>
      </c>
      <c r="C107" s="184" t="s">
        <v>153</v>
      </c>
      <c r="D107" s="185">
        <f>SUM(D108:D117)</f>
        <v>0</v>
      </c>
      <c r="E107" s="185">
        <f>SUM(E108:E117)</f>
        <v>0</v>
      </c>
      <c r="F107" s="185">
        <f t="shared" si="45"/>
        <v>0</v>
      </c>
      <c r="G107" s="185">
        <f>SUM(G108:G117)</f>
        <v>0</v>
      </c>
      <c r="H107" s="185">
        <f t="shared" si="46"/>
        <v>0</v>
      </c>
      <c r="I107" s="185">
        <f>SUM(I108:I117)</f>
        <v>0</v>
      </c>
      <c r="J107" s="185">
        <f t="shared" si="47"/>
        <v>0</v>
      </c>
      <c r="K107" s="185">
        <f t="shared" ref="K107:AD107" si="55">SUM(K108:K117)</f>
        <v>0</v>
      </c>
      <c r="L107" s="185">
        <f t="shared" si="55"/>
        <v>0</v>
      </c>
      <c r="M107" s="185">
        <f t="shared" si="55"/>
        <v>0</v>
      </c>
      <c r="N107" s="185">
        <f t="shared" si="55"/>
        <v>0</v>
      </c>
      <c r="O107" s="185">
        <f t="shared" si="55"/>
        <v>0</v>
      </c>
      <c r="P107" s="185">
        <f>SUM(P108:P117)</f>
        <v>0</v>
      </c>
      <c r="Q107" s="185">
        <f>SUM(Q108:Q117)</f>
        <v>0</v>
      </c>
      <c r="R107" s="185">
        <f t="shared" si="55"/>
        <v>0</v>
      </c>
      <c r="S107" s="185">
        <f t="shared" si="55"/>
        <v>0</v>
      </c>
      <c r="T107" s="185">
        <f>SUM(T108:T117)</f>
        <v>0</v>
      </c>
      <c r="U107" s="185">
        <f t="shared" si="55"/>
        <v>0</v>
      </c>
      <c r="V107" s="185">
        <f t="shared" si="55"/>
        <v>0</v>
      </c>
      <c r="W107" s="185">
        <f>SUM(W108:W117)</f>
        <v>0</v>
      </c>
      <c r="X107" s="185">
        <f t="shared" si="55"/>
        <v>0</v>
      </c>
      <c r="Y107" s="185">
        <f>SUM(Y108:Y117)</f>
        <v>0</v>
      </c>
      <c r="Z107" s="185">
        <f>SUM(Z108:Z117)</f>
        <v>0</v>
      </c>
      <c r="AA107" s="185">
        <f t="shared" si="55"/>
        <v>0</v>
      </c>
      <c r="AB107" s="185">
        <f t="shared" si="55"/>
        <v>0</v>
      </c>
      <c r="AC107" s="185">
        <f t="shared" si="55"/>
        <v>0</v>
      </c>
      <c r="AD107" s="185">
        <f t="shared" si="55"/>
        <v>0</v>
      </c>
      <c r="AE107" s="185">
        <f t="shared" si="49"/>
        <v>0</v>
      </c>
      <c r="AF107" s="185">
        <f>SUM(AF108:AF117)</f>
        <v>0</v>
      </c>
      <c r="AG107" s="185">
        <f>SUM(AG108:AG117)</f>
        <v>0</v>
      </c>
      <c r="AH107" s="185">
        <f>SUM(AH108:AH117)</f>
        <v>0</v>
      </c>
      <c r="AI107" s="185">
        <f t="shared" si="50"/>
        <v>0</v>
      </c>
      <c r="AJ107" s="185">
        <f>SUM(AJ108:AJ117)</f>
        <v>0</v>
      </c>
      <c r="AK107" s="185">
        <f>SUM(AK108:AK117)</f>
        <v>0</v>
      </c>
      <c r="AL107" s="185">
        <f>SUM(AL108:AL117)</f>
        <v>0</v>
      </c>
      <c r="AM107" s="185">
        <f t="shared" si="51"/>
        <v>0</v>
      </c>
      <c r="AN107" s="185">
        <f>SUM(AN108:AN117)</f>
        <v>0</v>
      </c>
      <c r="AO107" s="185">
        <f>SUM(AO108:AO117)</f>
        <v>0</v>
      </c>
      <c r="AP107" s="185">
        <f>SUM(AP108:AP117)</f>
        <v>0</v>
      </c>
      <c r="AQ107" s="185">
        <f t="shared" si="52"/>
        <v>0</v>
      </c>
      <c r="AR107" s="185">
        <f t="shared" si="53"/>
        <v>0</v>
      </c>
    </row>
    <row r="108" spans="2:44">
      <c r="B108" s="174" t="s">
        <v>612</v>
      </c>
      <c r="C108" s="175" t="s">
        <v>115</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45"/>
        <v>0</v>
      </c>
      <c r="G108" s="176"/>
      <c r="H108" s="176">
        <f t="shared" ref="H108:H115" si="56">F108-G108</f>
        <v>0</v>
      </c>
      <c r="I108" s="176"/>
      <c r="J108" s="176">
        <f t="shared" ref="J108:J115" si="57">F108-I108</f>
        <v>0</v>
      </c>
      <c r="K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6">
        <f t="shared" ref="AE108:AE115" si="58">AB108+AC108+AD108</f>
        <v>0</v>
      </c>
      <c r="AF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6">
        <f t="shared" ref="AI108:AI115" si="59">AF108+AG108+AH108</f>
        <v>0</v>
      </c>
      <c r="AJ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6">
        <f t="shared" ref="AM108:AM115" si="60">AJ108+AK108+AL108</f>
        <v>0</v>
      </c>
      <c r="AN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6">
        <f t="shared" ref="AQ108:AQ115" si="61">AN108+AO108+AP108</f>
        <v>0</v>
      </c>
      <c r="AR108" s="176">
        <f t="shared" ref="AR108:AR115" si="62">AE108+AI108+AM108+AQ108</f>
        <v>0</v>
      </c>
    </row>
    <row r="109" spans="2:44">
      <c r="B109" s="174" t="s">
        <v>613</v>
      </c>
      <c r="C109" s="175" t="s">
        <v>614</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si="45"/>
        <v>0</v>
      </c>
      <c r="G109" s="176"/>
      <c r="H109" s="176">
        <f t="shared" si="56"/>
        <v>0</v>
      </c>
      <c r="I109" s="176"/>
      <c r="J109" s="176">
        <f t="shared" si="57"/>
        <v>0</v>
      </c>
      <c r="K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6">
        <f t="shared" si="58"/>
        <v>0</v>
      </c>
      <c r="AF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6">
        <f t="shared" si="59"/>
        <v>0</v>
      </c>
      <c r="AJ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6">
        <f t="shared" si="60"/>
        <v>0</v>
      </c>
      <c r="AN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6">
        <f t="shared" si="61"/>
        <v>0</v>
      </c>
      <c r="AR109" s="176">
        <f t="shared" si="62"/>
        <v>0</v>
      </c>
    </row>
    <row r="110" spans="2:44">
      <c r="B110" s="174" t="s">
        <v>615</v>
      </c>
      <c r="C110" s="175" t="s">
        <v>616</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45"/>
        <v>0</v>
      </c>
      <c r="G110" s="176"/>
      <c r="H110" s="176">
        <f t="shared" si="56"/>
        <v>0</v>
      </c>
      <c r="I110" s="176"/>
      <c r="J110" s="176">
        <f t="shared" si="57"/>
        <v>0</v>
      </c>
      <c r="K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6">
        <f t="shared" si="58"/>
        <v>0</v>
      </c>
      <c r="AF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6">
        <f t="shared" si="59"/>
        <v>0</v>
      </c>
      <c r="AJ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6">
        <f t="shared" si="60"/>
        <v>0</v>
      </c>
      <c r="AN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6">
        <f t="shared" si="61"/>
        <v>0</v>
      </c>
      <c r="AR110" s="176">
        <f t="shared" si="62"/>
        <v>0</v>
      </c>
    </row>
    <row r="111" spans="2:44">
      <c r="B111" s="174" t="s">
        <v>270</v>
      </c>
      <c r="C111" s="175" t="s">
        <v>154</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45"/>
        <v>0</v>
      </c>
      <c r="G111" s="176"/>
      <c r="H111" s="176">
        <f>F111-G111</f>
        <v>0</v>
      </c>
      <c r="I111" s="176"/>
      <c r="J111" s="176">
        <f>F111-I111</f>
        <v>0</v>
      </c>
      <c r="K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6">
        <f>AB111+AC111+AD111</f>
        <v>0</v>
      </c>
      <c r="AF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6">
        <f>AF111+AG111+AH111</f>
        <v>0</v>
      </c>
      <c r="AJ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6">
        <f>AJ111+AK111+AL111</f>
        <v>0</v>
      </c>
      <c r="AN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6">
        <f>AN111+AO111+AP111</f>
        <v>0</v>
      </c>
      <c r="AR111" s="176">
        <f>AE111+AI111+AM111+AQ111</f>
        <v>0</v>
      </c>
    </row>
    <row r="112" spans="2:44">
      <c r="B112" s="174" t="s">
        <v>617</v>
      </c>
      <c r="C112" s="175" t="s">
        <v>618</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45"/>
        <v>0</v>
      </c>
      <c r="G112" s="176"/>
      <c r="H112" s="176">
        <f>F112-G112</f>
        <v>0</v>
      </c>
      <c r="I112" s="176"/>
      <c r="J112" s="176">
        <f>F112-I112</f>
        <v>0</v>
      </c>
      <c r="K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6">
        <f>AB112+AC112+AD112</f>
        <v>0</v>
      </c>
      <c r="AF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6">
        <f>AF112+AG112+AH112</f>
        <v>0</v>
      </c>
      <c r="AJ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6">
        <f>AJ112+AK112+AL112</f>
        <v>0</v>
      </c>
      <c r="AN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6">
        <f>AN112+AO112+AP112</f>
        <v>0</v>
      </c>
      <c r="AR112" s="176">
        <f>AE112+AI112+AM112+AQ112</f>
        <v>0</v>
      </c>
    </row>
    <row r="113" spans="2:44">
      <c r="B113" s="174" t="s">
        <v>619</v>
      </c>
      <c r="C113" s="175" t="s">
        <v>620</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45"/>
        <v>0</v>
      </c>
      <c r="G113" s="176"/>
      <c r="H113" s="176">
        <f>F113-G113</f>
        <v>0</v>
      </c>
      <c r="I113" s="176"/>
      <c r="J113" s="176">
        <f>F113-I113</f>
        <v>0</v>
      </c>
      <c r="K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6">
        <f>AB113+AC113+AD113</f>
        <v>0</v>
      </c>
      <c r="AF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6">
        <f>AF113+AG113+AH113</f>
        <v>0</v>
      </c>
      <c r="AJ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6">
        <f>AJ113+AK113+AL113</f>
        <v>0</v>
      </c>
      <c r="AN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6">
        <f>AN113+AO113+AP113</f>
        <v>0</v>
      </c>
      <c r="AR113" s="176">
        <f>AE113+AI113+AM113+AQ113</f>
        <v>0</v>
      </c>
    </row>
    <row r="114" spans="2:44">
      <c r="B114" s="174" t="s">
        <v>621</v>
      </c>
      <c r="C114" s="175" t="s">
        <v>622</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45"/>
        <v>0</v>
      </c>
      <c r="G114" s="176"/>
      <c r="H114" s="176">
        <f>F114-G114</f>
        <v>0</v>
      </c>
      <c r="I114" s="176"/>
      <c r="J114" s="176">
        <f>F114-I114</f>
        <v>0</v>
      </c>
      <c r="K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6">
        <f>AB114+AC114+AD114</f>
        <v>0</v>
      </c>
      <c r="AF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6">
        <f>AF114+AG114+AH114</f>
        <v>0</v>
      </c>
      <c r="AJ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6">
        <f>AJ114+AK114+AL114</f>
        <v>0</v>
      </c>
      <c r="AN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6">
        <f>AN114+AO114+AP114</f>
        <v>0</v>
      </c>
      <c r="AR114" s="176">
        <f>AE114+AI114+AM114+AQ114</f>
        <v>0</v>
      </c>
    </row>
    <row r="115" spans="2:44">
      <c r="B115" s="174" t="s">
        <v>623</v>
      </c>
      <c r="C115" s="175" t="s">
        <v>624</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si="45"/>
        <v>0</v>
      </c>
      <c r="G115" s="176"/>
      <c r="H115" s="176">
        <f t="shared" si="56"/>
        <v>0</v>
      </c>
      <c r="I115" s="176"/>
      <c r="J115" s="176">
        <f t="shared" si="57"/>
        <v>0</v>
      </c>
      <c r="K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6">
        <f t="shared" si="58"/>
        <v>0</v>
      </c>
      <c r="AF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6">
        <f t="shared" si="59"/>
        <v>0</v>
      </c>
      <c r="AJ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6">
        <f t="shared" si="60"/>
        <v>0</v>
      </c>
      <c r="AN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6">
        <f t="shared" si="61"/>
        <v>0</v>
      </c>
      <c r="AR115" s="176">
        <f t="shared" si="62"/>
        <v>0</v>
      </c>
    </row>
    <row r="116" spans="2:44">
      <c r="B116" s="174" t="s">
        <v>625</v>
      </c>
      <c r="C116" s="175" t="s">
        <v>626</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si="45"/>
        <v>0</v>
      </c>
      <c r="G116" s="176"/>
      <c r="H116" s="176">
        <f>F116-G116</f>
        <v>0</v>
      </c>
      <c r="I116" s="176"/>
      <c r="J116" s="176">
        <f>F116-I116</f>
        <v>0</v>
      </c>
      <c r="K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6">
        <f>AB116+AC116+AD116</f>
        <v>0</v>
      </c>
      <c r="AF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6">
        <f>AF116+AG116+AH116</f>
        <v>0</v>
      </c>
      <c r="AJ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6">
        <f>AJ116+AK116+AL116</f>
        <v>0</v>
      </c>
      <c r="AN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6">
        <f>AN116+AO116+AP116</f>
        <v>0</v>
      </c>
      <c r="AR116" s="176">
        <f>AE116+AI116+AM116+AQ116</f>
        <v>0</v>
      </c>
    </row>
    <row r="117" spans="2:44">
      <c r="B117" s="174" t="s">
        <v>627</v>
      </c>
      <c r="C117" s="175" t="s">
        <v>628</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45"/>
        <v>0</v>
      </c>
      <c r="G117" s="176"/>
      <c r="H117" s="176">
        <f>F117-G117</f>
        <v>0</v>
      </c>
      <c r="I117" s="176"/>
      <c r="J117" s="176">
        <f>F117-I117</f>
        <v>0</v>
      </c>
      <c r="K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6">
        <f>AB117+AC117+AD117</f>
        <v>0</v>
      </c>
      <c r="AF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6">
        <f>AF117+AG117+AH117</f>
        <v>0</v>
      </c>
      <c r="AJ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6">
        <f>AJ117+AK117+AL117</f>
        <v>0</v>
      </c>
      <c r="AN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6">
        <f>AN117+AO117+AP117</f>
        <v>0</v>
      </c>
      <c r="AR117" s="176">
        <f>AE117+AI117+AM117+AQ117</f>
        <v>0</v>
      </c>
    </row>
    <row r="118" spans="2:44">
      <c r="B118" s="183" t="s">
        <v>271</v>
      </c>
      <c r="C118" s="184" t="s">
        <v>155</v>
      </c>
      <c r="D118" s="185">
        <f>SUM(D119:D132)</f>
        <v>0</v>
      </c>
      <c r="E118" s="185">
        <f>SUM(E119:E132)</f>
        <v>0</v>
      </c>
      <c r="F118" s="185">
        <f t="shared" si="45"/>
        <v>0</v>
      </c>
      <c r="G118" s="185">
        <f>SUM(G119:G132)</f>
        <v>0</v>
      </c>
      <c r="H118" s="185">
        <f>F118-G118</f>
        <v>0</v>
      </c>
      <c r="I118" s="185">
        <f>SUM(I119:I132)</f>
        <v>0</v>
      </c>
      <c r="J118" s="185">
        <f>F118-I118</f>
        <v>0</v>
      </c>
      <c r="K118" s="185">
        <f t="shared" ref="K118:AP118" si="63">SUM(K119:K132)</f>
        <v>0</v>
      </c>
      <c r="L118" s="185">
        <f t="shared" si="63"/>
        <v>0</v>
      </c>
      <c r="M118" s="185">
        <f t="shared" si="63"/>
        <v>0</v>
      </c>
      <c r="N118" s="185">
        <f t="shared" si="63"/>
        <v>0</v>
      </c>
      <c r="O118" s="185">
        <f t="shared" si="63"/>
        <v>0</v>
      </c>
      <c r="P118" s="185">
        <f>SUM(P119:P132)</f>
        <v>0</v>
      </c>
      <c r="Q118" s="185">
        <f>SUM(Q119:Q132)</f>
        <v>0</v>
      </c>
      <c r="R118" s="185">
        <f t="shared" si="63"/>
        <v>0</v>
      </c>
      <c r="S118" s="185">
        <f t="shared" si="63"/>
        <v>0</v>
      </c>
      <c r="T118" s="185">
        <f>SUM(T119:T132)</f>
        <v>0</v>
      </c>
      <c r="U118" s="185">
        <f t="shared" si="63"/>
        <v>0</v>
      </c>
      <c r="V118" s="185">
        <f t="shared" si="63"/>
        <v>0</v>
      </c>
      <c r="W118" s="185">
        <f>SUM(W119:W132)</f>
        <v>0</v>
      </c>
      <c r="X118" s="185">
        <f t="shared" si="63"/>
        <v>0</v>
      </c>
      <c r="Y118" s="185">
        <f>SUM(Y119:Y132)</f>
        <v>0</v>
      </c>
      <c r="Z118" s="185">
        <f>SUM(Z119:Z132)</f>
        <v>0</v>
      </c>
      <c r="AA118" s="185">
        <f t="shared" si="63"/>
        <v>0</v>
      </c>
      <c r="AB118" s="185">
        <f t="shared" si="63"/>
        <v>0</v>
      </c>
      <c r="AC118" s="185">
        <f t="shared" si="63"/>
        <v>0</v>
      </c>
      <c r="AD118" s="185">
        <f t="shared" si="63"/>
        <v>0</v>
      </c>
      <c r="AE118" s="185">
        <f>AB118+AC118+AD118</f>
        <v>0</v>
      </c>
      <c r="AF118" s="185">
        <f t="shared" si="63"/>
        <v>0</v>
      </c>
      <c r="AG118" s="185">
        <f t="shared" si="63"/>
        <v>0</v>
      </c>
      <c r="AH118" s="185">
        <f t="shared" si="63"/>
        <v>0</v>
      </c>
      <c r="AI118" s="185">
        <f>AF118+AG118+AH118</f>
        <v>0</v>
      </c>
      <c r="AJ118" s="185">
        <f t="shared" si="63"/>
        <v>0</v>
      </c>
      <c r="AK118" s="185">
        <f t="shared" si="63"/>
        <v>0</v>
      </c>
      <c r="AL118" s="185">
        <f t="shared" si="63"/>
        <v>0</v>
      </c>
      <c r="AM118" s="185">
        <f>AJ118+AK118+AL118</f>
        <v>0</v>
      </c>
      <c r="AN118" s="185">
        <f t="shared" si="63"/>
        <v>0</v>
      </c>
      <c r="AO118" s="185">
        <f t="shared" si="63"/>
        <v>0</v>
      </c>
      <c r="AP118" s="185">
        <f t="shared" si="63"/>
        <v>0</v>
      </c>
      <c r="AQ118" s="185">
        <f>AN118+AO118+AP118</f>
        <v>0</v>
      </c>
      <c r="AR118" s="185">
        <f>AE118+AI118+AM118+AQ118</f>
        <v>0</v>
      </c>
    </row>
    <row r="119" spans="2:44">
      <c r="B119" s="174" t="s">
        <v>272</v>
      </c>
      <c r="C119" s="175" t="s">
        <v>156</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45"/>
        <v>0</v>
      </c>
      <c r="G119" s="176"/>
      <c r="H119" s="176">
        <f>F119-G119</f>
        <v>0</v>
      </c>
      <c r="I119" s="176"/>
      <c r="J119" s="176">
        <f>F119-I119</f>
        <v>0</v>
      </c>
      <c r="K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6">
        <f>AB119+AC119+AD119</f>
        <v>0</v>
      </c>
      <c r="AF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6">
        <f>AF119+AG119+AH119</f>
        <v>0</v>
      </c>
      <c r="AJ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6">
        <f>AJ119+AK119+AL119</f>
        <v>0</v>
      </c>
      <c r="AN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6">
        <f>AN119+AO119+AP119</f>
        <v>0</v>
      </c>
      <c r="AR119" s="176">
        <f>AE119+AI119+AM119+AQ119</f>
        <v>0</v>
      </c>
    </row>
    <row r="120" spans="2:44">
      <c r="B120" s="174" t="s">
        <v>629</v>
      </c>
      <c r="C120" s="175" t="s">
        <v>630</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64">D120+E120</f>
        <v>0</v>
      </c>
      <c r="G120" s="176"/>
      <c r="H120" s="176">
        <f t="shared" ref="H120:H125" si="65">F120-G120</f>
        <v>0</v>
      </c>
      <c r="I120" s="176"/>
      <c r="J120" s="176">
        <f t="shared" ref="J120:J125" si="66">F120-I120</f>
        <v>0</v>
      </c>
      <c r="K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6">
        <f t="shared" ref="AE120:AE125" si="67">AB120+AC120+AD120</f>
        <v>0</v>
      </c>
      <c r="AF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6">
        <f t="shared" ref="AI120:AI125" si="68">AF120+AG120+AH120</f>
        <v>0</v>
      </c>
      <c r="AJ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6">
        <f t="shared" ref="AM120:AM125" si="69">AJ120+AK120+AL120</f>
        <v>0</v>
      </c>
      <c r="AN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6">
        <f t="shared" ref="AQ120:AQ125" si="70">AN120+AO120+AP120</f>
        <v>0</v>
      </c>
      <c r="AR120" s="176">
        <f t="shared" ref="AR120:AR125" si="71">AE120+AI120+AM120+AQ120</f>
        <v>0</v>
      </c>
    </row>
    <row r="121" spans="2:44">
      <c r="B121" s="174" t="s">
        <v>273</v>
      </c>
      <c r="C121" s="175" t="s">
        <v>157</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64"/>
        <v>0</v>
      </c>
      <c r="G121" s="176"/>
      <c r="H121" s="176">
        <f t="shared" si="65"/>
        <v>0</v>
      </c>
      <c r="I121" s="176"/>
      <c r="J121" s="176">
        <f t="shared" si="66"/>
        <v>0</v>
      </c>
      <c r="K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6">
        <f t="shared" si="67"/>
        <v>0</v>
      </c>
      <c r="AF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6">
        <f t="shared" si="68"/>
        <v>0</v>
      </c>
      <c r="AJ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6">
        <f t="shared" si="69"/>
        <v>0</v>
      </c>
      <c r="AN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6">
        <f t="shared" si="70"/>
        <v>0</v>
      </c>
      <c r="AR121" s="176">
        <f t="shared" si="71"/>
        <v>0</v>
      </c>
    </row>
    <row r="122" spans="2:44">
      <c r="B122" s="174" t="s">
        <v>631</v>
      </c>
      <c r="C122" s="175" t="s">
        <v>632</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64"/>
        <v>0</v>
      </c>
      <c r="G122" s="176"/>
      <c r="H122" s="176">
        <f t="shared" si="65"/>
        <v>0</v>
      </c>
      <c r="I122" s="176"/>
      <c r="J122" s="176">
        <f t="shared" si="66"/>
        <v>0</v>
      </c>
      <c r="K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6">
        <f t="shared" si="67"/>
        <v>0</v>
      </c>
      <c r="AF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6">
        <f t="shared" si="68"/>
        <v>0</v>
      </c>
      <c r="AJ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6">
        <f t="shared" si="69"/>
        <v>0</v>
      </c>
      <c r="AN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6">
        <f t="shared" si="70"/>
        <v>0</v>
      </c>
      <c r="AR122" s="176">
        <f t="shared" si="71"/>
        <v>0</v>
      </c>
    </row>
    <row r="123" spans="2:44">
      <c r="B123" s="174" t="s">
        <v>633</v>
      </c>
      <c r="C123" s="175" t="s">
        <v>634</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6">
        <f t="shared" si="64"/>
        <v>0</v>
      </c>
      <c r="G123" s="176"/>
      <c r="H123" s="176">
        <f t="shared" si="65"/>
        <v>0</v>
      </c>
      <c r="I123" s="176"/>
      <c r="J123" s="176">
        <f t="shared" si="66"/>
        <v>0</v>
      </c>
      <c r="K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6">
        <f t="shared" si="67"/>
        <v>0</v>
      </c>
      <c r="AF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6">
        <f t="shared" si="68"/>
        <v>0</v>
      </c>
      <c r="AJ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6">
        <f t="shared" si="69"/>
        <v>0</v>
      </c>
      <c r="AN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6">
        <f t="shared" si="70"/>
        <v>0</v>
      </c>
      <c r="AR123" s="176">
        <f t="shared" si="71"/>
        <v>0</v>
      </c>
    </row>
    <row r="124" spans="2:44">
      <c r="B124" s="174" t="s">
        <v>635</v>
      </c>
      <c r="C124" s="175" t="s">
        <v>636</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64"/>
        <v>0</v>
      </c>
      <c r="G124" s="176"/>
      <c r="H124" s="176">
        <f t="shared" si="65"/>
        <v>0</v>
      </c>
      <c r="I124" s="176"/>
      <c r="J124" s="176">
        <f t="shared" si="66"/>
        <v>0</v>
      </c>
      <c r="K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6">
        <f t="shared" si="67"/>
        <v>0</v>
      </c>
      <c r="AF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6">
        <f t="shared" si="68"/>
        <v>0</v>
      </c>
      <c r="AJ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6">
        <f t="shared" si="69"/>
        <v>0</v>
      </c>
      <c r="AN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6">
        <f t="shared" si="70"/>
        <v>0</v>
      </c>
      <c r="AR124" s="176">
        <f t="shared" si="71"/>
        <v>0</v>
      </c>
    </row>
    <row r="125" spans="2:44">
      <c r="B125" s="174" t="s">
        <v>637</v>
      </c>
      <c r="C125" s="175" t="s">
        <v>638</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64"/>
        <v>0</v>
      </c>
      <c r="G125" s="176"/>
      <c r="H125" s="176">
        <f t="shared" si="65"/>
        <v>0</v>
      </c>
      <c r="I125" s="176"/>
      <c r="J125" s="176">
        <f t="shared" si="66"/>
        <v>0</v>
      </c>
      <c r="K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6">
        <f t="shared" si="67"/>
        <v>0</v>
      </c>
      <c r="AF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6">
        <f t="shared" si="68"/>
        <v>0</v>
      </c>
      <c r="AJ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6">
        <f t="shared" si="69"/>
        <v>0</v>
      </c>
      <c r="AN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6">
        <f t="shared" si="70"/>
        <v>0</v>
      </c>
      <c r="AR125" s="176">
        <f t="shared" si="71"/>
        <v>0</v>
      </c>
    </row>
    <row r="126" spans="2:44">
      <c r="B126" s="174" t="s">
        <v>639</v>
      </c>
      <c r="C126" s="175" t="s">
        <v>640</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ref="F126:F137" si="72">D126+E126</f>
        <v>0</v>
      </c>
      <c r="G126" s="176"/>
      <c r="H126" s="176">
        <f t="shared" ref="H126:H133" si="73">F126-G126</f>
        <v>0</v>
      </c>
      <c r="I126" s="176"/>
      <c r="J126" s="176">
        <f t="shared" ref="J126:J133" si="74">F126-I126</f>
        <v>0</v>
      </c>
      <c r="K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6">
        <f t="shared" ref="AE126:AE133" si="75">AB126+AC126+AD126</f>
        <v>0</v>
      </c>
      <c r="AF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6">
        <f t="shared" ref="AI126:AI133" si="76">AF126+AG126+AH126</f>
        <v>0</v>
      </c>
      <c r="AJ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6">
        <f t="shared" ref="AM126:AM133" si="77">AJ126+AK126+AL126</f>
        <v>0</v>
      </c>
      <c r="AN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6">
        <f t="shared" ref="AQ126:AQ133" si="78">AN126+AO126+AP126</f>
        <v>0</v>
      </c>
      <c r="AR126" s="176">
        <f t="shared" ref="AR126:AR133" si="79">AE126+AI126+AM126+AQ126</f>
        <v>0</v>
      </c>
    </row>
    <row r="127" spans="2:44">
      <c r="B127" s="174" t="s">
        <v>641</v>
      </c>
      <c r="C127" s="175" t="s">
        <v>642</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72"/>
        <v>0</v>
      </c>
      <c r="G127" s="176"/>
      <c r="H127" s="176">
        <f t="shared" si="73"/>
        <v>0</v>
      </c>
      <c r="I127" s="176"/>
      <c r="J127" s="176">
        <f t="shared" si="74"/>
        <v>0</v>
      </c>
      <c r="K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6">
        <f t="shared" si="75"/>
        <v>0</v>
      </c>
      <c r="AF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6">
        <f t="shared" si="76"/>
        <v>0</v>
      </c>
      <c r="AJ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6">
        <f t="shared" si="77"/>
        <v>0</v>
      </c>
      <c r="AN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6">
        <f t="shared" si="78"/>
        <v>0</v>
      </c>
      <c r="AR127" s="176">
        <f t="shared" si="79"/>
        <v>0</v>
      </c>
    </row>
    <row r="128" spans="2:44">
      <c r="B128" s="174" t="s">
        <v>643</v>
      </c>
      <c r="C128" s="175" t="s">
        <v>644</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si="72"/>
        <v>0</v>
      </c>
      <c r="G128" s="176"/>
      <c r="H128" s="176">
        <f t="shared" si="73"/>
        <v>0</v>
      </c>
      <c r="I128" s="176"/>
      <c r="J128" s="176">
        <f t="shared" si="74"/>
        <v>0</v>
      </c>
      <c r="K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6">
        <f t="shared" si="75"/>
        <v>0</v>
      </c>
      <c r="AF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6">
        <f t="shared" si="76"/>
        <v>0</v>
      </c>
      <c r="AJ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6">
        <f t="shared" si="77"/>
        <v>0</v>
      </c>
      <c r="AN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6">
        <f t="shared" si="78"/>
        <v>0</v>
      </c>
      <c r="AR128" s="176">
        <f t="shared" si="79"/>
        <v>0</v>
      </c>
    </row>
    <row r="129" spans="2:44">
      <c r="B129" s="174" t="s">
        <v>274</v>
      </c>
      <c r="C129" s="175" t="s">
        <v>158</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si="72"/>
        <v>0</v>
      </c>
      <c r="G129" s="176"/>
      <c r="H129" s="176">
        <f t="shared" si="73"/>
        <v>0</v>
      </c>
      <c r="I129" s="176"/>
      <c r="J129" s="176">
        <f t="shared" si="74"/>
        <v>0</v>
      </c>
      <c r="K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6">
        <f t="shared" si="75"/>
        <v>0</v>
      </c>
      <c r="AF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6">
        <f t="shared" si="76"/>
        <v>0</v>
      </c>
      <c r="AJ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6">
        <f t="shared" si="77"/>
        <v>0</v>
      </c>
      <c r="AN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6">
        <f t="shared" si="78"/>
        <v>0</v>
      </c>
      <c r="AR129" s="176">
        <f t="shared" si="79"/>
        <v>0</v>
      </c>
    </row>
    <row r="130" spans="2:44">
      <c r="B130" s="174" t="s">
        <v>645</v>
      </c>
      <c r="C130" s="175" t="s">
        <v>646</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72"/>
        <v>0</v>
      </c>
      <c r="G130" s="176"/>
      <c r="H130" s="176">
        <f t="shared" si="73"/>
        <v>0</v>
      </c>
      <c r="I130" s="176"/>
      <c r="J130" s="176">
        <f t="shared" si="74"/>
        <v>0</v>
      </c>
      <c r="K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6">
        <f t="shared" si="75"/>
        <v>0</v>
      </c>
      <c r="AF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6">
        <f t="shared" si="76"/>
        <v>0</v>
      </c>
      <c r="AJ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6">
        <f t="shared" si="77"/>
        <v>0</v>
      </c>
      <c r="AN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6">
        <f t="shared" si="78"/>
        <v>0</v>
      </c>
      <c r="AR130" s="176">
        <f t="shared" si="79"/>
        <v>0</v>
      </c>
    </row>
    <row r="131" spans="2:44">
      <c r="B131" s="174" t="s">
        <v>647</v>
      </c>
      <c r="C131" s="175" t="s">
        <v>648</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72"/>
        <v>0</v>
      </c>
      <c r="G131" s="176"/>
      <c r="H131" s="176">
        <f t="shared" si="73"/>
        <v>0</v>
      </c>
      <c r="I131" s="176"/>
      <c r="J131" s="176">
        <f t="shared" si="74"/>
        <v>0</v>
      </c>
      <c r="K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6">
        <f t="shared" si="75"/>
        <v>0</v>
      </c>
      <c r="AF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6">
        <f t="shared" si="76"/>
        <v>0</v>
      </c>
      <c r="AJ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6">
        <f t="shared" si="77"/>
        <v>0</v>
      </c>
      <c r="AN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6">
        <f t="shared" si="78"/>
        <v>0</v>
      </c>
      <c r="AR131" s="176">
        <f t="shared" si="79"/>
        <v>0</v>
      </c>
    </row>
    <row r="132" spans="2:44">
      <c r="B132" s="174" t="s">
        <v>649</v>
      </c>
      <c r="C132" s="175" t="s">
        <v>650</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72"/>
        <v>0</v>
      </c>
      <c r="G132" s="176"/>
      <c r="H132" s="176">
        <f t="shared" si="73"/>
        <v>0</v>
      </c>
      <c r="I132" s="176"/>
      <c r="J132" s="176">
        <f t="shared" si="74"/>
        <v>0</v>
      </c>
      <c r="K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6">
        <f t="shared" si="75"/>
        <v>0</v>
      </c>
      <c r="AF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6">
        <f t="shared" si="76"/>
        <v>0</v>
      </c>
      <c r="AJ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6">
        <f t="shared" si="77"/>
        <v>0</v>
      </c>
      <c r="AN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6">
        <f t="shared" si="78"/>
        <v>0</v>
      </c>
      <c r="AR132" s="176">
        <f t="shared" si="79"/>
        <v>0</v>
      </c>
    </row>
    <row r="133" spans="2:44">
      <c r="B133" s="183" t="s">
        <v>275</v>
      </c>
      <c r="C133" s="184" t="s">
        <v>159</v>
      </c>
      <c r="D133" s="185">
        <f>SUM(D134:D148)</f>
        <v>0</v>
      </c>
      <c r="E133" s="185">
        <f>SUM(E134:E148)</f>
        <v>0</v>
      </c>
      <c r="F133" s="185">
        <f t="shared" si="72"/>
        <v>0</v>
      </c>
      <c r="G133" s="185">
        <f>SUM(G134:G148)</f>
        <v>0</v>
      </c>
      <c r="H133" s="185">
        <f t="shared" si="73"/>
        <v>0</v>
      </c>
      <c r="I133" s="185">
        <f>SUM(I134:I148)</f>
        <v>0</v>
      </c>
      <c r="J133" s="185">
        <f t="shared" si="74"/>
        <v>0</v>
      </c>
      <c r="K133" s="185">
        <f t="shared" ref="K133:AP133" si="80">SUM(K134:K148)</f>
        <v>0</v>
      </c>
      <c r="L133" s="185">
        <f t="shared" si="80"/>
        <v>0</v>
      </c>
      <c r="M133" s="185">
        <f t="shared" si="80"/>
        <v>0</v>
      </c>
      <c r="N133" s="185">
        <f t="shared" si="80"/>
        <v>0</v>
      </c>
      <c r="O133" s="185">
        <f t="shared" si="80"/>
        <v>0</v>
      </c>
      <c r="P133" s="185">
        <f>SUM(P134:P148)</f>
        <v>0</v>
      </c>
      <c r="Q133" s="185">
        <f>SUM(Q134:Q148)</f>
        <v>0</v>
      </c>
      <c r="R133" s="185">
        <f t="shared" si="80"/>
        <v>0</v>
      </c>
      <c r="S133" s="185">
        <f t="shared" si="80"/>
        <v>0</v>
      </c>
      <c r="T133" s="185">
        <f>SUM(T134:T148)</f>
        <v>0</v>
      </c>
      <c r="U133" s="185">
        <f t="shared" si="80"/>
        <v>0</v>
      </c>
      <c r="V133" s="185">
        <f t="shared" si="80"/>
        <v>0</v>
      </c>
      <c r="W133" s="185">
        <f>SUM(W134:W148)</f>
        <v>0</v>
      </c>
      <c r="X133" s="185">
        <f t="shared" si="80"/>
        <v>0</v>
      </c>
      <c r="Y133" s="185">
        <f>SUM(Y134:Y148)</f>
        <v>0</v>
      </c>
      <c r="Z133" s="185">
        <f>SUM(Z134:Z148)</f>
        <v>0</v>
      </c>
      <c r="AA133" s="185">
        <f t="shared" si="80"/>
        <v>0</v>
      </c>
      <c r="AB133" s="185">
        <f t="shared" si="80"/>
        <v>0</v>
      </c>
      <c r="AC133" s="185">
        <f t="shared" si="80"/>
        <v>0</v>
      </c>
      <c r="AD133" s="185">
        <f t="shared" si="80"/>
        <v>0</v>
      </c>
      <c r="AE133" s="185">
        <f t="shared" si="75"/>
        <v>0</v>
      </c>
      <c r="AF133" s="185">
        <f t="shared" si="80"/>
        <v>0</v>
      </c>
      <c r="AG133" s="185">
        <f t="shared" si="80"/>
        <v>0</v>
      </c>
      <c r="AH133" s="185">
        <f t="shared" si="80"/>
        <v>0</v>
      </c>
      <c r="AI133" s="185">
        <f t="shared" si="76"/>
        <v>0</v>
      </c>
      <c r="AJ133" s="185">
        <f t="shared" si="80"/>
        <v>0</v>
      </c>
      <c r="AK133" s="185">
        <f t="shared" si="80"/>
        <v>0</v>
      </c>
      <c r="AL133" s="185">
        <f t="shared" si="80"/>
        <v>0</v>
      </c>
      <c r="AM133" s="185">
        <f t="shared" si="77"/>
        <v>0</v>
      </c>
      <c r="AN133" s="185">
        <f t="shared" si="80"/>
        <v>0</v>
      </c>
      <c r="AO133" s="185">
        <f t="shared" si="80"/>
        <v>0</v>
      </c>
      <c r="AP133" s="185">
        <f t="shared" si="80"/>
        <v>0</v>
      </c>
      <c r="AQ133" s="185">
        <f t="shared" si="78"/>
        <v>0</v>
      </c>
      <c r="AR133" s="185">
        <f t="shared" si="79"/>
        <v>0</v>
      </c>
    </row>
    <row r="134" spans="2:44">
      <c r="B134" s="174" t="s">
        <v>651</v>
      </c>
      <c r="C134" s="175" t="s">
        <v>652</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6">
        <f t="shared" si="72"/>
        <v>0</v>
      </c>
      <c r="G134" s="176"/>
      <c r="H134" s="176">
        <f t="shared" ref="H134:H148" si="81">F134-G134</f>
        <v>0</v>
      </c>
      <c r="I134" s="176"/>
      <c r="J134" s="176">
        <f t="shared" ref="J134:J148" si="82">F134-I134</f>
        <v>0</v>
      </c>
      <c r="K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6">
        <f t="shared" ref="AE134:AE148" si="83">AB134+AC134+AD134</f>
        <v>0</v>
      </c>
      <c r="AF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6">
        <f t="shared" ref="AI134:AI148" si="84">AF134+AG134+AH134</f>
        <v>0</v>
      </c>
      <c r="AJ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6">
        <f t="shared" ref="AM134:AM148" si="85">AJ134+AK134+AL134</f>
        <v>0</v>
      </c>
      <c r="AN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6">
        <f t="shared" ref="AQ134:AQ148" si="86">AN134+AO134+AP134</f>
        <v>0</v>
      </c>
      <c r="AR134" s="176">
        <f t="shared" ref="AR134:AR148" si="87">AE134+AI134+AM134+AQ134</f>
        <v>0</v>
      </c>
    </row>
    <row r="135" spans="2:44">
      <c r="B135" s="174" t="s">
        <v>276</v>
      </c>
      <c r="C135" s="175" t="s">
        <v>160</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72"/>
        <v>0</v>
      </c>
      <c r="G135" s="176"/>
      <c r="H135" s="176">
        <f t="shared" si="81"/>
        <v>0</v>
      </c>
      <c r="I135" s="176"/>
      <c r="J135" s="176">
        <f t="shared" si="82"/>
        <v>0</v>
      </c>
      <c r="K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6">
        <f t="shared" si="83"/>
        <v>0</v>
      </c>
      <c r="AF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6">
        <f t="shared" si="84"/>
        <v>0</v>
      </c>
      <c r="AJ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6">
        <f t="shared" si="85"/>
        <v>0</v>
      </c>
      <c r="AN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6">
        <f t="shared" si="86"/>
        <v>0</v>
      </c>
      <c r="AR135" s="176">
        <f t="shared" si="87"/>
        <v>0</v>
      </c>
    </row>
    <row r="136" spans="2:44">
      <c r="B136" s="174" t="s">
        <v>653</v>
      </c>
      <c r="C136" s="175" t="s">
        <v>654</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72"/>
        <v>0</v>
      </c>
      <c r="G136" s="176"/>
      <c r="H136" s="176">
        <f t="shared" si="81"/>
        <v>0</v>
      </c>
      <c r="I136" s="176"/>
      <c r="J136" s="176">
        <f t="shared" si="82"/>
        <v>0</v>
      </c>
      <c r="K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6">
        <f t="shared" si="83"/>
        <v>0</v>
      </c>
      <c r="AF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6">
        <f t="shared" si="84"/>
        <v>0</v>
      </c>
      <c r="AJ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6">
        <f t="shared" si="85"/>
        <v>0</v>
      </c>
      <c r="AN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6">
        <f t="shared" si="86"/>
        <v>0</v>
      </c>
      <c r="AR136" s="176">
        <f t="shared" si="87"/>
        <v>0</v>
      </c>
    </row>
    <row r="137" spans="2:44">
      <c r="B137" s="174" t="s">
        <v>277</v>
      </c>
      <c r="C137" s="175" t="s">
        <v>161</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72"/>
        <v>0</v>
      </c>
      <c r="G137" s="176"/>
      <c r="H137" s="176">
        <f t="shared" si="81"/>
        <v>0</v>
      </c>
      <c r="I137" s="176"/>
      <c r="J137" s="176">
        <f t="shared" si="82"/>
        <v>0</v>
      </c>
      <c r="K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6">
        <f t="shared" si="83"/>
        <v>0</v>
      </c>
      <c r="AF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6">
        <f t="shared" si="84"/>
        <v>0</v>
      </c>
      <c r="AJ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6">
        <f t="shared" si="85"/>
        <v>0</v>
      </c>
      <c r="AN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6">
        <f t="shared" si="86"/>
        <v>0</v>
      </c>
      <c r="AR137" s="176">
        <f t="shared" si="87"/>
        <v>0</v>
      </c>
    </row>
    <row r="138" spans="2:44">
      <c r="B138" s="174" t="s">
        <v>655</v>
      </c>
      <c r="C138" s="175" t="s">
        <v>656</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88">D138+E138</f>
        <v>0</v>
      </c>
      <c r="G138" s="176"/>
      <c r="H138" s="176">
        <f t="shared" ref="H138:H143" si="89">F138-G138</f>
        <v>0</v>
      </c>
      <c r="I138" s="176"/>
      <c r="J138" s="176">
        <f t="shared" ref="J138:J143" si="90">F138-I138</f>
        <v>0</v>
      </c>
      <c r="K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6">
        <f t="shared" ref="AE138:AE143" si="91">AB138+AC138+AD138</f>
        <v>0</v>
      </c>
      <c r="AF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6">
        <f t="shared" ref="AI138:AI143" si="92">AF138+AG138+AH138</f>
        <v>0</v>
      </c>
      <c r="AJ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6">
        <f t="shared" ref="AM138:AM143" si="93">AJ138+AK138+AL138</f>
        <v>0</v>
      </c>
      <c r="AN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6">
        <f t="shared" ref="AQ138:AQ143" si="94">AN138+AO138+AP138</f>
        <v>0</v>
      </c>
      <c r="AR138" s="176">
        <f t="shared" ref="AR138:AR143" si="95">AE138+AI138+AM138+AQ138</f>
        <v>0</v>
      </c>
    </row>
    <row r="139" spans="2:44">
      <c r="B139" s="174" t="s">
        <v>657</v>
      </c>
      <c r="C139" s="175" t="s">
        <v>658</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D139+E139</f>
        <v>0</v>
      </c>
      <c r="G139" s="176"/>
      <c r="H139" s="176">
        <f>F139-G139</f>
        <v>0</v>
      </c>
      <c r="I139" s="176"/>
      <c r="J139" s="176">
        <f>F139-I139</f>
        <v>0</v>
      </c>
      <c r="K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6">
        <f>AB139+AC139+AD139</f>
        <v>0</v>
      </c>
      <c r="AF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6">
        <f>AF139+AG139+AH139</f>
        <v>0</v>
      </c>
      <c r="AJ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6">
        <f>AJ139+AK139+AL139</f>
        <v>0</v>
      </c>
      <c r="AN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6">
        <f>AN139+AO139+AP139</f>
        <v>0</v>
      </c>
      <c r="AR139" s="176">
        <f>AE139+AI139+AM139+AQ139</f>
        <v>0</v>
      </c>
    </row>
    <row r="140" spans="2:44">
      <c r="B140" s="174" t="s">
        <v>659</v>
      </c>
      <c r="C140" s="175" t="s">
        <v>660</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D140+E140</f>
        <v>0</v>
      </c>
      <c r="G140" s="176"/>
      <c r="H140" s="176">
        <f>F140-G140</f>
        <v>0</v>
      </c>
      <c r="I140" s="176"/>
      <c r="J140" s="176">
        <f>F140-I140</f>
        <v>0</v>
      </c>
      <c r="K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6">
        <f>AB140+AC140+AD140</f>
        <v>0</v>
      </c>
      <c r="AF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6">
        <f>AF140+AG140+AH140</f>
        <v>0</v>
      </c>
      <c r="AJ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6">
        <f>AJ140+AK140+AL140</f>
        <v>0</v>
      </c>
      <c r="AN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6">
        <f>AN140+AO140+AP140</f>
        <v>0</v>
      </c>
      <c r="AR140" s="176">
        <f>AE140+AI140+AM140+AQ140</f>
        <v>0</v>
      </c>
    </row>
    <row r="141" spans="2:44">
      <c r="B141" s="174" t="s">
        <v>661</v>
      </c>
      <c r="C141" s="175" t="s">
        <v>662</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88"/>
        <v>0</v>
      </c>
      <c r="G141" s="176"/>
      <c r="H141" s="176">
        <f t="shared" si="89"/>
        <v>0</v>
      </c>
      <c r="I141" s="176"/>
      <c r="J141" s="176">
        <f t="shared" si="90"/>
        <v>0</v>
      </c>
      <c r="K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6">
        <f t="shared" si="91"/>
        <v>0</v>
      </c>
      <c r="AF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6">
        <f t="shared" si="92"/>
        <v>0</v>
      </c>
      <c r="AJ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6">
        <f t="shared" si="93"/>
        <v>0</v>
      </c>
      <c r="AN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6">
        <f t="shared" si="94"/>
        <v>0</v>
      </c>
      <c r="AR141" s="176">
        <f t="shared" si="95"/>
        <v>0</v>
      </c>
    </row>
    <row r="142" spans="2:44">
      <c r="B142" s="174" t="s">
        <v>663</v>
      </c>
      <c r="C142" s="175" t="s">
        <v>664</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88"/>
        <v>0</v>
      </c>
      <c r="G142" s="176"/>
      <c r="H142" s="176">
        <f t="shared" si="89"/>
        <v>0</v>
      </c>
      <c r="I142" s="176"/>
      <c r="J142" s="176">
        <f t="shared" si="90"/>
        <v>0</v>
      </c>
      <c r="K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6">
        <f t="shared" si="91"/>
        <v>0</v>
      </c>
      <c r="AF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6">
        <f t="shared" si="92"/>
        <v>0</v>
      </c>
      <c r="AJ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6">
        <f t="shared" si="93"/>
        <v>0</v>
      </c>
      <c r="AN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6">
        <f t="shared" si="94"/>
        <v>0</v>
      </c>
      <c r="AR142" s="176">
        <f t="shared" si="95"/>
        <v>0</v>
      </c>
    </row>
    <row r="143" spans="2:44">
      <c r="B143" s="174" t="s">
        <v>665</v>
      </c>
      <c r="C143" s="175" t="s">
        <v>666</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88"/>
        <v>0</v>
      </c>
      <c r="G143" s="176"/>
      <c r="H143" s="176">
        <f t="shared" si="89"/>
        <v>0</v>
      </c>
      <c r="I143" s="176"/>
      <c r="J143" s="176">
        <f t="shared" si="90"/>
        <v>0</v>
      </c>
      <c r="K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6">
        <f t="shared" si="91"/>
        <v>0</v>
      </c>
      <c r="AF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6">
        <f t="shared" si="92"/>
        <v>0</v>
      </c>
      <c r="AJ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6">
        <f t="shared" si="93"/>
        <v>0</v>
      </c>
      <c r="AN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6">
        <f t="shared" si="94"/>
        <v>0</v>
      </c>
      <c r="AR143" s="176">
        <f t="shared" si="95"/>
        <v>0</v>
      </c>
    </row>
    <row r="144" spans="2:44">
      <c r="B144" s="174" t="s">
        <v>667</v>
      </c>
      <c r="C144" s="175" t="s">
        <v>668</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ref="F144:F168" si="96">D144+E144</f>
        <v>0</v>
      </c>
      <c r="G144" s="176"/>
      <c r="H144" s="176">
        <f t="shared" si="81"/>
        <v>0</v>
      </c>
      <c r="I144" s="176"/>
      <c r="J144" s="176">
        <f t="shared" si="82"/>
        <v>0</v>
      </c>
      <c r="K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6">
        <f t="shared" si="83"/>
        <v>0</v>
      </c>
      <c r="AF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6">
        <f t="shared" si="84"/>
        <v>0</v>
      </c>
      <c r="AJ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6">
        <f t="shared" si="85"/>
        <v>0</v>
      </c>
      <c r="AN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6">
        <f t="shared" si="86"/>
        <v>0</v>
      </c>
      <c r="AR144" s="176">
        <f t="shared" si="87"/>
        <v>0</v>
      </c>
    </row>
    <row r="145" spans="2:44">
      <c r="B145" s="174" t="s">
        <v>669</v>
      </c>
      <c r="C145" s="175" t="s">
        <v>670</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96"/>
        <v>0</v>
      </c>
      <c r="G145" s="176"/>
      <c r="H145" s="176">
        <f t="shared" si="81"/>
        <v>0</v>
      </c>
      <c r="I145" s="176"/>
      <c r="J145" s="176">
        <f t="shared" si="82"/>
        <v>0</v>
      </c>
      <c r="K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6">
        <f t="shared" si="83"/>
        <v>0</v>
      </c>
      <c r="AF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6">
        <f t="shared" si="84"/>
        <v>0</v>
      </c>
      <c r="AJ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6">
        <f t="shared" si="85"/>
        <v>0</v>
      </c>
      <c r="AN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6">
        <f t="shared" si="86"/>
        <v>0</v>
      </c>
      <c r="AR145" s="176">
        <f t="shared" si="87"/>
        <v>0</v>
      </c>
    </row>
    <row r="146" spans="2:44">
      <c r="B146" s="174" t="s">
        <v>671</v>
      </c>
      <c r="C146" s="175" t="s">
        <v>672</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si="96"/>
        <v>0</v>
      </c>
      <c r="G146" s="176"/>
      <c r="H146" s="176">
        <f>F146-G146</f>
        <v>0</v>
      </c>
      <c r="I146" s="176"/>
      <c r="J146" s="176">
        <f>F146-I146</f>
        <v>0</v>
      </c>
      <c r="K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6">
        <f>AB146+AC146+AD146</f>
        <v>0</v>
      </c>
      <c r="AF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6">
        <f>AF146+AG146+AH146</f>
        <v>0</v>
      </c>
      <c r="AJ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6">
        <f>AJ146+AK146+AL146</f>
        <v>0</v>
      </c>
      <c r="AN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6">
        <f>AN146+AO146+AP146</f>
        <v>0</v>
      </c>
      <c r="AR146" s="176">
        <f>AE146+AI146+AM146+AQ146</f>
        <v>0</v>
      </c>
    </row>
    <row r="147" spans="2:44">
      <c r="B147" s="174" t="s">
        <v>673</v>
      </c>
      <c r="C147" s="175" t="s">
        <v>674</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si="96"/>
        <v>0</v>
      </c>
      <c r="G147" s="176"/>
      <c r="H147" s="176">
        <f>F147-G147</f>
        <v>0</v>
      </c>
      <c r="I147" s="176"/>
      <c r="J147" s="176">
        <f>F147-I147</f>
        <v>0</v>
      </c>
      <c r="K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6">
        <f>AB147+AC147+AD147</f>
        <v>0</v>
      </c>
      <c r="AF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6">
        <f>AF147+AG147+AH147</f>
        <v>0</v>
      </c>
      <c r="AJ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6">
        <f>AJ147+AK147+AL147</f>
        <v>0</v>
      </c>
      <c r="AN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6">
        <f>AN147+AO147+AP147</f>
        <v>0</v>
      </c>
      <c r="AR147" s="176">
        <f>AE147+AI147+AM147+AQ147</f>
        <v>0</v>
      </c>
    </row>
    <row r="148" spans="2:44">
      <c r="B148" s="174" t="s">
        <v>675</v>
      </c>
      <c r="C148" s="175" t="s">
        <v>676</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96"/>
        <v>0</v>
      </c>
      <c r="G148" s="176"/>
      <c r="H148" s="176">
        <f t="shared" si="81"/>
        <v>0</v>
      </c>
      <c r="I148" s="176"/>
      <c r="J148" s="176">
        <f t="shared" si="82"/>
        <v>0</v>
      </c>
      <c r="K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6">
        <f t="shared" si="83"/>
        <v>0</v>
      </c>
      <c r="AF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6">
        <f t="shared" si="84"/>
        <v>0</v>
      </c>
      <c r="AJ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6">
        <f t="shared" si="85"/>
        <v>0</v>
      </c>
      <c r="AN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6">
        <f t="shared" si="86"/>
        <v>0</v>
      </c>
      <c r="AR148" s="176">
        <f t="shared" si="87"/>
        <v>0</v>
      </c>
    </row>
    <row r="149" spans="2:44">
      <c r="B149" s="183" t="s">
        <v>278</v>
      </c>
      <c r="C149" s="184" t="s">
        <v>162</v>
      </c>
      <c r="D149" s="185">
        <f>SUM(D150:D163)</f>
        <v>0</v>
      </c>
      <c r="E149" s="185">
        <f>SUM(E150:E163)</f>
        <v>0</v>
      </c>
      <c r="F149" s="185">
        <f t="shared" si="96"/>
        <v>0</v>
      </c>
      <c r="G149" s="185">
        <f>SUM(G150:G163)</f>
        <v>0</v>
      </c>
      <c r="H149" s="185">
        <f t="shared" ref="H149:H168" si="97">F149-G149</f>
        <v>0</v>
      </c>
      <c r="I149" s="185">
        <f>SUM(I150:I163)</f>
        <v>0</v>
      </c>
      <c r="J149" s="185">
        <f t="shared" ref="J149:J168" si="98">F149-I149</f>
        <v>0</v>
      </c>
      <c r="K149" s="185">
        <f t="shared" ref="K149:AD149" si="99">SUM(K150:K163)</f>
        <v>0</v>
      </c>
      <c r="L149" s="185">
        <f t="shared" si="99"/>
        <v>0</v>
      </c>
      <c r="M149" s="185">
        <f t="shared" si="99"/>
        <v>0</v>
      </c>
      <c r="N149" s="185">
        <f t="shared" si="99"/>
        <v>0</v>
      </c>
      <c r="O149" s="185">
        <f t="shared" si="99"/>
        <v>0</v>
      </c>
      <c r="P149" s="185">
        <f>SUM(P150:P163)</f>
        <v>0</v>
      </c>
      <c r="Q149" s="185">
        <f>SUM(Q150:Q163)</f>
        <v>0</v>
      </c>
      <c r="R149" s="185">
        <f t="shared" si="99"/>
        <v>0</v>
      </c>
      <c r="S149" s="185">
        <f t="shared" si="99"/>
        <v>0</v>
      </c>
      <c r="T149" s="185">
        <f>SUM(T150:T163)</f>
        <v>0</v>
      </c>
      <c r="U149" s="185">
        <f t="shared" si="99"/>
        <v>0</v>
      </c>
      <c r="V149" s="185">
        <f t="shared" si="99"/>
        <v>0</v>
      </c>
      <c r="W149" s="185">
        <f>SUM(W150:W163)</f>
        <v>0</v>
      </c>
      <c r="X149" s="185">
        <f t="shared" si="99"/>
        <v>0</v>
      </c>
      <c r="Y149" s="185">
        <f>SUM(Y150:Y163)</f>
        <v>0</v>
      </c>
      <c r="Z149" s="185">
        <f>SUM(Z150:Z163)</f>
        <v>0</v>
      </c>
      <c r="AA149" s="185">
        <f t="shared" si="99"/>
        <v>0</v>
      </c>
      <c r="AB149" s="185">
        <f t="shared" si="99"/>
        <v>0</v>
      </c>
      <c r="AC149" s="185">
        <f t="shared" si="99"/>
        <v>0</v>
      </c>
      <c r="AD149" s="185">
        <f t="shared" si="99"/>
        <v>0</v>
      </c>
      <c r="AE149" s="185">
        <f t="shared" ref="AE149:AE168" si="100">AB149+AC149+AD149</f>
        <v>0</v>
      </c>
      <c r="AF149" s="185">
        <f>SUM(AF150:AF163)</f>
        <v>0</v>
      </c>
      <c r="AG149" s="185">
        <f>SUM(AG150:AG163)</f>
        <v>0</v>
      </c>
      <c r="AH149" s="185">
        <f>SUM(AH150:AH163)</f>
        <v>0</v>
      </c>
      <c r="AI149" s="185">
        <f t="shared" ref="AI149:AI168" si="101">AF149+AG149+AH149</f>
        <v>0</v>
      </c>
      <c r="AJ149" s="185">
        <f>SUM(AJ150:AJ163)</f>
        <v>0</v>
      </c>
      <c r="AK149" s="185">
        <f>SUM(AK150:AK163)</f>
        <v>0</v>
      </c>
      <c r="AL149" s="185">
        <f>SUM(AL150:AL163)</f>
        <v>0</v>
      </c>
      <c r="AM149" s="185">
        <f t="shared" ref="AM149:AM168" si="102">AJ149+AK149+AL149</f>
        <v>0</v>
      </c>
      <c r="AN149" s="185">
        <f>SUM(AN150:AN163)</f>
        <v>0</v>
      </c>
      <c r="AO149" s="185">
        <f>SUM(AO150:AO163)</f>
        <v>0</v>
      </c>
      <c r="AP149" s="185">
        <f>SUM(AP150:AP163)</f>
        <v>0</v>
      </c>
      <c r="AQ149" s="185">
        <f t="shared" ref="AQ149:AQ168" si="103">AN149+AO149+AP149</f>
        <v>0</v>
      </c>
      <c r="AR149" s="185">
        <f t="shared" ref="AR149:AR168" si="104">AE149+AI149+AM149+AQ149</f>
        <v>0</v>
      </c>
    </row>
    <row r="150" spans="2:44">
      <c r="B150" s="174" t="s">
        <v>677</v>
      </c>
      <c r="C150" s="175" t="s">
        <v>678</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96"/>
        <v>0</v>
      </c>
      <c r="G150" s="176"/>
      <c r="H150" s="176">
        <f t="shared" si="97"/>
        <v>0</v>
      </c>
      <c r="I150" s="176"/>
      <c r="J150" s="176">
        <f t="shared" si="98"/>
        <v>0</v>
      </c>
      <c r="K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6">
        <f t="shared" si="100"/>
        <v>0</v>
      </c>
      <c r="AF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6">
        <f t="shared" si="101"/>
        <v>0</v>
      </c>
      <c r="AJ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6">
        <f t="shared" si="102"/>
        <v>0</v>
      </c>
      <c r="AN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6">
        <f t="shared" si="103"/>
        <v>0</v>
      </c>
      <c r="AR150" s="176">
        <f t="shared" si="104"/>
        <v>0</v>
      </c>
    </row>
    <row r="151" spans="2:44">
      <c r="B151" s="174" t="s">
        <v>279</v>
      </c>
      <c r="C151" s="175" t="s">
        <v>163</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96"/>
        <v>0</v>
      </c>
      <c r="G151" s="176"/>
      <c r="H151" s="176">
        <f t="shared" si="97"/>
        <v>0</v>
      </c>
      <c r="I151" s="176"/>
      <c r="J151" s="176">
        <f t="shared" si="98"/>
        <v>0</v>
      </c>
      <c r="K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6">
        <f t="shared" si="100"/>
        <v>0</v>
      </c>
      <c r="AF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6">
        <f t="shared" si="101"/>
        <v>0</v>
      </c>
      <c r="AJ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6">
        <f t="shared" si="102"/>
        <v>0</v>
      </c>
      <c r="AN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6">
        <f t="shared" si="103"/>
        <v>0</v>
      </c>
      <c r="AR151" s="176">
        <f t="shared" si="104"/>
        <v>0</v>
      </c>
    </row>
    <row r="152" spans="2:44">
      <c r="B152" s="174" t="s">
        <v>679</v>
      </c>
      <c r="C152" s="175" t="s">
        <v>680</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6">
        <f t="shared" si="96"/>
        <v>0</v>
      </c>
      <c r="G152" s="176"/>
      <c r="H152" s="176">
        <f t="shared" si="97"/>
        <v>0</v>
      </c>
      <c r="I152" s="176"/>
      <c r="J152" s="176">
        <f t="shared" si="98"/>
        <v>0</v>
      </c>
      <c r="K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6">
        <f t="shared" si="100"/>
        <v>0</v>
      </c>
      <c r="AF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6">
        <f t="shared" si="101"/>
        <v>0</v>
      </c>
      <c r="AJ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6">
        <f t="shared" si="102"/>
        <v>0</v>
      </c>
      <c r="AN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6">
        <f t="shared" si="103"/>
        <v>0</v>
      </c>
      <c r="AR152" s="176">
        <f t="shared" si="104"/>
        <v>0</v>
      </c>
    </row>
    <row r="153" spans="2:44">
      <c r="B153" s="174" t="s">
        <v>681</v>
      </c>
      <c r="C153" s="175" t="s">
        <v>682</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96"/>
        <v>0</v>
      </c>
      <c r="G153" s="176"/>
      <c r="H153" s="176">
        <f t="shared" si="97"/>
        <v>0</v>
      </c>
      <c r="I153" s="176"/>
      <c r="J153" s="176">
        <f t="shared" si="98"/>
        <v>0</v>
      </c>
      <c r="K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6">
        <f t="shared" si="100"/>
        <v>0</v>
      </c>
      <c r="AF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6">
        <f t="shared" si="101"/>
        <v>0</v>
      </c>
      <c r="AJ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6">
        <f t="shared" si="102"/>
        <v>0</v>
      </c>
      <c r="AN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6">
        <f t="shared" si="103"/>
        <v>0</v>
      </c>
      <c r="AR153" s="176">
        <f t="shared" si="104"/>
        <v>0</v>
      </c>
    </row>
    <row r="154" spans="2:44">
      <c r="B154" s="174" t="s">
        <v>280</v>
      </c>
      <c r="C154" s="175" t="s">
        <v>164</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si="96"/>
        <v>0</v>
      </c>
      <c r="G154" s="176"/>
      <c r="H154" s="176">
        <f t="shared" si="97"/>
        <v>0</v>
      </c>
      <c r="I154" s="176"/>
      <c r="J154" s="176">
        <f t="shared" si="98"/>
        <v>0</v>
      </c>
      <c r="K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6">
        <f t="shared" si="100"/>
        <v>0</v>
      </c>
      <c r="AF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6">
        <f t="shared" si="101"/>
        <v>0</v>
      </c>
      <c r="AJ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6">
        <f t="shared" si="102"/>
        <v>0</v>
      </c>
      <c r="AN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6">
        <f t="shared" si="103"/>
        <v>0</v>
      </c>
      <c r="AR154" s="176">
        <f t="shared" si="104"/>
        <v>0</v>
      </c>
    </row>
    <row r="155" spans="2:44">
      <c r="B155" s="174" t="s">
        <v>683</v>
      </c>
      <c r="C155" s="175" t="s">
        <v>684</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96"/>
        <v>0</v>
      </c>
      <c r="G155" s="176"/>
      <c r="H155" s="176">
        <f t="shared" si="97"/>
        <v>0</v>
      </c>
      <c r="I155" s="176"/>
      <c r="J155" s="176">
        <f t="shared" si="98"/>
        <v>0</v>
      </c>
      <c r="K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6">
        <f t="shared" si="100"/>
        <v>0</v>
      </c>
      <c r="AF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6">
        <f t="shared" si="101"/>
        <v>0</v>
      </c>
      <c r="AJ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6">
        <f t="shared" si="102"/>
        <v>0</v>
      </c>
      <c r="AN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6">
        <f t="shared" si="103"/>
        <v>0</v>
      </c>
      <c r="AR155" s="176">
        <f t="shared" si="104"/>
        <v>0</v>
      </c>
    </row>
    <row r="156" spans="2:44">
      <c r="B156" s="174" t="s">
        <v>685</v>
      </c>
      <c r="C156" s="175" t="s">
        <v>686</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96"/>
        <v>0</v>
      </c>
      <c r="G156" s="176"/>
      <c r="H156" s="176">
        <f t="shared" si="97"/>
        <v>0</v>
      </c>
      <c r="I156" s="176"/>
      <c r="J156" s="176">
        <f t="shared" si="98"/>
        <v>0</v>
      </c>
      <c r="K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6">
        <f t="shared" si="100"/>
        <v>0</v>
      </c>
      <c r="AF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6">
        <f t="shared" si="101"/>
        <v>0</v>
      </c>
      <c r="AJ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6">
        <f t="shared" si="102"/>
        <v>0</v>
      </c>
      <c r="AN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6">
        <f t="shared" si="103"/>
        <v>0</v>
      </c>
      <c r="AR156" s="176">
        <f t="shared" si="104"/>
        <v>0</v>
      </c>
    </row>
    <row r="157" spans="2:44">
      <c r="B157" s="174" t="s">
        <v>281</v>
      </c>
      <c r="C157" s="175" t="s">
        <v>165</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96"/>
        <v>0</v>
      </c>
      <c r="G157" s="176"/>
      <c r="H157" s="176">
        <f t="shared" si="97"/>
        <v>0</v>
      </c>
      <c r="I157" s="176"/>
      <c r="J157" s="176">
        <f t="shared" si="98"/>
        <v>0</v>
      </c>
      <c r="K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6">
        <f t="shared" si="100"/>
        <v>0</v>
      </c>
      <c r="AF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6">
        <f t="shared" si="101"/>
        <v>0</v>
      </c>
      <c r="AJ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6">
        <f t="shared" si="102"/>
        <v>0</v>
      </c>
      <c r="AN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6">
        <f t="shared" si="103"/>
        <v>0</v>
      </c>
      <c r="AR157" s="176">
        <f t="shared" si="104"/>
        <v>0</v>
      </c>
    </row>
    <row r="158" spans="2:44">
      <c r="B158" s="174" t="s">
        <v>687</v>
      </c>
      <c r="C158" s="175" t="s">
        <v>688</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6">
        <f t="shared" si="96"/>
        <v>0</v>
      </c>
      <c r="G158" s="176"/>
      <c r="H158" s="176">
        <f t="shared" si="97"/>
        <v>0</v>
      </c>
      <c r="I158" s="176"/>
      <c r="J158" s="176">
        <f t="shared" si="98"/>
        <v>0</v>
      </c>
      <c r="K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6">
        <f t="shared" si="100"/>
        <v>0</v>
      </c>
      <c r="AF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6">
        <f t="shared" si="101"/>
        <v>0</v>
      </c>
      <c r="AJ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6">
        <f t="shared" si="102"/>
        <v>0</v>
      </c>
      <c r="AN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6">
        <f t="shared" si="103"/>
        <v>0</v>
      </c>
      <c r="AR158" s="176">
        <f t="shared" si="104"/>
        <v>0</v>
      </c>
    </row>
    <row r="159" spans="2:44">
      <c r="B159" s="174" t="s">
        <v>689</v>
      </c>
      <c r="C159" s="175" t="s">
        <v>690</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si="96"/>
        <v>0</v>
      </c>
      <c r="G159" s="176"/>
      <c r="H159" s="176">
        <f t="shared" si="97"/>
        <v>0</v>
      </c>
      <c r="I159" s="176"/>
      <c r="J159" s="176">
        <f t="shared" si="98"/>
        <v>0</v>
      </c>
      <c r="K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6">
        <f t="shared" si="100"/>
        <v>0</v>
      </c>
      <c r="AF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6">
        <f t="shared" si="101"/>
        <v>0</v>
      </c>
      <c r="AJ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6">
        <f t="shared" si="102"/>
        <v>0</v>
      </c>
      <c r="AN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6">
        <f t="shared" si="103"/>
        <v>0</v>
      </c>
      <c r="AR159" s="176">
        <f t="shared" si="104"/>
        <v>0</v>
      </c>
    </row>
    <row r="160" spans="2:44">
      <c r="B160" s="174" t="s">
        <v>691</v>
      </c>
      <c r="C160" s="175" t="s">
        <v>692</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96"/>
        <v>0</v>
      </c>
      <c r="G160" s="176"/>
      <c r="H160" s="176">
        <f t="shared" si="97"/>
        <v>0</v>
      </c>
      <c r="I160" s="176"/>
      <c r="J160" s="176">
        <f t="shared" si="98"/>
        <v>0</v>
      </c>
      <c r="K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6">
        <f t="shared" si="100"/>
        <v>0</v>
      </c>
      <c r="AF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6">
        <f t="shared" si="101"/>
        <v>0</v>
      </c>
      <c r="AJ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6">
        <f t="shared" si="102"/>
        <v>0</v>
      </c>
      <c r="AN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6">
        <f t="shared" si="103"/>
        <v>0</v>
      </c>
      <c r="AR160" s="176">
        <f t="shared" si="104"/>
        <v>0</v>
      </c>
    </row>
    <row r="161" spans="2:44">
      <c r="B161" s="174" t="s">
        <v>282</v>
      </c>
      <c r="C161" s="175" t="s">
        <v>166</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6">
        <f t="shared" si="96"/>
        <v>0</v>
      </c>
      <c r="G161" s="176"/>
      <c r="H161" s="176">
        <f t="shared" si="97"/>
        <v>0</v>
      </c>
      <c r="I161" s="176"/>
      <c r="J161" s="176">
        <f t="shared" si="98"/>
        <v>0</v>
      </c>
      <c r="K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6">
        <f t="shared" si="100"/>
        <v>0</v>
      </c>
      <c r="AF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6">
        <f t="shared" si="101"/>
        <v>0</v>
      </c>
      <c r="AJ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6">
        <f t="shared" si="102"/>
        <v>0</v>
      </c>
      <c r="AN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6">
        <f t="shared" si="103"/>
        <v>0</v>
      </c>
      <c r="AR161" s="176">
        <f t="shared" si="104"/>
        <v>0</v>
      </c>
    </row>
    <row r="162" spans="2:44">
      <c r="B162" s="174" t="s">
        <v>693</v>
      </c>
      <c r="C162" s="175" t="s">
        <v>694</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6">
        <f t="shared" si="96"/>
        <v>0</v>
      </c>
      <c r="G162" s="176"/>
      <c r="H162" s="176">
        <f t="shared" si="97"/>
        <v>0</v>
      </c>
      <c r="I162" s="176"/>
      <c r="J162" s="176">
        <f t="shared" si="98"/>
        <v>0</v>
      </c>
      <c r="K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6">
        <f t="shared" si="100"/>
        <v>0</v>
      </c>
      <c r="AF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6">
        <f t="shared" si="101"/>
        <v>0</v>
      </c>
      <c r="AJ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6">
        <f t="shared" si="102"/>
        <v>0</v>
      </c>
      <c r="AN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6">
        <f t="shared" si="103"/>
        <v>0</v>
      </c>
      <c r="AR162" s="176">
        <f t="shared" si="104"/>
        <v>0</v>
      </c>
    </row>
    <row r="163" spans="2:44">
      <c r="B163" s="174" t="s">
        <v>695</v>
      </c>
      <c r="C163" s="175" t="s">
        <v>696</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96"/>
        <v>0</v>
      </c>
      <c r="G163" s="176"/>
      <c r="H163" s="176">
        <f t="shared" si="97"/>
        <v>0</v>
      </c>
      <c r="I163" s="176"/>
      <c r="J163" s="176">
        <f t="shared" si="98"/>
        <v>0</v>
      </c>
      <c r="K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6">
        <f t="shared" si="100"/>
        <v>0</v>
      </c>
      <c r="AF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6">
        <f t="shared" si="101"/>
        <v>0</v>
      </c>
      <c r="AJ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6">
        <f t="shared" si="102"/>
        <v>0</v>
      </c>
      <c r="AN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6">
        <f t="shared" si="103"/>
        <v>0</v>
      </c>
      <c r="AR163" s="176">
        <f t="shared" si="104"/>
        <v>0</v>
      </c>
    </row>
    <row r="164" spans="2:44">
      <c r="B164" s="183" t="s">
        <v>283</v>
      </c>
      <c r="C164" s="184" t="s">
        <v>167</v>
      </c>
      <c r="D164" s="185">
        <f>SUM(D165:D189)</f>
        <v>1250</v>
      </c>
      <c r="E164" s="185">
        <f>SUM(E165:E189)</f>
        <v>0</v>
      </c>
      <c r="F164" s="185">
        <f t="shared" si="96"/>
        <v>1250</v>
      </c>
      <c r="G164" s="185">
        <f>SUM(G165:G189)</f>
        <v>0</v>
      </c>
      <c r="H164" s="185">
        <f t="shared" si="97"/>
        <v>1250</v>
      </c>
      <c r="I164" s="185">
        <f>SUM(I165:I189)</f>
        <v>0</v>
      </c>
      <c r="J164" s="185">
        <f t="shared" si="98"/>
        <v>1250</v>
      </c>
      <c r="K164" s="185">
        <f t="shared" ref="K164:AD164" si="105">SUM(K165:K189)</f>
        <v>0</v>
      </c>
      <c r="L164" s="185">
        <f t="shared" si="105"/>
        <v>0</v>
      </c>
      <c r="M164" s="185">
        <f t="shared" si="105"/>
        <v>0</v>
      </c>
      <c r="N164" s="185">
        <f t="shared" si="105"/>
        <v>0</v>
      </c>
      <c r="O164" s="185">
        <f t="shared" si="105"/>
        <v>0</v>
      </c>
      <c r="P164" s="185">
        <f>SUM(P165:P189)</f>
        <v>0</v>
      </c>
      <c r="Q164" s="185">
        <f>SUM(Q165:Q189)</f>
        <v>0</v>
      </c>
      <c r="R164" s="185">
        <f t="shared" si="105"/>
        <v>0</v>
      </c>
      <c r="S164" s="185">
        <f t="shared" si="105"/>
        <v>0</v>
      </c>
      <c r="T164" s="185">
        <f>SUM(T165:T189)</f>
        <v>0</v>
      </c>
      <c r="U164" s="185">
        <f t="shared" si="105"/>
        <v>0</v>
      </c>
      <c r="V164" s="185">
        <f t="shared" si="105"/>
        <v>0</v>
      </c>
      <c r="W164" s="185">
        <f>SUM(W165:W189)</f>
        <v>0</v>
      </c>
      <c r="X164" s="185">
        <f t="shared" si="105"/>
        <v>0</v>
      </c>
      <c r="Y164" s="185">
        <f>SUM(Y165:Y189)</f>
        <v>0</v>
      </c>
      <c r="Z164" s="185">
        <f>SUM(Z165:Z189)</f>
        <v>0</v>
      </c>
      <c r="AA164" s="185">
        <f t="shared" si="105"/>
        <v>1250</v>
      </c>
      <c r="AB164" s="185">
        <f t="shared" si="105"/>
        <v>0</v>
      </c>
      <c r="AC164" s="185">
        <f t="shared" si="105"/>
        <v>1250</v>
      </c>
      <c r="AD164" s="185">
        <f t="shared" si="105"/>
        <v>0</v>
      </c>
      <c r="AE164" s="185">
        <f t="shared" si="100"/>
        <v>1250</v>
      </c>
      <c r="AF164" s="185">
        <f>SUM(AF165:AF189)</f>
        <v>0</v>
      </c>
      <c r="AG164" s="185">
        <f>SUM(AG165:AG189)</f>
        <v>0</v>
      </c>
      <c r="AH164" s="185">
        <f>SUM(AH165:AH189)</f>
        <v>0</v>
      </c>
      <c r="AI164" s="185">
        <f t="shared" si="101"/>
        <v>0</v>
      </c>
      <c r="AJ164" s="185">
        <f>SUM(AJ165:AJ189)</f>
        <v>0</v>
      </c>
      <c r="AK164" s="185">
        <f>SUM(AK165:AK189)</f>
        <v>0</v>
      </c>
      <c r="AL164" s="185">
        <f>SUM(AL165:AL189)</f>
        <v>0</v>
      </c>
      <c r="AM164" s="185">
        <f t="shared" si="102"/>
        <v>0</v>
      </c>
      <c r="AN164" s="185">
        <f>SUM(AN165:AN189)</f>
        <v>0</v>
      </c>
      <c r="AO164" s="185">
        <f>SUM(AO165:AO189)</f>
        <v>0</v>
      </c>
      <c r="AP164" s="185">
        <f>SUM(AP165:AP189)</f>
        <v>0</v>
      </c>
      <c r="AQ164" s="185">
        <f t="shared" si="103"/>
        <v>0</v>
      </c>
      <c r="AR164" s="185">
        <f t="shared" si="104"/>
        <v>1250</v>
      </c>
    </row>
    <row r="165" spans="2:44">
      <c r="B165" s="174" t="s">
        <v>284</v>
      </c>
      <c r="C165" s="175" t="s">
        <v>168</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6">
        <f t="shared" si="96"/>
        <v>0</v>
      </c>
      <c r="G165" s="176"/>
      <c r="H165" s="176">
        <f t="shared" si="97"/>
        <v>0</v>
      </c>
      <c r="I165" s="176"/>
      <c r="J165" s="176">
        <f t="shared" si="98"/>
        <v>0</v>
      </c>
      <c r="K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6">
        <f t="shared" si="100"/>
        <v>0</v>
      </c>
      <c r="AF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6">
        <f t="shared" si="101"/>
        <v>0</v>
      </c>
      <c r="AJ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6">
        <f t="shared" si="102"/>
        <v>0</v>
      </c>
      <c r="AN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6">
        <f t="shared" si="103"/>
        <v>0</v>
      </c>
      <c r="AR165" s="176">
        <f t="shared" si="104"/>
        <v>0</v>
      </c>
    </row>
    <row r="166" spans="2:44">
      <c r="B166" s="174" t="s">
        <v>697</v>
      </c>
      <c r="C166" s="175" t="s">
        <v>698</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6">
        <f t="shared" si="96"/>
        <v>0</v>
      </c>
      <c r="G166" s="176"/>
      <c r="H166" s="176">
        <f t="shared" si="97"/>
        <v>0</v>
      </c>
      <c r="I166" s="176"/>
      <c r="J166" s="176">
        <f t="shared" si="98"/>
        <v>0</v>
      </c>
      <c r="K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6">
        <f t="shared" si="100"/>
        <v>0</v>
      </c>
      <c r="AF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6">
        <f t="shared" si="101"/>
        <v>0</v>
      </c>
      <c r="AJ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6">
        <f t="shared" si="102"/>
        <v>0</v>
      </c>
      <c r="AN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6">
        <f t="shared" si="103"/>
        <v>0</v>
      </c>
      <c r="AR166" s="176">
        <f t="shared" si="104"/>
        <v>0</v>
      </c>
    </row>
    <row r="167" spans="2:44">
      <c r="B167" s="174" t="s">
        <v>699</v>
      </c>
      <c r="C167" s="175" t="s">
        <v>700</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6">
        <f t="shared" si="96"/>
        <v>0</v>
      </c>
      <c r="G167" s="176"/>
      <c r="H167" s="176">
        <f t="shared" si="97"/>
        <v>0</v>
      </c>
      <c r="I167" s="176"/>
      <c r="J167" s="176">
        <f t="shared" si="98"/>
        <v>0</v>
      </c>
      <c r="K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6">
        <f t="shared" si="100"/>
        <v>0</v>
      </c>
      <c r="AF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6">
        <f t="shared" si="101"/>
        <v>0</v>
      </c>
      <c r="AJ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6">
        <f t="shared" si="102"/>
        <v>0</v>
      </c>
      <c r="AN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6">
        <f t="shared" si="103"/>
        <v>0</v>
      </c>
      <c r="AR167" s="176">
        <f t="shared" si="104"/>
        <v>0</v>
      </c>
    </row>
    <row r="168" spans="2:44">
      <c r="B168" s="174" t="s">
        <v>701</v>
      </c>
      <c r="C168" s="175" t="s">
        <v>702</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96"/>
        <v>0</v>
      </c>
      <c r="G168" s="176"/>
      <c r="H168" s="176">
        <f t="shared" si="97"/>
        <v>0</v>
      </c>
      <c r="I168" s="176"/>
      <c r="J168" s="176">
        <f t="shared" si="98"/>
        <v>0</v>
      </c>
      <c r="K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6">
        <f t="shared" si="100"/>
        <v>0</v>
      </c>
      <c r="AF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6">
        <f t="shared" si="101"/>
        <v>0</v>
      </c>
      <c r="AJ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6">
        <f t="shared" si="102"/>
        <v>0</v>
      </c>
      <c r="AN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6">
        <f t="shared" si="103"/>
        <v>0</v>
      </c>
      <c r="AR168" s="176">
        <f t="shared" si="104"/>
        <v>0</v>
      </c>
    </row>
    <row r="169" spans="2:44">
      <c r="B169" s="174" t="s">
        <v>703</v>
      </c>
      <c r="C169" s="175" t="s">
        <v>704</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106">D169+E169</f>
        <v>0</v>
      </c>
      <c r="G169" s="176"/>
      <c r="H169" s="176">
        <f t="shared" ref="H169:H177" si="107">F169-G169</f>
        <v>0</v>
      </c>
      <c r="I169" s="176"/>
      <c r="J169" s="176">
        <f t="shared" ref="J169:J177" si="108">F169-I169</f>
        <v>0</v>
      </c>
      <c r="K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6">
        <f t="shared" ref="AE169:AE177" si="109">AB169+AC169+AD169</f>
        <v>0</v>
      </c>
      <c r="AF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6">
        <f t="shared" ref="AI169:AI177" si="110">AF169+AG169+AH169</f>
        <v>0</v>
      </c>
      <c r="AJ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6">
        <f t="shared" ref="AM169:AM177" si="111">AJ169+AK169+AL169</f>
        <v>0</v>
      </c>
      <c r="AN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6">
        <f t="shared" ref="AQ169:AQ177" si="112">AN169+AO169+AP169</f>
        <v>0</v>
      </c>
      <c r="AR169" s="176">
        <f t="shared" ref="AR169:AR177" si="113">AE169+AI169+AM169+AQ169</f>
        <v>0</v>
      </c>
    </row>
    <row r="170" spans="2:44">
      <c r="B170" s="174" t="s">
        <v>285</v>
      </c>
      <c r="C170" s="175" t="s">
        <v>169</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6">
        <f t="shared" si="106"/>
        <v>0</v>
      </c>
      <c r="G170" s="176"/>
      <c r="H170" s="176">
        <f t="shared" si="107"/>
        <v>0</v>
      </c>
      <c r="I170" s="176"/>
      <c r="J170" s="176">
        <f t="shared" si="108"/>
        <v>0</v>
      </c>
      <c r="K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6">
        <f t="shared" si="109"/>
        <v>0</v>
      </c>
      <c r="AF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6">
        <f t="shared" si="110"/>
        <v>0</v>
      </c>
      <c r="AJ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6">
        <f t="shared" si="111"/>
        <v>0</v>
      </c>
      <c r="AN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6">
        <f t="shared" si="112"/>
        <v>0</v>
      </c>
      <c r="AR170" s="176">
        <f t="shared" si="113"/>
        <v>0</v>
      </c>
    </row>
    <row r="171" spans="2:44">
      <c r="B171" s="174" t="s">
        <v>705</v>
      </c>
      <c r="C171" s="175" t="s">
        <v>706</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6">
        <f t="shared" si="106"/>
        <v>1250</v>
      </c>
      <c r="G171" s="176"/>
      <c r="H171" s="176">
        <f t="shared" si="107"/>
        <v>1250</v>
      </c>
      <c r="I171" s="176"/>
      <c r="J171" s="176">
        <f t="shared" si="108"/>
        <v>1250</v>
      </c>
      <c r="K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AB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D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6">
        <f t="shared" si="109"/>
        <v>1250</v>
      </c>
      <c r="AF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6">
        <f t="shared" si="110"/>
        <v>0</v>
      </c>
      <c r="AJ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6">
        <f t="shared" si="111"/>
        <v>0</v>
      </c>
      <c r="AN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6">
        <f t="shared" si="112"/>
        <v>0</v>
      </c>
      <c r="AR171" s="176">
        <f t="shared" si="113"/>
        <v>1250</v>
      </c>
    </row>
    <row r="172" spans="2:44">
      <c r="B172" s="174" t="s">
        <v>707</v>
      </c>
      <c r="C172" s="175" t="s">
        <v>708</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106"/>
        <v>0</v>
      </c>
      <c r="G172" s="176"/>
      <c r="H172" s="176">
        <f t="shared" si="107"/>
        <v>0</v>
      </c>
      <c r="I172" s="176"/>
      <c r="J172" s="176">
        <f t="shared" si="108"/>
        <v>0</v>
      </c>
      <c r="K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6">
        <f t="shared" si="109"/>
        <v>0</v>
      </c>
      <c r="AF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6">
        <f t="shared" si="110"/>
        <v>0</v>
      </c>
      <c r="AJ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6">
        <f t="shared" si="111"/>
        <v>0</v>
      </c>
      <c r="AN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6">
        <f t="shared" si="112"/>
        <v>0</v>
      </c>
      <c r="AR172" s="176">
        <f t="shared" si="113"/>
        <v>0</v>
      </c>
    </row>
    <row r="173" spans="2:44">
      <c r="B173" s="174" t="s">
        <v>709</v>
      </c>
      <c r="C173" s="175" t="s">
        <v>710</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106"/>
        <v>0</v>
      </c>
      <c r="G173" s="176"/>
      <c r="H173" s="176">
        <f t="shared" si="107"/>
        <v>0</v>
      </c>
      <c r="I173" s="176"/>
      <c r="J173" s="176">
        <f t="shared" si="108"/>
        <v>0</v>
      </c>
      <c r="K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6">
        <f t="shared" si="109"/>
        <v>0</v>
      </c>
      <c r="AF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6">
        <f t="shared" si="110"/>
        <v>0</v>
      </c>
      <c r="AJ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6">
        <f t="shared" si="111"/>
        <v>0</v>
      </c>
      <c r="AN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6">
        <f t="shared" si="112"/>
        <v>0</v>
      </c>
      <c r="AR173" s="176">
        <f t="shared" si="113"/>
        <v>0</v>
      </c>
    </row>
    <row r="174" spans="2:44">
      <c r="B174" s="174" t="s">
        <v>711</v>
      </c>
      <c r="C174" s="175" t="s">
        <v>712</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106"/>
        <v>0</v>
      </c>
      <c r="G174" s="176"/>
      <c r="H174" s="176">
        <f t="shared" si="107"/>
        <v>0</v>
      </c>
      <c r="I174" s="176"/>
      <c r="J174" s="176">
        <f t="shared" si="108"/>
        <v>0</v>
      </c>
      <c r="K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6">
        <f t="shared" si="109"/>
        <v>0</v>
      </c>
      <c r="AF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6">
        <f t="shared" si="110"/>
        <v>0</v>
      </c>
      <c r="AJ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6">
        <f t="shared" si="111"/>
        <v>0</v>
      </c>
      <c r="AN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6">
        <f t="shared" si="112"/>
        <v>0</v>
      </c>
      <c r="AR174" s="176">
        <f t="shared" si="113"/>
        <v>0</v>
      </c>
    </row>
    <row r="175" spans="2:44">
      <c r="B175" s="174" t="s">
        <v>713</v>
      </c>
      <c r="C175" s="175" t="s">
        <v>714</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106"/>
        <v>0</v>
      </c>
      <c r="G175" s="176"/>
      <c r="H175" s="176">
        <f t="shared" si="107"/>
        <v>0</v>
      </c>
      <c r="I175" s="176"/>
      <c r="J175" s="176">
        <f t="shared" si="108"/>
        <v>0</v>
      </c>
      <c r="K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6">
        <f t="shared" si="109"/>
        <v>0</v>
      </c>
      <c r="AF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6">
        <f t="shared" si="110"/>
        <v>0</v>
      </c>
      <c r="AJ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6">
        <f t="shared" si="111"/>
        <v>0</v>
      </c>
      <c r="AN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6">
        <f t="shared" si="112"/>
        <v>0</v>
      </c>
      <c r="AR175" s="176">
        <f t="shared" si="113"/>
        <v>0</v>
      </c>
    </row>
    <row r="176" spans="2:44">
      <c r="B176" s="174" t="s">
        <v>286</v>
      </c>
      <c r="C176" s="175" t="s">
        <v>715</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106"/>
        <v>0</v>
      </c>
      <c r="G176" s="176"/>
      <c r="H176" s="176">
        <f t="shared" si="107"/>
        <v>0</v>
      </c>
      <c r="I176" s="176"/>
      <c r="J176" s="176">
        <f t="shared" si="108"/>
        <v>0</v>
      </c>
      <c r="K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6">
        <f t="shared" si="109"/>
        <v>0</v>
      </c>
      <c r="AF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6">
        <f t="shared" si="110"/>
        <v>0</v>
      </c>
      <c r="AJ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6">
        <f t="shared" si="111"/>
        <v>0</v>
      </c>
      <c r="AN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6">
        <f t="shared" si="112"/>
        <v>0</v>
      </c>
      <c r="AR176" s="176">
        <f t="shared" si="113"/>
        <v>0</v>
      </c>
    </row>
    <row r="177" spans="2:44">
      <c r="B177" s="174" t="s">
        <v>716</v>
      </c>
      <c r="C177" s="175" t="s">
        <v>717</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106"/>
        <v>0</v>
      </c>
      <c r="G177" s="176"/>
      <c r="H177" s="176">
        <f t="shared" si="107"/>
        <v>0</v>
      </c>
      <c r="I177" s="176"/>
      <c r="J177" s="176">
        <f t="shared" si="108"/>
        <v>0</v>
      </c>
      <c r="K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6">
        <f t="shared" si="109"/>
        <v>0</v>
      </c>
      <c r="AF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6">
        <f t="shared" si="110"/>
        <v>0</v>
      </c>
      <c r="AJ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6">
        <f t="shared" si="111"/>
        <v>0</v>
      </c>
      <c r="AN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6">
        <f t="shared" si="112"/>
        <v>0</v>
      </c>
      <c r="AR177" s="176">
        <f t="shared" si="113"/>
        <v>0</v>
      </c>
    </row>
    <row r="178" spans="2:44">
      <c r="B178" s="174" t="s">
        <v>287</v>
      </c>
      <c r="C178" s="175" t="s">
        <v>718</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114">D178+E178</f>
        <v>0</v>
      </c>
      <c r="G178" s="176"/>
      <c r="H178" s="176">
        <f t="shared" ref="H178:H185" si="115">F178-G178</f>
        <v>0</v>
      </c>
      <c r="I178" s="176"/>
      <c r="J178" s="176">
        <f t="shared" ref="J178:J185" si="116">F178-I178</f>
        <v>0</v>
      </c>
      <c r="K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6">
        <f t="shared" ref="AE178:AE185" si="117">AB178+AC178+AD178</f>
        <v>0</v>
      </c>
      <c r="AF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6">
        <f t="shared" ref="AI178:AI185" si="118">AF178+AG178+AH178</f>
        <v>0</v>
      </c>
      <c r="AJ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6">
        <f t="shared" ref="AM178:AM185" si="119">AJ178+AK178+AL178</f>
        <v>0</v>
      </c>
      <c r="AN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6">
        <f t="shared" ref="AQ178:AQ185" si="120">AN178+AO178+AP178</f>
        <v>0</v>
      </c>
      <c r="AR178" s="176">
        <f t="shared" ref="AR178:AR185" si="121">AE178+AI178+AM178+AQ178</f>
        <v>0</v>
      </c>
    </row>
    <row r="179" spans="2:44">
      <c r="B179" s="174" t="s">
        <v>719</v>
      </c>
      <c r="C179" s="175" t="s">
        <v>718</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114"/>
        <v>0</v>
      </c>
      <c r="G179" s="176"/>
      <c r="H179" s="176">
        <f t="shared" si="115"/>
        <v>0</v>
      </c>
      <c r="I179" s="176"/>
      <c r="J179" s="176">
        <f t="shared" si="116"/>
        <v>0</v>
      </c>
      <c r="K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6">
        <f t="shared" si="117"/>
        <v>0</v>
      </c>
      <c r="AF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6">
        <f t="shared" si="118"/>
        <v>0</v>
      </c>
      <c r="AJ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6">
        <f t="shared" si="119"/>
        <v>0</v>
      </c>
      <c r="AN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6">
        <f t="shared" si="120"/>
        <v>0</v>
      </c>
      <c r="AR179" s="176">
        <f t="shared" si="121"/>
        <v>0</v>
      </c>
    </row>
    <row r="180" spans="2:44">
      <c r="B180" s="174" t="s">
        <v>720</v>
      </c>
      <c r="C180" s="175" t="s">
        <v>721</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114"/>
        <v>0</v>
      </c>
      <c r="G180" s="176"/>
      <c r="H180" s="176">
        <f t="shared" si="115"/>
        <v>0</v>
      </c>
      <c r="I180" s="176"/>
      <c r="J180" s="176">
        <f t="shared" si="116"/>
        <v>0</v>
      </c>
      <c r="K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6">
        <f t="shared" si="117"/>
        <v>0</v>
      </c>
      <c r="AF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6">
        <f t="shared" si="118"/>
        <v>0</v>
      </c>
      <c r="AJ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6">
        <f t="shared" si="119"/>
        <v>0</v>
      </c>
      <c r="AN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6">
        <f t="shared" si="120"/>
        <v>0</v>
      </c>
      <c r="AR180" s="176">
        <f t="shared" si="121"/>
        <v>0</v>
      </c>
    </row>
    <row r="181" spans="2:44">
      <c r="B181" s="174" t="s">
        <v>722</v>
      </c>
      <c r="C181" s="175" t="s">
        <v>723</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114"/>
        <v>0</v>
      </c>
      <c r="G181" s="176"/>
      <c r="H181" s="176">
        <f t="shared" si="115"/>
        <v>0</v>
      </c>
      <c r="I181" s="176"/>
      <c r="J181" s="176">
        <f t="shared" si="116"/>
        <v>0</v>
      </c>
      <c r="K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6">
        <f t="shared" si="117"/>
        <v>0</v>
      </c>
      <c r="AF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6">
        <f t="shared" si="118"/>
        <v>0</v>
      </c>
      <c r="AJ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6">
        <f t="shared" si="119"/>
        <v>0</v>
      </c>
      <c r="AN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6">
        <f t="shared" si="120"/>
        <v>0</v>
      </c>
      <c r="AR181" s="176">
        <f t="shared" si="121"/>
        <v>0</v>
      </c>
    </row>
    <row r="182" spans="2:44">
      <c r="B182" s="174" t="s">
        <v>288</v>
      </c>
      <c r="C182" s="175" t="s">
        <v>724</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114"/>
        <v>0</v>
      </c>
      <c r="G182" s="176"/>
      <c r="H182" s="176">
        <f t="shared" si="115"/>
        <v>0</v>
      </c>
      <c r="I182" s="176"/>
      <c r="J182" s="176">
        <f t="shared" si="116"/>
        <v>0</v>
      </c>
      <c r="K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6">
        <f t="shared" si="117"/>
        <v>0</v>
      </c>
      <c r="AF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6">
        <f t="shared" si="118"/>
        <v>0</v>
      </c>
      <c r="AJ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6">
        <f t="shared" si="119"/>
        <v>0</v>
      </c>
      <c r="AN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6">
        <f t="shared" si="120"/>
        <v>0</v>
      </c>
      <c r="AR182" s="176">
        <f t="shared" si="121"/>
        <v>0</v>
      </c>
    </row>
    <row r="183" spans="2:44">
      <c r="B183" s="174" t="s">
        <v>725</v>
      </c>
      <c r="C183" s="175" t="s">
        <v>724</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114"/>
        <v>0</v>
      </c>
      <c r="G183" s="176"/>
      <c r="H183" s="176">
        <f t="shared" si="115"/>
        <v>0</v>
      </c>
      <c r="I183" s="176"/>
      <c r="J183" s="176">
        <f t="shared" si="116"/>
        <v>0</v>
      </c>
      <c r="K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6">
        <f t="shared" si="117"/>
        <v>0</v>
      </c>
      <c r="AF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6">
        <f t="shared" si="118"/>
        <v>0</v>
      </c>
      <c r="AJ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6">
        <f t="shared" si="119"/>
        <v>0</v>
      </c>
      <c r="AN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6">
        <f t="shared" si="120"/>
        <v>0</v>
      </c>
      <c r="AR183" s="176">
        <f t="shared" si="121"/>
        <v>0</v>
      </c>
    </row>
    <row r="184" spans="2:44">
      <c r="B184" s="174" t="s">
        <v>726</v>
      </c>
      <c r="C184" s="175" t="s">
        <v>727</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114"/>
        <v>0</v>
      </c>
      <c r="G184" s="176"/>
      <c r="H184" s="176">
        <f t="shared" si="115"/>
        <v>0</v>
      </c>
      <c r="I184" s="176"/>
      <c r="J184" s="176">
        <f t="shared" si="116"/>
        <v>0</v>
      </c>
      <c r="K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6">
        <f t="shared" si="117"/>
        <v>0</v>
      </c>
      <c r="AF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6">
        <f t="shared" si="118"/>
        <v>0</v>
      </c>
      <c r="AJ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6">
        <f t="shared" si="119"/>
        <v>0</v>
      </c>
      <c r="AN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6">
        <f t="shared" si="120"/>
        <v>0</v>
      </c>
      <c r="AR184" s="176">
        <f t="shared" si="121"/>
        <v>0</v>
      </c>
    </row>
    <row r="185" spans="2:44">
      <c r="B185" s="174" t="s">
        <v>728</v>
      </c>
      <c r="C185" s="175" t="s">
        <v>729</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114"/>
        <v>0</v>
      </c>
      <c r="G185" s="176"/>
      <c r="H185" s="176">
        <f t="shared" si="115"/>
        <v>0</v>
      </c>
      <c r="I185" s="176"/>
      <c r="J185" s="176">
        <f t="shared" si="116"/>
        <v>0</v>
      </c>
      <c r="K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6">
        <f t="shared" si="117"/>
        <v>0</v>
      </c>
      <c r="AF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6">
        <f t="shared" si="118"/>
        <v>0</v>
      </c>
      <c r="AJ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6">
        <f t="shared" si="119"/>
        <v>0</v>
      </c>
      <c r="AN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6">
        <f t="shared" si="120"/>
        <v>0</v>
      </c>
      <c r="AR185" s="176">
        <f t="shared" si="121"/>
        <v>0</v>
      </c>
    </row>
    <row r="186" spans="2:44">
      <c r="B186" s="174" t="s">
        <v>289</v>
      </c>
      <c r="C186" s="175" t="s">
        <v>730</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217" si="122">D186+E186</f>
        <v>0</v>
      </c>
      <c r="G186" s="176"/>
      <c r="H186" s="176">
        <f t="shared" ref="H186:H199" si="123">F186-G186</f>
        <v>0</v>
      </c>
      <c r="I186" s="176"/>
      <c r="J186" s="176">
        <f t="shared" ref="J186:J199" si="124">F186-I186</f>
        <v>0</v>
      </c>
      <c r="K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6">
        <f t="shared" ref="AE186:AE199" si="125">AB186+AC186+AD186</f>
        <v>0</v>
      </c>
      <c r="AF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6">
        <f t="shared" ref="AI186:AI199" si="126">AF186+AG186+AH186</f>
        <v>0</v>
      </c>
      <c r="AJ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6">
        <f t="shared" ref="AM186:AM199" si="127">AJ186+AK186+AL186</f>
        <v>0</v>
      </c>
      <c r="AN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6">
        <f t="shared" ref="AQ186:AQ199" si="128">AN186+AO186+AP186</f>
        <v>0</v>
      </c>
      <c r="AR186" s="176">
        <f t="shared" ref="AR186:AR199" si="129">AE186+AI186+AM186+AQ186</f>
        <v>0</v>
      </c>
    </row>
    <row r="187" spans="2:44">
      <c r="B187" s="174" t="s">
        <v>731</v>
      </c>
      <c r="C187" s="175" t="s">
        <v>732</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6">
        <f t="shared" si="122"/>
        <v>0</v>
      </c>
      <c r="G187" s="176"/>
      <c r="H187" s="176">
        <f t="shared" si="123"/>
        <v>0</v>
      </c>
      <c r="I187" s="176"/>
      <c r="J187" s="176">
        <f t="shared" si="124"/>
        <v>0</v>
      </c>
      <c r="K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6">
        <f t="shared" si="125"/>
        <v>0</v>
      </c>
      <c r="AF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6">
        <f t="shared" si="126"/>
        <v>0</v>
      </c>
      <c r="AJ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6">
        <f t="shared" si="127"/>
        <v>0</v>
      </c>
      <c r="AN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6">
        <f t="shared" si="128"/>
        <v>0</v>
      </c>
      <c r="AR187" s="176">
        <f t="shared" si="129"/>
        <v>0</v>
      </c>
    </row>
    <row r="188" spans="2:44">
      <c r="B188" s="174" t="s">
        <v>733</v>
      </c>
      <c r="C188" s="175" t="s">
        <v>734</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122"/>
        <v>0</v>
      </c>
      <c r="G188" s="176"/>
      <c r="H188" s="176">
        <f t="shared" si="123"/>
        <v>0</v>
      </c>
      <c r="I188" s="176"/>
      <c r="J188" s="176">
        <f t="shared" si="124"/>
        <v>0</v>
      </c>
      <c r="K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6">
        <f t="shared" si="125"/>
        <v>0</v>
      </c>
      <c r="AF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6">
        <f t="shared" si="126"/>
        <v>0</v>
      </c>
      <c r="AJ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6">
        <f t="shared" si="127"/>
        <v>0</v>
      </c>
      <c r="AN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6">
        <f t="shared" si="128"/>
        <v>0</v>
      </c>
      <c r="AR188" s="176">
        <f t="shared" si="129"/>
        <v>0</v>
      </c>
    </row>
    <row r="189" spans="2:44">
      <c r="B189" s="174" t="s">
        <v>735</v>
      </c>
      <c r="C189" s="175" t="s">
        <v>736</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122"/>
        <v>0</v>
      </c>
      <c r="G189" s="176"/>
      <c r="H189" s="176">
        <f t="shared" si="123"/>
        <v>0</v>
      </c>
      <c r="I189" s="176"/>
      <c r="J189" s="176">
        <f t="shared" si="124"/>
        <v>0</v>
      </c>
      <c r="K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6">
        <f t="shared" si="125"/>
        <v>0</v>
      </c>
      <c r="AF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6">
        <f t="shared" si="126"/>
        <v>0</v>
      </c>
      <c r="AJ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6">
        <f t="shared" si="127"/>
        <v>0</v>
      </c>
      <c r="AN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6">
        <f t="shared" si="128"/>
        <v>0</v>
      </c>
      <c r="AR189" s="176">
        <f t="shared" si="129"/>
        <v>0</v>
      </c>
    </row>
    <row r="190" spans="2:44">
      <c r="B190" s="183" t="s">
        <v>290</v>
      </c>
      <c r="C190" s="184" t="s">
        <v>170</v>
      </c>
      <c r="D190" s="185">
        <f>D191+D199</f>
        <v>0</v>
      </c>
      <c r="E190" s="185">
        <f>E191+E199</f>
        <v>0</v>
      </c>
      <c r="F190" s="185">
        <f t="shared" si="122"/>
        <v>0</v>
      </c>
      <c r="G190" s="185">
        <f>G191+G199</f>
        <v>0</v>
      </c>
      <c r="H190" s="185">
        <f t="shared" si="123"/>
        <v>0</v>
      </c>
      <c r="I190" s="185">
        <f>I191+I199</f>
        <v>0</v>
      </c>
      <c r="J190" s="185">
        <f t="shared" si="124"/>
        <v>0</v>
      </c>
      <c r="K190" s="185">
        <f>K191+K199</f>
        <v>0</v>
      </c>
      <c r="L190" s="185">
        <f t="shared" ref="L190:AA190" si="130">L191+L199</f>
        <v>0</v>
      </c>
      <c r="M190" s="185">
        <f t="shared" si="130"/>
        <v>0</v>
      </c>
      <c r="N190" s="185">
        <f t="shared" si="130"/>
        <v>0</v>
      </c>
      <c r="O190" s="185">
        <f t="shared" si="130"/>
        <v>0</v>
      </c>
      <c r="P190" s="185">
        <f t="shared" si="130"/>
        <v>0</v>
      </c>
      <c r="Q190" s="185">
        <f t="shared" si="130"/>
        <v>0</v>
      </c>
      <c r="R190" s="185">
        <f t="shared" si="130"/>
        <v>0</v>
      </c>
      <c r="S190" s="185">
        <f t="shared" si="130"/>
        <v>0</v>
      </c>
      <c r="T190" s="185">
        <f t="shared" si="130"/>
        <v>0</v>
      </c>
      <c r="U190" s="185">
        <f t="shared" si="130"/>
        <v>0</v>
      </c>
      <c r="V190" s="185">
        <f t="shared" si="130"/>
        <v>0</v>
      </c>
      <c r="W190" s="185">
        <f t="shared" si="130"/>
        <v>0</v>
      </c>
      <c r="X190" s="185">
        <f t="shared" si="130"/>
        <v>0</v>
      </c>
      <c r="Y190" s="185">
        <f>Y191+Y199</f>
        <v>0</v>
      </c>
      <c r="Z190" s="185">
        <f>Z191+Z199</f>
        <v>0</v>
      </c>
      <c r="AA190" s="185">
        <f t="shared" si="130"/>
        <v>0</v>
      </c>
      <c r="AB190" s="185">
        <f>AB191+AB199</f>
        <v>0</v>
      </c>
      <c r="AC190" s="185">
        <f>AC191+AC199</f>
        <v>0</v>
      </c>
      <c r="AD190" s="185">
        <f>AD191+AD199</f>
        <v>0</v>
      </c>
      <c r="AE190" s="185">
        <f t="shared" si="125"/>
        <v>0</v>
      </c>
      <c r="AF190" s="185">
        <f>AF191+AF199</f>
        <v>0</v>
      </c>
      <c r="AG190" s="185">
        <f>AG191+AG199</f>
        <v>0</v>
      </c>
      <c r="AH190" s="185">
        <f>AH191+AH199</f>
        <v>0</v>
      </c>
      <c r="AI190" s="185">
        <f t="shared" si="126"/>
        <v>0</v>
      </c>
      <c r="AJ190" s="185">
        <f>AJ191+AJ199</f>
        <v>0</v>
      </c>
      <c r="AK190" s="185">
        <f>AK191+AK199</f>
        <v>0</v>
      </c>
      <c r="AL190" s="185">
        <f>AL191+AL199</f>
        <v>0</v>
      </c>
      <c r="AM190" s="185">
        <f t="shared" si="127"/>
        <v>0</v>
      </c>
      <c r="AN190" s="185">
        <f>AN191+AN199</f>
        <v>0</v>
      </c>
      <c r="AO190" s="185">
        <f>AO191+AO199</f>
        <v>0</v>
      </c>
      <c r="AP190" s="185">
        <f>AP191+AP199</f>
        <v>0</v>
      </c>
      <c r="AQ190" s="185">
        <f t="shared" si="128"/>
        <v>0</v>
      </c>
      <c r="AR190" s="185">
        <f t="shared" si="129"/>
        <v>0</v>
      </c>
    </row>
    <row r="191" spans="2:44">
      <c r="B191" s="183" t="s">
        <v>291</v>
      </c>
      <c r="C191" s="184" t="s">
        <v>171</v>
      </c>
      <c r="D191" s="185">
        <f>SUM(D192:D198)</f>
        <v>0</v>
      </c>
      <c r="E191" s="185">
        <f>SUM(E192:E198)</f>
        <v>0</v>
      </c>
      <c r="F191" s="185">
        <f t="shared" si="122"/>
        <v>0</v>
      </c>
      <c r="G191" s="185">
        <f>SUM(G192:G198)</f>
        <v>0</v>
      </c>
      <c r="H191" s="185">
        <f t="shared" si="123"/>
        <v>0</v>
      </c>
      <c r="I191" s="185">
        <f>SUM(I192:I198)</f>
        <v>0</v>
      </c>
      <c r="J191" s="185">
        <f t="shared" si="124"/>
        <v>0</v>
      </c>
      <c r="K191" s="185">
        <f t="shared" ref="K191:AD191" si="131">SUM(K192:K198)</f>
        <v>0</v>
      </c>
      <c r="L191" s="185">
        <f t="shared" si="131"/>
        <v>0</v>
      </c>
      <c r="M191" s="185">
        <f t="shared" si="131"/>
        <v>0</v>
      </c>
      <c r="N191" s="185">
        <f t="shared" si="131"/>
        <v>0</v>
      </c>
      <c r="O191" s="185">
        <f t="shared" si="131"/>
        <v>0</v>
      </c>
      <c r="P191" s="185">
        <f>SUM(P192:P198)</f>
        <v>0</v>
      </c>
      <c r="Q191" s="185">
        <f>SUM(Q192:Q198)</f>
        <v>0</v>
      </c>
      <c r="R191" s="185">
        <f t="shared" si="131"/>
        <v>0</v>
      </c>
      <c r="S191" s="185">
        <f t="shared" si="131"/>
        <v>0</v>
      </c>
      <c r="T191" s="185">
        <f>SUM(T192:T198)</f>
        <v>0</v>
      </c>
      <c r="U191" s="185">
        <f t="shared" si="131"/>
        <v>0</v>
      </c>
      <c r="V191" s="185">
        <f t="shared" si="131"/>
        <v>0</v>
      </c>
      <c r="W191" s="185">
        <f>SUM(W192:W198)</f>
        <v>0</v>
      </c>
      <c r="X191" s="185">
        <f t="shared" si="131"/>
        <v>0</v>
      </c>
      <c r="Y191" s="185">
        <f>SUM(Y192:Y198)</f>
        <v>0</v>
      </c>
      <c r="Z191" s="185">
        <f>SUM(Z192:Z198)</f>
        <v>0</v>
      </c>
      <c r="AA191" s="185">
        <f t="shared" si="131"/>
        <v>0</v>
      </c>
      <c r="AB191" s="185">
        <f t="shared" si="131"/>
        <v>0</v>
      </c>
      <c r="AC191" s="185">
        <f t="shared" si="131"/>
        <v>0</v>
      </c>
      <c r="AD191" s="185">
        <f t="shared" si="131"/>
        <v>0</v>
      </c>
      <c r="AE191" s="185">
        <f t="shared" si="125"/>
        <v>0</v>
      </c>
      <c r="AF191" s="185">
        <f>SUM(AF192:AF198)</f>
        <v>0</v>
      </c>
      <c r="AG191" s="185">
        <f>SUM(AG192:AG198)</f>
        <v>0</v>
      </c>
      <c r="AH191" s="185">
        <f>SUM(AH192:AH198)</f>
        <v>0</v>
      </c>
      <c r="AI191" s="185">
        <f t="shared" si="126"/>
        <v>0</v>
      </c>
      <c r="AJ191" s="185">
        <f>SUM(AJ192:AJ198)</f>
        <v>0</v>
      </c>
      <c r="AK191" s="185">
        <f>SUM(AK192:AK198)</f>
        <v>0</v>
      </c>
      <c r="AL191" s="185">
        <f>SUM(AL192:AL198)</f>
        <v>0</v>
      </c>
      <c r="AM191" s="185">
        <f t="shared" si="127"/>
        <v>0</v>
      </c>
      <c r="AN191" s="185">
        <f>SUM(AN192:AN198)</f>
        <v>0</v>
      </c>
      <c r="AO191" s="185">
        <f>SUM(AO192:AO198)</f>
        <v>0</v>
      </c>
      <c r="AP191" s="185">
        <f>SUM(AP192:AP198)</f>
        <v>0</v>
      </c>
      <c r="AQ191" s="185">
        <f t="shared" si="128"/>
        <v>0</v>
      </c>
      <c r="AR191" s="185">
        <f t="shared" si="129"/>
        <v>0</v>
      </c>
    </row>
    <row r="192" spans="2:44">
      <c r="B192" s="174" t="s">
        <v>297</v>
      </c>
      <c r="C192" s="175" t="s">
        <v>177</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si="122"/>
        <v>0</v>
      </c>
      <c r="G192" s="176"/>
      <c r="H192" s="176">
        <f t="shared" si="123"/>
        <v>0</v>
      </c>
      <c r="I192" s="176"/>
      <c r="J192" s="176">
        <f t="shared" si="124"/>
        <v>0</v>
      </c>
      <c r="K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6">
        <f t="shared" si="125"/>
        <v>0</v>
      </c>
      <c r="AF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6">
        <f t="shared" si="126"/>
        <v>0</v>
      </c>
      <c r="AJ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6">
        <f t="shared" si="127"/>
        <v>0</v>
      </c>
      <c r="AN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6">
        <f t="shared" si="128"/>
        <v>0</v>
      </c>
      <c r="AR192" s="176">
        <f t="shared" si="129"/>
        <v>0</v>
      </c>
    </row>
    <row r="193" spans="2:44">
      <c r="B193" s="174" t="s">
        <v>737</v>
      </c>
      <c r="C193" s="175" t="s">
        <v>738</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6">
        <f t="shared" si="122"/>
        <v>0</v>
      </c>
      <c r="G193" s="176"/>
      <c r="H193" s="176">
        <f t="shared" si="123"/>
        <v>0</v>
      </c>
      <c r="I193" s="176"/>
      <c r="J193" s="176">
        <f t="shared" si="124"/>
        <v>0</v>
      </c>
      <c r="K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6">
        <f t="shared" si="125"/>
        <v>0</v>
      </c>
      <c r="AF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6">
        <f t="shared" si="126"/>
        <v>0</v>
      </c>
      <c r="AJ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6">
        <f t="shared" si="127"/>
        <v>0</v>
      </c>
      <c r="AN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6">
        <f t="shared" si="128"/>
        <v>0</v>
      </c>
      <c r="AR193" s="176">
        <f t="shared" si="129"/>
        <v>0</v>
      </c>
    </row>
    <row r="194" spans="2:44">
      <c r="B194" s="174" t="s">
        <v>739</v>
      </c>
      <c r="C194" s="175" t="s">
        <v>740</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122"/>
        <v>0</v>
      </c>
      <c r="G194" s="176"/>
      <c r="H194" s="176">
        <f t="shared" si="123"/>
        <v>0</v>
      </c>
      <c r="I194" s="176"/>
      <c r="J194" s="176">
        <f t="shared" si="124"/>
        <v>0</v>
      </c>
      <c r="K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6">
        <f t="shared" si="125"/>
        <v>0</v>
      </c>
      <c r="AF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6">
        <f t="shared" si="126"/>
        <v>0</v>
      </c>
      <c r="AJ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6">
        <f t="shared" si="127"/>
        <v>0</v>
      </c>
      <c r="AN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6">
        <f t="shared" si="128"/>
        <v>0</v>
      </c>
      <c r="AR194" s="176">
        <f t="shared" si="129"/>
        <v>0</v>
      </c>
    </row>
    <row r="195" spans="2:44">
      <c r="B195" s="174" t="s">
        <v>741</v>
      </c>
      <c r="C195" s="175" t="s">
        <v>742</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 t="shared" si="122"/>
        <v>0</v>
      </c>
      <c r="G195" s="176"/>
      <c r="H195" s="176">
        <f t="shared" si="123"/>
        <v>0</v>
      </c>
      <c r="I195" s="176"/>
      <c r="J195" s="176">
        <f t="shared" si="124"/>
        <v>0</v>
      </c>
      <c r="K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6">
        <f t="shared" si="125"/>
        <v>0</v>
      </c>
      <c r="AF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6">
        <f t="shared" si="126"/>
        <v>0</v>
      </c>
      <c r="AJ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6">
        <f t="shared" si="127"/>
        <v>0</v>
      </c>
      <c r="AN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6">
        <f t="shared" si="128"/>
        <v>0</v>
      </c>
      <c r="AR195" s="176">
        <f t="shared" si="129"/>
        <v>0</v>
      </c>
    </row>
    <row r="196" spans="2:44">
      <c r="B196" s="174" t="s">
        <v>743</v>
      </c>
      <c r="C196" s="175" t="s">
        <v>744</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6">
        <f t="shared" si="122"/>
        <v>0</v>
      </c>
      <c r="G196" s="176"/>
      <c r="H196" s="176">
        <f t="shared" si="123"/>
        <v>0</v>
      </c>
      <c r="I196" s="176"/>
      <c r="J196" s="176">
        <f t="shared" si="124"/>
        <v>0</v>
      </c>
      <c r="K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6">
        <f t="shared" si="125"/>
        <v>0</v>
      </c>
      <c r="AF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6">
        <f t="shared" si="126"/>
        <v>0</v>
      </c>
      <c r="AJ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6">
        <f t="shared" si="127"/>
        <v>0</v>
      </c>
      <c r="AN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6">
        <f t="shared" si="128"/>
        <v>0</v>
      </c>
      <c r="AR196" s="176">
        <f t="shared" si="129"/>
        <v>0</v>
      </c>
    </row>
    <row r="197" spans="2:44">
      <c r="B197" s="174" t="s">
        <v>745</v>
      </c>
      <c r="C197" s="175" t="s">
        <v>746</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si="122"/>
        <v>0</v>
      </c>
      <c r="G197" s="176"/>
      <c r="H197" s="176">
        <f t="shared" si="123"/>
        <v>0</v>
      </c>
      <c r="I197" s="176"/>
      <c r="J197" s="176">
        <f t="shared" si="124"/>
        <v>0</v>
      </c>
      <c r="K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6">
        <f t="shared" si="125"/>
        <v>0</v>
      </c>
      <c r="AF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6">
        <f t="shared" si="126"/>
        <v>0</v>
      </c>
      <c r="AJ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6">
        <f t="shared" si="127"/>
        <v>0</v>
      </c>
      <c r="AN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6">
        <f t="shared" si="128"/>
        <v>0</v>
      </c>
      <c r="AR197" s="176">
        <f t="shared" si="129"/>
        <v>0</v>
      </c>
    </row>
    <row r="198" spans="2:44">
      <c r="B198" s="174" t="s">
        <v>747</v>
      </c>
      <c r="C198" s="175" t="s">
        <v>748</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 t="shared" si="122"/>
        <v>0</v>
      </c>
      <c r="G198" s="176"/>
      <c r="H198" s="176">
        <f t="shared" si="123"/>
        <v>0</v>
      </c>
      <c r="I198" s="176"/>
      <c r="J198" s="176">
        <f t="shared" si="124"/>
        <v>0</v>
      </c>
      <c r="K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6">
        <f t="shared" si="125"/>
        <v>0</v>
      </c>
      <c r="AF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6">
        <f t="shared" si="126"/>
        <v>0</v>
      </c>
      <c r="AJ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6">
        <f t="shared" si="127"/>
        <v>0</v>
      </c>
      <c r="AN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6">
        <f t="shared" si="128"/>
        <v>0</v>
      </c>
      <c r="AR198" s="176">
        <f t="shared" si="129"/>
        <v>0</v>
      </c>
    </row>
    <row r="199" spans="2:44">
      <c r="B199" s="183" t="s">
        <v>292</v>
      </c>
      <c r="C199" s="184" t="s">
        <v>172</v>
      </c>
      <c r="D199" s="185">
        <f>SUM(D200:D206)</f>
        <v>0</v>
      </c>
      <c r="E199" s="185">
        <f>SUM(E200:E206)</f>
        <v>0</v>
      </c>
      <c r="F199" s="185">
        <f t="shared" si="122"/>
        <v>0</v>
      </c>
      <c r="G199" s="185">
        <f>SUM(G200:G206)</f>
        <v>0</v>
      </c>
      <c r="H199" s="185">
        <f t="shared" si="123"/>
        <v>0</v>
      </c>
      <c r="I199" s="185">
        <f>SUM(I200:I206)</f>
        <v>0</v>
      </c>
      <c r="J199" s="185">
        <f t="shared" si="124"/>
        <v>0</v>
      </c>
      <c r="K199" s="185">
        <f t="shared" ref="K199:AP199" si="132">SUM(K200:K206)</f>
        <v>0</v>
      </c>
      <c r="L199" s="185">
        <f t="shared" si="132"/>
        <v>0</v>
      </c>
      <c r="M199" s="185">
        <f t="shared" si="132"/>
        <v>0</v>
      </c>
      <c r="N199" s="185">
        <f t="shared" si="132"/>
        <v>0</v>
      </c>
      <c r="O199" s="185">
        <f t="shared" si="132"/>
        <v>0</v>
      </c>
      <c r="P199" s="185">
        <f>SUM(P200:P206)</f>
        <v>0</v>
      </c>
      <c r="Q199" s="185">
        <f>SUM(Q200:Q206)</f>
        <v>0</v>
      </c>
      <c r="R199" s="185">
        <f t="shared" si="132"/>
        <v>0</v>
      </c>
      <c r="S199" s="185">
        <f t="shared" si="132"/>
        <v>0</v>
      </c>
      <c r="T199" s="185">
        <f>SUM(T200:T206)</f>
        <v>0</v>
      </c>
      <c r="U199" s="185">
        <f t="shared" si="132"/>
        <v>0</v>
      </c>
      <c r="V199" s="185">
        <f t="shared" si="132"/>
        <v>0</v>
      </c>
      <c r="W199" s="185">
        <f>SUM(W200:W206)</f>
        <v>0</v>
      </c>
      <c r="X199" s="185">
        <f t="shared" si="132"/>
        <v>0</v>
      </c>
      <c r="Y199" s="185">
        <f>SUM(Y200:Y206)</f>
        <v>0</v>
      </c>
      <c r="Z199" s="185">
        <f>SUM(Z200:Z206)</f>
        <v>0</v>
      </c>
      <c r="AA199" s="185">
        <f t="shared" si="132"/>
        <v>0</v>
      </c>
      <c r="AB199" s="185">
        <f t="shared" si="132"/>
        <v>0</v>
      </c>
      <c r="AC199" s="185">
        <f t="shared" si="132"/>
        <v>0</v>
      </c>
      <c r="AD199" s="185">
        <f t="shared" si="132"/>
        <v>0</v>
      </c>
      <c r="AE199" s="185">
        <f t="shared" si="125"/>
        <v>0</v>
      </c>
      <c r="AF199" s="185">
        <f t="shared" si="132"/>
        <v>0</v>
      </c>
      <c r="AG199" s="185">
        <f t="shared" si="132"/>
        <v>0</v>
      </c>
      <c r="AH199" s="185">
        <f t="shared" si="132"/>
        <v>0</v>
      </c>
      <c r="AI199" s="185">
        <f t="shared" si="126"/>
        <v>0</v>
      </c>
      <c r="AJ199" s="185">
        <f t="shared" si="132"/>
        <v>0</v>
      </c>
      <c r="AK199" s="185">
        <f t="shared" si="132"/>
        <v>0</v>
      </c>
      <c r="AL199" s="185">
        <f t="shared" si="132"/>
        <v>0</v>
      </c>
      <c r="AM199" s="185">
        <f t="shared" si="127"/>
        <v>0</v>
      </c>
      <c r="AN199" s="185">
        <f t="shared" si="132"/>
        <v>0</v>
      </c>
      <c r="AO199" s="185">
        <f t="shared" si="132"/>
        <v>0</v>
      </c>
      <c r="AP199" s="185">
        <f t="shared" si="132"/>
        <v>0</v>
      </c>
      <c r="AQ199" s="185">
        <f t="shared" si="128"/>
        <v>0</v>
      </c>
      <c r="AR199" s="185">
        <f t="shared" si="129"/>
        <v>0</v>
      </c>
    </row>
    <row r="200" spans="2:44">
      <c r="B200" s="174" t="s">
        <v>298</v>
      </c>
      <c r="C200" s="175" t="s">
        <v>178</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6">
        <f t="shared" si="122"/>
        <v>0</v>
      </c>
      <c r="G200" s="176"/>
      <c r="H200" s="176">
        <f t="shared" ref="H200:H206" si="133">F200-G200</f>
        <v>0</v>
      </c>
      <c r="I200" s="176"/>
      <c r="J200" s="176">
        <f t="shared" ref="J200:J206" si="134">F200-I200</f>
        <v>0</v>
      </c>
      <c r="K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6">
        <f t="shared" ref="AE200:AE206" si="135">AB200+AC200+AD200</f>
        <v>0</v>
      </c>
      <c r="AF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6">
        <f t="shared" ref="AI200:AI206" si="136">AF200+AG200+AH200</f>
        <v>0</v>
      </c>
      <c r="AJ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6">
        <f t="shared" ref="AM200:AM206" si="137">AJ200+AK200+AL200</f>
        <v>0</v>
      </c>
      <c r="AN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6">
        <f t="shared" ref="AQ200:AQ206" si="138">AN200+AO200+AP200</f>
        <v>0</v>
      </c>
      <c r="AR200" s="176">
        <f t="shared" ref="AR200:AR206" si="139">AE200+AI200+AM200+AQ200</f>
        <v>0</v>
      </c>
    </row>
    <row r="201" spans="2:44">
      <c r="B201" s="174" t="s">
        <v>749</v>
      </c>
      <c r="C201" s="175" t="s">
        <v>750</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6">
        <f t="shared" si="122"/>
        <v>0</v>
      </c>
      <c r="G201" s="176"/>
      <c r="H201" s="176">
        <f t="shared" si="133"/>
        <v>0</v>
      </c>
      <c r="I201" s="176"/>
      <c r="J201" s="176">
        <f t="shared" si="134"/>
        <v>0</v>
      </c>
      <c r="K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6">
        <f t="shared" si="135"/>
        <v>0</v>
      </c>
      <c r="AF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6">
        <f t="shared" si="136"/>
        <v>0</v>
      </c>
      <c r="AJ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6">
        <f t="shared" si="137"/>
        <v>0</v>
      </c>
      <c r="AN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6">
        <f t="shared" si="138"/>
        <v>0</v>
      </c>
      <c r="AR201" s="176">
        <f t="shared" si="139"/>
        <v>0</v>
      </c>
    </row>
    <row r="202" spans="2:44">
      <c r="B202" s="174" t="s">
        <v>751</v>
      </c>
      <c r="C202" s="175" t="s">
        <v>750</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si="122"/>
        <v>0</v>
      </c>
      <c r="G202" s="176"/>
      <c r="H202" s="176">
        <f>F202-G202</f>
        <v>0</v>
      </c>
      <c r="I202" s="176"/>
      <c r="J202" s="176">
        <f>F202-I202</f>
        <v>0</v>
      </c>
      <c r="K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6">
        <f>AB202+AC202+AD202</f>
        <v>0</v>
      </c>
      <c r="AF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6">
        <f>AF202+AG202+AH202</f>
        <v>0</v>
      </c>
      <c r="AJ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6">
        <f>AJ202+AK202+AL202</f>
        <v>0</v>
      </c>
      <c r="AN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6">
        <f>AN202+AO202+AP202</f>
        <v>0</v>
      </c>
      <c r="AR202" s="176">
        <f>AE202+AI202+AM202+AQ202</f>
        <v>0</v>
      </c>
    </row>
    <row r="203" spans="2:44">
      <c r="B203" s="174" t="s">
        <v>752</v>
      </c>
      <c r="C203" s="175" t="s">
        <v>753</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122"/>
        <v>0</v>
      </c>
      <c r="G203" s="176"/>
      <c r="H203" s="176">
        <f>F203-G203</f>
        <v>0</v>
      </c>
      <c r="I203" s="176"/>
      <c r="J203" s="176">
        <f>F203-I203</f>
        <v>0</v>
      </c>
      <c r="K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6">
        <f>AB203+AC203+AD203</f>
        <v>0</v>
      </c>
      <c r="AF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6">
        <f>AF203+AG203+AH203</f>
        <v>0</v>
      </c>
      <c r="AJ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6">
        <f>AJ203+AK203+AL203</f>
        <v>0</v>
      </c>
      <c r="AN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6">
        <f>AN203+AO203+AP203</f>
        <v>0</v>
      </c>
      <c r="AR203" s="176">
        <f>AE203+AI203+AM203+AQ203</f>
        <v>0</v>
      </c>
    </row>
    <row r="204" spans="2:44">
      <c r="B204" s="174" t="s">
        <v>299</v>
      </c>
      <c r="C204" s="175" t="s">
        <v>754</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6">
        <f t="shared" si="122"/>
        <v>0</v>
      </c>
      <c r="G204" s="176"/>
      <c r="H204" s="176">
        <f>F204-G204</f>
        <v>0</v>
      </c>
      <c r="I204" s="176"/>
      <c r="J204" s="176">
        <f>F204-I204</f>
        <v>0</v>
      </c>
      <c r="K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6">
        <f>AB204+AC204+AD204</f>
        <v>0</v>
      </c>
      <c r="AF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6">
        <f>AF204+AG204+AH204</f>
        <v>0</v>
      </c>
      <c r="AJ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6">
        <f>AJ204+AK204+AL204</f>
        <v>0</v>
      </c>
      <c r="AN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6">
        <f>AN204+AO204+AP204</f>
        <v>0</v>
      </c>
      <c r="AR204" s="176">
        <f>AE204+AI204+AM204+AQ204</f>
        <v>0</v>
      </c>
    </row>
    <row r="205" spans="2:44">
      <c r="B205" s="174" t="s">
        <v>755</v>
      </c>
      <c r="C205" s="175" t="s">
        <v>754</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6">
        <f t="shared" si="122"/>
        <v>0</v>
      </c>
      <c r="G205" s="176"/>
      <c r="H205" s="176">
        <f>F205-G205</f>
        <v>0</v>
      </c>
      <c r="I205" s="176"/>
      <c r="J205" s="176">
        <f>F205-I205</f>
        <v>0</v>
      </c>
      <c r="K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6">
        <f>AB205+AC205+AD205</f>
        <v>0</v>
      </c>
      <c r="AF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6">
        <f>AF205+AG205+AH205</f>
        <v>0</v>
      </c>
      <c r="AJ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6">
        <f>AJ205+AK205+AL205</f>
        <v>0</v>
      </c>
      <c r="AN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6">
        <f>AN205+AO205+AP205</f>
        <v>0</v>
      </c>
      <c r="AR205" s="176">
        <f>AE205+AI205+AM205+AQ205</f>
        <v>0</v>
      </c>
    </row>
    <row r="206" spans="2:44">
      <c r="B206" s="174" t="s">
        <v>756</v>
      </c>
      <c r="C206" s="175" t="s">
        <v>757</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 t="shared" si="122"/>
        <v>0</v>
      </c>
      <c r="G206" s="176"/>
      <c r="H206" s="176">
        <f t="shared" si="133"/>
        <v>0</v>
      </c>
      <c r="I206" s="176"/>
      <c r="J206" s="176">
        <f t="shared" si="134"/>
        <v>0</v>
      </c>
      <c r="K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6">
        <f t="shared" si="135"/>
        <v>0</v>
      </c>
      <c r="AF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6">
        <f t="shared" si="136"/>
        <v>0</v>
      </c>
      <c r="AJ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6">
        <f t="shared" si="137"/>
        <v>0</v>
      </c>
      <c r="AN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6">
        <f t="shared" si="138"/>
        <v>0</v>
      </c>
      <c r="AR206" s="176">
        <f t="shared" si="139"/>
        <v>0</v>
      </c>
    </row>
    <row r="207" spans="2:44">
      <c r="B207" s="183" t="s">
        <v>293</v>
      </c>
      <c r="C207" s="184" t="s">
        <v>173</v>
      </c>
      <c r="D207" s="185">
        <f>SUM(D208:D213)</f>
        <v>0</v>
      </c>
      <c r="E207" s="185">
        <f>SUM(E208:E213)</f>
        <v>0</v>
      </c>
      <c r="F207" s="185">
        <f t="shared" si="122"/>
        <v>0</v>
      </c>
      <c r="G207" s="185">
        <f>SUM(G208:G213)</f>
        <v>0</v>
      </c>
      <c r="H207" s="185">
        <f t="shared" ref="H207:H244" si="140">F207-G207</f>
        <v>0</v>
      </c>
      <c r="I207" s="185">
        <f>SUM(I208:I213)</f>
        <v>0</v>
      </c>
      <c r="J207" s="185">
        <f t="shared" ref="J207:J244" si="141">F207-I207</f>
        <v>0</v>
      </c>
      <c r="K207" s="185">
        <f t="shared" ref="K207:AD207" si="142">SUM(K208:K213)</f>
        <v>0</v>
      </c>
      <c r="L207" s="185">
        <f t="shared" si="142"/>
        <v>0</v>
      </c>
      <c r="M207" s="185">
        <f t="shared" si="142"/>
        <v>0</v>
      </c>
      <c r="N207" s="185">
        <f t="shared" si="142"/>
        <v>0</v>
      </c>
      <c r="O207" s="185">
        <f t="shared" si="142"/>
        <v>0</v>
      </c>
      <c r="P207" s="185">
        <f>SUM(P208:P213)</f>
        <v>0</v>
      </c>
      <c r="Q207" s="185">
        <f>SUM(Q208:Q213)</f>
        <v>0</v>
      </c>
      <c r="R207" s="185">
        <f t="shared" si="142"/>
        <v>0</v>
      </c>
      <c r="S207" s="185">
        <f t="shared" si="142"/>
        <v>0</v>
      </c>
      <c r="T207" s="185">
        <f>SUM(T208:T213)</f>
        <v>0</v>
      </c>
      <c r="U207" s="185">
        <f t="shared" si="142"/>
        <v>0</v>
      </c>
      <c r="V207" s="185">
        <f t="shared" si="142"/>
        <v>0</v>
      </c>
      <c r="W207" s="185">
        <f>SUM(W208:W213)</f>
        <v>0</v>
      </c>
      <c r="X207" s="185">
        <f t="shared" si="142"/>
        <v>0</v>
      </c>
      <c r="Y207" s="185">
        <f>SUM(Y208:Y213)</f>
        <v>0</v>
      </c>
      <c r="Z207" s="185">
        <f>SUM(Z208:Z213)</f>
        <v>0</v>
      </c>
      <c r="AA207" s="185">
        <f t="shared" si="142"/>
        <v>0</v>
      </c>
      <c r="AB207" s="185">
        <f t="shared" si="142"/>
        <v>0</v>
      </c>
      <c r="AC207" s="185">
        <f t="shared" si="142"/>
        <v>0</v>
      </c>
      <c r="AD207" s="185">
        <f t="shared" si="142"/>
        <v>0</v>
      </c>
      <c r="AE207" s="185">
        <f t="shared" ref="AE207:AE244" si="143">AB207+AC207+AD207</f>
        <v>0</v>
      </c>
      <c r="AF207" s="185">
        <f>SUM(AF208:AF213)</f>
        <v>0</v>
      </c>
      <c r="AG207" s="185">
        <f>SUM(AG208:AG213)</f>
        <v>0</v>
      </c>
      <c r="AH207" s="185">
        <f>SUM(AH208:AH213)</f>
        <v>0</v>
      </c>
      <c r="AI207" s="185">
        <f t="shared" ref="AI207:AI244" si="144">AF207+AG207+AH207</f>
        <v>0</v>
      </c>
      <c r="AJ207" s="185">
        <f>SUM(AJ208:AJ213)</f>
        <v>0</v>
      </c>
      <c r="AK207" s="185">
        <f>SUM(AK208:AK213)</f>
        <v>0</v>
      </c>
      <c r="AL207" s="185">
        <f>SUM(AL208:AL213)</f>
        <v>0</v>
      </c>
      <c r="AM207" s="185">
        <f t="shared" ref="AM207:AM244" si="145">AJ207+AK207+AL207</f>
        <v>0</v>
      </c>
      <c r="AN207" s="185">
        <f>SUM(AN208:AN213)</f>
        <v>0</v>
      </c>
      <c r="AO207" s="185">
        <f>SUM(AO208:AO213)</f>
        <v>0</v>
      </c>
      <c r="AP207" s="185">
        <f>SUM(AP208:AP213)</f>
        <v>0</v>
      </c>
      <c r="AQ207" s="185">
        <f t="shared" ref="AQ207:AQ244" si="146">AN207+AO207+AP207</f>
        <v>0</v>
      </c>
      <c r="AR207" s="185">
        <f t="shared" ref="AR207:AR244" si="147">AE207+AI207+AM207+AQ207</f>
        <v>0</v>
      </c>
    </row>
    <row r="208" spans="2:44">
      <c r="B208" s="174" t="s">
        <v>294</v>
      </c>
      <c r="C208" s="175" t="s">
        <v>174</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122"/>
        <v>0</v>
      </c>
      <c r="G208" s="176"/>
      <c r="H208" s="176">
        <f t="shared" si="140"/>
        <v>0</v>
      </c>
      <c r="I208" s="176"/>
      <c r="J208" s="176">
        <f t="shared" si="141"/>
        <v>0</v>
      </c>
      <c r="K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6">
        <f t="shared" si="143"/>
        <v>0</v>
      </c>
      <c r="AF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6">
        <f t="shared" si="144"/>
        <v>0</v>
      </c>
      <c r="AJ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6">
        <f t="shared" si="145"/>
        <v>0</v>
      </c>
      <c r="AN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6">
        <f t="shared" si="146"/>
        <v>0</v>
      </c>
      <c r="AR208" s="176">
        <f t="shared" si="147"/>
        <v>0</v>
      </c>
    </row>
    <row r="209" spans="2:44">
      <c r="B209" s="174" t="s">
        <v>758</v>
      </c>
      <c r="C209" s="175" t="s">
        <v>759</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si="122"/>
        <v>0</v>
      </c>
      <c r="G209" s="176"/>
      <c r="H209" s="176">
        <f t="shared" si="140"/>
        <v>0</v>
      </c>
      <c r="I209" s="176"/>
      <c r="J209" s="176">
        <f t="shared" si="141"/>
        <v>0</v>
      </c>
      <c r="K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6">
        <f t="shared" si="143"/>
        <v>0</v>
      </c>
      <c r="AF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6">
        <f t="shared" si="144"/>
        <v>0</v>
      </c>
      <c r="AJ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6">
        <f t="shared" si="145"/>
        <v>0</v>
      </c>
      <c r="AN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6">
        <f t="shared" si="146"/>
        <v>0</v>
      </c>
      <c r="AR209" s="176">
        <f t="shared" si="147"/>
        <v>0</v>
      </c>
    </row>
    <row r="210" spans="2:44">
      <c r="B210" s="174" t="s">
        <v>760</v>
      </c>
      <c r="C210" s="175" t="s">
        <v>761</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122"/>
        <v>0</v>
      </c>
      <c r="G210" s="176"/>
      <c r="H210" s="176">
        <f t="shared" si="140"/>
        <v>0</v>
      </c>
      <c r="I210" s="176"/>
      <c r="J210" s="176">
        <f t="shared" si="141"/>
        <v>0</v>
      </c>
      <c r="K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6">
        <f t="shared" si="143"/>
        <v>0</v>
      </c>
      <c r="AF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6">
        <f t="shared" si="144"/>
        <v>0</v>
      </c>
      <c r="AJ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6">
        <f t="shared" si="145"/>
        <v>0</v>
      </c>
      <c r="AN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6">
        <f t="shared" si="146"/>
        <v>0</v>
      </c>
      <c r="AR210" s="176">
        <f t="shared" si="147"/>
        <v>0</v>
      </c>
    </row>
    <row r="211" spans="2:44">
      <c r="B211" s="174" t="s">
        <v>762</v>
      </c>
      <c r="C211" s="175" t="s">
        <v>763</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si="122"/>
        <v>0</v>
      </c>
      <c r="G211" s="176"/>
      <c r="H211" s="176">
        <f t="shared" si="140"/>
        <v>0</v>
      </c>
      <c r="I211" s="176"/>
      <c r="J211" s="176">
        <f t="shared" si="141"/>
        <v>0</v>
      </c>
      <c r="K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6">
        <f t="shared" si="143"/>
        <v>0</v>
      </c>
      <c r="AF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6">
        <f t="shared" si="144"/>
        <v>0</v>
      </c>
      <c r="AJ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6">
        <f t="shared" si="145"/>
        <v>0</v>
      </c>
      <c r="AN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6">
        <f t="shared" si="146"/>
        <v>0</v>
      </c>
      <c r="AR211" s="176">
        <f t="shared" si="147"/>
        <v>0</v>
      </c>
    </row>
    <row r="212" spans="2:44">
      <c r="B212" s="174" t="s">
        <v>764</v>
      </c>
      <c r="C212" s="175" t="s">
        <v>765</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si="122"/>
        <v>0</v>
      </c>
      <c r="G212" s="176"/>
      <c r="H212" s="176">
        <f t="shared" si="140"/>
        <v>0</v>
      </c>
      <c r="I212" s="176"/>
      <c r="J212" s="176">
        <f t="shared" si="141"/>
        <v>0</v>
      </c>
      <c r="K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6">
        <f t="shared" si="143"/>
        <v>0</v>
      </c>
      <c r="AF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6">
        <f t="shared" si="144"/>
        <v>0</v>
      </c>
      <c r="AJ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6">
        <f t="shared" si="145"/>
        <v>0</v>
      </c>
      <c r="AN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6">
        <f t="shared" si="146"/>
        <v>0</v>
      </c>
      <c r="AR212" s="176">
        <f t="shared" si="147"/>
        <v>0</v>
      </c>
    </row>
    <row r="213" spans="2:44">
      <c r="B213" s="174" t="s">
        <v>766</v>
      </c>
      <c r="C213" s="175" t="s">
        <v>767</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122"/>
        <v>0</v>
      </c>
      <c r="G213" s="176"/>
      <c r="H213" s="176">
        <f t="shared" si="140"/>
        <v>0</v>
      </c>
      <c r="I213" s="176"/>
      <c r="J213" s="176">
        <f t="shared" si="141"/>
        <v>0</v>
      </c>
      <c r="K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6">
        <f t="shared" si="143"/>
        <v>0</v>
      </c>
      <c r="AF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6">
        <f t="shared" si="144"/>
        <v>0</v>
      </c>
      <c r="AJ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6">
        <f t="shared" si="145"/>
        <v>0</v>
      </c>
      <c r="AN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6">
        <f t="shared" si="146"/>
        <v>0</v>
      </c>
      <c r="AR213" s="176">
        <f t="shared" si="147"/>
        <v>0</v>
      </c>
    </row>
    <row r="214" spans="2:44">
      <c r="B214" s="183" t="s">
        <v>295</v>
      </c>
      <c r="C214" s="184" t="s">
        <v>175</v>
      </c>
      <c r="D214" s="185">
        <f>SUM(D215:D221)</f>
        <v>0</v>
      </c>
      <c r="E214" s="185">
        <f>SUM(E215:E221)</f>
        <v>0</v>
      </c>
      <c r="F214" s="185">
        <f t="shared" si="122"/>
        <v>0</v>
      </c>
      <c r="G214" s="185">
        <f>SUM(G215:G221)</f>
        <v>0</v>
      </c>
      <c r="H214" s="185">
        <f t="shared" si="140"/>
        <v>0</v>
      </c>
      <c r="I214" s="185">
        <f>SUM(I215:I221)</f>
        <v>0</v>
      </c>
      <c r="J214" s="185">
        <f t="shared" si="141"/>
        <v>0</v>
      </c>
      <c r="K214" s="185">
        <f t="shared" ref="K214:AD214" si="148">SUM(K215:K221)</f>
        <v>0</v>
      </c>
      <c r="L214" s="185">
        <f t="shared" si="148"/>
        <v>0</v>
      </c>
      <c r="M214" s="185">
        <f t="shared" si="148"/>
        <v>0</v>
      </c>
      <c r="N214" s="185">
        <f t="shared" si="148"/>
        <v>0</v>
      </c>
      <c r="O214" s="185">
        <f t="shared" si="148"/>
        <v>0</v>
      </c>
      <c r="P214" s="185">
        <f>SUM(P215:P221)</f>
        <v>0</v>
      </c>
      <c r="Q214" s="185">
        <f>SUM(Q215:Q221)</f>
        <v>0</v>
      </c>
      <c r="R214" s="185">
        <f t="shared" si="148"/>
        <v>0</v>
      </c>
      <c r="S214" s="185">
        <f t="shared" si="148"/>
        <v>0</v>
      </c>
      <c r="T214" s="185">
        <f>SUM(T215:T221)</f>
        <v>0</v>
      </c>
      <c r="U214" s="185">
        <f t="shared" si="148"/>
        <v>0</v>
      </c>
      <c r="V214" s="185">
        <f t="shared" si="148"/>
        <v>0</v>
      </c>
      <c r="W214" s="185">
        <f>SUM(W215:W221)</f>
        <v>0</v>
      </c>
      <c r="X214" s="185">
        <f t="shared" si="148"/>
        <v>0</v>
      </c>
      <c r="Y214" s="185">
        <f>SUM(Y215:Y221)</f>
        <v>0</v>
      </c>
      <c r="Z214" s="185">
        <f>SUM(Z215:Z221)</f>
        <v>0</v>
      </c>
      <c r="AA214" s="185">
        <f t="shared" si="148"/>
        <v>0</v>
      </c>
      <c r="AB214" s="185">
        <f t="shared" si="148"/>
        <v>0</v>
      </c>
      <c r="AC214" s="185">
        <f t="shared" si="148"/>
        <v>0</v>
      </c>
      <c r="AD214" s="185">
        <f t="shared" si="148"/>
        <v>0</v>
      </c>
      <c r="AE214" s="185">
        <f t="shared" si="143"/>
        <v>0</v>
      </c>
      <c r="AF214" s="185">
        <f>SUM(AF215:AF221)</f>
        <v>0</v>
      </c>
      <c r="AG214" s="185">
        <f>SUM(AG215:AG221)</f>
        <v>0</v>
      </c>
      <c r="AH214" s="185">
        <f>SUM(AH215:AH221)</f>
        <v>0</v>
      </c>
      <c r="AI214" s="185">
        <f t="shared" si="144"/>
        <v>0</v>
      </c>
      <c r="AJ214" s="185">
        <f>SUM(AJ215:AJ221)</f>
        <v>0</v>
      </c>
      <c r="AK214" s="185">
        <f>SUM(AK215:AK221)</f>
        <v>0</v>
      </c>
      <c r="AL214" s="185">
        <f>SUM(AL215:AL221)</f>
        <v>0</v>
      </c>
      <c r="AM214" s="185">
        <f t="shared" si="145"/>
        <v>0</v>
      </c>
      <c r="AN214" s="185">
        <f>SUM(AN215:AN221)</f>
        <v>0</v>
      </c>
      <c r="AO214" s="185">
        <f>SUM(AO215:AO221)</f>
        <v>0</v>
      </c>
      <c r="AP214" s="185">
        <f>SUM(AP215:AP221)</f>
        <v>0</v>
      </c>
      <c r="AQ214" s="185">
        <f t="shared" si="146"/>
        <v>0</v>
      </c>
      <c r="AR214" s="185">
        <f t="shared" si="147"/>
        <v>0</v>
      </c>
    </row>
    <row r="215" spans="2:44">
      <c r="B215" s="174" t="s">
        <v>296</v>
      </c>
      <c r="C215" s="175" t="s">
        <v>176</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si="122"/>
        <v>0</v>
      </c>
      <c r="G215" s="176"/>
      <c r="H215" s="176">
        <f t="shared" si="140"/>
        <v>0</v>
      </c>
      <c r="I215" s="176"/>
      <c r="J215" s="176">
        <f t="shared" si="141"/>
        <v>0</v>
      </c>
      <c r="K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6">
        <f t="shared" si="143"/>
        <v>0</v>
      </c>
      <c r="AF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6">
        <f t="shared" si="144"/>
        <v>0</v>
      </c>
      <c r="AJ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6">
        <f t="shared" si="145"/>
        <v>0</v>
      </c>
      <c r="AN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6">
        <f t="shared" si="146"/>
        <v>0</v>
      </c>
      <c r="AR215" s="176">
        <f t="shared" si="147"/>
        <v>0</v>
      </c>
    </row>
    <row r="216" spans="2:44">
      <c r="B216" s="174" t="s">
        <v>768</v>
      </c>
      <c r="C216" s="175" t="s">
        <v>769</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122"/>
        <v>0</v>
      </c>
      <c r="G216" s="176"/>
      <c r="H216" s="176">
        <f t="shared" si="140"/>
        <v>0</v>
      </c>
      <c r="I216" s="176"/>
      <c r="J216" s="176">
        <f t="shared" si="141"/>
        <v>0</v>
      </c>
      <c r="K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6">
        <f t="shared" si="143"/>
        <v>0</v>
      </c>
      <c r="AF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6">
        <f t="shared" si="144"/>
        <v>0</v>
      </c>
      <c r="AJ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6">
        <f t="shared" si="145"/>
        <v>0</v>
      </c>
      <c r="AN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6">
        <f t="shared" si="146"/>
        <v>0</v>
      </c>
      <c r="AR216" s="176">
        <f t="shared" si="147"/>
        <v>0</v>
      </c>
    </row>
    <row r="217" spans="2:44">
      <c r="B217" s="174" t="s">
        <v>770</v>
      </c>
      <c r="C217" s="175" t="s">
        <v>771</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122"/>
        <v>0</v>
      </c>
      <c r="G217" s="176"/>
      <c r="H217" s="176">
        <f t="shared" si="140"/>
        <v>0</v>
      </c>
      <c r="I217" s="176"/>
      <c r="J217" s="176">
        <f t="shared" si="141"/>
        <v>0</v>
      </c>
      <c r="K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6">
        <f t="shared" si="143"/>
        <v>0</v>
      </c>
      <c r="AF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6">
        <f t="shared" si="144"/>
        <v>0</v>
      </c>
      <c r="AJ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6">
        <f t="shared" si="145"/>
        <v>0</v>
      </c>
      <c r="AN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6">
        <f t="shared" si="146"/>
        <v>0</v>
      </c>
      <c r="AR217" s="176">
        <f t="shared" si="147"/>
        <v>0</v>
      </c>
    </row>
    <row r="218" spans="2:44">
      <c r="B218" s="174" t="s">
        <v>772</v>
      </c>
      <c r="C218" s="175" t="s">
        <v>773</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ref="F218:F244" si="149">D218+E218</f>
        <v>0</v>
      </c>
      <c r="G218" s="176"/>
      <c r="H218" s="176">
        <f t="shared" si="140"/>
        <v>0</v>
      </c>
      <c r="I218" s="176"/>
      <c r="J218" s="176">
        <f t="shared" si="141"/>
        <v>0</v>
      </c>
      <c r="K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6">
        <f t="shared" si="143"/>
        <v>0</v>
      </c>
      <c r="AF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6">
        <f t="shared" si="144"/>
        <v>0</v>
      </c>
      <c r="AJ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6">
        <f t="shared" si="145"/>
        <v>0</v>
      </c>
      <c r="AN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6">
        <f t="shared" si="146"/>
        <v>0</v>
      </c>
      <c r="AR218" s="176">
        <f t="shared" si="147"/>
        <v>0</v>
      </c>
    </row>
    <row r="219" spans="2:44">
      <c r="B219" s="174" t="s">
        <v>774</v>
      </c>
      <c r="C219" s="175" t="s">
        <v>775</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si="149"/>
        <v>0</v>
      </c>
      <c r="G219" s="176"/>
      <c r="H219" s="176">
        <f t="shared" si="140"/>
        <v>0</v>
      </c>
      <c r="I219" s="176"/>
      <c r="J219" s="176">
        <f t="shared" si="141"/>
        <v>0</v>
      </c>
      <c r="K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6">
        <f t="shared" si="143"/>
        <v>0</v>
      </c>
      <c r="AF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6">
        <f t="shared" si="144"/>
        <v>0</v>
      </c>
      <c r="AJ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6">
        <f t="shared" si="145"/>
        <v>0</v>
      </c>
      <c r="AN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6">
        <f t="shared" si="146"/>
        <v>0</v>
      </c>
      <c r="AR219" s="176">
        <f t="shared" si="147"/>
        <v>0</v>
      </c>
    </row>
    <row r="220" spans="2:44">
      <c r="B220" s="174" t="s">
        <v>776</v>
      </c>
      <c r="C220" s="175" t="s">
        <v>777</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si="149"/>
        <v>0</v>
      </c>
      <c r="G220" s="176"/>
      <c r="H220" s="176">
        <f t="shared" si="140"/>
        <v>0</v>
      </c>
      <c r="I220" s="176"/>
      <c r="J220" s="176">
        <f t="shared" si="141"/>
        <v>0</v>
      </c>
      <c r="K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6">
        <f t="shared" si="143"/>
        <v>0</v>
      </c>
      <c r="AF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6">
        <f t="shared" si="144"/>
        <v>0</v>
      </c>
      <c r="AJ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6">
        <f t="shared" si="145"/>
        <v>0</v>
      </c>
      <c r="AN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6">
        <f t="shared" si="146"/>
        <v>0</v>
      </c>
      <c r="AR220" s="176">
        <f t="shared" si="147"/>
        <v>0</v>
      </c>
    </row>
    <row r="221" spans="2:44">
      <c r="B221" s="174" t="s">
        <v>778</v>
      </c>
      <c r="C221" s="175" t="s">
        <v>779</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149"/>
        <v>0</v>
      </c>
      <c r="G221" s="176"/>
      <c r="H221" s="176">
        <f t="shared" si="140"/>
        <v>0</v>
      </c>
      <c r="I221" s="176"/>
      <c r="J221" s="176">
        <f t="shared" si="141"/>
        <v>0</v>
      </c>
      <c r="K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6">
        <f t="shared" si="143"/>
        <v>0</v>
      </c>
      <c r="AF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6">
        <f t="shared" si="144"/>
        <v>0</v>
      </c>
      <c r="AJ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6">
        <f t="shared" si="145"/>
        <v>0</v>
      </c>
      <c r="AN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6">
        <f t="shared" si="146"/>
        <v>0</v>
      </c>
      <c r="AR221" s="176">
        <f t="shared" si="147"/>
        <v>0</v>
      </c>
    </row>
    <row r="222" spans="2:44">
      <c r="B222" s="171" t="s">
        <v>300</v>
      </c>
      <c r="C222" s="172" t="s">
        <v>179</v>
      </c>
      <c r="D222" s="173">
        <f>D223+D235+D243+D260+D267+D312</f>
        <v>29990</v>
      </c>
      <c r="E222" s="173">
        <f>E223+E235+E243+E260+E267+E312</f>
        <v>0</v>
      </c>
      <c r="F222" s="173">
        <f t="shared" si="149"/>
        <v>29990</v>
      </c>
      <c r="G222" s="173">
        <f>G223+G235+G243+G260+G267+G312</f>
        <v>0</v>
      </c>
      <c r="H222" s="173">
        <f t="shared" si="140"/>
        <v>29990</v>
      </c>
      <c r="I222" s="173">
        <f>I223+I235+I243+I260+I267+I312</f>
        <v>0</v>
      </c>
      <c r="J222" s="173">
        <f t="shared" si="141"/>
        <v>29990</v>
      </c>
      <c r="K222" s="173">
        <f t="shared" ref="K222:AD222" si="150">K223+K235+K243+K260+K267+K312</f>
        <v>0</v>
      </c>
      <c r="L222" s="173">
        <f t="shared" si="150"/>
        <v>0</v>
      </c>
      <c r="M222" s="173">
        <f t="shared" si="150"/>
        <v>0</v>
      </c>
      <c r="N222" s="173">
        <f t="shared" si="150"/>
        <v>0</v>
      </c>
      <c r="O222" s="173">
        <f t="shared" si="150"/>
        <v>0</v>
      </c>
      <c r="P222" s="173">
        <f t="shared" si="150"/>
        <v>0</v>
      </c>
      <c r="Q222" s="173">
        <f t="shared" si="150"/>
        <v>0</v>
      </c>
      <c r="R222" s="173">
        <f t="shared" si="150"/>
        <v>0</v>
      </c>
      <c r="S222" s="173">
        <f t="shared" si="150"/>
        <v>0</v>
      </c>
      <c r="T222" s="173">
        <f>T223+T235+T243+T260+T267+T312</f>
        <v>0</v>
      </c>
      <c r="U222" s="173">
        <f t="shared" si="150"/>
        <v>2000</v>
      </c>
      <c r="V222" s="173">
        <f t="shared" si="150"/>
        <v>0</v>
      </c>
      <c r="W222" s="173">
        <f t="shared" si="150"/>
        <v>0</v>
      </c>
      <c r="X222" s="173">
        <f t="shared" si="150"/>
        <v>0</v>
      </c>
      <c r="Y222" s="173">
        <f>Y223+Y235+Y243+Y260+Y267+Y312</f>
        <v>0</v>
      </c>
      <c r="Z222" s="173">
        <f>Z223+Z235+Z243+Z260+Z267+Z312</f>
        <v>0</v>
      </c>
      <c r="AA222" s="173">
        <f t="shared" si="150"/>
        <v>28890</v>
      </c>
      <c r="AB222" s="173">
        <f t="shared" si="150"/>
        <v>0</v>
      </c>
      <c r="AC222" s="173">
        <f t="shared" si="150"/>
        <v>13390</v>
      </c>
      <c r="AD222" s="173">
        <f t="shared" si="150"/>
        <v>0</v>
      </c>
      <c r="AE222" s="173">
        <f t="shared" si="143"/>
        <v>13390</v>
      </c>
      <c r="AF222" s="173">
        <f>AF223+AF235+AF243+AF260+AF267+AF312</f>
        <v>17500</v>
      </c>
      <c r="AG222" s="173">
        <f>AG223+AG235+AG243+AG260+AG267+AG312</f>
        <v>0</v>
      </c>
      <c r="AH222" s="173">
        <f>AH223+AH235+AH243+AH260+AH267+AH312</f>
        <v>0</v>
      </c>
      <c r="AI222" s="173">
        <f t="shared" si="144"/>
        <v>17500</v>
      </c>
      <c r="AJ222" s="173">
        <f>AJ223+AJ235+AJ243+AJ260+AJ267+AJ312</f>
        <v>0</v>
      </c>
      <c r="AK222" s="173">
        <f>AK223+AK235+AK243+AK260+AK267+AK312</f>
        <v>0</v>
      </c>
      <c r="AL222" s="173">
        <f>AL223+AL235+AL243+AL260+AL267+AL312</f>
        <v>0</v>
      </c>
      <c r="AM222" s="173">
        <f t="shared" si="145"/>
        <v>0</v>
      </c>
      <c r="AN222" s="173">
        <f>AN223+AN235+AN243+AN260+AN267+AN312</f>
        <v>0</v>
      </c>
      <c r="AO222" s="173">
        <f>AO223+AO235+AO243+AO260+AO267+AO312</f>
        <v>0</v>
      </c>
      <c r="AP222" s="173">
        <f>AP223+AP235+AP243+AP260+AP267+AP312</f>
        <v>0</v>
      </c>
      <c r="AQ222" s="173">
        <f t="shared" si="146"/>
        <v>0</v>
      </c>
      <c r="AR222" s="173">
        <f t="shared" si="147"/>
        <v>30890</v>
      </c>
    </row>
    <row r="223" spans="2:44">
      <c r="B223" s="183" t="s">
        <v>301</v>
      </c>
      <c r="C223" s="184" t="s">
        <v>180</v>
      </c>
      <c r="D223" s="185">
        <f>SUM(D224:D234)</f>
        <v>19500</v>
      </c>
      <c r="E223" s="185">
        <f>SUM(E224:E234)</f>
        <v>0</v>
      </c>
      <c r="F223" s="185">
        <f t="shared" si="149"/>
        <v>19500</v>
      </c>
      <c r="G223" s="185">
        <f>SUM(G224:G234)</f>
        <v>0</v>
      </c>
      <c r="H223" s="185">
        <f t="shared" si="140"/>
        <v>19500</v>
      </c>
      <c r="I223" s="185">
        <f>SUM(I224:I234)</f>
        <v>0</v>
      </c>
      <c r="J223" s="185">
        <f t="shared" si="141"/>
        <v>19500</v>
      </c>
      <c r="K223" s="185">
        <f t="shared" ref="K223:AD223" si="151">SUM(K224:K234)</f>
        <v>0</v>
      </c>
      <c r="L223" s="185">
        <f t="shared" si="151"/>
        <v>0</v>
      </c>
      <c r="M223" s="185">
        <f t="shared" si="151"/>
        <v>0</v>
      </c>
      <c r="N223" s="185">
        <f t="shared" si="151"/>
        <v>0</v>
      </c>
      <c r="O223" s="185">
        <f t="shared" si="151"/>
        <v>0</v>
      </c>
      <c r="P223" s="185">
        <f t="shared" si="151"/>
        <v>0</v>
      </c>
      <c r="Q223" s="185">
        <f t="shared" si="151"/>
        <v>0</v>
      </c>
      <c r="R223" s="185">
        <f t="shared" si="151"/>
        <v>0</v>
      </c>
      <c r="S223" s="185">
        <f t="shared" si="151"/>
        <v>0</v>
      </c>
      <c r="T223" s="185">
        <f>SUM(T224:T234)</f>
        <v>0</v>
      </c>
      <c r="U223" s="185">
        <f t="shared" si="151"/>
        <v>2000</v>
      </c>
      <c r="V223" s="185">
        <f t="shared" si="151"/>
        <v>0</v>
      </c>
      <c r="W223" s="185">
        <f t="shared" si="151"/>
        <v>0</v>
      </c>
      <c r="X223" s="185">
        <f t="shared" si="151"/>
        <v>0</v>
      </c>
      <c r="Y223" s="185">
        <f>SUM(Y224:Y234)</f>
        <v>0</v>
      </c>
      <c r="Z223" s="185">
        <f>SUM(Z224:Z234)</f>
        <v>0</v>
      </c>
      <c r="AA223" s="185">
        <f t="shared" si="151"/>
        <v>17500</v>
      </c>
      <c r="AB223" s="185">
        <f t="shared" si="151"/>
        <v>0</v>
      </c>
      <c r="AC223" s="185">
        <f t="shared" si="151"/>
        <v>2000</v>
      </c>
      <c r="AD223" s="185">
        <f t="shared" si="151"/>
        <v>0</v>
      </c>
      <c r="AE223" s="185">
        <f t="shared" si="143"/>
        <v>2000</v>
      </c>
      <c r="AF223" s="185">
        <f>SUM(AF224:AF234)</f>
        <v>17500</v>
      </c>
      <c r="AG223" s="185">
        <f>SUM(AG224:AG234)</f>
        <v>0</v>
      </c>
      <c r="AH223" s="185">
        <f>SUM(AH224:AH234)</f>
        <v>0</v>
      </c>
      <c r="AI223" s="185">
        <f t="shared" si="144"/>
        <v>17500</v>
      </c>
      <c r="AJ223" s="185">
        <f>SUM(AJ224:AJ234)</f>
        <v>0</v>
      </c>
      <c r="AK223" s="185">
        <f>SUM(AK224:AK234)</f>
        <v>0</v>
      </c>
      <c r="AL223" s="185">
        <f>SUM(AL224:AL234)</f>
        <v>0</v>
      </c>
      <c r="AM223" s="185">
        <f t="shared" si="145"/>
        <v>0</v>
      </c>
      <c r="AN223" s="185">
        <f>SUM(AN224:AN234)</f>
        <v>0</v>
      </c>
      <c r="AO223" s="185">
        <f>SUM(AO224:AO234)</f>
        <v>0</v>
      </c>
      <c r="AP223" s="185">
        <f>SUM(AP224:AP234)</f>
        <v>0</v>
      </c>
      <c r="AQ223" s="185">
        <f t="shared" si="146"/>
        <v>0</v>
      </c>
      <c r="AR223" s="185">
        <f t="shared" si="147"/>
        <v>19500</v>
      </c>
    </row>
    <row r="224" spans="2:44">
      <c r="B224" s="174" t="s">
        <v>302</v>
      </c>
      <c r="C224" s="175" t="s">
        <v>181</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6">
        <f t="shared" si="149"/>
        <v>0</v>
      </c>
      <c r="G224" s="176"/>
      <c r="H224" s="176">
        <f t="shared" si="140"/>
        <v>0</v>
      </c>
      <c r="I224" s="176"/>
      <c r="J224" s="176">
        <f t="shared" si="141"/>
        <v>0</v>
      </c>
      <c r="K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6">
        <f t="shared" si="143"/>
        <v>0</v>
      </c>
      <c r="AF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6">
        <f t="shared" si="144"/>
        <v>0</v>
      </c>
      <c r="AJ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6">
        <f t="shared" si="145"/>
        <v>0</v>
      </c>
      <c r="AN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6">
        <f t="shared" si="146"/>
        <v>0</v>
      </c>
      <c r="AR224" s="176">
        <f t="shared" si="147"/>
        <v>0</v>
      </c>
    </row>
    <row r="225" spans="2:44">
      <c r="B225" s="174" t="s">
        <v>780</v>
      </c>
      <c r="C225" s="175" t="s">
        <v>781</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19500</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6">
        <f t="shared" si="149"/>
        <v>19500</v>
      </c>
      <c r="G225" s="176"/>
      <c r="H225" s="176">
        <f t="shared" si="140"/>
        <v>19500</v>
      </c>
      <c r="I225" s="176"/>
      <c r="J225" s="176">
        <f t="shared" si="141"/>
        <v>19500</v>
      </c>
      <c r="K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AB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6">
        <f t="shared" si="143"/>
        <v>2000</v>
      </c>
      <c r="AF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G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6">
        <f t="shared" si="144"/>
        <v>17500</v>
      </c>
      <c r="AJ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6">
        <f t="shared" si="145"/>
        <v>0</v>
      </c>
      <c r="AN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6">
        <f t="shared" si="146"/>
        <v>0</v>
      </c>
      <c r="AR225" s="176">
        <f t="shared" si="147"/>
        <v>19500</v>
      </c>
    </row>
    <row r="226" spans="2:44">
      <c r="B226" s="174" t="s">
        <v>782</v>
      </c>
      <c r="C226" s="175" t="s">
        <v>783</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149"/>
        <v>0</v>
      </c>
      <c r="G226" s="176"/>
      <c r="H226" s="176">
        <f t="shared" si="140"/>
        <v>0</v>
      </c>
      <c r="I226" s="176"/>
      <c r="J226" s="176">
        <f t="shared" si="141"/>
        <v>0</v>
      </c>
      <c r="K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6">
        <f t="shared" si="143"/>
        <v>0</v>
      </c>
      <c r="AF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6">
        <f t="shared" si="144"/>
        <v>0</v>
      </c>
      <c r="AJ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6">
        <f t="shared" si="145"/>
        <v>0</v>
      </c>
      <c r="AN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6">
        <f t="shared" si="146"/>
        <v>0</v>
      </c>
      <c r="AR226" s="176">
        <f t="shared" si="147"/>
        <v>0</v>
      </c>
    </row>
    <row r="227" spans="2:44">
      <c r="B227" s="174" t="s">
        <v>784</v>
      </c>
      <c r="C227" s="175" t="s">
        <v>785</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si="149"/>
        <v>0</v>
      </c>
      <c r="G227" s="176"/>
      <c r="H227" s="176">
        <f t="shared" si="140"/>
        <v>0</v>
      </c>
      <c r="I227" s="176"/>
      <c r="J227" s="176">
        <f t="shared" si="141"/>
        <v>0</v>
      </c>
      <c r="K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6">
        <f t="shared" si="143"/>
        <v>0</v>
      </c>
      <c r="AF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6">
        <f t="shared" si="144"/>
        <v>0</v>
      </c>
      <c r="AJ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6">
        <f t="shared" si="145"/>
        <v>0</v>
      </c>
      <c r="AN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6">
        <f t="shared" si="146"/>
        <v>0</v>
      </c>
      <c r="AR227" s="176">
        <f t="shared" si="147"/>
        <v>0</v>
      </c>
    </row>
    <row r="228" spans="2:44">
      <c r="B228" s="174" t="s">
        <v>786</v>
      </c>
      <c r="C228" s="175" t="s">
        <v>787</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149"/>
        <v>0</v>
      </c>
      <c r="G228" s="176"/>
      <c r="H228" s="176">
        <f t="shared" si="140"/>
        <v>0</v>
      </c>
      <c r="I228" s="176"/>
      <c r="J228" s="176">
        <f t="shared" si="141"/>
        <v>0</v>
      </c>
      <c r="K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6">
        <f t="shared" si="143"/>
        <v>0</v>
      </c>
      <c r="AF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6">
        <f t="shared" si="144"/>
        <v>0</v>
      </c>
      <c r="AJ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6">
        <f t="shared" si="145"/>
        <v>0</v>
      </c>
      <c r="AN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6">
        <f t="shared" si="146"/>
        <v>0</v>
      </c>
      <c r="AR228" s="176">
        <f t="shared" si="147"/>
        <v>0</v>
      </c>
    </row>
    <row r="229" spans="2:44">
      <c r="B229" s="174" t="s">
        <v>303</v>
      </c>
      <c r="C229" s="175" t="s">
        <v>788</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149"/>
        <v>0</v>
      </c>
      <c r="G229" s="176"/>
      <c r="H229" s="176">
        <f t="shared" si="140"/>
        <v>0</v>
      </c>
      <c r="I229" s="176"/>
      <c r="J229" s="176">
        <f t="shared" si="141"/>
        <v>0</v>
      </c>
      <c r="K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6">
        <f t="shared" si="143"/>
        <v>0</v>
      </c>
      <c r="AF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6">
        <f t="shared" si="144"/>
        <v>0</v>
      </c>
      <c r="AJ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6">
        <f t="shared" si="145"/>
        <v>0</v>
      </c>
      <c r="AN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6">
        <f t="shared" si="146"/>
        <v>0</v>
      </c>
      <c r="AR229" s="176">
        <f t="shared" si="147"/>
        <v>0</v>
      </c>
    </row>
    <row r="230" spans="2:44">
      <c r="B230" s="174" t="s">
        <v>789</v>
      </c>
      <c r="C230" s="175" t="s">
        <v>790</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 t="shared" si="149"/>
        <v>0</v>
      </c>
      <c r="G230" s="176"/>
      <c r="H230" s="176">
        <f t="shared" si="140"/>
        <v>0</v>
      </c>
      <c r="I230" s="176"/>
      <c r="J230" s="176">
        <f t="shared" si="141"/>
        <v>0</v>
      </c>
      <c r="K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6">
        <f t="shared" si="143"/>
        <v>0</v>
      </c>
      <c r="AF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6">
        <f t="shared" si="144"/>
        <v>0</v>
      </c>
      <c r="AJ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6">
        <f t="shared" si="145"/>
        <v>0</v>
      </c>
      <c r="AN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6">
        <f t="shared" si="146"/>
        <v>0</v>
      </c>
      <c r="AR230" s="176">
        <f t="shared" si="147"/>
        <v>0</v>
      </c>
    </row>
    <row r="231" spans="2:44">
      <c r="B231" s="174" t="s">
        <v>320</v>
      </c>
      <c r="C231" s="175" t="s">
        <v>192</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 t="shared" si="149"/>
        <v>0</v>
      </c>
      <c r="G231" s="176"/>
      <c r="H231" s="176">
        <f t="shared" si="140"/>
        <v>0</v>
      </c>
      <c r="I231" s="176"/>
      <c r="J231" s="176">
        <f t="shared" si="141"/>
        <v>0</v>
      </c>
      <c r="K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6">
        <f t="shared" si="143"/>
        <v>0</v>
      </c>
      <c r="AF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6">
        <f t="shared" si="144"/>
        <v>0</v>
      </c>
      <c r="AJ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6">
        <f t="shared" si="145"/>
        <v>0</v>
      </c>
      <c r="AN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6">
        <f t="shared" si="146"/>
        <v>0</v>
      </c>
      <c r="AR231" s="176">
        <f t="shared" si="147"/>
        <v>0</v>
      </c>
    </row>
    <row r="232" spans="2:44">
      <c r="B232" s="174" t="s">
        <v>827</v>
      </c>
      <c r="C232" s="175" t="s">
        <v>828</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si="149"/>
        <v>0</v>
      </c>
      <c r="G232" s="176"/>
      <c r="H232" s="176">
        <f t="shared" si="140"/>
        <v>0</v>
      </c>
      <c r="I232" s="176"/>
      <c r="J232" s="176">
        <f t="shared" si="141"/>
        <v>0</v>
      </c>
      <c r="K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6">
        <f t="shared" si="143"/>
        <v>0</v>
      </c>
      <c r="AF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6">
        <f t="shared" si="144"/>
        <v>0</v>
      </c>
      <c r="AJ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6">
        <f t="shared" si="145"/>
        <v>0</v>
      </c>
      <c r="AN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6">
        <f t="shared" si="146"/>
        <v>0</v>
      </c>
      <c r="AR232" s="176">
        <f t="shared" si="147"/>
        <v>0</v>
      </c>
    </row>
    <row r="233" spans="2:44">
      <c r="B233" s="174" t="s">
        <v>829</v>
      </c>
      <c r="C233" s="175" t="s">
        <v>830</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si="149"/>
        <v>0</v>
      </c>
      <c r="G233" s="176"/>
      <c r="H233" s="176">
        <f t="shared" si="140"/>
        <v>0</v>
      </c>
      <c r="I233" s="176"/>
      <c r="J233" s="176">
        <f t="shared" si="141"/>
        <v>0</v>
      </c>
      <c r="K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6">
        <f t="shared" si="143"/>
        <v>0</v>
      </c>
      <c r="AF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6">
        <f t="shared" si="144"/>
        <v>0</v>
      </c>
      <c r="AJ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6">
        <f t="shared" si="145"/>
        <v>0</v>
      </c>
      <c r="AN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6">
        <f t="shared" si="146"/>
        <v>0</v>
      </c>
      <c r="AR233" s="176">
        <f t="shared" si="147"/>
        <v>0</v>
      </c>
    </row>
    <row r="234" spans="2:44">
      <c r="B234" s="174" t="s">
        <v>831</v>
      </c>
      <c r="C234" s="175" t="s">
        <v>832</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 t="shared" si="149"/>
        <v>0</v>
      </c>
      <c r="G234" s="176"/>
      <c r="H234" s="176">
        <f t="shared" si="140"/>
        <v>0</v>
      </c>
      <c r="I234" s="176"/>
      <c r="J234" s="176">
        <f t="shared" si="141"/>
        <v>0</v>
      </c>
      <c r="K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6">
        <f t="shared" si="143"/>
        <v>0</v>
      </c>
      <c r="AF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6">
        <f t="shared" si="144"/>
        <v>0</v>
      </c>
      <c r="AJ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6">
        <f t="shared" si="145"/>
        <v>0</v>
      </c>
      <c r="AN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6">
        <f t="shared" si="146"/>
        <v>0</v>
      </c>
      <c r="AR234" s="176">
        <f t="shared" si="147"/>
        <v>0</v>
      </c>
    </row>
    <row r="235" spans="2:44">
      <c r="B235" s="183" t="s">
        <v>304</v>
      </c>
      <c r="C235" s="184" t="s">
        <v>182</v>
      </c>
      <c r="D235" s="185">
        <f>SUM(D236:D242)</f>
        <v>0</v>
      </c>
      <c r="E235" s="185">
        <f>SUM(E236:E242)</f>
        <v>0</v>
      </c>
      <c r="F235" s="185">
        <f t="shared" si="149"/>
        <v>0</v>
      </c>
      <c r="G235" s="185">
        <f>SUM(G236:G242)</f>
        <v>0</v>
      </c>
      <c r="H235" s="185">
        <f t="shared" si="140"/>
        <v>0</v>
      </c>
      <c r="I235" s="185">
        <f>SUM(I236:I242)</f>
        <v>0</v>
      </c>
      <c r="J235" s="185">
        <f t="shared" si="141"/>
        <v>0</v>
      </c>
      <c r="K235" s="185">
        <f t="shared" ref="K235:AD235" si="152">SUM(K236:K242)</f>
        <v>0</v>
      </c>
      <c r="L235" s="185">
        <f t="shared" si="152"/>
        <v>0</v>
      </c>
      <c r="M235" s="185">
        <f t="shared" si="152"/>
        <v>0</v>
      </c>
      <c r="N235" s="185">
        <f t="shared" si="152"/>
        <v>0</v>
      </c>
      <c r="O235" s="185">
        <f t="shared" si="152"/>
        <v>0</v>
      </c>
      <c r="P235" s="185">
        <f>SUM(P236:P242)</f>
        <v>0</v>
      </c>
      <c r="Q235" s="185">
        <f>SUM(Q236:Q242)</f>
        <v>0</v>
      </c>
      <c r="R235" s="185">
        <f t="shared" si="152"/>
        <v>0</v>
      </c>
      <c r="S235" s="185">
        <f t="shared" si="152"/>
        <v>0</v>
      </c>
      <c r="T235" s="185">
        <f>SUM(T236:T242)</f>
        <v>0</v>
      </c>
      <c r="U235" s="185">
        <f t="shared" si="152"/>
        <v>0</v>
      </c>
      <c r="V235" s="185">
        <f t="shared" si="152"/>
        <v>0</v>
      </c>
      <c r="W235" s="185">
        <f>SUM(W236:W242)</f>
        <v>0</v>
      </c>
      <c r="X235" s="185">
        <f t="shared" si="152"/>
        <v>0</v>
      </c>
      <c r="Y235" s="185">
        <f>SUM(Y236:Y242)</f>
        <v>0</v>
      </c>
      <c r="Z235" s="185">
        <f>SUM(Z236:Z242)</f>
        <v>0</v>
      </c>
      <c r="AA235" s="185">
        <f t="shared" si="152"/>
        <v>0</v>
      </c>
      <c r="AB235" s="185">
        <f t="shared" si="152"/>
        <v>0</v>
      </c>
      <c r="AC235" s="185">
        <f t="shared" si="152"/>
        <v>0</v>
      </c>
      <c r="AD235" s="185">
        <f t="shared" si="152"/>
        <v>0</v>
      </c>
      <c r="AE235" s="185">
        <f t="shared" si="143"/>
        <v>0</v>
      </c>
      <c r="AF235" s="185">
        <f>SUM(AF236:AF242)</f>
        <v>0</v>
      </c>
      <c r="AG235" s="185">
        <f>SUM(AG236:AG242)</f>
        <v>0</v>
      </c>
      <c r="AH235" s="185">
        <f>SUM(AH236:AH242)</f>
        <v>0</v>
      </c>
      <c r="AI235" s="185">
        <f t="shared" si="144"/>
        <v>0</v>
      </c>
      <c r="AJ235" s="185">
        <f>SUM(AJ236:AJ242)</f>
        <v>0</v>
      </c>
      <c r="AK235" s="185">
        <f>SUM(AK236:AK242)</f>
        <v>0</v>
      </c>
      <c r="AL235" s="185">
        <f>SUM(AL236:AL242)</f>
        <v>0</v>
      </c>
      <c r="AM235" s="185">
        <f t="shared" si="145"/>
        <v>0</v>
      </c>
      <c r="AN235" s="185">
        <f>SUM(AN236:AN242)</f>
        <v>0</v>
      </c>
      <c r="AO235" s="185">
        <f>SUM(AO236:AO242)</f>
        <v>0</v>
      </c>
      <c r="AP235" s="185">
        <f>SUM(AP236:AP242)</f>
        <v>0</v>
      </c>
      <c r="AQ235" s="185">
        <f t="shared" si="146"/>
        <v>0</v>
      </c>
      <c r="AR235" s="185">
        <f t="shared" si="147"/>
        <v>0</v>
      </c>
    </row>
    <row r="236" spans="2:44">
      <c r="B236" s="174" t="s">
        <v>791</v>
      </c>
      <c r="C236" s="175" t="s">
        <v>792</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si="149"/>
        <v>0</v>
      </c>
      <c r="G236" s="176"/>
      <c r="H236" s="176">
        <f t="shared" si="140"/>
        <v>0</v>
      </c>
      <c r="I236" s="176"/>
      <c r="J236" s="176">
        <f t="shared" si="141"/>
        <v>0</v>
      </c>
      <c r="K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6">
        <f t="shared" si="143"/>
        <v>0</v>
      </c>
      <c r="AF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6">
        <f t="shared" si="144"/>
        <v>0</v>
      </c>
      <c r="AJ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6">
        <f t="shared" si="145"/>
        <v>0</v>
      </c>
      <c r="AN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6">
        <f t="shared" si="146"/>
        <v>0</v>
      </c>
      <c r="AR236" s="176">
        <f t="shared" si="147"/>
        <v>0</v>
      </c>
    </row>
    <row r="237" spans="2:44">
      <c r="B237" s="174" t="s">
        <v>793</v>
      </c>
      <c r="C237" s="175" t="s">
        <v>794</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149"/>
        <v>0</v>
      </c>
      <c r="G237" s="176"/>
      <c r="H237" s="176">
        <f t="shared" si="140"/>
        <v>0</v>
      </c>
      <c r="I237" s="176"/>
      <c r="J237" s="176">
        <f t="shared" si="141"/>
        <v>0</v>
      </c>
      <c r="K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6">
        <f t="shared" si="143"/>
        <v>0</v>
      </c>
      <c r="AF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6">
        <f t="shared" si="144"/>
        <v>0</v>
      </c>
      <c r="AJ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6">
        <f t="shared" si="145"/>
        <v>0</v>
      </c>
      <c r="AN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6">
        <f t="shared" si="146"/>
        <v>0</v>
      </c>
      <c r="AR237" s="176">
        <f t="shared" si="147"/>
        <v>0</v>
      </c>
    </row>
    <row r="238" spans="2:44">
      <c r="B238" s="174" t="s">
        <v>305</v>
      </c>
      <c r="C238" s="175" t="s">
        <v>795</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6">
        <f t="shared" si="149"/>
        <v>0</v>
      </c>
      <c r="G238" s="176"/>
      <c r="H238" s="176">
        <f t="shared" si="140"/>
        <v>0</v>
      </c>
      <c r="I238" s="176"/>
      <c r="J238" s="176">
        <f t="shared" si="141"/>
        <v>0</v>
      </c>
      <c r="K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6">
        <f t="shared" si="143"/>
        <v>0</v>
      </c>
      <c r="AF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6">
        <f t="shared" si="144"/>
        <v>0</v>
      </c>
      <c r="AJ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6">
        <f t="shared" si="145"/>
        <v>0</v>
      </c>
      <c r="AN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6">
        <f t="shared" si="146"/>
        <v>0</v>
      </c>
      <c r="AR238" s="176">
        <f t="shared" si="147"/>
        <v>0</v>
      </c>
    </row>
    <row r="239" spans="2:44">
      <c r="B239" s="174" t="s">
        <v>796</v>
      </c>
      <c r="C239" s="175" t="s">
        <v>797</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149"/>
        <v>0</v>
      </c>
      <c r="G239" s="176"/>
      <c r="H239" s="176">
        <f t="shared" si="140"/>
        <v>0</v>
      </c>
      <c r="I239" s="176"/>
      <c r="J239" s="176">
        <f t="shared" si="141"/>
        <v>0</v>
      </c>
      <c r="K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6">
        <f t="shared" si="143"/>
        <v>0</v>
      </c>
      <c r="AF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6">
        <f t="shared" si="144"/>
        <v>0</v>
      </c>
      <c r="AJ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6">
        <f t="shared" si="145"/>
        <v>0</v>
      </c>
      <c r="AN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6">
        <f t="shared" si="146"/>
        <v>0</v>
      </c>
      <c r="AR239" s="176">
        <f t="shared" si="147"/>
        <v>0</v>
      </c>
    </row>
    <row r="240" spans="2:44">
      <c r="B240" s="174" t="s">
        <v>798</v>
      </c>
      <c r="C240" s="175" t="s">
        <v>795</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149"/>
        <v>0</v>
      </c>
      <c r="G240" s="176"/>
      <c r="H240" s="176">
        <f t="shared" si="140"/>
        <v>0</v>
      </c>
      <c r="I240" s="176"/>
      <c r="J240" s="176">
        <f t="shared" si="141"/>
        <v>0</v>
      </c>
      <c r="K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6">
        <f t="shared" si="143"/>
        <v>0</v>
      </c>
      <c r="AF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6">
        <f t="shared" si="144"/>
        <v>0</v>
      </c>
      <c r="AJ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6">
        <f t="shared" si="145"/>
        <v>0</v>
      </c>
      <c r="AN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6">
        <f t="shared" si="146"/>
        <v>0</v>
      </c>
      <c r="AR240" s="176">
        <f t="shared" si="147"/>
        <v>0</v>
      </c>
    </row>
    <row r="241" spans="2:44">
      <c r="B241" s="174" t="s">
        <v>799</v>
      </c>
      <c r="C241" s="175" t="s">
        <v>800</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si="149"/>
        <v>0</v>
      </c>
      <c r="G241" s="176"/>
      <c r="H241" s="176">
        <f t="shared" si="140"/>
        <v>0</v>
      </c>
      <c r="I241" s="176"/>
      <c r="J241" s="176">
        <f t="shared" si="141"/>
        <v>0</v>
      </c>
      <c r="K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6">
        <f t="shared" si="143"/>
        <v>0</v>
      </c>
      <c r="AF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6">
        <f t="shared" si="144"/>
        <v>0</v>
      </c>
      <c r="AJ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6">
        <f t="shared" si="145"/>
        <v>0</v>
      </c>
      <c r="AN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6">
        <f t="shared" si="146"/>
        <v>0</v>
      </c>
      <c r="AR241" s="176">
        <f t="shared" si="147"/>
        <v>0</v>
      </c>
    </row>
    <row r="242" spans="2:44">
      <c r="B242" s="174" t="s">
        <v>801</v>
      </c>
      <c r="C242" s="175" t="s">
        <v>802</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si="149"/>
        <v>0</v>
      </c>
      <c r="G242" s="176"/>
      <c r="H242" s="176">
        <f t="shared" si="140"/>
        <v>0</v>
      </c>
      <c r="I242" s="176"/>
      <c r="J242" s="176">
        <f t="shared" si="141"/>
        <v>0</v>
      </c>
      <c r="K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6">
        <f t="shared" si="143"/>
        <v>0</v>
      </c>
      <c r="AF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6">
        <f t="shared" si="144"/>
        <v>0</v>
      </c>
      <c r="AJ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6">
        <f t="shared" si="145"/>
        <v>0</v>
      </c>
      <c r="AN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6">
        <f t="shared" si="146"/>
        <v>0</v>
      </c>
      <c r="AR242" s="176">
        <f t="shared" si="147"/>
        <v>0</v>
      </c>
    </row>
    <row r="243" spans="2:44">
      <c r="B243" s="183" t="s">
        <v>306</v>
      </c>
      <c r="C243" s="184" t="s">
        <v>183</v>
      </c>
      <c r="D243" s="185">
        <f>SUM(D244:D259)</f>
        <v>10250</v>
      </c>
      <c r="E243" s="185">
        <f>SUM(E244:E259)</f>
        <v>0</v>
      </c>
      <c r="F243" s="185">
        <f t="shared" si="149"/>
        <v>10250</v>
      </c>
      <c r="G243" s="185">
        <f>SUM(G244:G259)</f>
        <v>0</v>
      </c>
      <c r="H243" s="185">
        <f t="shared" si="140"/>
        <v>10250</v>
      </c>
      <c r="I243" s="185">
        <f>SUM(I244:I259)</f>
        <v>0</v>
      </c>
      <c r="J243" s="185">
        <f t="shared" si="141"/>
        <v>10250</v>
      </c>
      <c r="K243" s="185">
        <f t="shared" ref="K243:AD243" si="153">SUM(K244:K259)</f>
        <v>0</v>
      </c>
      <c r="L243" s="185">
        <f t="shared" si="153"/>
        <v>0</v>
      </c>
      <c r="M243" s="185">
        <f t="shared" si="153"/>
        <v>0</v>
      </c>
      <c r="N243" s="185">
        <f t="shared" si="153"/>
        <v>0</v>
      </c>
      <c r="O243" s="185">
        <f t="shared" si="153"/>
        <v>0</v>
      </c>
      <c r="P243" s="185">
        <f>SUM(P244:P259)</f>
        <v>0</v>
      </c>
      <c r="Q243" s="185">
        <f>SUM(Q244:Q259)</f>
        <v>0</v>
      </c>
      <c r="R243" s="185">
        <f t="shared" si="153"/>
        <v>0</v>
      </c>
      <c r="S243" s="185">
        <f t="shared" si="153"/>
        <v>0</v>
      </c>
      <c r="T243" s="185">
        <f>SUM(T244:T259)</f>
        <v>0</v>
      </c>
      <c r="U243" s="185">
        <f t="shared" si="153"/>
        <v>0</v>
      </c>
      <c r="V243" s="185">
        <f t="shared" si="153"/>
        <v>0</v>
      </c>
      <c r="W243" s="185">
        <f>SUM(W244:W259)</f>
        <v>0</v>
      </c>
      <c r="X243" s="185">
        <f t="shared" si="153"/>
        <v>0</v>
      </c>
      <c r="Y243" s="185">
        <f>SUM(Y244:Y259)</f>
        <v>0</v>
      </c>
      <c r="Z243" s="185">
        <f>SUM(Z244:Z259)</f>
        <v>0</v>
      </c>
      <c r="AA243" s="185">
        <f t="shared" si="153"/>
        <v>10250</v>
      </c>
      <c r="AB243" s="185">
        <f t="shared" si="153"/>
        <v>0</v>
      </c>
      <c r="AC243" s="185">
        <f t="shared" si="153"/>
        <v>10250</v>
      </c>
      <c r="AD243" s="185">
        <f t="shared" si="153"/>
        <v>0</v>
      </c>
      <c r="AE243" s="185">
        <f t="shared" si="143"/>
        <v>10250</v>
      </c>
      <c r="AF243" s="185">
        <f>SUM(AF244:AF259)</f>
        <v>0</v>
      </c>
      <c r="AG243" s="185">
        <f>SUM(AG244:AG259)</f>
        <v>0</v>
      </c>
      <c r="AH243" s="185">
        <f>SUM(AH244:AH259)</f>
        <v>0</v>
      </c>
      <c r="AI243" s="185">
        <f t="shared" si="144"/>
        <v>0</v>
      </c>
      <c r="AJ243" s="185">
        <f>SUM(AJ244:AJ259)</f>
        <v>0</v>
      </c>
      <c r="AK243" s="185">
        <f>SUM(AK244:AK259)</f>
        <v>0</v>
      </c>
      <c r="AL243" s="185">
        <f>SUM(AL244:AL259)</f>
        <v>0</v>
      </c>
      <c r="AM243" s="185">
        <f t="shared" si="145"/>
        <v>0</v>
      </c>
      <c r="AN243" s="185">
        <f>SUM(AN244:AN259)</f>
        <v>0</v>
      </c>
      <c r="AO243" s="185">
        <f>SUM(AO244:AO259)</f>
        <v>0</v>
      </c>
      <c r="AP243" s="185">
        <f>SUM(AP244:AP259)</f>
        <v>0</v>
      </c>
      <c r="AQ243" s="185">
        <f t="shared" si="146"/>
        <v>0</v>
      </c>
      <c r="AR243" s="185">
        <f t="shared" si="147"/>
        <v>10250</v>
      </c>
    </row>
    <row r="244" spans="2:44">
      <c r="B244" s="174" t="s">
        <v>803</v>
      </c>
      <c r="C244" s="175" t="s">
        <v>804</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149"/>
        <v>0</v>
      </c>
      <c r="G244" s="176"/>
      <c r="H244" s="176">
        <f t="shared" si="140"/>
        <v>0</v>
      </c>
      <c r="I244" s="176"/>
      <c r="J244" s="176">
        <f t="shared" si="141"/>
        <v>0</v>
      </c>
      <c r="K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6">
        <f t="shared" si="143"/>
        <v>0</v>
      </c>
      <c r="AF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6">
        <f t="shared" si="144"/>
        <v>0</v>
      </c>
      <c r="AJ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6">
        <f t="shared" si="145"/>
        <v>0</v>
      </c>
      <c r="AN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6">
        <f t="shared" si="146"/>
        <v>0</v>
      </c>
      <c r="AR244" s="176">
        <f t="shared" si="147"/>
        <v>0</v>
      </c>
    </row>
    <row r="245" spans="2:44">
      <c r="B245" s="174" t="s">
        <v>805</v>
      </c>
      <c r="C245" s="175" t="s">
        <v>806</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154">D245+E245</f>
        <v>0</v>
      </c>
      <c r="G245" s="176"/>
      <c r="H245" s="176">
        <f t="shared" ref="H245:H253" si="155">F245-G245</f>
        <v>0</v>
      </c>
      <c r="I245" s="176"/>
      <c r="J245" s="176">
        <f t="shared" ref="J245:J253" si="156">F245-I245</f>
        <v>0</v>
      </c>
      <c r="K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6">
        <f t="shared" ref="AE245:AE253" si="157">AB245+AC245+AD245</f>
        <v>0</v>
      </c>
      <c r="AF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6">
        <f t="shared" ref="AI245:AI253" si="158">AF245+AG245+AH245</f>
        <v>0</v>
      </c>
      <c r="AJ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6">
        <f t="shared" ref="AM245:AM253" si="159">AJ245+AK245+AL245</f>
        <v>0</v>
      </c>
      <c r="AN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6">
        <f t="shared" ref="AQ245:AQ253" si="160">AN245+AO245+AP245</f>
        <v>0</v>
      </c>
      <c r="AR245" s="176">
        <f t="shared" ref="AR245:AR253" si="161">AE245+AI245+AM245+AQ245</f>
        <v>0</v>
      </c>
    </row>
    <row r="246" spans="2:44">
      <c r="B246" s="174" t="s">
        <v>807</v>
      </c>
      <c r="C246" s="175" t="s">
        <v>808</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6">
        <f t="shared" si="154"/>
        <v>0</v>
      </c>
      <c r="G246" s="176"/>
      <c r="H246" s="176">
        <f t="shared" si="155"/>
        <v>0</v>
      </c>
      <c r="I246" s="176"/>
      <c r="J246" s="176">
        <f t="shared" si="156"/>
        <v>0</v>
      </c>
      <c r="K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6">
        <f t="shared" si="157"/>
        <v>0</v>
      </c>
      <c r="AF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6">
        <f t="shared" si="158"/>
        <v>0</v>
      </c>
      <c r="AJ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6">
        <f t="shared" si="159"/>
        <v>0</v>
      </c>
      <c r="AN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6">
        <f t="shared" si="160"/>
        <v>0</v>
      </c>
      <c r="AR246" s="176">
        <f t="shared" si="161"/>
        <v>0</v>
      </c>
    </row>
    <row r="247" spans="2:44">
      <c r="B247" s="174" t="s">
        <v>307</v>
      </c>
      <c r="C247" s="175" t="s">
        <v>184</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6">
        <f t="shared" si="154"/>
        <v>0</v>
      </c>
      <c r="G247" s="176"/>
      <c r="H247" s="176">
        <f t="shared" si="155"/>
        <v>0</v>
      </c>
      <c r="I247" s="176"/>
      <c r="J247" s="176">
        <f t="shared" si="156"/>
        <v>0</v>
      </c>
      <c r="K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6">
        <f t="shared" si="157"/>
        <v>0</v>
      </c>
      <c r="AF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6">
        <f t="shared" si="158"/>
        <v>0</v>
      </c>
      <c r="AJ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6">
        <f t="shared" si="159"/>
        <v>0</v>
      </c>
      <c r="AN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6">
        <f t="shared" si="160"/>
        <v>0</v>
      </c>
      <c r="AR247" s="176">
        <f t="shared" si="161"/>
        <v>0</v>
      </c>
    </row>
    <row r="248" spans="2:44">
      <c r="B248" s="174" t="s">
        <v>809</v>
      </c>
      <c r="C248" s="175" t="s">
        <v>810</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10250</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6">
        <f t="shared" si="154"/>
        <v>10250</v>
      </c>
      <c r="G248" s="176"/>
      <c r="H248" s="176">
        <f t="shared" si="155"/>
        <v>10250</v>
      </c>
      <c r="I248" s="176"/>
      <c r="J248" s="176">
        <f t="shared" si="156"/>
        <v>10250</v>
      </c>
      <c r="K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10250</v>
      </c>
      <c r="AB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10250</v>
      </c>
      <c r="AD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6">
        <f t="shared" si="157"/>
        <v>10250</v>
      </c>
      <c r="AF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6">
        <f t="shared" si="158"/>
        <v>0</v>
      </c>
      <c r="AJ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6">
        <f t="shared" si="159"/>
        <v>0</v>
      </c>
      <c r="AN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6">
        <f t="shared" si="160"/>
        <v>0</v>
      </c>
      <c r="AR248" s="176">
        <f t="shared" si="161"/>
        <v>10250</v>
      </c>
    </row>
    <row r="249" spans="2:44">
      <c r="B249" s="174" t="s">
        <v>811</v>
      </c>
      <c r="C249" s="175" t="s">
        <v>812</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154"/>
        <v>0</v>
      </c>
      <c r="G249" s="176"/>
      <c r="H249" s="176">
        <f t="shared" si="155"/>
        <v>0</v>
      </c>
      <c r="I249" s="176"/>
      <c r="J249" s="176">
        <f t="shared" si="156"/>
        <v>0</v>
      </c>
      <c r="K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6">
        <f t="shared" si="157"/>
        <v>0</v>
      </c>
      <c r="AF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6">
        <f t="shared" si="158"/>
        <v>0</v>
      </c>
      <c r="AJ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6">
        <f t="shared" si="159"/>
        <v>0</v>
      </c>
      <c r="AN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6">
        <f t="shared" si="160"/>
        <v>0</v>
      </c>
      <c r="AR249" s="176">
        <f t="shared" si="161"/>
        <v>0</v>
      </c>
    </row>
    <row r="250" spans="2:44">
      <c r="B250" s="174" t="s">
        <v>308</v>
      </c>
      <c r="C250" s="175" t="s">
        <v>185</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154"/>
        <v>0</v>
      </c>
      <c r="G250" s="176"/>
      <c r="H250" s="176">
        <f t="shared" si="155"/>
        <v>0</v>
      </c>
      <c r="I250" s="176"/>
      <c r="J250" s="176">
        <f t="shared" si="156"/>
        <v>0</v>
      </c>
      <c r="K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6">
        <f t="shared" si="157"/>
        <v>0</v>
      </c>
      <c r="AF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6">
        <f t="shared" si="158"/>
        <v>0</v>
      </c>
      <c r="AJ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6">
        <f t="shared" si="159"/>
        <v>0</v>
      </c>
      <c r="AN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6">
        <f t="shared" si="160"/>
        <v>0</v>
      </c>
      <c r="AR250" s="176">
        <f t="shared" si="161"/>
        <v>0</v>
      </c>
    </row>
    <row r="251" spans="2:44">
      <c r="B251" s="174" t="s">
        <v>813</v>
      </c>
      <c r="C251" s="175" t="s">
        <v>814</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154"/>
        <v>0</v>
      </c>
      <c r="G251" s="176"/>
      <c r="H251" s="176">
        <f t="shared" si="155"/>
        <v>0</v>
      </c>
      <c r="I251" s="176"/>
      <c r="J251" s="176">
        <f t="shared" si="156"/>
        <v>0</v>
      </c>
      <c r="K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6">
        <f t="shared" si="157"/>
        <v>0</v>
      </c>
      <c r="AF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6">
        <f t="shared" si="158"/>
        <v>0</v>
      </c>
      <c r="AJ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6">
        <f t="shared" si="159"/>
        <v>0</v>
      </c>
      <c r="AN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6">
        <f t="shared" si="160"/>
        <v>0</v>
      </c>
      <c r="AR251" s="176">
        <f t="shared" si="161"/>
        <v>0</v>
      </c>
    </row>
    <row r="252" spans="2:44">
      <c r="B252" s="174" t="s">
        <v>815</v>
      </c>
      <c r="C252" s="175" t="s">
        <v>816</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154"/>
        <v>0</v>
      </c>
      <c r="G252" s="176"/>
      <c r="H252" s="176">
        <f t="shared" si="155"/>
        <v>0</v>
      </c>
      <c r="I252" s="176"/>
      <c r="J252" s="176">
        <f t="shared" si="156"/>
        <v>0</v>
      </c>
      <c r="K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6">
        <f t="shared" si="157"/>
        <v>0</v>
      </c>
      <c r="AF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6">
        <f t="shared" si="158"/>
        <v>0</v>
      </c>
      <c r="AJ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6">
        <f t="shared" si="159"/>
        <v>0</v>
      </c>
      <c r="AN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6">
        <f t="shared" si="160"/>
        <v>0</v>
      </c>
      <c r="AR252" s="176">
        <f t="shared" si="161"/>
        <v>0</v>
      </c>
    </row>
    <row r="253" spans="2:44">
      <c r="B253" s="174" t="s">
        <v>309</v>
      </c>
      <c r="C253" s="175" t="s">
        <v>186</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154"/>
        <v>0</v>
      </c>
      <c r="G253" s="176"/>
      <c r="H253" s="176">
        <f t="shared" si="155"/>
        <v>0</v>
      </c>
      <c r="I253" s="176"/>
      <c r="J253" s="176">
        <f t="shared" si="156"/>
        <v>0</v>
      </c>
      <c r="K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6">
        <f t="shared" si="157"/>
        <v>0</v>
      </c>
      <c r="AF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6">
        <f t="shared" si="158"/>
        <v>0</v>
      </c>
      <c r="AJ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6">
        <f t="shared" si="159"/>
        <v>0</v>
      </c>
      <c r="AN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6">
        <f t="shared" si="160"/>
        <v>0</v>
      </c>
      <c r="AR253" s="176">
        <f t="shared" si="161"/>
        <v>0</v>
      </c>
    </row>
    <row r="254" spans="2:44">
      <c r="B254" s="174" t="s">
        <v>817</v>
      </c>
      <c r="C254" s="175" t="s">
        <v>818</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ref="F254:F268" si="162">D254+E254</f>
        <v>0</v>
      </c>
      <c r="G254" s="176"/>
      <c r="H254" s="176">
        <f t="shared" ref="H254:H268" si="163">F254-G254</f>
        <v>0</v>
      </c>
      <c r="I254" s="176"/>
      <c r="J254" s="176">
        <f t="shared" ref="J254:J268" si="164">F254-I254</f>
        <v>0</v>
      </c>
      <c r="K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6">
        <f t="shared" ref="AE254:AE268" si="165">AB254+AC254+AD254</f>
        <v>0</v>
      </c>
      <c r="AF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6">
        <f t="shared" ref="AI254:AI268" si="166">AF254+AG254+AH254</f>
        <v>0</v>
      </c>
      <c r="AJ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6">
        <f t="shared" ref="AM254:AM268" si="167">AJ254+AK254+AL254</f>
        <v>0</v>
      </c>
      <c r="AN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6">
        <f t="shared" ref="AQ254:AQ268" si="168">AN254+AO254+AP254</f>
        <v>0</v>
      </c>
      <c r="AR254" s="176">
        <f t="shared" ref="AR254:AR268" si="169">AE254+AI254+AM254+AQ254</f>
        <v>0</v>
      </c>
    </row>
    <row r="255" spans="2:44">
      <c r="B255" s="174" t="s">
        <v>819</v>
      </c>
      <c r="C255" s="175" t="s">
        <v>820</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162"/>
        <v>0</v>
      </c>
      <c r="G255" s="176"/>
      <c r="H255" s="176">
        <f t="shared" si="163"/>
        <v>0</v>
      </c>
      <c r="I255" s="176"/>
      <c r="J255" s="176">
        <f t="shared" si="164"/>
        <v>0</v>
      </c>
      <c r="K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6">
        <f t="shared" si="165"/>
        <v>0</v>
      </c>
      <c r="AF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6">
        <f t="shared" si="166"/>
        <v>0</v>
      </c>
      <c r="AJ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6">
        <f t="shared" si="167"/>
        <v>0</v>
      </c>
      <c r="AN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6">
        <f t="shared" si="168"/>
        <v>0</v>
      </c>
      <c r="AR255" s="176">
        <f t="shared" si="169"/>
        <v>0</v>
      </c>
    </row>
    <row r="256" spans="2:44">
      <c r="B256" s="174" t="s">
        <v>821</v>
      </c>
      <c r="C256" s="175" t="s">
        <v>822</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162"/>
        <v>0</v>
      </c>
      <c r="G256" s="176"/>
      <c r="H256" s="176">
        <f t="shared" si="163"/>
        <v>0</v>
      </c>
      <c r="I256" s="176"/>
      <c r="J256" s="176">
        <f t="shared" si="164"/>
        <v>0</v>
      </c>
      <c r="K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6">
        <f t="shared" si="165"/>
        <v>0</v>
      </c>
      <c r="AF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6">
        <f t="shared" si="166"/>
        <v>0</v>
      </c>
      <c r="AJ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6">
        <f t="shared" si="167"/>
        <v>0</v>
      </c>
      <c r="AN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6">
        <f t="shared" si="168"/>
        <v>0</v>
      </c>
      <c r="AR256" s="176">
        <f t="shared" si="169"/>
        <v>0</v>
      </c>
    </row>
    <row r="257" spans="2:44">
      <c r="B257" s="174" t="s">
        <v>823</v>
      </c>
      <c r="C257" s="175" t="s">
        <v>824</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si="162"/>
        <v>0</v>
      </c>
      <c r="G257" s="176"/>
      <c r="H257" s="176">
        <f t="shared" si="163"/>
        <v>0</v>
      </c>
      <c r="I257" s="176"/>
      <c r="J257" s="176">
        <f t="shared" si="164"/>
        <v>0</v>
      </c>
      <c r="K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6">
        <f t="shared" si="165"/>
        <v>0</v>
      </c>
      <c r="AF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6">
        <f t="shared" si="166"/>
        <v>0</v>
      </c>
      <c r="AJ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6">
        <f t="shared" si="167"/>
        <v>0</v>
      </c>
      <c r="AN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6">
        <f t="shared" si="168"/>
        <v>0</v>
      </c>
      <c r="AR257" s="176">
        <f t="shared" si="169"/>
        <v>0</v>
      </c>
    </row>
    <row r="258" spans="2:44">
      <c r="B258" s="174" t="s">
        <v>310</v>
      </c>
      <c r="C258" s="175" t="s">
        <v>187</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162"/>
        <v>0</v>
      </c>
      <c r="G258" s="176"/>
      <c r="H258" s="176">
        <f t="shared" si="163"/>
        <v>0</v>
      </c>
      <c r="I258" s="176"/>
      <c r="J258" s="176">
        <f t="shared" si="164"/>
        <v>0</v>
      </c>
      <c r="K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6">
        <f t="shared" si="165"/>
        <v>0</v>
      </c>
      <c r="AF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6">
        <f t="shared" si="166"/>
        <v>0</v>
      </c>
      <c r="AJ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6">
        <f t="shared" si="167"/>
        <v>0</v>
      </c>
      <c r="AN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6">
        <f t="shared" si="168"/>
        <v>0</v>
      </c>
      <c r="AR258" s="176">
        <f t="shared" si="169"/>
        <v>0</v>
      </c>
    </row>
    <row r="259" spans="2:44">
      <c r="B259" s="174" t="s">
        <v>825</v>
      </c>
      <c r="C259" s="175" t="s">
        <v>826</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162"/>
        <v>0</v>
      </c>
      <c r="G259" s="176"/>
      <c r="H259" s="176">
        <f t="shared" si="163"/>
        <v>0</v>
      </c>
      <c r="I259" s="176"/>
      <c r="J259" s="176">
        <f t="shared" si="164"/>
        <v>0</v>
      </c>
      <c r="K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6">
        <f t="shared" si="165"/>
        <v>0</v>
      </c>
      <c r="AF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6">
        <f t="shared" si="166"/>
        <v>0</v>
      </c>
      <c r="AJ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6">
        <f t="shared" si="167"/>
        <v>0</v>
      </c>
      <c r="AN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6">
        <f t="shared" si="168"/>
        <v>0</v>
      </c>
      <c r="AR259" s="176">
        <f t="shared" si="169"/>
        <v>0</v>
      </c>
    </row>
    <row r="260" spans="2:44">
      <c r="B260" s="183" t="s">
        <v>311</v>
      </c>
      <c r="C260" s="184" t="s">
        <v>188</v>
      </c>
      <c r="D260" s="185">
        <f>SUM(D261:D266)</f>
        <v>0</v>
      </c>
      <c r="E260" s="185">
        <f>SUM(E261:E266)</f>
        <v>0</v>
      </c>
      <c r="F260" s="185">
        <f t="shared" si="162"/>
        <v>0</v>
      </c>
      <c r="G260" s="185">
        <f>SUM(G261:G266)</f>
        <v>0</v>
      </c>
      <c r="H260" s="185">
        <f t="shared" si="163"/>
        <v>0</v>
      </c>
      <c r="I260" s="185">
        <f>SUM(I261:I266)</f>
        <v>0</v>
      </c>
      <c r="J260" s="185">
        <f t="shared" si="164"/>
        <v>0</v>
      </c>
      <c r="K260" s="185">
        <f t="shared" ref="K260:AD260" si="170">SUM(K261:K266)</f>
        <v>0</v>
      </c>
      <c r="L260" s="185">
        <f t="shared" si="170"/>
        <v>0</v>
      </c>
      <c r="M260" s="185">
        <f t="shared" si="170"/>
        <v>0</v>
      </c>
      <c r="N260" s="185">
        <f t="shared" si="170"/>
        <v>0</v>
      </c>
      <c r="O260" s="185">
        <f t="shared" si="170"/>
        <v>0</v>
      </c>
      <c r="P260" s="185">
        <f>SUM(P261:P266)</f>
        <v>0</v>
      </c>
      <c r="Q260" s="185">
        <f>SUM(Q261:Q266)</f>
        <v>0</v>
      </c>
      <c r="R260" s="185">
        <f t="shared" si="170"/>
        <v>0</v>
      </c>
      <c r="S260" s="185">
        <f t="shared" si="170"/>
        <v>0</v>
      </c>
      <c r="T260" s="185">
        <f>SUM(T261:T266)</f>
        <v>0</v>
      </c>
      <c r="U260" s="185">
        <f t="shared" si="170"/>
        <v>0</v>
      </c>
      <c r="V260" s="185">
        <f t="shared" si="170"/>
        <v>0</v>
      </c>
      <c r="W260" s="185">
        <f>SUM(W261:W266)</f>
        <v>0</v>
      </c>
      <c r="X260" s="185">
        <f t="shared" si="170"/>
        <v>0</v>
      </c>
      <c r="Y260" s="185">
        <f>SUM(Y261:Y266)</f>
        <v>0</v>
      </c>
      <c r="Z260" s="185">
        <f>SUM(Z261:Z266)</f>
        <v>0</v>
      </c>
      <c r="AA260" s="185">
        <f t="shared" si="170"/>
        <v>0</v>
      </c>
      <c r="AB260" s="185">
        <f t="shared" si="170"/>
        <v>0</v>
      </c>
      <c r="AC260" s="185">
        <f t="shared" si="170"/>
        <v>0</v>
      </c>
      <c r="AD260" s="185">
        <f t="shared" si="170"/>
        <v>0</v>
      </c>
      <c r="AE260" s="185">
        <f t="shared" si="165"/>
        <v>0</v>
      </c>
      <c r="AF260" s="185">
        <f>SUM(AF261:AF266)</f>
        <v>0</v>
      </c>
      <c r="AG260" s="185">
        <f>SUM(AG261:AG266)</f>
        <v>0</v>
      </c>
      <c r="AH260" s="185">
        <f>SUM(AH261:AH266)</f>
        <v>0</v>
      </c>
      <c r="AI260" s="185">
        <f t="shared" si="166"/>
        <v>0</v>
      </c>
      <c r="AJ260" s="185">
        <f>SUM(AJ261:AJ266)</f>
        <v>0</v>
      </c>
      <c r="AK260" s="185">
        <f>SUM(AK261:AK266)</f>
        <v>0</v>
      </c>
      <c r="AL260" s="185">
        <f>SUM(AL261:AL266)</f>
        <v>0</v>
      </c>
      <c r="AM260" s="185">
        <f t="shared" si="167"/>
        <v>0</v>
      </c>
      <c r="AN260" s="185">
        <f>SUM(AN261:AN266)</f>
        <v>0</v>
      </c>
      <c r="AO260" s="185">
        <f>SUM(AO261:AO266)</f>
        <v>0</v>
      </c>
      <c r="AP260" s="185">
        <f>SUM(AP261:AP266)</f>
        <v>0</v>
      </c>
      <c r="AQ260" s="185">
        <f t="shared" si="168"/>
        <v>0</v>
      </c>
      <c r="AR260" s="185">
        <f t="shared" si="169"/>
        <v>0</v>
      </c>
    </row>
    <row r="261" spans="2:44">
      <c r="B261" s="174" t="s">
        <v>833</v>
      </c>
      <c r="C261" s="175" t="s">
        <v>834</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162"/>
        <v>0</v>
      </c>
      <c r="G261" s="176"/>
      <c r="H261" s="176">
        <f t="shared" si="163"/>
        <v>0</v>
      </c>
      <c r="I261" s="176"/>
      <c r="J261" s="176">
        <f t="shared" si="164"/>
        <v>0</v>
      </c>
      <c r="K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6">
        <f t="shared" si="165"/>
        <v>0</v>
      </c>
      <c r="AF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6">
        <f t="shared" si="166"/>
        <v>0</v>
      </c>
      <c r="AJ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6">
        <f t="shared" si="167"/>
        <v>0</v>
      </c>
      <c r="AN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6">
        <f t="shared" si="168"/>
        <v>0</v>
      </c>
      <c r="AR261" s="176">
        <f t="shared" si="169"/>
        <v>0</v>
      </c>
    </row>
    <row r="262" spans="2:44">
      <c r="B262" s="174" t="s">
        <v>835</v>
      </c>
      <c r="C262" s="175" t="s">
        <v>836</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162"/>
        <v>0</v>
      </c>
      <c r="G262" s="176"/>
      <c r="H262" s="176">
        <f t="shared" si="163"/>
        <v>0</v>
      </c>
      <c r="I262" s="176"/>
      <c r="J262" s="176">
        <f t="shared" si="164"/>
        <v>0</v>
      </c>
      <c r="K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6">
        <f t="shared" si="165"/>
        <v>0</v>
      </c>
      <c r="AF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6">
        <f t="shared" si="166"/>
        <v>0</v>
      </c>
      <c r="AJ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6">
        <f t="shared" si="167"/>
        <v>0</v>
      </c>
      <c r="AN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6">
        <f t="shared" si="168"/>
        <v>0</v>
      </c>
      <c r="AR262" s="176">
        <f t="shared" si="169"/>
        <v>0</v>
      </c>
    </row>
    <row r="263" spans="2:44">
      <c r="B263" s="174" t="s">
        <v>312</v>
      </c>
      <c r="C263" s="175" t="s">
        <v>189</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162"/>
        <v>0</v>
      </c>
      <c r="G263" s="176"/>
      <c r="H263" s="176">
        <f t="shared" si="163"/>
        <v>0</v>
      </c>
      <c r="I263" s="176"/>
      <c r="J263" s="176">
        <f t="shared" si="164"/>
        <v>0</v>
      </c>
      <c r="K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6">
        <f t="shared" si="165"/>
        <v>0</v>
      </c>
      <c r="AF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6">
        <f t="shared" si="166"/>
        <v>0</v>
      </c>
      <c r="AJ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6">
        <f t="shared" si="167"/>
        <v>0</v>
      </c>
      <c r="AN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6">
        <f t="shared" si="168"/>
        <v>0</v>
      </c>
      <c r="AR263" s="176">
        <f t="shared" si="169"/>
        <v>0</v>
      </c>
    </row>
    <row r="264" spans="2:44">
      <c r="B264" s="174" t="s">
        <v>837</v>
      </c>
      <c r="C264" s="175" t="s">
        <v>838</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si="162"/>
        <v>0</v>
      </c>
      <c r="G264" s="176"/>
      <c r="H264" s="176">
        <f t="shared" si="163"/>
        <v>0</v>
      </c>
      <c r="I264" s="176"/>
      <c r="J264" s="176">
        <f t="shared" si="164"/>
        <v>0</v>
      </c>
      <c r="K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6">
        <f t="shared" si="165"/>
        <v>0</v>
      </c>
      <c r="AF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6">
        <f t="shared" si="166"/>
        <v>0</v>
      </c>
      <c r="AJ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6">
        <f t="shared" si="167"/>
        <v>0</v>
      </c>
      <c r="AN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6">
        <f t="shared" si="168"/>
        <v>0</v>
      </c>
      <c r="AR264" s="176">
        <f t="shared" si="169"/>
        <v>0</v>
      </c>
    </row>
    <row r="265" spans="2:44">
      <c r="B265" s="174" t="s">
        <v>839</v>
      </c>
      <c r="C265" s="175" t="s">
        <v>840</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162"/>
        <v>0</v>
      </c>
      <c r="G265" s="176"/>
      <c r="H265" s="176">
        <f t="shared" si="163"/>
        <v>0</v>
      </c>
      <c r="I265" s="176"/>
      <c r="J265" s="176">
        <f t="shared" si="164"/>
        <v>0</v>
      </c>
      <c r="K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6">
        <f t="shared" si="165"/>
        <v>0</v>
      </c>
      <c r="AF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6">
        <f t="shared" si="166"/>
        <v>0</v>
      </c>
      <c r="AJ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6">
        <f t="shared" si="167"/>
        <v>0</v>
      </c>
      <c r="AN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6">
        <f t="shared" si="168"/>
        <v>0</v>
      </c>
      <c r="AR265" s="176">
        <f t="shared" si="169"/>
        <v>0</v>
      </c>
    </row>
    <row r="266" spans="2:44">
      <c r="B266" s="174" t="s">
        <v>841</v>
      </c>
      <c r="C266" s="175" t="s">
        <v>842</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162"/>
        <v>0</v>
      </c>
      <c r="G266" s="176"/>
      <c r="H266" s="176">
        <f t="shared" si="163"/>
        <v>0</v>
      </c>
      <c r="I266" s="176"/>
      <c r="J266" s="176">
        <f t="shared" si="164"/>
        <v>0</v>
      </c>
      <c r="K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6">
        <f t="shared" si="165"/>
        <v>0</v>
      </c>
      <c r="AF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6">
        <f t="shared" si="166"/>
        <v>0</v>
      </c>
      <c r="AJ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6">
        <f t="shared" si="167"/>
        <v>0</v>
      </c>
      <c r="AN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6">
        <f t="shared" si="168"/>
        <v>0</v>
      </c>
      <c r="AR266" s="176">
        <f t="shared" si="169"/>
        <v>0</v>
      </c>
    </row>
    <row r="267" spans="2:44">
      <c r="B267" s="183" t="s">
        <v>313</v>
      </c>
      <c r="C267" s="184" t="s">
        <v>190</v>
      </c>
      <c r="D267" s="185">
        <f>SUM(D268:D311)</f>
        <v>0</v>
      </c>
      <c r="E267" s="185">
        <f>SUM(E268:E311)</f>
        <v>0</v>
      </c>
      <c r="F267" s="185">
        <f t="shared" si="162"/>
        <v>0</v>
      </c>
      <c r="G267" s="185">
        <f>SUM(G268:G311)</f>
        <v>0</v>
      </c>
      <c r="H267" s="185">
        <f t="shared" si="163"/>
        <v>0</v>
      </c>
      <c r="I267" s="185">
        <f>SUM(I268:I311)</f>
        <v>0</v>
      </c>
      <c r="J267" s="185">
        <f t="shared" si="164"/>
        <v>0</v>
      </c>
      <c r="K267" s="185">
        <f t="shared" ref="K267:AD267" si="171">SUM(K268:K311)</f>
        <v>0</v>
      </c>
      <c r="L267" s="185">
        <f t="shared" si="171"/>
        <v>0</v>
      </c>
      <c r="M267" s="185">
        <f t="shared" si="171"/>
        <v>0</v>
      </c>
      <c r="N267" s="185">
        <f t="shared" si="171"/>
        <v>0</v>
      </c>
      <c r="O267" s="185">
        <f t="shared" si="171"/>
        <v>0</v>
      </c>
      <c r="P267" s="185">
        <f>SUM(P268:P311)</f>
        <v>0</v>
      </c>
      <c r="Q267" s="185">
        <f>SUM(Q268:Q311)</f>
        <v>0</v>
      </c>
      <c r="R267" s="185">
        <f t="shared" si="171"/>
        <v>0</v>
      </c>
      <c r="S267" s="185">
        <f t="shared" si="171"/>
        <v>0</v>
      </c>
      <c r="T267" s="185">
        <f>SUM(T268:T311)</f>
        <v>0</v>
      </c>
      <c r="U267" s="185">
        <f t="shared" si="171"/>
        <v>0</v>
      </c>
      <c r="V267" s="185">
        <f t="shared" si="171"/>
        <v>0</v>
      </c>
      <c r="W267" s="185">
        <f>SUM(W268:W311)</f>
        <v>0</v>
      </c>
      <c r="X267" s="185">
        <f t="shared" si="171"/>
        <v>0</v>
      </c>
      <c r="Y267" s="185">
        <f>SUM(Y268:Y311)</f>
        <v>0</v>
      </c>
      <c r="Z267" s="185">
        <f>SUM(Z268:Z311)</f>
        <v>0</v>
      </c>
      <c r="AA267" s="185">
        <f t="shared" si="171"/>
        <v>0</v>
      </c>
      <c r="AB267" s="185">
        <f t="shared" si="171"/>
        <v>0</v>
      </c>
      <c r="AC267" s="185">
        <f t="shared" si="171"/>
        <v>0</v>
      </c>
      <c r="AD267" s="185">
        <f t="shared" si="171"/>
        <v>0</v>
      </c>
      <c r="AE267" s="185">
        <f t="shared" si="165"/>
        <v>0</v>
      </c>
      <c r="AF267" s="185">
        <f>SUM(AF268:AF311)</f>
        <v>0</v>
      </c>
      <c r="AG267" s="185">
        <f>SUM(AG268:AG311)</f>
        <v>0</v>
      </c>
      <c r="AH267" s="185">
        <f>SUM(AH268:AH311)</f>
        <v>0</v>
      </c>
      <c r="AI267" s="185">
        <f t="shared" si="166"/>
        <v>0</v>
      </c>
      <c r="AJ267" s="185">
        <f>SUM(AJ268:AJ311)</f>
        <v>0</v>
      </c>
      <c r="AK267" s="185">
        <f>SUM(AK268:AK311)</f>
        <v>0</v>
      </c>
      <c r="AL267" s="185">
        <f>SUM(AL268:AL311)</f>
        <v>0</v>
      </c>
      <c r="AM267" s="185">
        <f t="shared" si="167"/>
        <v>0</v>
      </c>
      <c r="AN267" s="185">
        <f>SUM(AN268:AN311)</f>
        <v>0</v>
      </c>
      <c r="AO267" s="185">
        <f>SUM(AO268:AO311)</f>
        <v>0</v>
      </c>
      <c r="AP267" s="185">
        <f>SUM(AP268:AP311)</f>
        <v>0</v>
      </c>
      <c r="AQ267" s="185">
        <f t="shared" si="168"/>
        <v>0</v>
      </c>
      <c r="AR267" s="185">
        <f t="shared" si="169"/>
        <v>0</v>
      </c>
    </row>
    <row r="268" spans="2:44">
      <c r="B268" s="174" t="s">
        <v>843</v>
      </c>
      <c r="C268" s="175" t="s">
        <v>844</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162"/>
        <v>0</v>
      </c>
      <c r="G268" s="176"/>
      <c r="H268" s="176">
        <f t="shared" si="163"/>
        <v>0</v>
      </c>
      <c r="I268" s="176"/>
      <c r="J268" s="176">
        <f t="shared" si="164"/>
        <v>0</v>
      </c>
      <c r="K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6">
        <f t="shared" si="165"/>
        <v>0</v>
      </c>
      <c r="AF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6">
        <f t="shared" si="166"/>
        <v>0</v>
      </c>
      <c r="AJ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6">
        <f t="shared" si="167"/>
        <v>0</v>
      </c>
      <c r="AN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6">
        <f t="shared" si="168"/>
        <v>0</v>
      </c>
      <c r="AR268" s="176">
        <f t="shared" si="169"/>
        <v>0</v>
      </c>
    </row>
    <row r="269" spans="2:44">
      <c r="B269" s="174" t="s">
        <v>314</v>
      </c>
      <c r="C269" s="175" t="s">
        <v>845</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172">D269+E269</f>
        <v>0</v>
      </c>
      <c r="G269" s="176"/>
      <c r="H269" s="176">
        <f t="shared" ref="H269:H300" si="173">F269-G269</f>
        <v>0</v>
      </c>
      <c r="I269" s="176"/>
      <c r="J269" s="176">
        <f t="shared" ref="J269:J300" si="174">F269-I269</f>
        <v>0</v>
      </c>
      <c r="K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6">
        <f t="shared" ref="AE269:AE300" si="175">AB269+AC269+AD269</f>
        <v>0</v>
      </c>
      <c r="AF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6">
        <f t="shared" ref="AI269:AI300" si="176">AF269+AG269+AH269</f>
        <v>0</v>
      </c>
      <c r="AJ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6">
        <f t="shared" ref="AM269:AM300" si="177">AJ269+AK269+AL269</f>
        <v>0</v>
      </c>
      <c r="AN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6">
        <f t="shared" ref="AQ269:AQ300" si="178">AN269+AO269+AP269</f>
        <v>0</v>
      </c>
      <c r="AR269" s="176">
        <f t="shared" ref="AR269:AR300" si="179">AE269+AI269+AM269+AQ269</f>
        <v>0</v>
      </c>
    </row>
    <row r="270" spans="2:44">
      <c r="B270" s="174" t="s">
        <v>846</v>
      </c>
      <c r="C270" s="175" t="s">
        <v>847</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172"/>
        <v>0</v>
      </c>
      <c r="G270" s="176"/>
      <c r="H270" s="176">
        <f t="shared" si="173"/>
        <v>0</v>
      </c>
      <c r="I270" s="176"/>
      <c r="J270" s="176">
        <f t="shared" si="174"/>
        <v>0</v>
      </c>
      <c r="K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6">
        <f t="shared" si="175"/>
        <v>0</v>
      </c>
      <c r="AF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6">
        <f t="shared" si="176"/>
        <v>0</v>
      </c>
      <c r="AJ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6">
        <f t="shared" si="177"/>
        <v>0</v>
      </c>
      <c r="AN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6">
        <f t="shared" si="178"/>
        <v>0</v>
      </c>
      <c r="AR270" s="176">
        <f t="shared" si="179"/>
        <v>0</v>
      </c>
    </row>
    <row r="271" spans="2:44">
      <c r="B271" s="174" t="s">
        <v>848</v>
      </c>
      <c r="C271" s="175" t="s">
        <v>849</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172"/>
        <v>0</v>
      </c>
      <c r="G271" s="176"/>
      <c r="H271" s="176">
        <f t="shared" si="173"/>
        <v>0</v>
      </c>
      <c r="I271" s="176"/>
      <c r="J271" s="176">
        <f t="shared" si="174"/>
        <v>0</v>
      </c>
      <c r="K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6">
        <f t="shared" si="175"/>
        <v>0</v>
      </c>
      <c r="AF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6">
        <f t="shared" si="176"/>
        <v>0</v>
      </c>
      <c r="AJ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6">
        <f t="shared" si="177"/>
        <v>0</v>
      </c>
      <c r="AN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6">
        <f t="shared" si="178"/>
        <v>0</v>
      </c>
      <c r="AR271" s="176">
        <f t="shared" si="179"/>
        <v>0</v>
      </c>
    </row>
    <row r="272" spans="2:44">
      <c r="B272" s="174" t="s">
        <v>850</v>
      </c>
      <c r="C272" s="175" t="s">
        <v>851</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172"/>
        <v>0</v>
      </c>
      <c r="G272" s="176"/>
      <c r="H272" s="176">
        <f t="shared" si="173"/>
        <v>0</v>
      </c>
      <c r="I272" s="176"/>
      <c r="J272" s="176">
        <f t="shared" si="174"/>
        <v>0</v>
      </c>
      <c r="K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6">
        <f t="shared" si="175"/>
        <v>0</v>
      </c>
      <c r="AF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6">
        <f t="shared" si="176"/>
        <v>0</v>
      </c>
      <c r="AJ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6">
        <f t="shared" si="177"/>
        <v>0</v>
      </c>
      <c r="AN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6">
        <f t="shared" si="178"/>
        <v>0</v>
      </c>
      <c r="AR272" s="176">
        <f t="shared" si="179"/>
        <v>0</v>
      </c>
    </row>
    <row r="273" spans="2:44">
      <c r="B273" s="174" t="s">
        <v>852</v>
      </c>
      <c r="C273" s="175" t="s">
        <v>853</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172"/>
        <v>0</v>
      </c>
      <c r="G273" s="176"/>
      <c r="H273" s="176">
        <f t="shared" si="173"/>
        <v>0</v>
      </c>
      <c r="I273" s="176"/>
      <c r="J273" s="176">
        <f t="shared" si="174"/>
        <v>0</v>
      </c>
      <c r="K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6">
        <f t="shared" si="175"/>
        <v>0</v>
      </c>
      <c r="AF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6">
        <f t="shared" si="176"/>
        <v>0</v>
      </c>
      <c r="AJ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6">
        <f t="shared" si="177"/>
        <v>0</v>
      </c>
      <c r="AN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6">
        <f t="shared" si="178"/>
        <v>0</v>
      </c>
      <c r="AR273" s="176">
        <f t="shared" si="179"/>
        <v>0</v>
      </c>
    </row>
    <row r="274" spans="2:44">
      <c r="B274" s="174" t="s">
        <v>854</v>
      </c>
      <c r="C274" s="175" t="s">
        <v>855</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172"/>
        <v>0</v>
      </c>
      <c r="G274" s="176"/>
      <c r="H274" s="176">
        <f t="shared" si="173"/>
        <v>0</v>
      </c>
      <c r="I274" s="176"/>
      <c r="J274" s="176">
        <f t="shared" si="174"/>
        <v>0</v>
      </c>
      <c r="K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6">
        <f t="shared" si="175"/>
        <v>0</v>
      </c>
      <c r="AF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6">
        <f t="shared" si="176"/>
        <v>0</v>
      </c>
      <c r="AJ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6">
        <f t="shared" si="177"/>
        <v>0</v>
      </c>
      <c r="AN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6">
        <f t="shared" si="178"/>
        <v>0</v>
      </c>
      <c r="AR274" s="176">
        <f t="shared" si="179"/>
        <v>0</v>
      </c>
    </row>
    <row r="275" spans="2:44">
      <c r="B275" s="174" t="s">
        <v>856</v>
      </c>
      <c r="C275" s="175" t="s">
        <v>857</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172"/>
        <v>0</v>
      </c>
      <c r="G275" s="176"/>
      <c r="H275" s="176">
        <f t="shared" si="173"/>
        <v>0</v>
      </c>
      <c r="I275" s="176"/>
      <c r="J275" s="176">
        <f t="shared" si="174"/>
        <v>0</v>
      </c>
      <c r="K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6">
        <f t="shared" si="175"/>
        <v>0</v>
      </c>
      <c r="AF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6">
        <f t="shared" si="176"/>
        <v>0</v>
      </c>
      <c r="AJ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6">
        <f t="shared" si="177"/>
        <v>0</v>
      </c>
      <c r="AN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6">
        <f t="shared" si="178"/>
        <v>0</v>
      </c>
      <c r="AR275" s="176">
        <f t="shared" si="179"/>
        <v>0</v>
      </c>
    </row>
    <row r="276" spans="2:44">
      <c r="B276" s="174" t="s">
        <v>315</v>
      </c>
      <c r="C276" s="175" t="s">
        <v>858</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172"/>
        <v>0</v>
      </c>
      <c r="G276" s="176"/>
      <c r="H276" s="176">
        <f t="shared" si="173"/>
        <v>0</v>
      </c>
      <c r="I276" s="176"/>
      <c r="J276" s="176">
        <f t="shared" si="174"/>
        <v>0</v>
      </c>
      <c r="K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6">
        <f t="shared" si="175"/>
        <v>0</v>
      </c>
      <c r="AF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6">
        <f t="shared" si="176"/>
        <v>0</v>
      </c>
      <c r="AJ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6">
        <f t="shared" si="177"/>
        <v>0</v>
      </c>
      <c r="AN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6">
        <f t="shared" si="178"/>
        <v>0</v>
      </c>
      <c r="AR276" s="176">
        <f t="shared" si="179"/>
        <v>0</v>
      </c>
    </row>
    <row r="277" spans="2:44">
      <c r="B277" s="174" t="s">
        <v>859</v>
      </c>
      <c r="C277" s="175" t="s">
        <v>860</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172"/>
        <v>0</v>
      </c>
      <c r="G277" s="176"/>
      <c r="H277" s="176">
        <f t="shared" si="173"/>
        <v>0</v>
      </c>
      <c r="I277" s="176"/>
      <c r="J277" s="176">
        <f t="shared" si="174"/>
        <v>0</v>
      </c>
      <c r="K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6">
        <f t="shared" si="175"/>
        <v>0</v>
      </c>
      <c r="AF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6">
        <f t="shared" si="176"/>
        <v>0</v>
      </c>
      <c r="AJ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6">
        <f t="shared" si="177"/>
        <v>0</v>
      </c>
      <c r="AN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6">
        <f t="shared" si="178"/>
        <v>0</v>
      </c>
      <c r="AR277" s="176">
        <f t="shared" si="179"/>
        <v>0</v>
      </c>
    </row>
    <row r="278" spans="2:44">
      <c r="B278" s="174" t="s">
        <v>861</v>
      </c>
      <c r="C278" s="175" t="s">
        <v>862</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172"/>
        <v>0</v>
      </c>
      <c r="G278" s="176"/>
      <c r="H278" s="176">
        <f t="shared" si="173"/>
        <v>0</v>
      </c>
      <c r="I278" s="176"/>
      <c r="J278" s="176">
        <f t="shared" si="174"/>
        <v>0</v>
      </c>
      <c r="K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6">
        <f t="shared" si="175"/>
        <v>0</v>
      </c>
      <c r="AF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6">
        <f t="shared" si="176"/>
        <v>0</v>
      </c>
      <c r="AJ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6">
        <f t="shared" si="177"/>
        <v>0</v>
      </c>
      <c r="AN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6">
        <f t="shared" si="178"/>
        <v>0</v>
      </c>
      <c r="AR278" s="176">
        <f t="shared" si="179"/>
        <v>0</v>
      </c>
    </row>
    <row r="279" spans="2:44">
      <c r="B279" s="174" t="s">
        <v>863</v>
      </c>
      <c r="C279" s="175" t="s">
        <v>864</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172"/>
        <v>0</v>
      </c>
      <c r="G279" s="176"/>
      <c r="H279" s="176">
        <f t="shared" si="173"/>
        <v>0</v>
      </c>
      <c r="I279" s="176"/>
      <c r="J279" s="176">
        <f t="shared" si="174"/>
        <v>0</v>
      </c>
      <c r="K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6">
        <f t="shared" si="175"/>
        <v>0</v>
      </c>
      <c r="AF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6">
        <f t="shared" si="176"/>
        <v>0</v>
      </c>
      <c r="AJ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6">
        <f t="shared" si="177"/>
        <v>0</v>
      </c>
      <c r="AN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6">
        <f t="shared" si="178"/>
        <v>0</v>
      </c>
      <c r="AR279" s="176">
        <f t="shared" si="179"/>
        <v>0</v>
      </c>
    </row>
    <row r="280" spans="2:44">
      <c r="B280" s="174" t="s">
        <v>865</v>
      </c>
      <c r="C280" s="175" t="s">
        <v>866</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172"/>
        <v>0</v>
      </c>
      <c r="G280" s="176"/>
      <c r="H280" s="176">
        <f t="shared" si="173"/>
        <v>0</v>
      </c>
      <c r="I280" s="176"/>
      <c r="J280" s="176">
        <f t="shared" si="174"/>
        <v>0</v>
      </c>
      <c r="K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6">
        <f t="shared" si="175"/>
        <v>0</v>
      </c>
      <c r="AF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6">
        <f t="shared" si="176"/>
        <v>0</v>
      </c>
      <c r="AJ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6">
        <f t="shared" si="177"/>
        <v>0</v>
      </c>
      <c r="AN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6">
        <f t="shared" si="178"/>
        <v>0</v>
      </c>
      <c r="AR280" s="176">
        <f t="shared" si="179"/>
        <v>0</v>
      </c>
    </row>
    <row r="281" spans="2:44">
      <c r="B281" s="174" t="s">
        <v>867</v>
      </c>
      <c r="C281" s="175" t="s">
        <v>868</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172"/>
        <v>0</v>
      </c>
      <c r="G281" s="176"/>
      <c r="H281" s="176">
        <f t="shared" si="173"/>
        <v>0</v>
      </c>
      <c r="I281" s="176"/>
      <c r="J281" s="176">
        <f t="shared" si="174"/>
        <v>0</v>
      </c>
      <c r="K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6">
        <f t="shared" si="175"/>
        <v>0</v>
      </c>
      <c r="AF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6">
        <f t="shared" si="176"/>
        <v>0</v>
      </c>
      <c r="AJ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6">
        <f t="shared" si="177"/>
        <v>0</v>
      </c>
      <c r="AN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6">
        <f t="shared" si="178"/>
        <v>0</v>
      </c>
      <c r="AR281" s="176">
        <f t="shared" si="179"/>
        <v>0</v>
      </c>
    </row>
    <row r="282" spans="2:44">
      <c r="B282" s="174" t="s">
        <v>869</v>
      </c>
      <c r="C282" s="175" t="s">
        <v>870</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172"/>
        <v>0</v>
      </c>
      <c r="G282" s="176"/>
      <c r="H282" s="176">
        <f t="shared" si="173"/>
        <v>0</v>
      </c>
      <c r="I282" s="176"/>
      <c r="J282" s="176">
        <f t="shared" si="174"/>
        <v>0</v>
      </c>
      <c r="K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6">
        <f t="shared" si="175"/>
        <v>0</v>
      </c>
      <c r="AF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6">
        <f t="shared" si="176"/>
        <v>0</v>
      </c>
      <c r="AJ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6">
        <f t="shared" si="177"/>
        <v>0</v>
      </c>
      <c r="AN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6">
        <f t="shared" si="178"/>
        <v>0</v>
      </c>
      <c r="AR282" s="176">
        <f t="shared" si="179"/>
        <v>0</v>
      </c>
    </row>
    <row r="283" spans="2:44">
      <c r="B283" s="174" t="s">
        <v>871</v>
      </c>
      <c r="C283" s="175" t="s">
        <v>872</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172"/>
        <v>0</v>
      </c>
      <c r="G283" s="176"/>
      <c r="H283" s="176">
        <f t="shared" si="173"/>
        <v>0</v>
      </c>
      <c r="I283" s="176"/>
      <c r="J283" s="176">
        <f t="shared" si="174"/>
        <v>0</v>
      </c>
      <c r="K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6">
        <f t="shared" si="175"/>
        <v>0</v>
      </c>
      <c r="AF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6">
        <f t="shared" si="176"/>
        <v>0</v>
      </c>
      <c r="AJ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6">
        <f t="shared" si="177"/>
        <v>0</v>
      </c>
      <c r="AN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6">
        <f t="shared" si="178"/>
        <v>0</v>
      </c>
      <c r="AR283" s="176">
        <f t="shared" si="179"/>
        <v>0</v>
      </c>
    </row>
    <row r="284" spans="2:44">
      <c r="B284" s="174" t="s">
        <v>873</v>
      </c>
      <c r="C284" s="175" t="s">
        <v>874</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172"/>
        <v>0</v>
      </c>
      <c r="G284" s="176"/>
      <c r="H284" s="176">
        <f t="shared" si="173"/>
        <v>0</v>
      </c>
      <c r="I284" s="176"/>
      <c r="J284" s="176">
        <f t="shared" si="174"/>
        <v>0</v>
      </c>
      <c r="K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6">
        <f t="shared" si="175"/>
        <v>0</v>
      </c>
      <c r="AF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6">
        <f t="shared" si="176"/>
        <v>0</v>
      </c>
      <c r="AJ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6">
        <f t="shared" si="177"/>
        <v>0</v>
      </c>
      <c r="AN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6">
        <f t="shared" si="178"/>
        <v>0</v>
      </c>
      <c r="AR284" s="176">
        <f t="shared" si="179"/>
        <v>0</v>
      </c>
    </row>
    <row r="285" spans="2:44">
      <c r="B285" s="174" t="s">
        <v>316</v>
      </c>
      <c r="C285" s="175" t="s">
        <v>875</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172"/>
        <v>0</v>
      </c>
      <c r="G285" s="176"/>
      <c r="H285" s="176">
        <f t="shared" si="173"/>
        <v>0</v>
      </c>
      <c r="I285" s="176"/>
      <c r="J285" s="176">
        <f t="shared" si="174"/>
        <v>0</v>
      </c>
      <c r="K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6">
        <f t="shared" si="175"/>
        <v>0</v>
      </c>
      <c r="AF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6">
        <f t="shared" si="176"/>
        <v>0</v>
      </c>
      <c r="AJ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6">
        <f t="shared" si="177"/>
        <v>0</v>
      </c>
      <c r="AN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6">
        <f t="shared" si="178"/>
        <v>0</v>
      </c>
      <c r="AR285" s="176">
        <f t="shared" si="179"/>
        <v>0</v>
      </c>
    </row>
    <row r="286" spans="2:44">
      <c r="B286" s="174" t="s">
        <v>876</v>
      </c>
      <c r="C286" s="175" t="s">
        <v>877</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172"/>
        <v>0</v>
      </c>
      <c r="G286" s="176"/>
      <c r="H286" s="176">
        <f t="shared" si="173"/>
        <v>0</v>
      </c>
      <c r="I286" s="176"/>
      <c r="J286" s="176">
        <f t="shared" si="174"/>
        <v>0</v>
      </c>
      <c r="K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6">
        <f t="shared" si="175"/>
        <v>0</v>
      </c>
      <c r="AF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6">
        <f t="shared" si="176"/>
        <v>0</v>
      </c>
      <c r="AJ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6">
        <f t="shared" si="177"/>
        <v>0</v>
      </c>
      <c r="AN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6">
        <f t="shared" si="178"/>
        <v>0</v>
      </c>
      <c r="AR286" s="176">
        <f t="shared" si="179"/>
        <v>0</v>
      </c>
    </row>
    <row r="287" spans="2:44">
      <c r="B287" s="174" t="s">
        <v>878</v>
      </c>
      <c r="C287" s="175" t="s">
        <v>879</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172"/>
        <v>0</v>
      </c>
      <c r="G287" s="176"/>
      <c r="H287" s="176">
        <f t="shared" si="173"/>
        <v>0</v>
      </c>
      <c r="I287" s="176"/>
      <c r="J287" s="176">
        <f t="shared" si="174"/>
        <v>0</v>
      </c>
      <c r="K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6">
        <f t="shared" si="175"/>
        <v>0</v>
      </c>
      <c r="AF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6">
        <f t="shared" si="176"/>
        <v>0</v>
      </c>
      <c r="AJ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6">
        <f t="shared" si="177"/>
        <v>0</v>
      </c>
      <c r="AN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6">
        <f t="shared" si="178"/>
        <v>0</v>
      </c>
      <c r="AR287" s="176">
        <f t="shared" si="179"/>
        <v>0</v>
      </c>
    </row>
    <row r="288" spans="2:44">
      <c r="B288" s="174" t="s">
        <v>880</v>
      </c>
      <c r="C288" s="175" t="s">
        <v>881</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172"/>
        <v>0</v>
      </c>
      <c r="G288" s="176"/>
      <c r="H288" s="176">
        <f t="shared" si="173"/>
        <v>0</v>
      </c>
      <c r="I288" s="176"/>
      <c r="J288" s="176">
        <f t="shared" si="174"/>
        <v>0</v>
      </c>
      <c r="K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6">
        <f t="shared" si="175"/>
        <v>0</v>
      </c>
      <c r="AF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6">
        <f t="shared" si="176"/>
        <v>0</v>
      </c>
      <c r="AJ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6">
        <f t="shared" si="177"/>
        <v>0</v>
      </c>
      <c r="AN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6">
        <f t="shared" si="178"/>
        <v>0</v>
      </c>
      <c r="AR288" s="176">
        <f t="shared" si="179"/>
        <v>0</v>
      </c>
    </row>
    <row r="289" spans="2:44">
      <c r="B289" s="174" t="s">
        <v>882</v>
      </c>
      <c r="C289" s="175" t="s">
        <v>875</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172"/>
        <v>0</v>
      </c>
      <c r="G289" s="176"/>
      <c r="H289" s="176">
        <f t="shared" si="173"/>
        <v>0</v>
      </c>
      <c r="I289" s="176"/>
      <c r="J289" s="176">
        <f t="shared" si="174"/>
        <v>0</v>
      </c>
      <c r="K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6">
        <f t="shared" si="175"/>
        <v>0</v>
      </c>
      <c r="AF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6">
        <f t="shared" si="176"/>
        <v>0</v>
      </c>
      <c r="AJ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6">
        <f t="shared" si="177"/>
        <v>0</v>
      </c>
      <c r="AN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6">
        <f t="shared" si="178"/>
        <v>0</v>
      </c>
      <c r="AR289" s="176">
        <f t="shared" si="179"/>
        <v>0</v>
      </c>
    </row>
    <row r="290" spans="2:44">
      <c r="B290" s="174" t="s">
        <v>883</v>
      </c>
      <c r="C290" s="175" t="s">
        <v>884</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172"/>
        <v>0</v>
      </c>
      <c r="G290" s="176"/>
      <c r="H290" s="176">
        <f t="shared" si="173"/>
        <v>0</v>
      </c>
      <c r="I290" s="176"/>
      <c r="J290" s="176">
        <f t="shared" si="174"/>
        <v>0</v>
      </c>
      <c r="K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6">
        <f t="shared" si="175"/>
        <v>0</v>
      </c>
      <c r="AF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6">
        <f t="shared" si="176"/>
        <v>0</v>
      </c>
      <c r="AJ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6">
        <f t="shared" si="177"/>
        <v>0</v>
      </c>
      <c r="AN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6">
        <f t="shared" si="178"/>
        <v>0</v>
      </c>
      <c r="AR290" s="176">
        <f t="shared" si="179"/>
        <v>0</v>
      </c>
    </row>
    <row r="291" spans="2:44">
      <c r="B291" s="174" t="s">
        <v>885</v>
      </c>
      <c r="C291" s="175" t="s">
        <v>886</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172"/>
        <v>0</v>
      </c>
      <c r="G291" s="176"/>
      <c r="H291" s="176">
        <f t="shared" si="173"/>
        <v>0</v>
      </c>
      <c r="I291" s="176"/>
      <c r="J291" s="176">
        <f t="shared" si="174"/>
        <v>0</v>
      </c>
      <c r="K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6">
        <f t="shared" si="175"/>
        <v>0</v>
      </c>
      <c r="AF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6">
        <f t="shared" si="176"/>
        <v>0</v>
      </c>
      <c r="AJ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6">
        <f t="shared" si="177"/>
        <v>0</v>
      </c>
      <c r="AN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6">
        <f t="shared" si="178"/>
        <v>0</v>
      </c>
      <c r="AR291" s="176">
        <f t="shared" si="179"/>
        <v>0</v>
      </c>
    </row>
    <row r="292" spans="2:44">
      <c r="B292" s="174" t="s">
        <v>887</v>
      </c>
      <c r="C292" s="175" t="s">
        <v>888</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172"/>
        <v>0</v>
      </c>
      <c r="G292" s="176"/>
      <c r="H292" s="176">
        <f t="shared" si="173"/>
        <v>0</v>
      </c>
      <c r="I292" s="176"/>
      <c r="J292" s="176">
        <f t="shared" si="174"/>
        <v>0</v>
      </c>
      <c r="K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6">
        <f t="shared" si="175"/>
        <v>0</v>
      </c>
      <c r="AF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6">
        <f t="shared" si="176"/>
        <v>0</v>
      </c>
      <c r="AJ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6">
        <f t="shared" si="177"/>
        <v>0</v>
      </c>
      <c r="AN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6">
        <f t="shared" si="178"/>
        <v>0</v>
      </c>
      <c r="AR292" s="176">
        <f t="shared" si="179"/>
        <v>0</v>
      </c>
    </row>
    <row r="293" spans="2:44">
      <c r="B293" s="174" t="s">
        <v>889</v>
      </c>
      <c r="C293" s="175" t="s">
        <v>890</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172"/>
        <v>0</v>
      </c>
      <c r="G293" s="176"/>
      <c r="H293" s="176">
        <f t="shared" si="173"/>
        <v>0</v>
      </c>
      <c r="I293" s="176"/>
      <c r="J293" s="176">
        <f t="shared" si="174"/>
        <v>0</v>
      </c>
      <c r="K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6">
        <f t="shared" si="175"/>
        <v>0</v>
      </c>
      <c r="AF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6">
        <f t="shared" si="176"/>
        <v>0</v>
      </c>
      <c r="AJ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6">
        <f t="shared" si="177"/>
        <v>0</v>
      </c>
      <c r="AN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6">
        <f t="shared" si="178"/>
        <v>0</v>
      </c>
      <c r="AR293" s="176">
        <f t="shared" si="179"/>
        <v>0</v>
      </c>
    </row>
    <row r="294" spans="2:44">
      <c r="B294" s="174" t="s">
        <v>891</v>
      </c>
      <c r="C294" s="175" t="s">
        <v>892</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172"/>
        <v>0</v>
      </c>
      <c r="G294" s="176"/>
      <c r="H294" s="176">
        <f t="shared" si="173"/>
        <v>0</v>
      </c>
      <c r="I294" s="176"/>
      <c r="J294" s="176">
        <f t="shared" si="174"/>
        <v>0</v>
      </c>
      <c r="K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6">
        <f t="shared" si="175"/>
        <v>0</v>
      </c>
      <c r="AF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6">
        <f t="shared" si="176"/>
        <v>0</v>
      </c>
      <c r="AJ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6">
        <f t="shared" si="177"/>
        <v>0</v>
      </c>
      <c r="AN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6">
        <f t="shared" si="178"/>
        <v>0</v>
      </c>
      <c r="AR294" s="176">
        <f t="shared" si="179"/>
        <v>0</v>
      </c>
    </row>
    <row r="295" spans="2:44">
      <c r="B295" s="174" t="s">
        <v>893</v>
      </c>
      <c r="C295" s="175" t="s">
        <v>894</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172"/>
        <v>0</v>
      </c>
      <c r="G295" s="176"/>
      <c r="H295" s="176">
        <f t="shared" si="173"/>
        <v>0</v>
      </c>
      <c r="I295" s="176"/>
      <c r="J295" s="176">
        <f t="shared" si="174"/>
        <v>0</v>
      </c>
      <c r="K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6">
        <f t="shared" si="175"/>
        <v>0</v>
      </c>
      <c r="AF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6">
        <f t="shared" si="176"/>
        <v>0</v>
      </c>
      <c r="AJ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6">
        <f t="shared" si="177"/>
        <v>0</v>
      </c>
      <c r="AN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6">
        <f t="shared" si="178"/>
        <v>0</v>
      </c>
      <c r="AR295" s="176">
        <f t="shared" si="179"/>
        <v>0</v>
      </c>
    </row>
    <row r="296" spans="2:44">
      <c r="B296" s="174" t="s">
        <v>895</v>
      </c>
      <c r="C296" s="175" t="s">
        <v>896</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172"/>
        <v>0</v>
      </c>
      <c r="G296" s="176"/>
      <c r="H296" s="176">
        <f t="shared" si="173"/>
        <v>0</v>
      </c>
      <c r="I296" s="176"/>
      <c r="J296" s="176">
        <f t="shared" si="174"/>
        <v>0</v>
      </c>
      <c r="K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6">
        <f t="shared" si="175"/>
        <v>0</v>
      </c>
      <c r="AF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6">
        <f t="shared" si="176"/>
        <v>0</v>
      </c>
      <c r="AJ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6">
        <f t="shared" si="177"/>
        <v>0</v>
      </c>
      <c r="AN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6">
        <f t="shared" si="178"/>
        <v>0</v>
      </c>
      <c r="AR296" s="176">
        <f t="shared" si="179"/>
        <v>0</v>
      </c>
    </row>
    <row r="297" spans="2:44">
      <c r="B297" s="174" t="s">
        <v>897</v>
      </c>
      <c r="C297" s="175" t="s">
        <v>898</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172"/>
        <v>0</v>
      </c>
      <c r="G297" s="176"/>
      <c r="H297" s="176">
        <f t="shared" si="173"/>
        <v>0</v>
      </c>
      <c r="I297" s="176"/>
      <c r="J297" s="176">
        <f t="shared" si="174"/>
        <v>0</v>
      </c>
      <c r="K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6">
        <f t="shared" si="175"/>
        <v>0</v>
      </c>
      <c r="AF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6">
        <f t="shared" si="176"/>
        <v>0</v>
      </c>
      <c r="AJ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6">
        <f t="shared" si="177"/>
        <v>0</v>
      </c>
      <c r="AN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6">
        <f t="shared" si="178"/>
        <v>0</v>
      </c>
      <c r="AR297" s="176">
        <f t="shared" si="179"/>
        <v>0</v>
      </c>
    </row>
    <row r="298" spans="2:44">
      <c r="B298" s="174" t="s">
        <v>899</v>
      </c>
      <c r="C298" s="175" t="s">
        <v>900</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172"/>
        <v>0</v>
      </c>
      <c r="G298" s="176"/>
      <c r="H298" s="176">
        <f t="shared" si="173"/>
        <v>0</v>
      </c>
      <c r="I298" s="176"/>
      <c r="J298" s="176">
        <f t="shared" si="174"/>
        <v>0</v>
      </c>
      <c r="K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6">
        <f t="shared" si="175"/>
        <v>0</v>
      </c>
      <c r="AF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6">
        <f t="shared" si="176"/>
        <v>0</v>
      </c>
      <c r="AJ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6">
        <f t="shared" si="177"/>
        <v>0</v>
      </c>
      <c r="AN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6">
        <f t="shared" si="178"/>
        <v>0</v>
      </c>
      <c r="AR298" s="176">
        <f t="shared" si="179"/>
        <v>0</v>
      </c>
    </row>
    <row r="299" spans="2:44">
      <c r="B299" s="174" t="s">
        <v>901</v>
      </c>
      <c r="C299" s="175" t="s">
        <v>902</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172"/>
        <v>0</v>
      </c>
      <c r="G299" s="176"/>
      <c r="H299" s="176">
        <f t="shared" si="173"/>
        <v>0</v>
      </c>
      <c r="I299" s="176"/>
      <c r="J299" s="176">
        <f t="shared" si="174"/>
        <v>0</v>
      </c>
      <c r="K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6">
        <f t="shared" si="175"/>
        <v>0</v>
      </c>
      <c r="AF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6">
        <f t="shared" si="176"/>
        <v>0</v>
      </c>
      <c r="AJ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6">
        <f t="shared" si="177"/>
        <v>0</v>
      </c>
      <c r="AN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6">
        <f t="shared" si="178"/>
        <v>0</v>
      </c>
      <c r="AR299" s="176">
        <f t="shared" si="179"/>
        <v>0</v>
      </c>
    </row>
    <row r="300" spans="2:44">
      <c r="B300" s="174" t="s">
        <v>903</v>
      </c>
      <c r="C300" s="175" t="s">
        <v>904</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172"/>
        <v>0</v>
      </c>
      <c r="G300" s="176"/>
      <c r="H300" s="176">
        <f t="shared" si="173"/>
        <v>0</v>
      </c>
      <c r="I300" s="176"/>
      <c r="J300" s="176">
        <f t="shared" si="174"/>
        <v>0</v>
      </c>
      <c r="K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6">
        <f t="shared" si="175"/>
        <v>0</v>
      </c>
      <c r="AF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6">
        <f t="shared" si="176"/>
        <v>0</v>
      </c>
      <c r="AJ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6">
        <f t="shared" si="177"/>
        <v>0</v>
      </c>
      <c r="AN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6">
        <f t="shared" si="178"/>
        <v>0</v>
      </c>
      <c r="AR300" s="176">
        <f t="shared" si="179"/>
        <v>0</v>
      </c>
    </row>
    <row r="301" spans="2:44">
      <c r="B301" s="174" t="s">
        <v>905</v>
      </c>
      <c r="C301" s="175" t="s">
        <v>906</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ref="F301:F332" si="180">D301+E301</f>
        <v>0</v>
      </c>
      <c r="G301" s="176"/>
      <c r="H301" s="176">
        <f t="shared" ref="H301:H332" si="181">F301-G301</f>
        <v>0</v>
      </c>
      <c r="I301" s="176"/>
      <c r="J301" s="176">
        <f t="shared" ref="J301:J332" si="182">F301-I301</f>
        <v>0</v>
      </c>
      <c r="K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6">
        <f t="shared" ref="AE301:AE332" si="183">AB301+AC301+AD301</f>
        <v>0</v>
      </c>
      <c r="AF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6">
        <f t="shared" ref="AI301:AI332" si="184">AF301+AG301+AH301</f>
        <v>0</v>
      </c>
      <c r="AJ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6">
        <f t="shared" ref="AM301:AM332" si="185">AJ301+AK301+AL301</f>
        <v>0</v>
      </c>
      <c r="AN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6">
        <f t="shared" ref="AQ301:AQ332" si="186">AN301+AO301+AP301</f>
        <v>0</v>
      </c>
      <c r="AR301" s="176">
        <f t="shared" ref="AR301:AR332" si="187">AE301+AI301+AM301+AQ301</f>
        <v>0</v>
      </c>
    </row>
    <row r="302" spans="2:44">
      <c r="B302" s="174" t="s">
        <v>907</v>
      </c>
      <c r="C302" s="175" t="s">
        <v>908</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180"/>
        <v>0</v>
      </c>
      <c r="G302" s="176"/>
      <c r="H302" s="176">
        <f t="shared" si="181"/>
        <v>0</v>
      </c>
      <c r="I302" s="176"/>
      <c r="J302" s="176">
        <f t="shared" si="182"/>
        <v>0</v>
      </c>
      <c r="K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6">
        <f t="shared" si="183"/>
        <v>0</v>
      </c>
      <c r="AF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6">
        <f t="shared" si="184"/>
        <v>0</v>
      </c>
      <c r="AJ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6">
        <f t="shared" si="185"/>
        <v>0</v>
      </c>
      <c r="AN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6">
        <f t="shared" si="186"/>
        <v>0</v>
      </c>
      <c r="AR302" s="176">
        <f t="shared" si="187"/>
        <v>0</v>
      </c>
    </row>
    <row r="303" spans="2:44">
      <c r="B303" s="174" t="s">
        <v>909</v>
      </c>
      <c r="C303" s="175" t="s">
        <v>910</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180"/>
        <v>0</v>
      </c>
      <c r="G303" s="176"/>
      <c r="H303" s="176">
        <f t="shared" si="181"/>
        <v>0</v>
      </c>
      <c r="I303" s="176"/>
      <c r="J303" s="176">
        <f t="shared" si="182"/>
        <v>0</v>
      </c>
      <c r="K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6">
        <f t="shared" si="183"/>
        <v>0</v>
      </c>
      <c r="AF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6">
        <f t="shared" si="184"/>
        <v>0</v>
      </c>
      <c r="AJ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6">
        <f t="shared" si="185"/>
        <v>0</v>
      </c>
      <c r="AN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6">
        <f t="shared" si="186"/>
        <v>0</v>
      </c>
      <c r="AR303" s="176">
        <f t="shared" si="187"/>
        <v>0</v>
      </c>
    </row>
    <row r="304" spans="2:44">
      <c r="B304" s="174" t="s">
        <v>911</v>
      </c>
      <c r="C304" s="175" t="s">
        <v>912</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180"/>
        <v>0</v>
      </c>
      <c r="G304" s="176"/>
      <c r="H304" s="176">
        <f t="shared" si="181"/>
        <v>0</v>
      </c>
      <c r="I304" s="176"/>
      <c r="J304" s="176">
        <f t="shared" si="182"/>
        <v>0</v>
      </c>
      <c r="K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6">
        <f t="shared" si="183"/>
        <v>0</v>
      </c>
      <c r="AF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6">
        <f t="shared" si="184"/>
        <v>0</v>
      </c>
      <c r="AJ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6">
        <f t="shared" si="185"/>
        <v>0</v>
      </c>
      <c r="AN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6">
        <f t="shared" si="186"/>
        <v>0</v>
      </c>
      <c r="AR304" s="176">
        <f t="shared" si="187"/>
        <v>0</v>
      </c>
    </row>
    <row r="305" spans="2:44">
      <c r="B305" s="174" t="s">
        <v>913</v>
      </c>
      <c r="C305" s="175" t="s">
        <v>914</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180"/>
        <v>0</v>
      </c>
      <c r="G305" s="176"/>
      <c r="H305" s="176">
        <f t="shared" si="181"/>
        <v>0</v>
      </c>
      <c r="I305" s="176"/>
      <c r="J305" s="176">
        <f t="shared" si="182"/>
        <v>0</v>
      </c>
      <c r="K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6">
        <f t="shared" si="183"/>
        <v>0</v>
      </c>
      <c r="AF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6">
        <f t="shared" si="184"/>
        <v>0</v>
      </c>
      <c r="AJ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6">
        <f t="shared" si="185"/>
        <v>0</v>
      </c>
      <c r="AN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6">
        <f t="shared" si="186"/>
        <v>0</v>
      </c>
      <c r="AR305" s="176">
        <f t="shared" si="187"/>
        <v>0</v>
      </c>
    </row>
    <row r="306" spans="2:44">
      <c r="B306" s="174" t="s">
        <v>915</v>
      </c>
      <c r="C306" s="175" t="s">
        <v>916</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f t="shared" si="180"/>
        <v>0</v>
      </c>
      <c r="G306" s="176"/>
      <c r="H306" s="176">
        <f t="shared" si="181"/>
        <v>0</v>
      </c>
      <c r="I306" s="176"/>
      <c r="J306" s="176">
        <f t="shared" si="182"/>
        <v>0</v>
      </c>
      <c r="K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6">
        <f t="shared" si="183"/>
        <v>0</v>
      </c>
      <c r="AF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6">
        <f t="shared" si="184"/>
        <v>0</v>
      </c>
      <c r="AJ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6">
        <f t="shared" si="185"/>
        <v>0</v>
      </c>
      <c r="AN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6">
        <f t="shared" si="186"/>
        <v>0</v>
      </c>
      <c r="AR306" s="176">
        <f t="shared" si="187"/>
        <v>0</v>
      </c>
    </row>
    <row r="307" spans="2:44">
      <c r="B307" s="174" t="s">
        <v>917</v>
      </c>
      <c r="C307" s="175" t="s">
        <v>918</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180"/>
        <v>0</v>
      </c>
      <c r="G307" s="176"/>
      <c r="H307" s="176">
        <f t="shared" si="181"/>
        <v>0</v>
      </c>
      <c r="I307" s="176"/>
      <c r="J307" s="176">
        <f t="shared" si="182"/>
        <v>0</v>
      </c>
      <c r="K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6">
        <f t="shared" si="183"/>
        <v>0</v>
      </c>
      <c r="AF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6">
        <f t="shared" si="184"/>
        <v>0</v>
      </c>
      <c r="AJ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6">
        <f t="shared" si="185"/>
        <v>0</v>
      </c>
      <c r="AN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6">
        <f t="shared" si="186"/>
        <v>0</v>
      </c>
      <c r="AR307" s="176">
        <f t="shared" si="187"/>
        <v>0</v>
      </c>
    </row>
    <row r="308" spans="2:44">
      <c r="B308" s="174" t="s">
        <v>919</v>
      </c>
      <c r="C308" s="175" t="s">
        <v>920</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180"/>
        <v>0</v>
      </c>
      <c r="G308" s="176"/>
      <c r="H308" s="176">
        <f t="shared" si="181"/>
        <v>0</v>
      </c>
      <c r="I308" s="176"/>
      <c r="J308" s="176">
        <f t="shared" si="182"/>
        <v>0</v>
      </c>
      <c r="K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6">
        <f t="shared" si="183"/>
        <v>0</v>
      </c>
      <c r="AF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6">
        <f t="shared" si="184"/>
        <v>0</v>
      </c>
      <c r="AJ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6">
        <f t="shared" si="185"/>
        <v>0</v>
      </c>
      <c r="AN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6">
        <f t="shared" si="186"/>
        <v>0</v>
      </c>
      <c r="AR308" s="176">
        <f t="shared" si="187"/>
        <v>0</v>
      </c>
    </row>
    <row r="309" spans="2:44">
      <c r="B309" s="174" t="s">
        <v>921</v>
      </c>
      <c r="C309" s="175" t="s">
        <v>922</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si="180"/>
        <v>0</v>
      </c>
      <c r="G309" s="176"/>
      <c r="H309" s="176">
        <f t="shared" si="181"/>
        <v>0</v>
      </c>
      <c r="I309" s="176"/>
      <c r="J309" s="176">
        <f t="shared" si="182"/>
        <v>0</v>
      </c>
      <c r="K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6">
        <f t="shared" si="183"/>
        <v>0</v>
      </c>
      <c r="AF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6">
        <f t="shared" si="184"/>
        <v>0</v>
      </c>
      <c r="AJ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6">
        <f t="shared" si="185"/>
        <v>0</v>
      </c>
      <c r="AN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6">
        <f t="shared" si="186"/>
        <v>0</v>
      </c>
      <c r="AR309" s="176">
        <f t="shared" si="187"/>
        <v>0</v>
      </c>
    </row>
    <row r="310" spans="2:44">
      <c r="B310" s="174" t="s">
        <v>923</v>
      </c>
      <c r="C310" s="175" t="s">
        <v>924</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180"/>
        <v>0</v>
      </c>
      <c r="G310" s="176"/>
      <c r="H310" s="176">
        <f t="shared" si="181"/>
        <v>0</v>
      </c>
      <c r="I310" s="176"/>
      <c r="J310" s="176">
        <f t="shared" si="182"/>
        <v>0</v>
      </c>
      <c r="K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6">
        <f t="shared" si="183"/>
        <v>0</v>
      </c>
      <c r="AF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6">
        <f t="shared" si="184"/>
        <v>0</v>
      </c>
      <c r="AJ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6">
        <f t="shared" si="185"/>
        <v>0</v>
      </c>
      <c r="AN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6">
        <f t="shared" si="186"/>
        <v>0</v>
      </c>
      <c r="AR310" s="176">
        <f t="shared" si="187"/>
        <v>0</v>
      </c>
    </row>
    <row r="311" spans="2:44">
      <c r="B311" s="174" t="s">
        <v>925</v>
      </c>
      <c r="C311" s="175" t="s">
        <v>926</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180"/>
        <v>0</v>
      </c>
      <c r="G311" s="176"/>
      <c r="H311" s="176">
        <f t="shared" si="181"/>
        <v>0</v>
      </c>
      <c r="I311" s="176"/>
      <c r="J311" s="176">
        <f t="shared" si="182"/>
        <v>0</v>
      </c>
      <c r="K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6">
        <f t="shared" si="183"/>
        <v>0</v>
      </c>
      <c r="AF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6">
        <f t="shared" si="184"/>
        <v>0</v>
      </c>
      <c r="AJ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6">
        <f t="shared" si="185"/>
        <v>0</v>
      </c>
      <c r="AN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6">
        <f t="shared" si="186"/>
        <v>0</v>
      </c>
      <c r="AR311" s="176">
        <f t="shared" si="187"/>
        <v>0</v>
      </c>
    </row>
    <row r="312" spans="2:44">
      <c r="B312" s="183" t="s">
        <v>317</v>
      </c>
      <c r="C312" s="184" t="s">
        <v>191</v>
      </c>
      <c r="D312" s="185">
        <f>SUM(D313:D326)</f>
        <v>240</v>
      </c>
      <c r="E312" s="185">
        <f>SUM(E313:E326)</f>
        <v>0</v>
      </c>
      <c r="F312" s="185">
        <f t="shared" si="180"/>
        <v>240</v>
      </c>
      <c r="G312" s="185">
        <f>SUM(G313:G326)</f>
        <v>0</v>
      </c>
      <c r="H312" s="185">
        <f t="shared" si="181"/>
        <v>240</v>
      </c>
      <c r="I312" s="185">
        <f>SUM(I313:I326)</f>
        <v>0</v>
      </c>
      <c r="J312" s="185">
        <f t="shared" si="182"/>
        <v>240</v>
      </c>
      <c r="K312" s="185">
        <f t="shared" ref="K312:AD312" si="188">SUM(K313:K326)</f>
        <v>0</v>
      </c>
      <c r="L312" s="185">
        <f t="shared" si="188"/>
        <v>0</v>
      </c>
      <c r="M312" s="185">
        <f t="shared" si="188"/>
        <v>0</v>
      </c>
      <c r="N312" s="185">
        <f t="shared" si="188"/>
        <v>0</v>
      </c>
      <c r="O312" s="185">
        <f t="shared" si="188"/>
        <v>0</v>
      </c>
      <c r="P312" s="185">
        <f>SUM(P313:P326)</f>
        <v>0</v>
      </c>
      <c r="Q312" s="185">
        <f>SUM(Q313:Q326)</f>
        <v>0</v>
      </c>
      <c r="R312" s="185">
        <f t="shared" si="188"/>
        <v>0</v>
      </c>
      <c r="S312" s="185">
        <f t="shared" si="188"/>
        <v>0</v>
      </c>
      <c r="T312" s="185">
        <f>SUM(T313:T326)</f>
        <v>0</v>
      </c>
      <c r="U312" s="185">
        <f t="shared" si="188"/>
        <v>0</v>
      </c>
      <c r="V312" s="185">
        <f t="shared" si="188"/>
        <v>0</v>
      </c>
      <c r="W312" s="185">
        <f>SUM(W313:W326)</f>
        <v>0</v>
      </c>
      <c r="X312" s="185">
        <f t="shared" si="188"/>
        <v>0</v>
      </c>
      <c r="Y312" s="185">
        <f>SUM(Y313:Y326)</f>
        <v>0</v>
      </c>
      <c r="Z312" s="185">
        <f>SUM(Z313:Z326)</f>
        <v>0</v>
      </c>
      <c r="AA312" s="185">
        <f t="shared" si="188"/>
        <v>1140</v>
      </c>
      <c r="AB312" s="185">
        <f t="shared" si="188"/>
        <v>0</v>
      </c>
      <c r="AC312" s="185">
        <f t="shared" si="188"/>
        <v>1140</v>
      </c>
      <c r="AD312" s="185">
        <f t="shared" si="188"/>
        <v>0</v>
      </c>
      <c r="AE312" s="185">
        <f t="shared" si="183"/>
        <v>1140</v>
      </c>
      <c r="AF312" s="185">
        <f>SUM(AF313:AF326)</f>
        <v>0</v>
      </c>
      <c r="AG312" s="185">
        <f>SUM(AG313:AG326)</f>
        <v>0</v>
      </c>
      <c r="AH312" s="185">
        <f>SUM(AH313:AH326)</f>
        <v>0</v>
      </c>
      <c r="AI312" s="185">
        <f t="shared" si="184"/>
        <v>0</v>
      </c>
      <c r="AJ312" s="185">
        <f>SUM(AJ313:AJ326)</f>
        <v>0</v>
      </c>
      <c r="AK312" s="185">
        <f>SUM(AK313:AK326)</f>
        <v>0</v>
      </c>
      <c r="AL312" s="185">
        <f>SUM(AL313:AL326)</f>
        <v>0</v>
      </c>
      <c r="AM312" s="185">
        <f t="shared" si="185"/>
        <v>0</v>
      </c>
      <c r="AN312" s="185">
        <f>SUM(AN313:AN326)</f>
        <v>0</v>
      </c>
      <c r="AO312" s="185">
        <f>SUM(AO313:AO326)</f>
        <v>0</v>
      </c>
      <c r="AP312" s="185">
        <f>SUM(AP313:AP326)</f>
        <v>0</v>
      </c>
      <c r="AQ312" s="185">
        <f t="shared" si="186"/>
        <v>0</v>
      </c>
      <c r="AR312" s="185">
        <f t="shared" si="187"/>
        <v>1140</v>
      </c>
    </row>
    <row r="313" spans="2:44">
      <c r="B313" s="174" t="s">
        <v>927</v>
      </c>
      <c r="C313" s="175" t="s">
        <v>928</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6">
        <f t="shared" si="180"/>
        <v>0</v>
      </c>
      <c r="G313" s="176"/>
      <c r="H313" s="176">
        <f t="shared" si="181"/>
        <v>0</v>
      </c>
      <c r="I313" s="176"/>
      <c r="J313" s="176">
        <f t="shared" si="182"/>
        <v>0</v>
      </c>
      <c r="K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6">
        <f t="shared" si="183"/>
        <v>0</v>
      </c>
      <c r="AF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6">
        <f t="shared" si="184"/>
        <v>0</v>
      </c>
      <c r="AJ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6">
        <f t="shared" si="185"/>
        <v>0</v>
      </c>
      <c r="AN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6">
        <f t="shared" si="186"/>
        <v>0</v>
      </c>
      <c r="AR313" s="176">
        <f t="shared" si="187"/>
        <v>0</v>
      </c>
    </row>
    <row r="314" spans="2:44">
      <c r="B314" s="174" t="s">
        <v>318</v>
      </c>
      <c r="C314" s="175" t="s">
        <v>929</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180"/>
        <v>0</v>
      </c>
      <c r="G314" s="176"/>
      <c r="H314" s="176">
        <f t="shared" si="181"/>
        <v>0</v>
      </c>
      <c r="I314" s="176"/>
      <c r="J314" s="176">
        <f t="shared" si="182"/>
        <v>0</v>
      </c>
      <c r="K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6">
        <f t="shared" si="183"/>
        <v>0</v>
      </c>
      <c r="AF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6">
        <f t="shared" si="184"/>
        <v>0</v>
      </c>
      <c r="AJ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6">
        <f t="shared" si="185"/>
        <v>0</v>
      </c>
      <c r="AN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6">
        <f t="shared" si="186"/>
        <v>0</v>
      </c>
      <c r="AR314" s="176">
        <f t="shared" si="187"/>
        <v>0</v>
      </c>
    </row>
    <row r="315" spans="2:44">
      <c r="B315" s="174" t="s">
        <v>930</v>
      </c>
      <c r="C315" s="175" t="s">
        <v>931</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6">
        <f t="shared" si="180"/>
        <v>240</v>
      </c>
      <c r="G315" s="176"/>
      <c r="H315" s="176">
        <f t="shared" si="181"/>
        <v>240</v>
      </c>
      <c r="I315" s="176"/>
      <c r="J315" s="176">
        <f t="shared" si="182"/>
        <v>240</v>
      </c>
      <c r="K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1140</v>
      </c>
      <c r="AB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v>
      </c>
      <c r="AD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6">
        <f t="shared" si="183"/>
        <v>1140</v>
      </c>
      <c r="AF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6">
        <f t="shared" si="184"/>
        <v>0</v>
      </c>
      <c r="AJ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6">
        <f t="shared" si="185"/>
        <v>0</v>
      </c>
      <c r="AN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6">
        <f t="shared" si="186"/>
        <v>0</v>
      </c>
      <c r="AR315" s="176">
        <f t="shared" si="187"/>
        <v>1140</v>
      </c>
    </row>
    <row r="316" spans="2:44">
      <c r="B316" s="174" t="s">
        <v>932</v>
      </c>
      <c r="C316" s="175" t="s">
        <v>933</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180"/>
        <v>0</v>
      </c>
      <c r="G316" s="176"/>
      <c r="H316" s="176">
        <f t="shared" si="181"/>
        <v>0</v>
      </c>
      <c r="I316" s="176"/>
      <c r="J316" s="176">
        <f t="shared" si="182"/>
        <v>0</v>
      </c>
      <c r="K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6">
        <f t="shared" si="183"/>
        <v>0</v>
      </c>
      <c r="AF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6">
        <f t="shared" si="184"/>
        <v>0</v>
      </c>
      <c r="AJ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6">
        <f t="shared" si="185"/>
        <v>0</v>
      </c>
      <c r="AN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6">
        <f t="shared" si="186"/>
        <v>0</v>
      </c>
      <c r="AR316" s="176">
        <f t="shared" si="187"/>
        <v>0</v>
      </c>
    </row>
    <row r="317" spans="2:44">
      <c r="B317" s="174" t="s">
        <v>934</v>
      </c>
      <c r="C317" s="175" t="s">
        <v>935</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180"/>
        <v>0</v>
      </c>
      <c r="G317" s="176"/>
      <c r="H317" s="176">
        <f t="shared" si="181"/>
        <v>0</v>
      </c>
      <c r="I317" s="176"/>
      <c r="J317" s="176">
        <f t="shared" si="182"/>
        <v>0</v>
      </c>
      <c r="K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6">
        <f t="shared" si="183"/>
        <v>0</v>
      </c>
      <c r="AF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6">
        <f t="shared" si="184"/>
        <v>0</v>
      </c>
      <c r="AJ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6">
        <f t="shared" si="185"/>
        <v>0</v>
      </c>
      <c r="AN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6">
        <f t="shared" si="186"/>
        <v>0</v>
      </c>
      <c r="AR317" s="176">
        <f t="shared" si="187"/>
        <v>0</v>
      </c>
    </row>
    <row r="318" spans="2:44">
      <c r="B318" s="174" t="s">
        <v>936</v>
      </c>
      <c r="C318" s="175" t="s">
        <v>937</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si="180"/>
        <v>0</v>
      </c>
      <c r="G318" s="176"/>
      <c r="H318" s="176">
        <f t="shared" si="181"/>
        <v>0</v>
      </c>
      <c r="I318" s="176"/>
      <c r="J318" s="176">
        <f t="shared" si="182"/>
        <v>0</v>
      </c>
      <c r="K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6">
        <f t="shared" si="183"/>
        <v>0</v>
      </c>
      <c r="AF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6">
        <f t="shared" si="184"/>
        <v>0</v>
      </c>
      <c r="AJ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6">
        <f t="shared" si="185"/>
        <v>0</v>
      </c>
      <c r="AN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6">
        <f t="shared" si="186"/>
        <v>0</v>
      </c>
      <c r="AR318" s="176">
        <f t="shared" si="187"/>
        <v>0</v>
      </c>
    </row>
    <row r="319" spans="2:44">
      <c r="B319" s="174" t="s">
        <v>319</v>
      </c>
      <c r="C319" s="175" t="s">
        <v>938</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180"/>
        <v>0</v>
      </c>
      <c r="G319" s="176"/>
      <c r="H319" s="176">
        <f t="shared" si="181"/>
        <v>0</v>
      </c>
      <c r="I319" s="176"/>
      <c r="J319" s="176">
        <f t="shared" si="182"/>
        <v>0</v>
      </c>
      <c r="K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6">
        <f t="shared" si="183"/>
        <v>0</v>
      </c>
      <c r="AF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6">
        <f t="shared" si="184"/>
        <v>0</v>
      </c>
      <c r="AJ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6">
        <f t="shared" si="185"/>
        <v>0</v>
      </c>
      <c r="AN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6">
        <f t="shared" si="186"/>
        <v>0</v>
      </c>
      <c r="AR319" s="176">
        <f t="shared" si="187"/>
        <v>0</v>
      </c>
    </row>
    <row r="320" spans="2:44">
      <c r="B320" s="174" t="s">
        <v>939</v>
      </c>
      <c r="C320" s="175" t="s">
        <v>940</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si="180"/>
        <v>0</v>
      </c>
      <c r="G320" s="176"/>
      <c r="H320" s="176">
        <f t="shared" si="181"/>
        <v>0</v>
      </c>
      <c r="I320" s="176"/>
      <c r="J320" s="176">
        <f t="shared" si="182"/>
        <v>0</v>
      </c>
      <c r="K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6">
        <f t="shared" si="183"/>
        <v>0</v>
      </c>
      <c r="AF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6">
        <f t="shared" si="184"/>
        <v>0</v>
      </c>
      <c r="AJ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6">
        <f t="shared" si="185"/>
        <v>0</v>
      </c>
      <c r="AN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6">
        <f t="shared" si="186"/>
        <v>0</v>
      </c>
      <c r="AR320" s="176">
        <f t="shared" si="187"/>
        <v>0</v>
      </c>
    </row>
    <row r="321" spans="2:44">
      <c r="B321" s="174" t="s">
        <v>941</v>
      </c>
      <c r="C321" s="175" t="s">
        <v>942</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180"/>
        <v>0</v>
      </c>
      <c r="G321" s="176"/>
      <c r="H321" s="176">
        <f t="shared" si="181"/>
        <v>0</v>
      </c>
      <c r="I321" s="176"/>
      <c r="J321" s="176">
        <f t="shared" si="182"/>
        <v>0</v>
      </c>
      <c r="K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6">
        <f t="shared" si="183"/>
        <v>0</v>
      </c>
      <c r="AF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6">
        <f t="shared" si="184"/>
        <v>0</v>
      </c>
      <c r="AJ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6">
        <f t="shared" si="185"/>
        <v>0</v>
      </c>
      <c r="AN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6">
        <f t="shared" si="186"/>
        <v>0</v>
      </c>
      <c r="AR321" s="176">
        <f t="shared" si="187"/>
        <v>0</v>
      </c>
    </row>
    <row r="322" spans="2:44">
      <c r="B322" s="174" t="s">
        <v>943</v>
      </c>
      <c r="C322" s="175" t="s">
        <v>944</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180"/>
        <v>0</v>
      </c>
      <c r="G322" s="176"/>
      <c r="H322" s="176">
        <f t="shared" si="181"/>
        <v>0</v>
      </c>
      <c r="I322" s="176"/>
      <c r="J322" s="176">
        <f t="shared" si="182"/>
        <v>0</v>
      </c>
      <c r="K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6">
        <f t="shared" si="183"/>
        <v>0</v>
      </c>
      <c r="AF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6">
        <f t="shared" si="184"/>
        <v>0</v>
      </c>
      <c r="AJ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6">
        <f t="shared" si="185"/>
        <v>0</v>
      </c>
      <c r="AN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6">
        <f t="shared" si="186"/>
        <v>0</v>
      </c>
      <c r="AR322" s="176">
        <f t="shared" si="187"/>
        <v>0</v>
      </c>
    </row>
    <row r="323" spans="2:44">
      <c r="B323" s="174" t="s">
        <v>945</v>
      </c>
      <c r="C323" s="175" t="s">
        <v>946</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180"/>
        <v>0</v>
      </c>
      <c r="G323" s="176"/>
      <c r="H323" s="176">
        <f t="shared" si="181"/>
        <v>0</v>
      </c>
      <c r="I323" s="176"/>
      <c r="J323" s="176">
        <f t="shared" si="182"/>
        <v>0</v>
      </c>
      <c r="K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6">
        <f t="shared" si="183"/>
        <v>0</v>
      </c>
      <c r="AF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6">
        <f t="shared" si="184"/>
        <v>0</v>
      </c>
      <c r="AJ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6">
        <f t="shared" si="185"/>
        <v>0</v>
      </c>
      <c r="AN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6">
        <f t="shared" si="186"/>
        <v>0</v>
      </c>
      <c r="AR323" s="176">
        <f t="shared" si="187"/>
        <v>0</v>
      </c>
    </row>
    <row r="324" spans="2:44">
      <c r="B324" s="174" t="s">
        <v>947</v>
      </c>
      <c r="C324" s="175" t="s">
        <v>948</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180"/>
        <v>0</v>
      </c>
      <c r="G324" s="176"/>
      <c r="H324" s="176">
        <f t="shared" si="181"/>
        <v>0</v>
      </c>
      <c r="I324" s="176"/>
      <c r="J324" s="176">
        <f t="shared" si="182"/>
        <v>0</v>
      </c>
      <c r="K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6">
        <f t="shared" si="183"/>
        <v>0</v>
      </c>
      <c r="AF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6">
        <f t="shared" si="184"/>
        <v>0</v>
      </c>
      <c r="AJ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6">
        <f t="shared" si="185"/>
        <v>0</v>
      </c>
      <c r="AN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6">
        <f t="shared" si="186"/>
        <v>0</v>
      </c>
      <c r="AR324" s="176">
        <f t="shared" si="187"/>
        <v>0</v>
      </c>
    </row>
    <row r="325" spans="2:44">
      <c r="B325" s="174" t="s">
        <v>949</v>
      </c>
      <c r="C325" s="175" t="s">
        <v>950</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si="180"/>
        <v>0</v>
      </c>
      <c r="G325" s="176"/>
      <c r="H325" s="176">
        <f t="shared" si="181"/>
        <v>0</v>
      </c>
      <c r="I325" s="176"/>
      <c r="J325" s="176">
        <f t="shared" si="182"/>
        <v>0</v>
      </c>
      <c r="K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6">
        <f t="shared" si="183"/>
        <v>0</v>
      </c>
      <c r="AF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6">
        <f t="shared" si="184"/>
        <v>0</v>
      </c>
      <c r="AJ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6">
        <f t="shared" si="185"/>
        <v>0</v>
      </c>
      <c r="AN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6">
        <f t="shared" si="186"/>
        <v>0</v>
      </c>
      <c r="AR325" s="176">
        <f t="shared" si="187"/>
        <v>0</v>
      </c>
    </row>
    <row r="326" spans="2:44">
      <c r="B326" s="174" t="s">
        <v>951</v>
      </c>
      <c r="C326" s="175" t="s">
        <v>952</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si="180"/>
        <v>0</v>
      </c>
      <c r="G326" s="176"/>
      <c r="H326" s="176">
        <f t="shared" si="181"/>
        <v>0</v>
      </c>
      <c r="I326" s="176"/>
      <c r="J326" s="176">
        <f t="shared" si="182"/>
        <v>0</v>
      </c>
      <c r="K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6">
        <f t="shared" si="183"/>
        <v>0</v>
      </c>
      <c r="AF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6">
        <f t="shared" si="184"/>
        <v>0</v>
      </c>
      <c r="AJ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6">
        <f t="shared" si="185"/>
        <v>0</v>
      </c>
      <c r="AN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6">
        <f t="shared" si="186"/>
        <v>0</v>
      </c>
      <c r="AR326" s="176">
        <f t="shared" si="187"/>
        <v>0</v>
      </c>
    </row>
    <row r="327" spans="2:44">
      <c r="B327" s="171" t="s">
        <v>321</v>
      </c>
      <c r="C327" s="172" t="s">
        <v>193</v>
      </c>
      <c r="D327" s="173">
        <f>D328+D345+D383+D389</f>
        <v>63000</v>
      </c>
      <c r="E327" s="173">
        <f>E328+E345+E383+E389</f>
        <v>15000</v>
      </c>
      <c r="F327" s="173">
        <f t="shared" si="180"/>
        <v>78000</v>
      </c>
      <c r="G327" s="173">
        <f>G328+G345+G383+G389</f>
        <v>0</v>
      </c>
      <c r="H327" s="173">
        <f t="shared" si="181"/>
        <v>78000</v>
      </c>
      <c r="I327" s="173">
        <f>I328+I345+I383+I389</f>
        <v>0</v>
      </c>
      <c r="J327" s="173">
        <f t="shared" si="182"/>
        <v>78000</v>
      </c>
      <c r="K327" s="173">
        <f t="shared" ref="K327:AD327" si="189">K328+K345+K383+K389</f>
        <v>0</v>
      </c>
      <c r="L327" s="173">
        <f t="shared" si="189"/>
        <v>0</v>
      </c>
      <c r="M327" s="173">
        <f t="shared" si="189"/>
        <v>0</v>
      </c>
      <c r="N327" s="173">
        <f t="shared" si="189"/>
        <v>0</v>
      </c>
      <c r="O327" s="173">
        <f t="shared" si="189"/>
        <v>0</v>
      </c>
      <c r="P327" s="173">
        <f t="shared" si="189"/>
        <v>0</v>
      </c>
      <c r="Q327" s="173">
        <f t="shared" si="189"/>
        <v>0</v>
      </c>
      <c r="R327" s="173">
        <f t="shared" si="189"/>
        <v>0</v>
      </c>
      <c r="S327" s="173">
        <f t="shared" si="189"/>
        <v>0</v>
      </c>
      <c r="T327" s="173">
        <f>T328+T345+T383+T389</f>
        <v>15000</v>
      </c>
      <c r="U327" s="173">
        <f t="shared" si="189"/>
        <v>63000</v>
      </c>
      <c r="V327" s="173">
        <f t="shared" si="189"/>
        <v>0</v>
      </c>
      <c r="W327" s="173">
        <f t="shared" si="189"/>
        <v>0</v>
      </c>
      <c r="X327" s="173">
        <f t="shared" si="189"/>
        <v>0</v>
      </c>
      <c r="Y327" s="173">
        <f>Y328+Y345+Y383+Y389</f>
        <v>0</v>
      </c>
      <c r="Z327" s="173">
        <f>Z328+Z345+Z383+Z389</f>
        <v>0</v>
      </c>
      <c r="AA327" s="173">
        <f t="shared" si="189"/>
        <v>0</v>
      </c>
      <c r="AB327" s="173">
        <f t="shared" si="189"/>
        <v>33000</v>
      </c>
      <c r="AC327" s="173">
        <f t="shared" si="189"/>
        <v>0</v>
      </c>
      <c r="AD327" s="173">
        <f t="shared" si="189"/>
        <v>45000</v>
      </c>
      <c r="AE327" s="173">
        <f t="shared" si="183"/>
        <v>78000</v>
      </c>
      <c r="AF327" s="173">
        <f>AF328+AF345+AF383+AF389</f>
        <v>0</v>
      </c>
      <c r="AG327" s="173">
        <f>AG328+AG345+AG383+AG389</f>
        <v>0</v>
      </c>
      <c r="AH327" s="173">
        <f>AH328+AH345+AH383+AH389</f>
        <v>0</v>
      </c>
      <c r="AI327" s="173">
        <f t="shared" si="184"/>
        <v>0</v>
      </c>
      <c r="AJ327" s="173">
        <f>AJ328+AJ345+AJ383+AJ389</f>
        <v>0</v>
      </c>
      <c r="AK327" s="173">
        <f>AK328+AK345+AK383+AK389</f>
        <v>0</v>
      </c>
      <c r="AL327" s="173">
        <f>AL328+AL345+AL383+AL389</f>
        <v>0</v>
      </c>
      <c r="AM327" s="173">
        <f t="shared" si="185"/>
        <v>0</v>
      </c>
      <c r="AN327" s="173">
        <f>AN328+AN345+AN383+AN389</f>
        <v>0</v>
      </c>
      <c r="AO327" s="173">
        <f>AO328+AO345+AO383+AO389</f>
        <v>0</v>
      </c>
      <c r="AP327" s="173">
        <f>AP328+AP345+AP383+AP389</f>
        <v>0</v>
      </c>
      <c r="AQ327" s="173">
        <f t="shared" si="186"/>
        <v>0</v>
      </c>
      <c r="AR327" s="173">
        <f t="shared" si="187"/>
        <v>78000</v>
      </c>
    </row>
    <row r="328" spans="2:44">
      <c r="B328" s="183" t="s">
        <v>322</v>
      </c>
      <c r="C328" s="184" t="s">
        <v>194</v>
      </c>
      <c r="D328" s="185">
        <f>SUM(D329:D344)</f>
        <v>0</v>
      </c>
      <c r="E328" s="185">
        <f>SUM(E329:E344)</f>
        <v>0</v>
      </c>
      <c r="F328" s="185">
        <f t="shared" si="180"/>
        <v>0</v>
      </c>
      <c r="G328" s="185">
        <f>SUM(G329:G344)</f>
        <v>0</v>
      </c>
      <c r="H328" s="185">
        <f t="shared" si="181"/>
        <v>0</v>
      </c>
      <c r="I328" s="185">
        <f>SUM(I329:I344)</f>
        <v>0</v>
      </c>
      <c r="J328" s="185">
        <f t="shared" si="182"/>
        <v>0</v>
      </c>
      <c r="K328" s="185">
        <f t="shared" ref="K328:AD328" si="190">SUM(K329:K344)</f>
        <v>0</v>
      </c>
      <c r="L328" s="185">
        <f t="shared" si="190"/>
        <v>0</v>
      </c>
      <c r="M328" s="185">
        <f t="shared" si="190"/>
        <v>0</v>
      </c>
      <c r="N328" s="185">
        <f t="shared" si="190"/>
        <v>0</v>
      </c>
      <c r="O328" s="185">
        <f t="shared" si="190"/>
        <v>0</v>
      </c>
      <c r="P328" s="185">
        <f t="shared" si="190"/>
        <v>0</v>
      </c>
      <c r="Q328" s="185">
        <f t="shared" si="190"/>
        <v>0</v>
      </c>
      <c r="R328" s="185">
        <f t="shared" si="190"/>
        <v>0</v>
      </c>
      <c r="S328" s="185">
        <f t="shared" si="190"/>
        <v>0</v>
      </c>
      <c r="T328" s="185">
        <f>SUM(T329:T344)</f>
        <v>0</v>
      </c>
      <c r="U328" s="185">
        <f t="shared" si="190"/>
        <v>0</v>
      </c>
      <c r="V328" s="185">
        <f t="shared" si="190"/>
        <v>0</v>
      </c>
      <c r="W328" s="185">
        <f t="shared" si="190"/>
        <v>0</v>
      </c>
      <c r="X328" s="185">
        <f t="shared" si="190"/>
        <v>0</v>
      </c>
      <c r="Y328" s="185">
        <f>SUM(Y329:Y344)</f>
        <v>0</v>
      </c>
      <c r="Z328" s="185">
        <f>SUM(Z329:Z344)</f>
        <v>0</v>
      </c>
      <c r="AA328" s="185">
        <f t="shared" si="190"/>
        <v>0</v>
      </c>
      <c r="AB328" s="185">
        <f t="shared" si="190"/>
        <v>0</v>
      </c>
      <c r="AC328" s="185">
        <f t="shared" si="190"/>
        <v>0</v>
      </c>
      <c r="AD328" s="185">
        <f t="shared" si="190"/>
        <v>0</v>
      </c>
      <c r="AE328" s="185">
        <f t="shared" si="183"/>
        <v>0</v>
      </c>
      <c r="AF328" s="185">
        <f>SUM(AF329:AF344)</f>
        <v>0</v>
      </c>
      <c r="AG328" s="185">
        <f>SUM(AG329:AG344)</f>
        <v>0</v>
      </c>
      <c r="AH328" s="185">
        <f>SUM(AH329:AH344)</f>
        <v>0</v>
      </c>
      <c r="AI328" s="185">
        <f t="shared" si="184"/>
        <v>0</v>
      </c>
      <c r="AJ328" s="185">
        <f>SUM(AJ329:AJ344)</f>
        <v>0</v>
      </c>
      <c r="AK328" s="185">
        <f>SUM(AK329:AK344)</f>
        <v>0</v>
      </c>
      <c r="AL328" s="185">
        <f>SUM(AL329:AL344)</f>
        <v>0</v>
      </c>
      <c r="AM328" s="185">
        <f t="shared" si="185"/>
        <v>0</v>
      </c>
      <c r="AN328" s="185">
        <f>SUM(AN329:AN344)</f>
        <v>0</v>
      </c>
      <c r="AO328" s="185">
        <f>SUM(AO329:AO344)</f>
        <v>0</v>
      </c>
      <c r="AP328" s="185">
        <f>SUM(AP329:AP344)</f>
        <v>0</v>
      </c>
      <c r="AQ328" s="185">
        <f t="shared" si="186"/>
        <v>0</v>
      </c>
      <c r="AR328" s="185">
        <f t="shared" si="187"/>
        <v>0</v>
      </c>
    </row>
    <row r="329" spans="2:44">
      <c r="B329" s="174" t="s">
        <v>323</v>
      </c>
      <c r="C329" s="175" t="s">
        <v>195</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180"/>
        <v>0</v>
      </c>
      <c r="G329" s="176"/>
      <c r="H329" s="176">
        <f t="shared" si="181"/>
        <v>0</v>
      </c>
      <c r="I329" s="176"/>
      <c r="J329" s="176">
        <f t="shared" si="182"/>
        <v>0</v>
      </c>
      <c r="K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6">
        <f t="shared" si="183"/>
        <v>0</v>
      </c>
      <c r="AF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6">
        <f t="shared" si="184"/>
        <v>0</v>
      </c>
      <c r="AJ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6">
        <f t="shared" si="185"/>
        <v>0</v>
      </c>
      <c r="AN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6">
        <f t="shared" si="186"/>
        <v>0</v>
      </c>
      <c r="AR329" s="176">
        <f t="shared" si="187"/>
        <v>0</v>
      </c>
    </row>
    <row r="330" spans="2:44">
      <c r="B330" s="174" t="s">
        <v>337</v>
      </c>
      <c r="C330" s="175" t="s">
        <v>205</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 t="shared" si="180"/>
        <v>0</v>
      </c>
      <c r="G330" s="176"/>
      <c r="H330" s="176">
        <f t="shared" si="181"/>
        <v>0</v>
      </c>
      <c r="I330" s="176"/>
      <c r="J330" s="176">
        <f t="shared" si="182"/>
        <v>0</v>
      </c>
      <c r="K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6">
        <f t="shared" si="183"/>
        <v>0</v>
      </c>
      <c r="AF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6">
        <f t="shared" si="184"/>
        <v>0</v>
      </c>
      <c r="AJ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6">
        <f t="shared" si="185"/>
        <v>0</v>
      </c>
      <c r="AN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6">
        <f t="shared" si="186"/>
        <v>0</v>
      </c>
      <c r="AR330" s="176">
        <f t="shared" si="187"/>
        <v>0</v>
      </c>
    </row>
    <row r="331" spans="2:44">
      <c r="B331" s="174" t="s">
        <v>953</v>
      </c>
      <c r="C331" s="175" t="s">
        <v>954</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 t="shared" si="180"/>
        <v>0</v>
      </c>
      <c r="G331" s="176"/>
      <c r="H331" s="176">
        <f t="shared" si="181"/>
        <v>0</v>
      </c>
      <c r="I331" s="176"/>
      <c r="J331" s="176">
        <f t="shared" si="182"/>
        <v>0</v>
      </c>
      <c r="K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6">
        <f t="shared" si="183"/>
        <v>0</v>
      </c>
      <c r="AF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6">
        <f t="shared" si="184"/>
        <v>0</v>
      </c>
      <c r="AJ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6">
        <f t="shared" si="185"/>
        <v>0</v>
      </c>
      <c r="AN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6">
        <f t="shared" si="186"/>
        <v>0</v>
      </c>
      <c r="AR331" s="176">
        <f t="shared" si="187"/>
        <v>0</v>
      </c>
    </row>
    <row r="332" spans="2:44">
      <c r="B332" s="174" t="s">
        <v>955</v>
      </c>
      <c r="C332" s="175" t="s">
        <v>956</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si="180"/>
        <v>0</v>
      </c>
      <c r="G332" s="176"/>
      <c r="H332" s="176">
        <f t="shared" si="181"/>
        <v>0</v>
      </c>
      <c r="I332" s="176"/>
      <c r="J332" s="176">
        <f t="shared" si="182"/>
        <v>0</v>
      </c>
      <c r="K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6">
        <f t="shared" si="183"/>
        <v>0</v>
      </c>
      <c r="AF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6">
        <f t="shared" si="184"/>
        <v>0</v>
      </c>
      <c r="AJ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6">
        <f t="shared" si="185"/>
        <v>0</v>
      </c>
      <c r="AN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6">
        <f t="shared" si="186"/>
        <v>0</v>
      </c>
      <c r="AR332" s="176">
        <f t="shared" si="187"/>
        <v>0</v>
      </c>
    </row>
    <row r="333" spans="2:44">
      <c r="B333" s="174" t="s">
        <v>957</v>
      </c>
      <c r="C333" s="175" t="s">
        <v>958</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ref="F333:F362" si="191">D333+E333</f>
        <v>0</v>
      </c>
      <c r="G333" s="176"/>
      <c r="H333" s="176">
        <f t="shared" ref="H333:H362" si="192">F333-G333</f>
        <v>0</v>
      </c>
      <c r="I333" s="176"/>
      <c r="J333" s="176">
        <f t="shared" ref="J333:J362" si="193">F333-I333</f>
        <v>0</v>
      </c>
      <c r="K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6">
        <f t="shared" ref="AE333:AE362" si="194">AB333+AC333+AD333</f>
        <v>0</v>
      </c>
      <c r="AF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6">
        <f t="shared" ref="AI333:AI362" si="195">AF333+AG333+AH333</f>
        <v>0</v>
      </c>
      <c r="AJ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6">
        <f t="shared" ref="AM333:AM362" si="196">AJ333+AK333+AL333</f>
        <v>0</v>
      </c>
      <c r="AN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6">
        <f t="shared" ref="AQ333:AQ362" si="197">AN333+AO333+AP333</f>
        <v>0</v>
      </c>
      <c r="AR333" s="176">
        <f t="shared" ref="AR333:AR362" si="198">AE333+AI333+AM333+AQ333</f>
        <v>0</v>
      </c>
    </row>
    <row r="334" spans="2:44">
      <c r="B334" s="174" t="s">
        <v>959</v>
      </c>
      <c r="C334" s="175" t="s">
        <v>960</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191"/>
        <v>0</v>
      </c>
      <c r="G334" s="176"/>
      <c r="H334" s="176">
        <f t="shared" si="192"/>
        <v>0</v>
      </c>
      <c r="I334" s="176"/>
      <c r="J334" s="176">
        <f t="shared" si="193"/>
        <v>0</v>
      </c>
      <c r="K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6">
        <f t="shared" si="194"/>
        <v>0</v>
      </c>
      <c r="AF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6">
        <f t="shared" si="195"/>
        <v>0</v>
      </c>
      <c r="AJ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6">
        <f t="shared" si="196"/>
        <v>0</v>
      </c>
      <c r="AN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6">
        <f t="shared" si="197"/>
        <v>0</v>
      </c>
      <c r="AR334" s="176">
        <f t="shared" si="198"/>
        <v>0</v>
      </c>
    </row>
    <row r="335" spans="2:44">
      <c r="B335" s="174" t="s">
        <v>338</v>
      </c>
      <c r="C335" s="175" t="s">
        <v>206</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 t="shared" si="191"/>
        <v>0</v>
      </c>
      <c r="G335" s="176"/>
      <c r="H335" s="176">
        <f t="shared" si="192"/>
        <v>0</v>
      </c>
      <c r="I335" s="176"/>
      <c r="J335" s="176">
        <f t="shared" si="193"/>
        <v>0</v>
      </c>
      <c r="K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6">
        <f t="shared" si="194"/>
        <v>0</v>
      </c>
      <c r="AF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6">
        <f t="shared" si="195"/>
        <v>0</v>
      </c>
      <c r="AJ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6">
        <f t="shared" si="196"/>
        <v>0</v>
      </c>
      <c r="AN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6">
        <f t="shared" si="197"/>
        <v>0</v>
      </c>
      <c r="AR335" s="176">
        <f t="shared" si="198"/>
        <v>0</v>
      </c>
    </row>
    <row r="336" spans="2:44">
      <c r="B336" s="174" t="s">
        <v>961</v>
      </c>
      <c r="C336" s="175" t="s">
        <v>962</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si="191"/>
        <v>0</v>
      </c>
      <c r="G336" s="176"/>
      <c r="H336" s="176">
        <f t="shared" si="192"/>
        <v>0</v>
      </c>
      <c r="I336" s="176"/>
      <c r="J336" s="176">
        <f t="shared" si="193"/>
        <v>0</v>
      </c>
      <c r="K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6">
        <f t="shared" si="194"/>
        <v>0</v>
      </c>
      <c r="AF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6">
        <f t="shared" si="195"/>
        <v>0</v>
      </c>
      <c r="AJ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6">
        <f t="shared" si="196"/>
        <v>0</v>
      </c>
      <c r="AN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6">
        <f t="shared" si="197"/>
        <v>0</v>
      </c>
      <c r="AR336" s="176">
        <f t="shared" si="198"/>
        <v>0</v>
      </c>
    </row>
    <row r="337" spans="2:44">
      <c r="B337" s="174" t="s">
        <v>339</v>
      </c>
      <c r="C337" s="175" t="s">
        <v>207</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191"/>
        <v>0</v>
      </c>
      <c r="G337" s="176"/>
      <c r="H337" s="176">
        <f t="shared" si="192"/>
        <v>0</v>
      </c>
      <c r="I337" s="176"/>
      <c r="J337" s="176">
        <f t="shared" si="193"/>
        <v>0</v>
      </c>
      <c r="K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6">
        <f t="shared" si="194"/>
        <v>0</v>
      </c>
      <c r="AF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6">
        <f t="shared" si="195"/>
        <v>0</v>
      </c>
      <c r="AJ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6">
        <f t="shared" si="196"/>
        <v>0</v>
      </c>
      <c r="AN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6">
        <f t="shared" si="197"/>
        <v>0</v>
      </c>
      <c r="AR337" s="176">
        <f t="shared" si="198"/>
        <v>0</v>
      </c>
    </row>
    <row r="338" spans="2:44">
      <c r="B338" s="174" t="s">
        <v>963</v>
      </c>
      <c r="C338" s="175" t="s">
        <v>964</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 t="shared" si="191"/>
        <v>0</v>
      </c>
      <c r="G338" s="176"/>
      <c r="H338" s="176">
        <f t="shared" si="192"/>
        <v>0</v>
      </c>
      <c r="I338" s="176"/>
      <c r="J338" s="176">
        <f t="shared" si="193"/>
        <v>0</v>
      </c>
      <c r="K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6">
        <f t="shared" si="194"/>
        <v>0</v>
      </c>
      <c r="AF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6">
        <f t="shared" si="195"/>
        <v>0</v>
      </c>
      <c r="AJ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6">
        <f t="shared" si="196"/>
        <v>0</v>
      </c>
      <c r="AN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6">
        <f t="shared" si="197"/>
        <v>0</v>
      </c>
      <c r="AR338" s="176">
        <f t="shared" si="198"/>
        <v>0</v>
      </c>
    </row>
    <row r="339" spans="2:44">
      <c r="B339" s="174" t="s">
        <v>324</v>
      </c>
      <c r="C339" s="175" t="s">
        <v>196</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 t="shared" si="191"/>
        <v>0</v>
      </c>
      <c r="G339" s="176"/>
      <c r="H339" s="176">
        <f t="shared" si="192"/>
        <v>0</v>
      </c>
      <c r="I339" s="176"/>
      <c r="J339" s="176">
        <f t="shared" si="193"/>
        <v>0</v>
      </c>
      <c r="K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6">
        <f t="shared" si="194"/>
        <v>0</v>
      </c>
      <c r="AF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6">
        <f t="shared" si="195"/>
        <v>0</v>
      </c>
      <c r="AJ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6">
        <f t="shared" si="196"/>
        <v>0</v>
      </c>
      <c r="AN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6">
        <f t="shared" si="197"/>
        <v>0</v>
      </c>
      <c r="AR339" s="176">
        <f t="shared" si="198"/>
        <v>0</v>
      </c>
    </row>
    <row r="340" spans="2:44">
      <c r="B340" s="174" t="s">
        <v>965</v>
      </c>
      <c r="C340" s="175" t="s">
        <v>966</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si="191"/>
        <v>0</v>
      </c>
      <c r="G340" s="176"/>
      <c r="H340" s="176">
        <f t="shared" si="192"/>
        <v>0</v>
      </c>
      <c r="I340" s="176"/>
      <c r="J340" s="176">
        <f t="shared" si="193"/>
        <v>0</v>
      </c>
      <c r="K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6">
        <f t="shared" si="194"/>
        <v>0</v>
      </c>
      <c r="AF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6">
        <f t="shared" si="195"/>
        <v>0</v>
      </c>
      <c r="AJ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6">
        <f t="shared" si="196"/>
        <v>0</v>
      </c>
      <c r="AN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6">
        <f t="shared" si="197"/>
        <v>0</v>
      </c>
      <c r="AR340" s="176">
        <f t="shared" si="198"/>
        <v>0</v>
      </c>
    </row>
    <row r="341" spans="2:44">
      <c r="B341" s="174" t="s">
        <v>340</v>
      </c>
      <c r="C341" s="175" t="s">
        <v>208</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 t="shared" si="191"/>
        <v>0</v>
      </c>
      <c r="G341" s="176"/>
      <c r="H341" s="176">
        <f t="shared" si="192"/>
        <v>0</v>
      </c>
      <c r="I341" s="176"/>
      <c r="J341" s="176">
        <f t="shared" si="193"/>
        <v>0</v>
      </c>
      <c r="K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6">
        <f t="shared" si="194"/>
        <v>0</v>
      </c>
      <c r="AF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6">
        <f t="shared" si="195"/>
        <v>0</v>
      </c>
      <c r="AJ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6">
        <f t="shared" si="196"/>
        <v>0</v>
      </c>
      <c r="AN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6">
        <f t="shared" si="197"/>
        <v>0</v>
      </c>
      <c r="AR341" s="176">
        <f t="shared" si="198"/>
        <v>0</v>
      </c>
    </row>
    <row r="342" spans="2:44">
      <c r="B342" s="174" t="s">
        <v>967</v>
      </c>
      <c r="C342" s="175" t="s">
        <v>968</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 t="shared" si="191"/>
        <v>0</v>
      </c>
      <c r="G342" s="176"/>
      <c r="H342" s="176">
        <f t="shared" si="192"/>
        <v>0</v>
      </c>
      <c r="I342" s="176"/>
      <c r="J342" s="176">
        <f t="shared" si="193"/>
        <v>0</v>
      </c>
      <c r="K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6">
        <f t="shared" si="194"/>
        <v>0</v>
      </c>
      <c r="AF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6">
        <f t="shared" si="195"/>
        <v>0</v>
      </c>
      <c r="AJ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6">
        <f t="shared" si="196"/>
        <v>0</v>
      </c>
      <c r="AN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6">
        <f t="shared" si="197"/>
        <v>0</v>
      </c>
      <c r="AR342" s="176">
        <f t="shared" si="198"/>
        <v>0</v>
      </c>
    </row>
    <row r="343" spans="2:44">
      <c r="B343" s="174" t="s">
        <v>969</v>
      </c>
      <c r="C343" s="175" t="s">
        <v>970</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si="191"/>
        <v>0</v>
      </c>
      <c r="G343" s="176"/>
      <c r="H343" s="176">
        <f t="shared" si="192"/>
        <v>0</v>
      </c>
      <c r="I343" s="176"/>
      <c r="J343" s="176">
        <f t="shared" si="193"/>
        <v>0</v>
      </c>
      <c r="K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6">
        <f t="shared" si="194"/>
        <v>0</v>
      </c>
      <c r="AF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6">
        <f t="shared" si="195"/>
        <v>0</v>
      </c>
      <c r="AJ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6">
        <f t="shared" si="196"/>
        <v>0</v>
      </c>
      <c r="AN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6">
        <f t="shared" si="197"/>
        <v>0</v>
      </c>
      <c r="AR343" s="176">
        <f t="shared" si="198"/>
        <v>0</v>
      </c>
    </row>
    <row r="344" spans="2:44">
      <c r="B344" s="174" t="s">
        <v>341</v>
      </c>
      <c r="C344" s="175" t="s">
        <v>209</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 t="shared" si="191"/>
        <v>0</v>
      </c>
      <c r="G344" s="176"/>
      <c r="H344" s="176">
        <f t="shared" si="192"/>
        <v>0</v>
      </c>
      <c r="I344" s="176"/>
      <c r="J344" s="176">
        <f t="shared" si="193"/>
        <v>0</v>
      </c>
      <c r="K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6">
        <f t="shared" si="194"/>
        <v>0</v>
      </c>
      <c r="AF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6">
        <f t="shared" si="195"/>
        <v>0</v>
      </c>
      <c r="AJ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6">
        <f t="shared" si="196"/>
        <v>0</v>
      </c>
      <c r="AN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6">
        <f t="shared" si="197"/>
        <v>0</v>
      </c>
      <c r="AR344" s="176">
        <f t="shared" si="198"/>
        <v>0</v>
      </c>
    </row>
    <row r="345" spans="2:44">
      <c r="B345" s="183" t="s">
        <v>325</v>
      </c>
      <c r="C345" s="184" t="s">
        <v>197</v>
      </c>
      <c r="D345" s="185">
        <f>SUM(D346:D382)</f>
        <v>63000</v>
      </c>
      <c r="E345" s="185">
        <f>SUM(E346:E382)</f>
        <v>15000</v>
      </c>
      <c r="F345" s="185">
        <f t="shared" si="191"/>
        <v>78000</v>
      </c>
      <c r="G345" s="185">
        <f>SUM(G346:G382)</f>
        <v>0</v>
      </c>
      <c r="H345" s="185">
        <f t="shared" si="192"/>
        <v>78000</v>
      </c>
      <c r="I345" s="185">
        <f>SUM(I346:I382)</f>
        <v>0</v>
      </c>
      <c r="J345" s="185">
        <f t="shared" si="193"/>
        <v>78000</v>
      </c>
      <c r="K345" s="185">
        <f t="shared" ref="K345:AD345" si="199">SUM(K346:K382)</f>
        <v>0</v>
      </c>
      <c r="L345" s="185">
        <f t="shared" si="199"/>
        <v>0</v>
      </c>
      <c r="M345" s="185">
        <f t="shared" si="199"/>
        <v>0</v>
      </c>
      <c r="N345" s="185">
        <f t="shared" si="199"/>
        <v>0</v>
      </c>
      <c r="O345" s="185">
        <f t="shared" si="199"/>
        <v>0</v>
      </c>
      <c r="P345" s="185">
        <f t="shared" si="199"/>
        <v>0</v>
      </c>
      <c r="Q345" s="185">
        <f t="shared" si="199"/>
        <v>0</v>
      </c>
      <c r="R345" s="185">
        <f t="shared" si="199"/>
        <v>0</v>
      </c>
      <c r="S345" s="185">
        <f t="shared" si="199"/>
        <v>0</v>
      </c>
      <c r="T345" s="185">
        <f>SUM(T346:T382)</f>
        <v>15000</v>
      </c>
      <c r="U345" s="185">
        <f t="shared" si="199"/>
        <v>63000</v>
      </c>
      <c r="V345" s="185">
        <f t="shared" si="199"/>
        <v>0</v>
      </c>
      <c r="W345" s="185">
        <f t="shared" si="199"/>
        <v>0</v>
      </c>
      <c r="X345" s="185">
        <f t="shared" si="199"/>
        <v>0</v>
      </c>
      <c r="Y345" s="185">
        <f>SUM(Y346:Y382)</f>
        <v>0</v>
      </c>
      <c r="Z345" s="185">
        <f>SUM(Z346:Z382)</f>
        <v>0</v>
      </c>
      <c r="AA345" s="185">
        <f t="shared" si="199"/>
        <v>0</v>
      </c>
      <c r="AB345" s="185">
        <f t="shared" si="199"/>
        <v>33000</v>
      </c>
      <c r="AC345" s="185">
        <f t="shared" si="199"/>
        <v>0</v>
      </c>
      <c r="AD345" s="185">
        <f t="shared" si="199"/>
        <v>45000</v>
      </c>
      <c r="AE345" s="185">
        <f t="shared" si="194"/>
        <v>78000</v>
      </c>
      <c r="AF345" s="185">
        <f>SUM(AF346:AF382)</f>
        <v>0</v>
      </c>
      <c r="AG345" s="185">
        <f>SUM(AG346:AG382)</f>
        <v>0</v>
      </c>
      <c r="AH345" s="185">
        <f>SUM(AH346:AH382)</f>
        <v>0</v>
      </c>
      <c r="AI345" s="185">
        <f t="shared" si="195"/>
        <v>0</v>
      </c>
      <c r="AJ345" s="185">
        <f>SUM(AJ346:AJ382)</f>
        <v>0</v>
      </c>
      <c r="AK345" s="185">
        <f>SUM(AK346:AK382)</f>
        <v>0</v>
      </c>
      <c r="AL345" s="185">
        <f>SUM(AL346:AL382)</f>
        <v>0</v>
      </c>
      <c r="AM345" s="185">
        <f t="shared" si="196"/>
        <v>0</v>
      </c>
      <c r="AN345" s="185">
        <f>SUM(AN346:AN382)</f>
        <v>0</v>
      </c>
      <c r="AO345" s="185">
        <f>SUM(AO346:AO382)</f>
        <v>0</v>
      </c>
      <c r="AP345" s="185">
        <f>SUM(AP346:AP382)</f>
        <v>0</v>
      </c>
      <c r="AQ345" s="185">
        <f t="shared" si="197"/>
        <v>0</v>
      </c>
      <c r="AR345" s="185">
        <f t="shared" si="198"/>
        <v>78000</v>
      </c>
    </row>
    <row r="346" spans="2:44">
      <c r="B346" s="174" t="s">
        <v>326</v>
      </c>
      <c r="C346" s="175" t="s">
        <v>198</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6">
        <f t="shared" si="191"/>
        <v>0</v>
      </c>
      <c r="G346" s="176"/>
      <c r="H346" s="176">
        <f t="shared" si="192"/>
        <v>0</v>
      </c>
      <c r="I346" s="176"/>
      <c r="J346" s="176">
        <f t="shared" si="193"/>
        <v>0</v>
      </c>
      <c r="K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6">
        <f t="shared" si="194"/>
        <v>0</v>
      </c>
      <c r="AF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6">
        <f t="shared" si="195"/>
        <v>0</v>
      </c>
      <c r="AJ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6">
        <f t="shared" si="196"/>
        <v>0</v>
      </c>
      <c r="AN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6">
        <f t="shared" si="197"/>
        <v>0</v>
      </c>
      <c r="AR346" s="176">
        <f t="shared" si="198"/>
        <v>0</v>
      </c>
    </row>
    <row r="347" spans="2:44">
      <c r="B347" s="174" t="s">
        <v>971</v>
      </c>
      <c r="C347" s="175" t="s">
        <v>972</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191"/>
        <v>0</v>
      </c>
      <c r="G347" s="176"/>
      <c r="H347" s="176">
        <f t="shared" si="192"/>
        <v>0</v>
      </c>
      <c r="I347" s="176"/>
      <c r="J347" s="176">
        <f t="shared" si="193"/>
        <v>0</v>
      </c>
      <c r="K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6">
        <f t="shared" si="194"/>
        <v>0</v>
      </c>
      <c r="AF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6">
        <f t="shared" si="195"/>
        <v>0</v>
      </c>
      <c r="AJ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6">
        <f t="shared" si="196"/>
        <v>0</v>
      </c>
      <c r="AN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6">
        <f t="shared" si="197"/>
        <v>0</v>
      </c>
      <c r="AR347" s="176">
        <f t="shared" si="198"/>
        <v>0</v>
      </c>
    </row>
    <row r="348" spans="2:44">
      <c r="B348" s="174" t="s">
        <v>973</v>
      </c>
      <c r="C348" s="175" t="s">
        <v>972</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6">
        <f t="shared" si="191"/>
        <v>45000</v>
      </c>
      <c r="G348" s="176"/>
      <c r="H348" s="176">
        <f t="shared" si="192"/>
        <v>45000</v>
      </c>
      <c r="I348" s="176"/>
      <c r="J348" s="176">
        <f t="shared" si="193"/>
        <v>45000</v>
      </c>
      <c r="K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E348" s="176">
        <f t="shared" si="194"/>
        <v>45000</v>
      </c>
      <c r="AF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6">
        <f t="shared" si="195"/>
        <v>0</v>
      </c>
      <c r="AJ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6">
        <f t="shared" si="196"/>
        <v>0</v>
      </c>
      <c r="AN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6">
        <f t="shared" si="197"/>
        <v>0</v>
      </c>
      <c r="AR348" s="176">
        <f t="shared" si="198"/>
        <v>45000</v>
      </c>
    </row>
    <row r="349" spans="2:44">
      <c r="B349" s="174" t="s">
        <v>974</v>
      </c>
      <c r="C349" s="175" t="s">
        <v>975</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6">
        <f t="shared" si="191"/>
        <v>0</v>
      </c>
      <c r="G349" s="176"/>
      <c r="H349" s="176">
        <f t="shared" si="192"/>
        <v>0</v>
      </c>
      <c r="I349" s="176"/>
      <c r="J349" s="176">
        <f t="shared" si="193"/>
        <v>0</v>
      </c>
      <c r="K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6">
        <f t="shared" si="194"/>
        <v>0</v>
      </c>
      <c r="AF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6">
        <f t="shared" si="195"/>
        <v>0</v>
      </c>
      <c r="AJ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6">
        <f t="shared" si="196"/>
        <v>0</v>
      </c>
      <c r="AN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6">
        <f t="shared" si="197"/>
        <v>0</v>
      </c>
      <c r="AR349" s="176">
        <f t="shared" si="198"/>
        <v>0</v>
      </c>
    </row>
    <row r="350" spans="2:44">
      <c r="B350" s="174" t="s">
        <v>976</v>
      </c>
      <c r="C350" s="175" t="s">
        <v>975</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6">
        <f t="shared" si="191"/>
        <v>18000</v>
      </c>
      <c r="G350" s="176"/>
      <c r="H350" s="176">
        <f t="shared" si="192"/>
        <v>18000</v>
      </c>
      <c r="I350" s="176"/>
      <c r="J350" s="176">
        <f t="shared" si="193"/>
        <v>18000</v>
      </c>
      <c r="K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V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C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6">
        <f t="shared" si="194"/>
        <v>18000</v>
      </c>
      <c r="AF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6">
        <f t="shared" si="195"/>
        <v>0</v>
      </c>
      <c r="AJ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6">
        <f t="shared" si="196"/>
        <v>0</v>
      </c>
      <c r="AN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6">
        <f t="shared" si="197"/>
        <v>0</v>
      </c>
      <c r="AR350" s="176">
        <f t="shared" si="198"/>
        <v>18000</v>
      </c>
    </row>
    <row r="351" spans="2:44">
      <c r="B351" s="174" t="s">
        <v>977</v>
      </c>
      <c r="C351" s="175" t="s">
        <v>978</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191"/>
        <v>0</v>
      </c>
      <c r="G351" s="176"/>
      <c r="H351" s="176">
        <f t="shared" si="192"/>
        <v>0</v>
      </c>
      <c r="I351" s="176"/>
      <c r="J351" s="176">
        <f t="shared" si="193"/>
        <v>0</v>
      </c>
      <c r="K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6">
        <f t="shared" si="194"/>
        <v>0</v>
      </c>
      <c r="AF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6">
        <f t="shared" si="195"/>
        <v>0</v>
      </c>
      <c r="AJ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6">
        <f t="shared" si="196"/>
        <v>0</v>
      </c>
      <c r="AN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6">
        <f t="shared" si="197"/>
        <v>0</v>
      </c>
      <c r="AR351" s="176">
        <f t="shared" si="198"/>
        <v>0</v>
      </c>
    </row>
    <row r="352" spans="2:44">
      <c r="B352" s="174" t="s">
        <v>979</v>
      </c>
      <c r="C352" s="175" t="s">
        <v>980</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191"/>
        <v>0</v>
      </c>
      <c r="G352" s="176"/>
      <c r="H352" s="176">
        <f t="shared" si="192"/>
        <v>0</v>
      </c>
      <c r="I352" s="176"/>
      <c r="J352" s="176">
        <f t="shared" si="193"/>
        <v>0</v>
      </c>
      <c r="K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6">
        <f t="shared" si="194"/>
        <v>0</v>
      </c>
      <c r="AF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6">
        <f t="shared" si="195"/>
        <v>0</v>
      </c>
      <c r="AJ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6">
        <f t="shared" si="196"/>
        <v>0</v>
      </c>
      <c r="AN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6">
        <f t="shared" si="197"/>
        <v>0</v>
      </c>
      <c r="AR352" s="176">
        <f t="shared" si="198"/>
        <v>0</v>
      </c>
    </row>
    <row r="353" spans="2:44">
      <c r="B353" s="174" t="s">
        <v>981</v>
      </c>
      <c r="C353" s="175" t="s">
        <v>982</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191"/>
        <v>0</v>
      </c>
      <c r="G353" s="176"/>
      <c r="H353" s="176">
        <f t="shared" si="192"/>
        <v>0</v>
      </c>
      <c r="I353" s="176"/>
      <c r="J353" s="176">
        <f t="shared" si="193"/>
        <v>0</v>
      </c>
      <c r="K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6">
        <f t="shared" si="194"/>
        <v>0</v>
      </c>
      <c r="AF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6">
        <f t="shared" si="195"/>
        <v>0</v>
      </c>
      <c r="AJ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6">
        <f t="shared" si="196"/>
        <v>0</v>
      </c>
      <c r="AN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6">
        <f t="shared" si="197"/>
        <v>0</v>
      </c>
      <c r="AR353" s="176">
        <f t="shared" si="198"/>
        <v>0</v>
      </c>
    </row>
    <row r="354" spans="2:44">
      <c r="B354" s="174" t="s">
        <v>983</v>
      </c>
      <c r="C354" s="175" t="s">
        <v>984</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191"/>
        <v>0</v>
      </c>
      <c r="G354" s="176"/>
      <c r="H354" s="176">
        <f t="shared" si="192"/>
        <v>0</v>
      </c>
      <c r="I354" s="176"/>
      <c r="J354" s="176">
        <f t="shared" si="193"/>
        <v>0</v>
      </c>
      <c r="K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6">
        <f t="shared" si="194"/>
        <v>0</v>
      </c>
      <c r="AF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6">
        <f t="shared" si="195"/>
        <v>0</v>
      </c>
      <c r="AJ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6">
        <f t="shared" si="196"/>
        <v>0</v>
      </c>
      <c r="AN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6">
        <f t="shared" si="197"/>
        <v>0</v>
      </c>
      <c r="AR354" s="176">
        <f t="shared" si="198"/>
        <v>0</v>
      </c>
    </row>
    <row r="355" spans="2:44">
      <c r="B355" s="174" t="s">
        <v>985</v>
      </c>
      <c r="C355" s="175" t="s">
        <v>986</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191"/>
        <v>0</v>
      </c>
      <c r="G355" s="176"/>
      <c r="H355" s="176">
        <f t="shared" si="192"/>
        <v>0</v>
      </c>
      <c r="I355" s="176"/>
      <c r="J355" s="176">
        <f t="shared" si="193"/>
        <v>0</v>
      </c>
      <c r="K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6">
        <f t="shared" si="194"/>
        <v>0</v>
      </c>
      <c r="AF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6">
        <f t="shared" si="195"/>
        <v>0</v>
      </c>
      <c r="AJ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6">
        <f t="shared" si="196"/>
        <v>0</v>
      </c>
      <c r="AN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6">
        <f t="shared" si="197"/>
        <v>0</v>
      </c>
      <c r="AR355" s="176">
        <f t="shared" si="198"/>
        <v>0</v>
      </c>
    </row>
    <row r="356" spans="2:44">
      <c r="B356" s="174" t="s">
        <v>327</v>
      </c>
      <c r="C356" s="175" t="s">
        <v>987</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191"/>
        <v>0</v>
      </c>
      <c r="G356" s="176"/>
      <c r="H356" s="176">
        <f t="shared" si="192"/>
        <v>0</v>
      </c>
      <c r="I356" s="176"/>
      <c r="J356" s="176">
        <f t="shared" si="193"/>
        <v>0</v>
      </c>
      <c r="K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6">
        <f t="shared" si="194"/>
        <v>0</v>
      </c>
      <c r="AF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6">
        <f t="shared" si="195"/>
        <v>0</v>
      </c>
      <c r="AJ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6">
        <f t="shared" si="196"/>
        <v>0</v>
      </c>
      <c r="AN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6">
        <f t="shared" si="197"/>
        <v>0</v>
      </c>
      <c r="AR356" s="176">
        <f t="shared" si="198"/>
        <v>0</v>
      </c>
    </row>
    <row r="357" spans="2:44">
      <c r="B357" s="174" t="s">
        <v>988</v>
      </c>
      <c r="C357" s="175" t="s">
        <v>987</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191"/>
        <v>0</v>
      </c>
      <c r="G357" s="176"/>
      <c r="H357" s="176">
        <f t="shared" si="192"/>
        <v>0</v>
      </c>
      <c r="I357" s="176"/>
      <c r="J357" s="176">
        <f t="shared" si="193"/>
        <v>0</v>
      </c>
      <c r="K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6">
        <f t="shared" si="194"/>
        <v>0</v>
      </c>
      <c r="AF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6">
        <f t="shared" si="195"/>
        <v>0</v>
      </c>
      <c r="AJ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6">
        <f t="shared" si="196"/>
        <v>0</v>
      </c>
      <c r="AN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6">
        <f t="shared" si="197"/>
        <v>0</v>
      </c>
      <c r="AR357" s="176">
        <f t="shared" si="198"/>
        <v>0</v>
      </c>
    </row>
    <row r="358" spans="2:44">
      <c r="B358" s="174" t="s">
        <v>989</v>
      </c>
      <c r="C358" s="175" t="s">
        <v>990</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191"/>
        <v>0</v>
      </c>
      <c r="G358" s="176"/>
      <c r="H358" s="176">
        <f t="shared" si="192"/>
        <v>0</v>
      </c>
      <c r="I358" s="176"/>
      <c r="J358" s="176">
        <f t="shared" si="193"/>
        <v>0</v>
      </c>
      <c r="K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6">
        <f t="shared" si="194"/>
        <v>0</v>
      </c>
      <c r="AF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6">
        <f t="shared" si="195"/>
        <v>0</v>
      </c>
      <c r="AJ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6">
        <f t="shared" si="196"/>
        <v>0</v>
      </c>
      <c r="AN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6">
        <f t="shared" si="197"/>
        <v>0</v>
      </c>
      <c r="AR358" s="176">
        <f t="shared" si="198"/>
        <v>0</v>
      </c>
    </row>
    <row r="359" spans="2:44">
      <c r="B359" s="174" t="s">
        <v>991</v>
      </c>
      <c r="C359" s="175" t="s">
        <v>992</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191"/>
        <v>0</v>
      </c>
      <c r="G359" s="176"/>
      <c r="H359" s="176">
        <f t="shared" si="192"/>
        <v>0</v>
      </c>
      <c r="I359" s="176"/>
      <c r="J359" s="176">
        <f t="shared" si="193"/>
        <v>0</v>
      </c>
      <c r="K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6">
        <f t="shared" si="194"/>
        <v>0</v>
      </c>
      <c r="AF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6">
        <f t="shared" si="195"/>
        <v>0</v>
      </c>
      <c r="AJ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6">
        <f t="shared" si="196"/>
        <v>0</v>
      </c>
      <c r="AN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6">
        <f t="shared" si="197"/>
        <v>0</v>
      </c>
      <c r="AR359" s="176">
        <f t="shared" si="198"/>
        <v>0</v>
      </c>
    </row>
    <row r="360" spans="2:44">
      <c r="B360" s="174" t="s">
        <v>328</v>
      </c>
      <c r="C360" s="175" t="s">
        <v>993</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191"/>
        <v>0</v>
      </c>
      <c r="G360" s="176"/>
      <c r="H360" s="176">
        <f t="shared" si="192"/>
        <v>0</v>
      </c>
      <c r="I360" s="176"/>
      <c r="J360" s="176">
        <f t="shared" si="193"/>
        <v>0</v>
      </c>
      <c r="K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6">
        <f t="shared" si="194"/>
        <v>0</v>
      </c>
      <c r="AF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6">
        <f t="shared" si="195"/>
        <v>0</v>
      </c>
      <c r="AJ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6">
        <f t="shared" si="196"/>
        <v>0</v>
      </c>
      <c r="AN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6">
        <f t="shared" si="197"/>
        <v>0</v>
      </c>
      <c r="AR360" s="176">
        <f t="shared" si="198"/>
        <v>0</v>
      </c>
    </row>
    <row r="361" spans="2:44">
      <c r="B361" s="174" t="s">
        <v>994</v>
      </c>
      <c r="C361" s="175" t="s">
        <v>993</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191"/>
        <v>0</v>
      </c>
      <c r="G361" s="176"/>
      <c r="H361" s="176">
        <f t="shared" si="192"/>
        <v>0</v>
      </c>
      <c r="I361" s="176"/>
      <c r="J361" s="176">
        <f t="shared" si="193"/>
        <v>0</v>
      </c>
      <c r="K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6">
        <f t="shared" si="194"/>
        <v>0</v>
      </c>
      <c r="AF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6">
        <f t="shared" si="195"/>
        <v>0</v>
      </c>
      <c r="AJ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6">
        <f t="shared" si="196"/>
        <v>0</v>
      </c>
      <c r="AN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6">
        <f t="shared" si="197"/>
        <v>0</v>
      </c>
      <c r="AR361" s="176">
        <f t="shared" si="198"/>
        <v>0</v>
      </c>
    </row>
    <row r="362" spans="2:44">
      <c r="B362" s="174" t="s">
        <v>995</v>
      </c>
      <c r="C362" s="175" t="s">
        <v>996</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191"/>
        <v>0</v>
      </c>
      <c r="G362" s="176"/>
      <c r="H362" s="176">
        <f t="shared" si="192"/>
        <v>0</v>
      </c>
      <c r="I362" s="176"/>
      <c r="J362" s="176">
        <f t="shared" si="193"/>
        <v>0</v>
      </c>
      <c r="K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6">
        <f t="shared" si="194"/>
        <v>0</v>
      </c>
      <c r="AF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6">
        <f t="shared" si="195"/>
        <v>0</v>
      </c>
      <c r="AJ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6">
        <f t="shared" si="196"/>
        <v>0</v>
      </c>
      <c r="AN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6">
        <f t="shared" si="197"/>
        <v>0</v>
      </c>
      <c r="AR362" s="176">
        <f t="shared" si="198"/>
        <v>0</v>
      </c>
    </row>
    <row r="363" spans="2:44">
      <c r="B363" s="174" t="s">
        <v>997</v>
      </c>
      <c r="C363" s="175" t="s">
        <v>998</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200">D363+E363</f>
        <v>0</v>
      </c>
      <c r="G363" s="176"/>
      <c r="H363" s="176">
        <f t="shared" ref="H363:H378" si="201">F363-G363</f>
        <v>0</v>
      </c>
      <c r="I363" s="176"/>
      <c r="J363" s="176">
        <f t="shared" ref="J363:J378" si="202">F363-I363</f>
        <v>0</v>
      </c>
      <c r="K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6">
        <f t="shared" ref="AE363:AE378" si="203">AB363+AC363+AD363</f>
        <v>0</v>
      </c>
      <c r="AF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6">
        <f t="shared" ref="AI363:AI378" si="204">AF363+AG363+AH363</f>
        <v>0</v>
      </c>
      <c r="AJ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6">
        <f t="shared" ref="AM363:AM378" si="205">AJ363+AK363+AL363</f>
        <v>0</v>
      </c>
      <c r="AN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6">
        <f t="shared" ref="AQ363:AQ378" si="206">AN363+AO363+AP363</f>
        <v>0</v>
      </c>
      <c r="AR363" s="176">
        <f t="shared" ref="AR363:AR378" si="207">AE363+AI363+AM363+AQ363</f>
        <v>0</v>
      </c>
    </row>
    <row r="364" spans="2:44">
      <c r="B364" s="174" t="s">
        <v>999</v>
      </c>
      <c r="C364" s="175" t="s">
        <v>1000</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200"/>
        <v>0</v>
      </c>
      <c r="G364" s="176"/>
      <c r="H364" s="176">
        <f t="shared" si="201"/>
        <v>0</v>
      </c>
      <c r="I364" s="176"/>
      <c r="J364" s="176">
        <f t="shared" si="202"/>
        <v>0</v>
      </c>
      <c r="K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6">
        <f t="shared" si="203"/>
        <v>0</v>
      </c>
      <c r="AF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6">
        <f t="shared" si="204"/>
        <v>0</v>
      </c>
      <c r="AJ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6">
        <f t="shared" si="205"/>
        <v>0</v>
      </c>
      <c r="AN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6">
        <f t="shared" si="206"/>
        <v>0</v>
      </c>
      <c r="AR364" s="176">
        <f t="shared" si="207"/>
        <v>0</v>
      </c>
    </row>
    <row r="365" spans="2:44">
      <c r="B365" s="174" t="s">
        <v>329</v>
      </c>
      <c r="C365" s="175" t="s">
        <v>1001</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6">
        <f t="shared" si="200"/>
        <v>0</v>
      </c>
      <c r="G365" s="176"/>
      <c r="H365" s="176">
        <f t="shared" si="201"/>
        <v>0</v>
      </c>
      <c r="I365" s="176"/>
      <c r="J365" s="176">
        <f t="shared" si="202"/>
        <v>0</v>
      </c>
      <c r="K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6">
        <f t="shared" si="203"/>
        <v>0</v>
      </c>
      <c r="AF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6">
        <f t="shared" si="204"/>
        <v>0</v>
      </c>
      <c r="AJ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6">
        <f t="shared" si="205"/>
        <v>0</v>
      </c>
      <c r="AN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6">
        <f t="shared" si="206"/>
        <v>0</v>
      </c>
      <c r="AR365" s="176">
        <f t="shared" si="207"/>
        <v>0</v>
      </c>
    </row>
    <row r="366" spans="2:44">
      <c r="B366" s="174" t="s">
        <v>1002</v>
      </c>
      <c r="C366" s="175" t="s">
        <v>1003</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66" s="176">
        <f t="shared" si="200"/>
        <v>15000</v>
      </c>
      <c r="G366" s="176"/>
      <c r="H366" s="176">
        <f t="shared" si="201"/>
        <v>15000</v>
      </c>
      <c r="I366" s="176"/>
      <c r="J366" s="176">
        <f t="shared" si="202"/>
        <v>15000</v>
      </c>
      <c r="K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U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76">
        <f t="shared" si="203"/>
        <v>15000</v>
      </c>
      <c r="AF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6">
        <f t="shared" si="204"/>
        <v>0</v>
      </c>
      <c r="AJ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6">
        <f t="shared" si="205"/>
        <v>0</v>
      </c>
      <c r="AN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6">
        <f t="shared" si="206"/>
        <v>0</v>
      </c>
      <c r="AR366" s="176">
        <f t="shared" si="207"/>
        <v>15000</v>
      </c>
    </row>
    <row r="367" spans="2:44">
      <c r="B367" s="174" t="s">
        <v>1004</v>
      </c>
      <c r="C367" s="175" t="s">
        <v>1005</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200"/>
        <v>0</v>
      </c>
      <c r="G367" s="176"/>
      <c r="H367" s="176">
        <f t="shared" si="201"/>
        <v>0</v>
      </c>
      <c r="I367" s="176"/>
      <c r="J367" s="176">
        <f t="shared" si="202"/>
        <v>0</v>
      </c>
      <c r="K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6">
        <f t="shared" si="203"/>
        <v>0</v>
      </c>
      <c r="AF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6">
        <f t="shared" si="204"/>
        <v>0</v>
      </c>
      <c r="AJ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6">
        <f t="shared" si="205"/>
        <v>0</v>
      </c>
      <c r="AN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6">
        <f t="shared" si="206"/>
        <v>0</v>
      </c>
      <c r="AR367" s="176">
        <f t="shared" si="207"/>
        <v>0</v>
      </c>
    </row>
    <row r="368" spans="2:44">
      <c r="B368" s="174" t="s">
        <v>1006</v>
      </c>
      <c r="C368" s="175" t="s">
        <v>1007</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200"/>
        <v>0</v>
      </c>
      <c r="G368" s="176"/>
      <c r="H368" s="176">
        <f t="shared" si="201"/>
        <v>0</v>
      </c>
      <c r="I368" s="176"/>
      <c r="J368" s="176">
        <f t="shared" si="202"/>
        <v>0</v>
      </c>
      <c r="K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6">
        <f t="shared" si="203"/>
        <v>0</v>
      </c>
      <c r="AF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6">
        <f t="shared" si="204"/>
        <v>0</v>
      </c>
      <c r="AJ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6">
        <f t="shared" si="205"/>
        <v>0</v>
      </c>
      <c r="AN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6">
        <f t="shared" si="206"/>
        <v>0</v>
      </c>
      <c r="AR368" s="176">
        <f t="shared" si="207"/>
        <v>0</v>
      </c>
    </row>
    <row r="369" spans="2:44">
      <c r="B369" s="174" t="s">
        <v>1008</v>
      </c>
      <c r="C369" s="175" t="s">
        <v>1009</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200"/>
        <v>0</v>
      </c>
      <c r="G369" s="176"/>
      <c r="H369" s="176">
        <f t="shared" si="201"/>
        <v>0</v>
      </c>
      <c r="I369" s="176"/>
      <c r="J369" s="176">
        <f t="shared" si="202"/>
        <v>0</v>
      </c>
      <c r="K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6">
        <f t="shared" si="203"/>
        <v>0</v>
      </c>
      <c r="AF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6">
        <f t="shared" si="204"/>
        <v>0</v>
      </c>
      <c r="AJ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6">
        <f t="shared" si="205"/>
        <v>0</v>
      </c>
      <c r="AN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6">
        <f t="shared" si="206"/>
        <v>0</v>
      </c>
      <c r="AR369" s="176">
        <f t="shared" si="207"/>
        <v>0</v>
      </c>
    </row>
    <row r="370" spans="2:44">
      <c r="B370" s="174" t="s">
        <v>330</v>
      </c>
      <c r="C370" s="175" t="s">
        <v>1010</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200"/>
        <v>0</v>
      </c>
      <c r="G370" s="176"/>
      <c r="H370" s="176">
        <f t="shared" si="201"/>
        <v>0</v>
      </c>
      <c r="I370" s="176"/>
      <c r="J370" s="176">
        <f t="shared" si="202"/>
        <v>0</v>
      </c>
      <c r="K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6">
        <f t="shared" si="203"/>
        <v>0</v>
      </c>
      <c r="AF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6">
        <f t="shared" si="204"/>
        <v>0</v>
      </c>
      <c r="AJ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6">
        <f t="shared" si="205"/>
        <v>0</v>
      </c>
      <c r="AN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6">
        <f t="shared" si="206"/>
        <v>0</v>
      </c>
      <c r="AR370" s="176">
        <f t="shared" si="207"/>
        <v>0</v>
      </c>
    </row>
    <row r="371" spans="2:44">
      <c r="B371" s="174" t="s">
        <v>1011</v>
      </c>
      <c r="C371" s="175" t="s">
        <v>1012</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200"/>
        <v>0</v>
      </c>
      <c r="G371" s="176"/>
      <c r="H371" s="176">
        <f t="shared" si="201"/>
        <v>0</v>
      </c>
      <c r="I371" s="176"/>
      <c r="J371" s="176">
        <f t="shared" si="202"/>
        <v>0</v>
      </c>
      <c r="K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6">
        <f t="shared" si="203"/>
        <v>0</v>
      </c>
      <c r="AF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6">
        <f t="shared" si="204"/>
        <v>0</v>
      </c>
      <c r="AJ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6">
        <f t="shared" si="205"/>
        <v>0</v>
      </c>
      <c r="AN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6">
        <f t="shared" si="206"/>
        <v>0</v>
      </c>
      <c r="AR371" s="176">
        <f t="shared" si="207"/>
        <v>0</v>
      </c>
    </row>
    <row r="372" spans="2:44">
      <c r="B372" s="174" t="s">
        <v>1013</v>
      </c>
      <c r="C372" s="175" t="s">
        <v>1014</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200"/>
        <v>0</v>
      </c>
      <c r="G372" s="176"/>
      <c r="H372" s="176">
        <f t="shared" si="201"/>
        <v>0</v>
      </c>
      <c r="I372" s="176"/>
      <c r="J372" s="176">
        <f t="shared" si="202"/>
        <v>0</v>
      </c>
      <c r="K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6">
        <f t="shared" si="203"/>
        <v>0</v>
      </c>
      <c r="AF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6">
        <f t="shared" si="204"/>
        <v>0</v>
      </c>
      <c r="AJ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6">
        <f t="shared" si="205"/>
        <v>0</v>
      </c>
      <c r="AN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6">
        <f t="shared" si="206"/>
        <v>0</v>
      </c>
      <c r="AR372" s="176">
        <f t="shared" si="207"/>
        <v>0</v>
      </c>
    </row>
    <row r="373" spans="2:44">
      <c r="B373" s="174" t="s">
        <v>1015</v>
      </c>
      <c r="C373" s="175" t="s">
        <v>1016</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200"/>
        <v>0</v>
      </c>
      <c r="G373" s="176"/>
      <c r="H373" s="176">
        <f t="shared" si="201"/>
        <v>0</v>
      </c>
      <c r="I373" s="176"/>
      <c r="J373" s="176">
        <f t="shared" si="202"/>
        <v>0</v>
      </c>
      <c r="K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6">
        <f t="shared" si="203"/>
        <v>0</v>
      </c>
      <c r="AF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6">
        <f t="shared" si="204"/>
        <v>0</v>
      </c>
      <c r="AJ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6">
        <f t="shared" si="205"/>
        <v>0</v>
      </c>
      <c r="AN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6">
        <f t="shared" si="206"/>
        <v>0</v>
      </c>
      <c r="AR373" s="176">
        <f t="shared" si="207"/>
        <v>0</v>
      </c>
    </row>
    <row r="374" spans="2:44">
      <c r="B374" s="174" t="s">
        <v>1017</v>
      </c>
      <c r="C374" s="175" t="s">
        <v>1018</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200"/>
        <v>0</v>
      </c>
      <c r="G374" s="176"/>
      <c r="H374" s="176">
        <f t="shared" si="201"/>
        <v>0</v>
      </c>
      <c r="I374" s="176"/>
      <c r="J374" s="176">
        <f t="shared" si="202"/>
        <v>0</v>
      </c>
      <c r="K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6">
        <f t="shared" si="203"/>
        <v>0</v>
      </c>
      <c r="AF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6">
        <f t="shared" si="204"/>
        <v>0</v>
      </c>
      <c r="AJ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6">
        <f t="shared" si="205"/>
        <v>0</v>
      </c>
      <c r="AN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6">
        <f t="shared" si="206"/>
        <v>0</v>
      </c>
      <c r="AR374" s="176">
        <f t="shared" si="207"/>
        <v>0</v>
      </c>
    </row>
    <row r="375" spans="2:44">
      <c r="B375" s="174" t="s">
        <v>1019</v>
      </c>
      <c r="C375" s="175" t="s">
        <v>1020</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200"/>
        <v>0</v>
      </c>
      <c r="G375" s="176"/>
      <c r="H375" s="176">
        <f t="shared" si="201"/>
        <v>0</v>
      </c>
      <c r="I375" s="176"/>
      <c r="J375" s="176">
        <f t="shared" si="202"/>
        <v>0</v>
      </c>
      <c r="K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6">
        <f t="shared" si="203"/>
        <v>0</v>
      </c>
      <c r="AF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6">
        <f t="shared" si="204"/>
        <v>0</v>
      </c>
      <c r="AJ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6">
        <f t="shared" si="205"/>
        <v>0</v>
      </c>
      <c r="AN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6">
        <f t="shared" si="206"/>
        <v>0</v>
      </c>
      <c r="AR375" s="176">
        <f t="shared" si="207"/>
        <v>0</v>
      </c>
    </row>
    <row r="376" spans="2:44">
      <c r="B376" s="174" t="s">
        <v>1021</v>
      </c>
      <c r="C376" s="175" t="s">
        <v>1022</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200"/>
        <v>0</v>
      </c>
      <c r="G376" s="176"/>
      <c r="H376" s="176">
        <f t="shared" si="201"/>
        <v>0</v>
      </c>
      <c r="I376" s="176"/>
      <c r="J376" s="176">
        <f t="shared" si="202"/>
        <v>0</v>
      </c>
      <c r="K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6">
        <f t="shared" si="203"/>
        <v>0</v>
      </c>
      <c r="AF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6">
        <f t="shared" si="204"/>
        <v>0</v>
      </c>
      <c r="AJ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6">
        <f t="shared" si="205"/>
        <v>0</v>
      </c>
      <c r="AN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6">
        <f t="shared" si="206"/>
        <v>0</v>
      </c>
      <c r="AR376" s="176">
        <f t="shared" si="207"/>
        <v>0</v>
      </c>
    </row>
    <row r="377" spans="2:44">
      <c r="B377" s="174" t="s">
        <v>1023</v>
      </c>
      <c r="C377" s="175" t="s">
        <v>1024</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200"/>
        <v>0</v>
      </c>
      <c r="G377" s="176"/>
      <c r="H377" s="176">
        <f t="shared" si="201"/>
        <v>0</v>
      </c>
      <c r="I377" s="176"/>
      <c r="J377" s="176">
        <f t="shared" si="202"/>
        <v>0</v>
      </c>
      <c r="K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6">
        <f t="shared" si="203"/>
        <v>0</v>
      </c>
      <c r="AF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6">
        <f t="shared" si="204"/>
        <v>0</v>
      </c>
      <c r="AJ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6">
        <f t="shared" si="205"/>
        <v>0</v>
      </c>
      <c r="AN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6">
        <f t="shared" si="206"/>
        <v>0</v>
      </c>
      <c r="AR377" s="176">
        <f t="shared" si="207"/>
        <v>0</v>
      </c>
    </row>
    <row r="378" spans="2:44">
      <c r="B378" s="174" t="s">
        <v>1025</v>
      </c>
      <c r="C378" s="175" t="s">
        <v>1026</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200"/>
        <v>0</v>
      </c>
      <c r="G378" s="176"/>
      <c r="H378" s="176">
        <f t="shared" si="201"/>
        <v>0</v>
      </c>
      <c r="I378" s="176"/>
      <c r="J378" s="176">
        <f t="shared" si="202"/>
        <v>0</v>
      </c>
      <c r="K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6">
        <f t="shared" si="203"/>
        <v>0</v>
      </c>
      <c r="AF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6">
        <f t="shared" si="204"/>
        <v>0</v>
      </c>
      <c r="AJ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6">
        <f t="shared" si="205"/>
        <v>0</v>
      </c>
      <c r="AN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6">
        <f t="shared" si="206"/>
        <v>0</v>
      </c>
      <c r="AR378" s="176">
        <f t="shared" si="207"/>
        <v>0</v>
      </c>
    </row>
    <row r="379" spans="2:44">
      <c r="B379" s="174" t="s">
        <v>1027</v>
      </c>
      <c r="C379" s="175" t="s">
        <v>1028</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ref="F379:F402" si="208">D379+E379</f>
        <v>0</v>
      </c>
      <c r="G379" s="176"/>
      <c r="H379" s="176">
        <f t="shared" ref="H379:H402" si="209">F379-G379</f>
        <v>0</v>
      </c>
      <c r="I379" s="176"/>
      <c r="J379" s="176">
        <f t="shared" ref="J379:J402" si="210">F379-I379</f>
        <v>0</v>
      </c>
      <c r="K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6">
        <f t="shared" ref="AE379:AE402" si="211">AB379+AC379+AD379</f>
        <v>0</v>
      </c>
      <c r="AF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6">
        <f t="shared" ref="AI379:AI402" si="212">AF379+AG379+AH379</f>
        <v>0</v>
      </c>
      <c r="AJ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6">
        <f t="shared" ref="AM379:AM402" si="213">AJ379+AK379+AL379</f>
        <v>0</v>
      </c>
      <c r="AN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6">
        <f t="shared" ref="AQ379:AQ402" si="214">AN379+AO379+AP379</f>
        <v>0</v>
      </c>
      <c r="AR379" s="176">
        <f t="shared" ref="AR379:AR402" si="215">AE379+AI379+AM379+AQ379</f>
        <v>0</v>
      </c>
    </row>
    <row r="380" spans="2:44">
      <c r="B380" s="174" t="s">
        <v>1029</v>
      </c>
      <c r="C380" s="175" t="s">
        <v>1030</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208"/>
        <v>0</v>
      </c>
      <c r="G380" s="176"/>
      <c r="H380" s="176">
        <f t="shared" si="209"/>
        <v>0</v>
      </c>
      <c r="I380" s="176"/>
      <c r="J380" s="176">
        <f t="shared" si="210"/>
        <v>0</v>
      </c>
      <c r="K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6">
        <f t="shared" si="211"/>
        <v>0</v>
      </c>
      <c r="AF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6">
        <f t="shared" si="212"/>
        <v>0</v>
      </c>
      <c r="AJ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6">
        <f t="shared" si="213"/>
        <v>0</v>
      </c>
      <c r="AN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6">
        <f t="shared" si="214"/>
        <v>0</v>
      </c>
      <c r="AR380" s="176">
        <f t="shared" si="215"/>
        <v>0</v>
      </c>
    </row>
    <row r="381" spans="2:44">
      <c r="B381" s="174" t="s">
        <v>1031</v>
      </c>
      <c r="C381" s="175" t="s">
        <v>1030</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208"/>
        <v>0</v>
      </c>
      <c r="G381" s="176"/>
      <c r="H381" s="176">
        <f t="shared" si="209"/>
        <v>0</v>
      </c>
      <c r="I381" s="176"/>
      <c r="J381" s="176">
        <f t="shared" si="210"/>
        <v>0</v>
      </c>
      <c r="K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6">
        <f t="shared" si="211"/>
        <v>0</v>
      </c>
      <c r="AF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6">
        <f t="shared" si="212"/>
        <v>0</v>
      </c>
      <c r="AJ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6">
        <f t="shared" si="213"/>
        <v>0</v>
      </c>
      <c r="AN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6">
        <f t="shared" si="214"/>
        <v>0</v>
      </c>
      <c r="AR381" s="176">
        <f t="shared" si="215"/>
        <v>0</v>
      </c>
    </row>
    <row r="382" spans="2:44">
      <c r="B382" s="174" t="s">
        <v>1032</v>
      </c>
      <c r="C382" s="175" t="s">
        <v>1033</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208"/>
        <v>0</v>
      </c>
      <c r="G382" s="176"/>
      <c r="H382" s="176">
        <f t="shared" si="209"/>
        <v>0</v>
      </c>
      <c r="I382" s="176"/>
      <c r="J382" s="176">
        <f t="shared" si="210"/>
        <v>0</v>
      </c>
      <c r="K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6">
        <f t="shared" si="211"/>
        <v>0</v>
      </c>
      <c r="AF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6">
        <f t="shared" si="212"/>
        <v>0</v>
      </c>
      <c r="AJ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6">
        <f t="shared" si="213"/>
        <v>0</v>
      </c>
      <c r="AN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6">
        <f t="shared" si="214"/>
        <v>0</v>
      </c>
      <c r="AR382" s="176">
        <f t="shared" si="215"/>
        <v>0</v>
      </c>
    </row>
    <row r="383" spans="2:44">
      <c r="B383" s="183" t="s">
        <v>331</v>
      </c>
      <c r="C383" s="184" t="s">
        <v>199</v>
      </c>
      <c r="D383" s="185">
        <f>SUM(D384:D388)</f>
        <v>0</v>
      </c>
      <c r="E383" s="185">
        <f>SUM(E384:E388)</f>
        <v>0</v>
      </c>
      <c r="F383" s="185">
        <f t="shared" si="208"/>
        <v>0</v>
      </c>
      <c r="G383" s="185">
        <f>SUM(G384:G388)</f>
        <v>0</v>
      </c>
      <c r="H383" s="185">
        <f t="shared" si="209"/>
        <v>0</v>
      </c>
      <c r="I383" s="185">
        <f>SUM(I384:I388)</f>
        <v>0</v>
      </c>
      <c r="J383" s="185">
        <f t="shared" si="210"/>
        <v>0</v>
      </c>
      <c r="K383" s="185">
        <f t="shared" ref="K383:AD383" si="216">SUM(K384:K388)</f>
        <v>0</v>
      </c>
      <c r="L383" s="185">
        <f t="shared" si="216"/>
        <v>0</v>
      </c>
      <c r="M383" s="185">
        <f t="shared" si="216"/>
        <v>0</v>
      </c>
      <c r="N383" s="185">
        <f t="shared" si="216"/>
        <v>0</v>
      </c>
      <c r="O383" s="185">
        <f t="shared" si="216"/>
        <v>0</v>
      </c>
      <c r="P383" s="185">
        <f>SUM(P384:P388)</f>
        <v>0</v>
      </c>
      <c r="Q383" s="185">
        <f>SUM(Q384:Q388)</f>
        <v>0</v>
      </c>
      <c r="R383" s="185">
        <f t="shared" si="216"/>
        <v>0</v>
      </c>
      <c r="S383" s="185">
        <f t="shared" si="216"/>
        <v>0</v>
      </c>
      <c r="T383" s="185">
        <f>SUM(T384:T388)</f>
        <v>0</v>
      </c>
      <c r="U383" s="185">
        <f t="shared" si="216"/>
        <v>0</v>
      </c>
      <c r="V383" s="185">
        <f t="shared" si="216"/>
        <v>0</v>
      </c>
      <c r="W383" s="185">
        <f>SUM(W384:W388)</f>
        <v>0</v>
      </c>
      <c r="X383" s="185">
        <f t="shared" si="216"/>
        <v>0</v>
      </c>
      <c r="Y383" s="185">
        <f>SUM(Y384:Y388)</f>
        <v>0</v>
      </c>
      <c r="Z383" s="185">
        <f>SUM(Z384:Z388)</f>
        <v>0</v>
      </c>
      <c r="AA383" s="185">
        <f t="shared" si="216"/>
        <v>0</v>
      </c>
      <c r="AB383" s="185">
        <f t="shared" si="216"/>
        <v>0</v>
      </c>
      <c r="AC383" s="185">
        <f t="shared" si="216"/>
        <v>0</v>
      </c>
      <c r="AD383" s="185">
        <f t="shared" si="216"/>
        <v>0</v>
      </c>
      <c r="AE383" s="185">
        <f t="shared" si="211"/>
        <v>0</v>
      </c>
      <c r="AF383" s="185">
        <f>SUM(AF384:AF388)</f>
        <v>0</v>
      </c>
      <c r="AG383" s="185">
        <f>SUM(AG384:AG388)</f>
        <v>0</v>
      </c>
      <c r="AH383" s="185">
        <f>SUM(AH384:AH388)</f>
        <v>0</v>
      </c>
      <c r="AI383" s="185">
        <f t="shared" si="212"/>
        <v>0</v>
      </c>
      <c r="AJ383" s="185">
        <f>SUM(AJ384:AJ388)</f>
        <v>0</v>
      </c>
      <c r="AK383" s="185">
        <f>SUM(AK384:AK388)</f>
        <v>0</v>
      </c>
      <c r="AL383" s="185">
        <f>SUM(AL384:AL388)</f>
        <v>0</v>
      </c>
      <c r="AM383" s="185">
        <f t="shared" si="213"/>
        <v>0</v>
      </c>
      <c r="AN383" s="185">
        <f>SUM(AN384:AN388)</f>
        <v>0</v>
      </c>
      <c r="AO383" s="185">
        <f>SUM(AO384:AO388)</f>
        <v>0</v>
      </c>
      <c r="AP383" s="185">
        <f>SUM(AP384:AP388)</f>
        <v>0</v>
      </c>
      <c r="AQ383" s="185">
        <f t="shared" si="214"/>
        <v>0</v>
      </c>
      <c r="AR383" s="185">
        <f t="shared" si="215"/>
        <v>0</v>
      </c>
    </row>
    <row r="384" spans="2:44">
      <c r="B384" s="174" t="s">
        <v>332</v>
      </c>
      <c r="C384" s="175" t="s">
        <v>200</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208"/>
        <v>0</v>
      </c>
      <c r="G384" s="176"/>
      <c r="H384" s="176">
        <f t="shared" si="209"/>
        <v>0</v>
      </c>
      <c r="I384" s="176"/>
      <c r="J384" s="176">
        <f t="shared" si="210"/>
        <v>0</v>
      </c>
      <c r="K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6">
        <f t="shared" si="211"/>
        <v>0</v>
      </c>
      <c r="AF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6">
        <f t="shared" si="212"/>
        <v>0</v>
      </c>
      <c r="AJ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6">
        <f t="shared" si="213"/>
        <v>0</v>
      </c>
      <c r="AN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6">
        <f t="shared" si="214"/>
        <v>0</v>
      </c>
      <c r="AR384" s="176">
        <f t="shared" si="215"/>
        <v>0</v>
      </c>
    </row>
    <row r="385" spans="1:44">
      <c r="B385" s="174" t="s">
        <v>1034</v>
      </c>
      <c r="C385" s="175" t="s">
        <v>1035</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6">
        <f t="shared" si="208"/>
        <v>0</v>
      </c>
      <c r="G385" s="176"/>
      <c r="H385" s="176">
        <f t="shared" si="209"/>
        <v>0</v>
      </c>
      <c r="I385" s="176"/>
      <c r="J385" s="176">
        <f t="shared" si="210"/>
        <v>0</v>
      </c>
      <c r="K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6">
        <f t="shared" si="211"/>
        <v>0</v>
      </c>
      <c r="AF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6">
        <f t="shared" si="212"/>
        <v>0</v>
      </c>
      <c r="AJ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6">
        <f t="shared" si="213"/>
        <v>0</v>
      </c>
      <c r="AN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6">
        <f t="shared" si="214"/>
        <v>0</v>
      </c>
      <c r="AR385" s="176">
        <f t="shared" si="215"/>
        <v>0</v>
      </c>
    </row>
    <row r="386" spans="1:44">
      <c r="B386" s="174" t="s">
        <v>1036</v>
      </c>
      <c r="C386" s="175" t="s">
        <v>1037</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si="208"/>
        <v>0</v>
      </c>
      <c r="G386" s="176"/>
      <c r="H386" s="176">
        <f t="shared" si="209"/>
        <v>0</v>
      </c>
      <c r="I386" s="176"/>
      <c r="J386" s="176">
        <f t="shared" si="210"/>
        <v>0</v>
      </c>
      <c r="K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6">
        <f t="shared" si="211"/>
        <v>0</v>
      </c>
      <c r="AF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6">
        <f t="shared" si="212"/>
        <v>0</v>
      </c>
      <c r="AJ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6">
        <f t="shared" si="213"/>
        <v>0</v>
      </c>
      <c r="AN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6">
        <f t="shared" si="214"/>
        <v>0</v>
      </c>
      <c r="AR386" s="176">
        <f t="shared" si="215"/>
        <v>0</v>
      </c>
    </row>
    <row r="387" spans="1:44">
      <c r="A387" s="104"/>
      <c r="B387" s="174" t="s">
        <v>1038</v>
      </c>
      <c r="C387" s="175" t="s">
        <v>1345</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si="208"/>
        <v>0</v>
      </c>
      <c r="G387" s="176"/>
      <c r="H387" s="176">
        <f t="shared" si="209"/>
        <v>0</v>
      </c>
      <c r="I387" s="176"/>
      <c r="J387" s="176">
        <f t="shared" si="210"/>
        <v>0</v>
      </c>
      <c r="K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6">
        <f t="shared" si="211"/>
        <v>0</v>
      </c>
      <c r="AF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6">
        <f t="shared" si="212"/>
        <v>0</v>
      </c>
      <c r="AJ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6">
        <f t="shared" si="213"/>
        <v>0</v>
      </c>
      <c r="AN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6">
        <f t="shared" si="214"/>
        <v>0</v>
      </c>
      <c r="AR387" s="176">
        <f t="shared" si="215"/>
        <v>0</v>
      </c>
    </row>
    <row r="388" spans="1:44">
      <c r="A388" s="104"/>
      <c r="B388" s="174" t="s">
        <v>1040</v>
      </c>
      <c r="C388" s="175" t="s">
        <v>1039</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208"/>
        <v>0</v>
      </c>
      <c r="G388" s="176"/>
      <c r="H388" s="176">
        <f t="shared" si="209"/>
        <v>0</v>
      </c>
      <c r="I388" s="176"/>
      <c r="J388" s="176">
        <f t="shared" si="210"/>
        <v>0</v>
      </c>
      <c r="K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6">
        <f t="shared" si="211"/>
        <v>0</v>
      </c>
      <c r="AF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6">
        <f t="shared" si="212"/>
        <v>0</v>
      </c>
      <c r="AJ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6">
        <f t="shared" si="213"/>
        <v>0</v>
      </c>
      <c r="AN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6">
        <f t="shared" si="214"/>
        <v>0</v>
      </c>
      <c r="AR388" s="176">
        <f t="shared" si="215"/>
        <v>0</v>
      </c>
    </row>
    <row r="389" spans="1:44">
      <c r="B389" s="183" t="s">
        <v>333</v>
      </c>
      <c r="C389" s="184" t="s">
        <v>201</v>
      </c>
      <c r="D389" s="185">
        <f>SUM(D390:D396)</f>
        <v>0</v>
      </c>
      <c r="E389" s="185">
        <f>SUM(E390:E396)</f>
        <v>0</v>
      </c>
      <c r="F389" s="185">
        <f t="shared" si="208"/>
        <v>0</v>
      </c>
      <c r="G389" s="185">
        <f>SUM(G390:G396)</f>
        <v>0</v>
      </c>
      <c r="H389" s="185">
        <f t="shared" si="209"/>
        <v>0</v>
      </c>
      <c r="I389" s="185">
        <f>SUM(I390:I396)</f>
        <v>0</v>
      </c>
      <c r="J389" s="185">
        <f t="shared" si="210"/>
        <v>0</v>
      </c>
      <c r="K389" s="185">
        <f t="shared" ref="K389:AD389" si="217">SUM(K390:K396)</f>
        <v>0</v>
      </c>
      <c r="L389" s="185">
        <f t="shared" si="217"/>
        <v>0</v>
      </c>
      <c r="M389" s="185">
        <f t="shared" si="217"/>
        <v>0</v>
      </c>
      <c r="N389" s="185">
        <f t="shared" si="217"/>
        <v>0</v>
      </c>
      <c r="O389" s="185">
        <f t="shared" si="217"/>
        <v>0</v>
      </c>
      <c r="P389" s="185">
        <f t="shared" si="217"/>
        <v>0</v>
      </c>
      <c r="Q389" s="185">
        <f t="shared" si="217"/>
        <v>0</v>
      </c>
      <c r="R389" s="185">
        <f t="shared" si="217"/>
        <v>0</v>
      </c>
      <c r="S389" s="185">
        <f t="shared" si="217"/>
        <v>0</v>
      </c>
      <c r="T389" s="185">
        <f>SUM(T390:T396)</f>
        <v>0</v>
      </c>
      <c r="U389" s="185">
        <f t="shared" si="217"/>
        <v>0</v>
      </c>
      <c r="V389" s="185">
        <f t="shared" si="217"/>
        <v>0</v>
      </c>
      <c r="W389" s="185">
        <f t="shared" si="217"/>
        <v>0</v>
      </c>
      <c r="X389" s="185">
        <f t="shared" si="217"/>
        <v>0</v>
      </c>
      <c r="Y389" s="185">
        <f>SUM(Y390:Y396)</f>
        <v>0</v>
      </c>
      <c r="Z389" s="185">
        <f>SUM(Z390:Z396)</f>
        <v>0</v>
      </c>
      <c r="AA389" s="185">
        <f t="shared" si="217"/>
        <v>0</v>
      </c>
      <c r="AB389" s="185">
        <f t="shared" si="217"/>
        <v>0</v>
      </c>
      <c r="AC389" s="185">
        <f t="shared" si="217"/>
        <v>0</v>
      </c>
      <c r="AD389" s="185">
        <f t="shared" si="217"/>
        <v>0</v>
      </c>
      <c r="AE389" s="185">
        <f t="shared" si="211"/>
        <v>0</v>
      </c>
      <c r="AF389" s="185">
        <f>SUM(AF390:AF396)</f>
        <v>0</v>
      </c>
      <c r="AG389" s="185">
        <f>SUM(AG390:AG396)</f>
        <v>0</v>
      </c>
      <c r="AH389" s="185">
        <f>SUM(AH390:AH396)</f>
        <v>0</v>
      </c>
      <c r="AI389" s="185">
        <f t="shared" si="212"/>
        <v>0</v>
      </c>
      <c r="AJ389" s="185">
        <f>SUM(AJ390:AJ396)</f>
        <v>0</v>
      </c>
      <c r="AK389" s="185">
        <f>SUM(AK390:AK396)</f>
        <v>0</v>
      </c>
      <c r="AL389" s="185">
        <f>SUM(AL390:AL396)</f>
        <v>0</v>
      </c>
      <c r="AM389" s="185">
        <f t="shared" si="213"/>
        <v>0</v>
      </c>
      <c r="AN389" s="185">
        <f>SUM(AN390:AN396)</f>
        <v>0</v>
      </c>
      <c r="AO389" s="185">
        <f>SUM(AO390:AO396)</f>
        <v>0</v>
      </c>
      <c r="AP389" s="185">
        <f>SUM(AP390:AP396)</f>
        <v>0</v>
      </c>
      <c r="AQ389" s="185">
        <f t="shared" si="214"/>
        <v>0</v>
      </c>
      <c r="AR389" s="185">
        <f t="shared" si="215"/>
        <v>0</v>
      </c>
    </row>
    <row r="390" spans="1:44">
      <c r="B390" s="174" t="s">
        <v>334</v>
      </c>
      <c r="C390" s="175" t="s">
        <v>202</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6">
        <f t="shared" si="208"/>
        <v>0</v>
      </c>
      <c r="G390" s="176"/>
      <c r="H390" s="176">
        <f t="shared" si="209"/>
        <v>0</v>
      </c>
      <c r="I390" s="176"/>
      <c r="J390" s="176">
        <f t="shared" si="210"/>
        <v>0</v>
      </c>
      <c r="K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6">
        <f t="shared" si="211"/>
        <v>0</v>
      </c>
      <c r="AF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6">
        <f t="shared" si="212"/>
        <v>0</v>
      </c>
      <c r="AJ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6">
        <f t="shared" si="213"/>
        <v>0</v>
      </c>
      <c r="AN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6">
        <f t="shared" si="214"/>
        <v>0</v>
      </c>
      <c r="AR390" s="176">
        <f t="shared" si="215"/>
        <v>0</v>
      </c>
    </row>
    <row r="391" spans="1:44">
      <c r="B391" s="174" t="s">
        <v>1041</v>
      </c>
      <c r="C391" s="175" t="s">
        <v>1042</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si="208"/>
        <v>0</v>
      </c>
      <c r="G391" s="176"/>
      <c r="H391" s="176">
        <f t="shared" si="209"/>
        <v>0</v>
      </c>
      <c r="I391" s="176"/>
      <c r="J391" s="176">
        <f t="shared" si="210"/>
        <v>0</v>
      </c>
      <c r="K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6">
        <f t="shared" si="211"/>
        <v>0</v>
      </c>
      <c r="AF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6">
        <f t="shared" si="212"/>
        <v>0</v>
      </c>
      <c r="AJ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6">
        <f t="shared" si="213"/>
        <v>0</v>
      </c>
      <c r="AN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6">
        <f t="shared" si="214"/>
        <v>0</v>
      </c>
      <c r="AR391" s="176">
        <f t="shared" si="215"/>
        <v>0</v>
      </c>
    </row>
    <row r="392" spans="1:44">
      <c r="B392" s="174" t="s">
        <v>335</v>
      </c>
      <c r="C392" s="175" t="s">
        <v>203</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208"/>
        <v>0</v>
      </c>
      <c r="G392" s="176"/>
      <c r="H392" s="176">
        <f t="shared" si="209"/>
        <v>0</v>
      </c>
      <c r="I392" s="176"/>
      <c r="J392" s="176">
        <f t="shared" si="210"/>
        <v>0</v>
      </c>
      <c r="K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6">
        <f t="shared" si="211"/>
        <v>0</v>
      </c>
      <c r="AF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6">
        <f t="shared" si="212"/>
        <v>0</v>
      </c>
      <c r="AJ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6">
        <f t="shared" si="213"/>
        <v>0</v>
      </c>
      <c r="AN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6">
        <f t="shared" si="214"/>
        <v>0</v>
      </c>
      <c r="AR392" s="176">
        <f t="shared" si="215"/>
        <v>0</v>
      </c>
    </row>
    <row r="393" spans="1:44">
      <c r="B393" s="174" t="s">
        <v>1043</v>
      </c>
      <c r="C393" s="175" t="s">
        <v>1044</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208"/>
        <v>0</v>
      </c>
      <c r="G393" s="176"/>
      <c r="H393" s="176">
        <f t="shared" si="209"/>
        <v>0</v>
      </c>
      <c r="I393" s="176"/>
      <c r="J393" s="176">
        <f t="shared" si="210"/>
        <v>0</v>
      </c>
      <c r="K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6">
        <f t="shared" si="211"/>
        <v>0</v>
      </c>
      <c r="AF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6">
        <f t="shared" si="212"/>
        <v>0</v>
      </c>
      <c r="AJ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6">
        <f t="shared" si="213"/>
        <v>0</v>
      </c>
      <c r="AN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6">
        <f t="shared" si="214"/>
        <v>0</v>
      </c>
      <c r="AR393" s="176">
        <f t="shared" si="215"/>
        <v>0</v>
      </c>
    </row>
    <row r="394" spans="1:44">
      <c r="B394" s="174" t="s">
        <v>1045</v>
      </c>
      <c r="C394" s="175" t="s">
        <v>1046</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208"/>
        <v>0</v>
      </c>
      <c r="G394" s="176"/>
      <c r="H394" s="176">
        <f t="shared" si="209"/>
        <v>0</v>
      </c>
      <c r="I394" s="176"/>
      <c r="J394" s="176">
        <f t="shared" si="210"/>
        <v>0</v>
      </c>
      <c r="K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6">
        <f t="shared" si="211"/>
        <v>0</v>
      </c>
      <c r="AF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6">
        <f t="shared" si="212"/>
        <v>0</v>
      </c>
      <c r="AJ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6">
        <f t="shared" si="213"/>
        <v>0</v>
      </c>
      <c r="AN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6">
        <f t="shared" si="214"/>
        <v>0</v>
      </c>
      <c r="AR394" s="176">
        <f t="shared" si="215"/>
        <v>0</v>
      </c>
    </row>
    <row r="395" spans="1:44">
      <c r="B395" s="174" t="s">
        <v>336</v>
      </c>
      <c r="C395" s="175" t="s">
        <v>204</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208"/>
        <v>0</v>
      </c>
      <c r="G395" s="176"/>
      <c r="H395" s="176">
        <f t="shared" si="209"/>
        <v>0</v>
      </c>
      <c r="I395" s="176"/>
      <c r="J395" s="176">
        <f t="shared" si="210"/>
        <v>0</v>
      </c>
      <c r="K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6">
        <f t="shared" si="211"/>
        <v>0</v>
      </c>
      <c r="AF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6">
        <f t="shared" si="212"/>
        <v>0</v>
      </c>
      <c r="AJ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6">
        <f t="shared" si="213"/>
        <v>0</v>
      </c>
      <c r="AN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6">
        <f t="shared" si="214"/>
        <v>0</v>
      </c>
      <c r="AR395" s="176">
        <f t="shared" si="215"/>
        <v>0</v>
      </c>
    </row>
    <row r="396" spans="1:44">
      <c r="B396" s="174" t="s">
        <v>1047</v>
      </c>
      <c r="C396" s="175" t="s">
        <v>1048</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si="208"/>
        <v>0</v>
      </c>
      <c r="G396" s="176"/>
      <c r="H396" s="176">
        <f t="shared" si="209"/>
        <v>0</v>
      </c>
      <c r="I396" s="176"/>
      <c r="J396" s="176">
        <f t="shared" si="210"/>
        <v>0</v>
      </c>
      <c r="K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6">
        <f t="shared" si="211"/>
        <v>0</v>
      </c>
      <c r="AF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6">
        <f t="shared" si="212"/>
        <v>0</v>
      </c>
      <c r="AJ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6">
        <f t="shared" si="213"/>
        <v>0</v>
      </c>
      <c r="AN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6">
        <f t="shared" si="214"/>
        <v>0</v>
      </c>
      <c r="AR396" s="176">
        <f t="shared" si="215"/>
        <v>0</v>
      </c>
    </row>
    <row r="397" spans="1:44">
      <c r="B397" s="171" t="s">
        <v>342</v>
      </c>
      <c r="C397" s="172" t="s">
        <v>210</v>
      </c>
      <c r="D397" s="173">
        <f>D398+D459+D467+D485+D489</f>
        <v>0</v>
      </c>
      <c r="E397" s="173">
        <f>E398+E459+E467+E485+E489</f>
        <v>0</v>
      </c>
      <c r="F397" s="173">
        <f t="shared" si="208"/>
        <v>0</v>
      </c>
      <c r="G397" s="173">
        <f>G398+G459+G467+G485+G489</f>
        <v>0</v>
      </c>
      <c r="H397" s="173">
        <f t="shared" si="209"/>
        <v>0</v>
      </c>
      <c r="I397" s="173">
        <f>I398+I459+I467+I485+I489</f>
        <v>0</v>
      </c>
      <c r="J397" s="173">
        <f t="shared" si="210"/>
        <v>0</v>
      </c>
      <c r="K397" s="173">
        <f t="shared" ref="K397:AD397" si="218">K398+K459+K467+K485+K489</f>
        <v>0</v>
      </c>
      <c r="L397" s="173">
        <f t="shared" si="218"/>
        <v>0</v>
      </c>
      <c r="M397" s="173">
        <f t="shared" si="218"/>
        <v>0</v>
      </c>
      <c r="N397" s="173">
        <f t="shared" si="218"/>
        <v>0</v>
      </c>
      <c r="O397" s="173">
        <f t="shared" si="218"/>
        <v>0</v>
      </c>
      <c r="P397" s="173">
        <f t="shared" si="218"/>
        <v>0</v>
      </c>
      <c r="Q397" s="173">
        <f t="shared" si="218"/>
        <v>0</v>
      </c>
      <c r="R397" s="173">
        <f t="shared" si="218"/>
        <v>0</v>
      </c>
      <c r="S397" s="173">
        <f t="shared" si="218"/>
        <v>0</v>
      </c>
      <c r="T397" s="173">
        <f>T398+T459+T467+T485+T489</f>
        <v>0</v>
      </c>
      <c r="U397" s="173">
        <f t="shared" si="218"/>
        <v>0</v>
      </c>
      <c r="V397" s="173">
        <f t="shared" si="218"/>
        <v>0</v>
      </c>
      <c r="W397" s="173">
        <f t="shared" si="218"/>
        <v>0</v>
      </c>
      <c r="X397" s="173">
        <f t="shared" si="218"/>
        <v>0</v>
      </c>
      <c r="Y397" s="173">
        <f>Y398+Y459+Y467+Y485+Y489</f>
        <v>0</v>
      </c>
      <c r="Z397" s="173">
        <f>Z398+Z459+Z467+Z485+Z489</f>
        <v>0</v>
      </c>
      <c r="AA397" s="173">
        <f t="shared" si="218"/>
        <v>0</v>
      </c>
      <c r="AB397" s="173">
        <f t="shared" si="218"/>
        <v>0</v>
      </c>
      <c r="AC397" s="173">
        <f t="shared" si="218"/>
        <v>0</v>
      </c>
      <c r="AD397" s="173">
        <f t="shared" si="218"/>
        <v>0</v>
      </c>
      <c r="AE397" s="173">
        <f t="shared" si="211"/>
        <v>0</v>
      </c>
      <c r="AF397" s="173">
        <f>AF398+AF459+AF467+AF485+AF489</f>
        <v>0</v>
      </c>
      <c r="AG397" s="173">
        <f>AG398+AG459+AG467+AG485+AG489</f>
        <v>0</v>
      </c>
      <c r="AH397" s="173">
        <f>AH398+AH459+AH467+AH485+AH489</f>
        <v>0</v>
      </c>
      <c r="AI397" s="173">
        <f t="shared" si="212"/>
        <v>0</v>
      </c>
      <c r="AJ397" s="173">
        <f>AJ398+AJ459+AJ467+AJ485+AJ489</f>
        <v>0</v>
      </c>
      <c r="AK397" s="173">
        <f>AK398+AK459+AK467+AK485+AK489</f>
        <v>0</v>
      </c>
      <c r="AL397" s="173">
        <f>AL398+AL459+AL467+AL485+AL489</f>
        <v>0</v>
      </c>
      <c r="AM397" s="173">
        <f t="shared" si="213"/>
        <v>0</v>
      </c>
      <c r="AN397" s="173">
        <f>AN398+AN459+AN467+AN485+AN489</f>
        <v>0</v>
      </c>
      <c r="AO397" s="173">
        <f>AO398+AO459+AO467+AO485+AO489</f>
        <v>0</v>
      </c>
      <c r="AP397" s="173">
        <f>AP398+AP459+AP467+AP485+AP489</f>
        <v>0</v>
      </c>
      <c r="AQ397" s="173">
        <f t="shared" si="214"/>
        <v>0</v>
      </c>
      <c r="AR397" s="173">
        <f t="shared" si="215"/>
        <v>0</v>
      </c>
    </row>
    <row r="398" spans="1:44">
      <c r="B398" s="183" t="s">
        <v>343</v>
      </c>
      <c r="C398" s="184" t="s">
        <v>211</v>
      </c>
      <c r="D398" s="185">
        <f>SUM(D399:D458)</f>
        <v>0</v>
      </c>
      <c r="E398" s="185">
        <f>SUM(E399:E458)</f>
        <v>0</v>
      </c>
      <c r="F398" s="185">
        <f t="shared" si="208"/>
        <v>0</v>
      </c>
      <c r="G398" s="185">
        <f>SUM(G399:G458)</f>
        <v>0</v>
      </c>
      <c r="H398" s="185">
        <f t="shared" si="209"/>
        <v>0</v>
      </c>
      <c r="I398" s="185">
        <f>SUM(I399:I458)</f>
        <v>0</v>
      </c>
      <c r="J398" s="185">
        <f t="shared" si="210"/>
        <v>0</v>
      </c>
      <c r="K398" s="185">
        <f t="shared" ref="K398:AP398" si="219">SUM(K399:K458)</f>
        <v>0</v>
      </c>
      <c r="L398" s="185">
        <f t="shared" si="219"/>
        <v>0</v>
      </c>
      <c r="M398" s="185">
        <f t="shared" si="219"/>
        <v>0</v>
      </c>
      <c r="N398" s="185">
        <f t="shared" si="219"/>
        <v>0</v>
      </c>
      <c r="O398" s="185">
        <f t="shared" si="219"/>
        <v>0</v>
      </c>
      <c r="P398" s="185">
        <f>SUM(P399:P458)</f>
        <v>0</v>
      </c>
      <c r="Q398" s="185">
        <f>SUM(Q399:Q458)</f>
        <v>0</v>
      </c>
      <c r="R398" s="185">
        <f t="shared" si="219"/>
        <v>0</v>
      </c>
      <c r="S398" s="185">
        <f t="shared" si="219"/>
        <v>0</v>
      </c>
      <c r="T398" s="185">
        <f>SUM(T399:T458)</f>
        <v>0</v>
      </c>
      <c r="U398" s="185">
        <f t="shared" si="219"/>
        <v>0</v>
      </c>
      <c r="V398" s="185">
        <f t="shared" si="219"/>
        <v>0</v>
      </c>
      <c r="W398" s="185">
        <f>SUM(W399:W458)</f>
        <v>0</v>
      </c>
      <c r="X398" s="185">
        <f t="shared" si="219"/>
        <v>0</v>
      </c>
      <c r="Y398" s="185">
        <f>SUM(Y399:Y458)</f>
        <v>0</v>
      </c>
      <c r="Z398" s="185">
        <f>SUM(Z399:Z458)</f>
        <v>0</v>
      </c>
      <c r="AA398" s="185">
        <f t="shared" si="219"/>
        <v>0</v>
      </c>
      <c r="AB398" s="185">
        <f t="shared" si="219"/>
        <v>0</v>
      </c>
      <c r="AC398" s="185">
        <f t="shared" si="219"/>
        <v>0</v>
      </c>
      <c r="AD398" s="185">
        <f t="shared" si="219"/>
        <v>0</v>
      </c>
      <c r="AE398" s="185">
        <f t="shared" si="211"/>
        <v>0</v>
      </c>
      <c r="AF398" s="185">
        <f t="shared" si="219"/>
        <v>0</v>
      </c>
      <c r="AG398" s="185">
        <f t="shared" si="219"/>
        <v>0</v>
      </c>
      <c r="AH398" s="185">
        <f t="shared" si="219"/>
        <v>0</v>
      </c>
      <c r="AI398" s="185">
        <f t="shared" si="212"/>
        <v>0</v>
      </c>
      <c r="AJ398" s="185">
        <f t="shared" si="219"/>
        <v>0</v>
      </c>
      <c r="AK398" s="185">
        <f t="shared" si="219"/>
        <v>0</v>
      </c>
      <c r="AL398" s="185">
        <f t="shared" si="219"/>
        <v>0</v>
      </c>
      <c r="AM398" s="185">
        <f t="shared" si="213"/>
        <v>0</v>
      </c>
      <c r="AN398" s="185">
        <f t="shared" si="219"/>
        <v>0</v>
      </c>
      <c r="AO398" s="185">
        <f t="shared" si="219"/>
        <v>0</v>
      </c>
      <c r="AP398" s="185">
        <f t="shared" si="219"/>
        <v>0</v>
      </c>
      <c r="AQ398" s="185">
        <f t="shared" si="214"/>
        <v>0</v>
      </c>
      <c r="AR398" s="185">
        <f t="shared" si="215"/>
        <v>0</v>
      </c>
    </row>
    <row r="399" spans="1:44">
      <c r="B399" s="174" t="s">
        <v>344</v>
      </c>
      <c r="C399" s="175" t="s">
        <v>212</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208"/>
        <v>0</v>
      </c>
      <c r="G399" s="176"/>
      <c r="H399" s="176">
        <f t="shared" si="209"/>
        <v>0</v>
      </c>
      <c r="I399" s="176"/>
      <c r="J399" s="176">
        <f t="shared" si="210"/>
        <v>0</v>
      </c>
      <c r="K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6">
        <f t="shared" si="211"/>
        <v>0</v>
      </c>
      <c r="AF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6">
        <f t="shared" si="212"/>
        <v>0</v>
      </c>
      <c r="AJ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6">
        <f t="shared" si="213"/>
        <v>0</v>
      </c>
      <c r="AN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6">
        <f t="shared" si="214"/>
        <v>0</v>
      </c>
      <c r="AR399" s="176">
        <f t="shared" si="215"/>
        <v>0</v>
      </c>
    </row>
    <row r="400" spans="1:44">
      <c r="B400" s="174" t="s">
        <v>1050</v>
      </c>
      <c r="C400" s="175" t="s">
        <v>1051</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208"/>
        <v>0</v>
      </c>
      <c r="G400" s="176"/>
      <c r="H400" s="176">
        <f t="shared" si="209"/>
        <v>0</v>
      </c>
      <c r="I400" s="176"/>
      <c r="J400" s="176">
        <f t="shared" si="210"/>
        <v>0</v>
      </c>
      <c r="K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6">
        <f t="shared" si="211"/>
        <v>0</v>
      </c>
      <c r="AF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6">
        <f t="shared" si="212"/>
        <v>0</v>
      </c>
      <c r="AJ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6">
        <f t="shared" si="213"/>
        <v>0</v>
      </c>
      <c r="AN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6">
        <f t="shared" si="214"/>
        <v>0</v>
      </c>
      <c r="AR400" s="176">
        <f t="shared" si="215"/>
        <v>0</v>
      </c>
    </row>
    <row r="401" spans="2:44">
      <c r="B401" s="174" t="s">
        <v>1052</v>
      </c>
      <c r="C401" s="175" t="s">
        <v>1053</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208"/>
        <v>0</v>
      </c>
      <c r="G401" s="176"/>
      <c r="H401" s="176">
        <f t="shared" si="209"/>
        <v>0</v>
      </c>
      <c r="I401" s="176"/>
      <c r="J401" s="176">
        <f t="shared" si="210"/>
        <v>0</v>
      </c>
      <c r="K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6">
        <f t="shared" si="211"/>
        <v>0</v>
      </c>
      <c r="AF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6">
        <f t="shared" si="212"/>
        <v>0</v>
      </c>
      <c r="AJ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6">
        <f t="shared" si="213"/>
        <v>0</v>
      </c>
      <c r="AN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6">
        <f t="shared" si="214"/>
        <v>0</v>
      </c>
      <c r="AR401" s="176">
        <f t="shared" si="215"/>
        <v>0</v>
      </c>
    </row>
    <row r="402" spans="2:44">
      <c r="B402" s="174" t="s">
        <v>345</v>
      </c>
      <c r="C402" s="175" t="s">
        <v>213</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si="208"/>
        <v>0</v>
      </c>
      <c r="G402" s="176"/>
      <c r="H402" s="176">
        <f t="shared" si="209"/>
        <v>0</v>
      </c>
      <c r="I402" s="176"/>
      <c r="J402" s="176">
        <f t="shared" si="210"/>
        <v>0</v>
      </c>
      <c r="K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6">
        <f t="shared" si="211"/>
        <v>0</v>
      </c>
      <c r="AF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6">
        <f t="shared" si="212"/>
        <v>0</v>
      </c>
      <c r="AJ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6">
        <f t="shared" si="213"/>
        <v>0</v>
      </c>
      <c r="AN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6">
        <f t="shared" si="214"/>
        <v>0</v>
      </c>
      <c r="AR402" s="176">
        <f t="shared" si="215"/>
        <v>0</v>
      </c>
    </row>
    <row r="403" spans="2:44">
      <c r="B403" s="174" t="s">
        <v>355</v>
      </c>
      <c r="C403" s="175" t="s">
        <v>222</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220">D403+E403</f>
        <v>0</v>
      </c>
      <c r="G403" s="176"/>
      <c r="H403" s="176">
        <f t="shared" ref="H403:H419" si="221">F403-G403</f>
        <v>0</v>
      </c>
      <c r="I403" s="176"/>
      <c r="J403" s="176">
        <f t="shared" ref="J403:J419" si="222">F403-I403</f>
        <v>0</v>
      </c>
      <c r="K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6">
        <f t="shared" ref="AE403:AE419" si="223">AB403+AC403+AD403</f>
        <v>0</v>
      </c>
      <c r="AF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6">
        <f t="shared" ref="AI403:AI419" si="224">AF403+AG403+AH403</f>
        <v>0</v>
      </c>
      <c r="AJ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6">
        <f t="shared" ref="AM403:AM419" si="225">AJ403+AK403+AL403</f>
        <v>0</v>
      </c>
      <c r="AN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6">
        <f t="shared" ref="AQ403:AQ419" si="226">AN403+AO403+AP403</f>
        <v>0</v>
      </c>
      <c r="AR403" s="176">
        <f t="shared" ref="AR403:AR419" si="227">AE403+AI403+AM403+AQ403</f>
        <v>0</v>
      </c>
    </row>
    <row r="404" spans="2:44">
      <c r="B404" s="174" t="s">
        <v>1054</v>
      </c>
      <c r="C404" s="175" t="s">
        <v>1055</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6">
        <f t="shared" si="220"/>
        <v>0</v>
      </c>
      <c r="G404" s="176"/>
      <c r="H404" s="176">
        <f t="shared" si="221"/>
        <v>0</v>
      </c>
      <c r="I404" s="176"/>
      <c r="J404" s="176">
        <f t="shared" si="222"/>
        <v>0</v>
      </c>
      <c r="K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6">
        <f t="shared" si="223"/>
        <v>0</v>
      </c>
      <c r="AF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6">
        <f t="shared" si="224"/>
        <v>0</v>
      </c>
      <c r="AJ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6">
        <f t="shared" si="225"/>
        <v>0</v>
      </c>
      <c r="AN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6">
        <f t="shared" si="226"/>
        <v>0</v>
      </c>
      <c r="AR404" s="176">
        <f t="shared" si="227"/>
        <v>0</v>
      </c>
    </row>
    <row r="405" spans="2:44">
      <c r="B405" s="174" t="s">
        <v>1056</v>
      </c>
      <c r="C405" s="175" t="s">
        <v>1057</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220"/>
        <v>0</v>
      </c>
      <c r="G405" s="176"/>
      <c r="H405" s="176">
        <f t="shared" si="221"/>
        <v>0</v>
      </c>
      <c r="I405" s="176"/>
      <c r="J405" s="176">
        <f t="shared" si="222"/>
        <v>0</v>
      </c>
      <c r="K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6">
        <f t="shared" si="223"/>
        <v>0</v>
      </c>
      <c r="AF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6">
        <f t="shared" si="224"/>
        <v>0</v>
      </c>
      <c r="AJ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6">
        <f t="shared" si="225"/>
        <v>0</v>
      </c>
      <c r="AN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6">
        <f t="shared" si="226"/>
        <v>0</v>
      </c>
      <c r="AR405" s="176">
        <f t="shared" si="227"/>
        <v>0</v>
      </c>
    </row>
    <row r="406" spans="2:44">
      <c r="B406" s="174" t="s">
        <v>1058</v>
      </c>
      <c r="C406" s="175" t="s">
        <v>1059</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220"/>
        <v>0</v>
      </c>
      <c r="G406" s="176"/>
      <c r="H406" s="176">
        <f t="shared" si="221"/>
        <v>0</v>
      </c>
      <c r="I406" s="176"/>
      <c r="J406" s="176">
        <f t="shared" si="222"/>
        <v>0</v>
      </c>
      <c r="K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6">
        <f t="shared" si="223"/>
        <v>0</v>
      </c>
      <c r="AF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6">
        <f t="shared" si="224"/>
        <v>0</v>
      </c>
      <c r="AJ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6">
        <f t="shared" si="225"/>
        <v>0</v>
      </c>
      <c r="AN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6">
        <f t="shared" si="226"/>
        <v>0</v>
      </c>
      <c r="AR406" s="176">
        <f t="shared" si="227"/>
        <v>0</v>
      </c>
    </row>
    <row r="407" spans="2:44">
      <c r="B407" s="174" t="s">
        <v>1060</v>
      </c>
      <c r="C407" s="175" t="s">
        <v>1061</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220"/>
        <v>0</v>
      </c>
      <c r="G407" s="176"/>
      <c r="H407" s="176">
        <f t="shared" si="221"/>
        <v>0</v>
      </c>
      <c r="I407" s="176"/>
      <c r="J407" s="176">
        <f t="shared" si="222"/>
        <v>0</v>
      </c>
      <c r="K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6">
        <f t="shared" si="223"/>
        <v>0</v>
      </c>
      <c r="AF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6">
        <f t="shared" si="224"/>
        <v>0</v>
      </c>
      <c r="AJ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6">
        <f t="shared" si="225"/>
        <v>0</v>
      </c>
      <c r="AN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6">
        <f t="shared" si="226"/>
        <v>0</v>
      </c>
      <c r="AR407" s="176">
        <f t="shared" si="227"/>
        <v>0</v>
      </c>
    </row>
    <row r="408" spans="2:44">
      <c r="B408" s="174" t="s">
        <v>1062</v>
      </c>
      <c r="C408" s="175" t="s">
        <v>1063</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6">
        <f t="shared" si="220"/>
        <v>0</v>
      </c>
      <c r="G408" s="176"/>
      <c r="H408" s="176">
        <f t="shared" si="221"/>
        <v>0</v>
      </c>
      <c r="I408" s="176"/>
      <c r="J408" s="176">
        <f t="shared" si="222"/>
        <v>0</v>
      </c>
      <c r="K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6">
        <f t="shared" si="223"/>
        <v>0</v>
      </c>
      <c r="AF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6">
        <f t="shared" si="224"/>
        <v>0</v>
      </c>
      <c r="AJ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6">
        <f t="shared" si="225"/>
        <v>0</v>
      </c>
      <c r="AN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6">
        <f t="shared" si="226"/>
        <v>0</v>
      </c>
      <c r="AR408" s="176">
        <f t="shared" si="227"/>
        <v>0</v>
      </c>
    </row>
    <row r="409" spans="2:44">
      <c r="B409" s="174" t="s">
        <v>1064</v>
      </c>
      <c r="C409" s="175" t="s">
        <v>1065</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220"/>
        <v>0</v>
      </c>
      <c r="G409" s="176"/>
      <c r="H409" s="176">
        <f t="shared" si="221"/>
        <v>0</v>
      </c>
      <c r="I409" s="176"/>
      <c r="J409" s="176">
        <f t="shared" si="222"/>
        <v>0</v>
      </c>
      <c r="K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6">
        <f t="shared" si="223"/>
        <v>0</v>
      </c>
      <c r="AF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6">
        <f t="shared" si="224"/>
        <v>0</v>
      </c>
      <c r="AJ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6">
        <f t="shared" si="225"/>
        <v>0</v>
      </c>
      <c r="AN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6">
        <f t="shared" si="226"/>
        <v>0</v>
      </c>
      <c r="AR409" s="176">
        <f t="shared" si="227"/>
        <v>0</v>
      </c>
    </row>
    <row r="410" spans="2:44">
      <c r="B410" s="174" t="s">
        <v>1066</v>
      </c>
      <c r="C410" s="175" t="s">
        <v>1067</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220"/>
        <v>0</v>
      </c>
      <c r="G410" s="176"/>
      <c r="H410" s="176">
        <f t="shared" si="221"/>
        <v>0</v>
      </c>
      <c r="I410" s="176"/>
      <c r="J410" s="176">
        <f t="shared" si="222"/>
        <v>0</v>
      </c>
      <c r="K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6">
        <f t="shared" si="223"/>
        <v>0</v>
      </c>
      <c r="AF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6">
        <f t="shared" si="224"/>
        <v>0</v>
      </c>
      <c r="AJ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6">
        <f t="shared" si="225"/>
        <v>0</v>
      </c>
      <c r="AN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6">
        <f t="shared" si="226"/>
        <v>0</v>
      </c>
      <c r="AR410" s="176">
        <f t="shared" si="227"/>
        <v>0</v>
      </c>
    </row>
    <row r="411" spans="2:44">
      <c r="B411" s="174" t="s">
        <v>1068</v>
      </c>
      <c r="C411" s="175" t="s">
        <v>1069</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220"/>
        <v>0</v>
      </c>
      <c r="G411" s="176"/>
      <c r="H411" s="176">
        <f t="shared" si="221"/>
        <v>0</v>
      </c>
      <c r="I411" s="176"/>
      <c r="J411" s="176">
        <f t="shared" si="222"/>
        <v>0</v>
      </c>
      <c r="K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6">
        <f t="shared" si="223"/>
        <v>0</v>
      </c>
      <c r="AF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6">
        <f t="shared" si="224"/>
        <v>0</v>
      </c>
      <c r="AJ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6">
        <f t="shared" si="225"/>
        <v>0</v>
      </c>
      <c r="AN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6">
        <f t="shared" si="226"/>
        <v>0</v>
      </c>
      <c r="AR411" s="176">
        <f t="shared" si="227"/>
        <v>0</v>
      </c>
    </row>
    <row r="412" spans="2:44">
      <c r="B412" s="174" t="s">
        <v>1070</v>
      </c>
      <c r="C412" s="175" t="s">
        <v>1071</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220"/>
        <v>0</v>
      </c>
      <c r="G412" s="176"/>
      <c r="H412" s="176">
        <f t="shared" si="221"/>
        <v>0</v>
      </c>
      <c r="I412" s="176"/>
      <c r="J412" s="176">
        <f t="shared" si="222"/>
        <v>0</v>
      </c>
      <c r="K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6">
        <f t="shared" si="223"/>
        <v>0</v>
      </c>
      <c r="AF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6">
        <f t="shared" si="224"/>
        <v>0</v>
      </c>
      <c r="AJ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6">
        <f t="shared" si="225"/>
        <v>0</v>
      </c>
      <c r="AN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6">
        <f t="shared" si="226"/>
        <v>0</v>
      </c>
      <c r="AR412" s="176">
        <f t="shared" si="227"/>
        <v>0</v>
      </c>
    </row>
    <row r="413" spans="2:44">
      <c r="B413" s="174" t="s">
        <v>1072</v>
      </c>
      <c r="C413" s="175" t="s">
        <v>1073</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220"/>
        <v>0</v>
      </c>
      <c r="G413" s="176"/>
      <c r="H413" s="176">
        <f t="shared" si="221"/>
        <v>0</v>
      </c>
      <c r="I413" s="176"/>
      <c r="J413" s="176">
        <f t="shared" si="222"/>
        <v>0</v>
      </c>
      <c r="K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6">
        <f t="shared" si="223"/>
        <v>0</v>
      </c>
      <c r="AF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6">
        <f t="shared" si="224"/>
        <v>0</v>
      </c>
      <c r="AJ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6">
        <f t="shared" si="225"/>
        <v>0</v>
      </c>
      <c r="AN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6">
        <f t="shared" si="226"/>
        <v>0</v>
      </c>
      <c r="AR413" s="176">
        <f t="shared" si="227"/>
        <v>0</v>
      </c>
    </row>
    <row r="414" spans="2:44">
      <c r="B414" s="174" t="s">
        <v>1074</v>
      </c>
      <c r="C414" s="175" t="s">
        <v>1075</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220"/>
        <v>0</v>
      </c>
      <c r="G414" s="176"/>
      <c r="H414" s="176">
        <f t="shared" si="221"/>
        <v>0</v>
      </c>
      <c r="I414" s="176"/>
      <c r="J414" s="176">
        <f t="shared" si="222"/>
        <v>0</v>
      </c>
      <c r="K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6">
        <f t="shared" si="223"/>
        <v>0</v>
      </c>
      <c r="AF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6">
        <f t="shared" si="224"/>
        <v>0</v>
      </c>
      <c r="AJ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6">
        <f t="shared" si="225"/>
        <v>0</v>
      </c>
      <c r="AN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6">
        <f t="shared" si="226"/>
        <v>0</v>
      </c>
      <c r="AR414" s="176">
        <f t="shared" si="227"/>
        <v>0</v>
      </c>
    </row>
    <row r="415" spans="2:44">
      <c r="B415" s="174" t="s">
        <v>1076</v>
      </c>
      <c r="C415" s="175" t="s">
        <v>1077</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220"/>
        <v>0</v>
      </c>
      <c r="G415" s="176"/>
      <c r="H415" s="176">
        <f t="shared" si="221"/>
        <v>0</v>
      </c>
      <c r="I415" s="176"/>
      <c r="J415" s="176">
        <f t="shared" si="222"/>
        <v>0</v>
      </c>
      <c r="K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6">
        <f t="shared" si="223"/>
        <v>0</v>
      </c>
      <c r="AF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6">
        <f t="shared" si="224"/>
        <v>0</v>
      </c>
      <c r="AJ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6">
        <f t="shared" si="225"/>
        <v>0</v>
      </c>
      <c r="AN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6">
        <f t="shared" si="226"/>
        <v>0</v>
      </c>
      <c r="AR415" s="176">
        <f t="shared" si="227"/>
        <v>0</v>
      </c>
    </row>
    <row r="416" spans="2:44">
      <c r="B416" s="174" t="s">
        <v>1078</v>
      </c>
      <c r="C416" s="175" t="s">
        <v>1079</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220"/>
        <v>0</v>
      </c>
      <c r="G416" s="176"/>
      <c r="H416" s="176">
        <f t="shared" si="221"/>
        <v>0</v>
      </c>
      <c r="I416" s="176"/>
      <c r="J416" s="176">
        <f t="shared" si="222"/>
        <v>0</v>
      </c>
      <c r="K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6">
        <f t="shared" si="223"/>
        <v>0</v>
      </c>
      <c r="AF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6">
        <f t="shared" si="224"/>
        <v>0</v>
      </c>
      <c r="AJ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6">
        <f t="shared" si="225"/>
        <v>0</v>
      </c>
      <c r="AN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6">
        <f t="shared" si="226"/>
        <v>0</v>
      </c>
      <c r="AR416" s="176">
        <f t="shared" si="227"/>
        <v>0</v>
      </c>
    </row>
    <row r="417" spans="2:44">
      <c r="B417" s="174" t="s">
        <v>1080</v>
      </c>
      <c r="C417" s="175" t="s">
        <v>1081</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220"/>
        <v>0</v>
      </c>
      <c r="G417" s="176"/>
      <c r="H417" s="176">
        <f t="shared" si="221"/>
        <v>0</v>
      </c>
      <c r="I417" s="176"/>
      <c r="J417" s="176">
        <f t="shared" si="222"/>
        <v>0</v>
      </c>
      <c r="K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6">
        <f t="shared" si="223"/>
        <v>0</v>
      </c>
      <c r="AF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6">
        <f t="shared" si="224"/>
        <v>0</v>
      </c>
      <c r="AJ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6">
        <f t="shared" si="225"/>
        <v>0</v>
      </c>
      <c r="AN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6">
        <f t="shared" si="226"/>
        <v>0</v>
      </c>
      <c r="AR417" s="176">
        <f t="shared" si="227"/>
        <v>0</v>
      </c>
    </row>
    <row r="418" spans="2:44">
      <c r="B418" s="174" t="s">
        <v>1082</v>
      </c>
      <c r="C418" s="175" t="s">
        <v>1083</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220"/>
        <v>0</v>
      </c>
      <c r="G418" s="176"/>
      <c r="H418" s="176">
        <f t="shared" si="221"/>
        <v>0</v>
      </c>
      <c r="I418" s="176"/>
      <c r="J418" s="176">
        <f t="shared" si="222"/>
        <v>0</v>
      </c>
      <c r="K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6">
        <f t="shared" si="223"/>
        <v>0</v>
      </c>
      <c r="AF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6">
        <f t="shared" si="224"/>
        <v>0</v>
      </c>
      <c r="AJ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6">
        <f t="shared" si="225"/>
        <v>0</v>
      </c>
      <c r="AN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6">
        <f t="shared" si="226"/>
        <v>0</v>
      </c>
      <c r="AR418" s="176">
        <f t="shared" si="227"/>
        <v>0</v>
      </c>
    </row>
    <row r="419" spans="2:44">
      <c r="B419" s="174" t="s">
        <v>1084</v>
      </c>
      <c r="C419" s="175" t="s">
        <v>1085</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220"/>
        <v>0</v>
      </c>
      <c r="G419" s="176"/>
      <c r="H419" s="176">
        <f t="shared" si="221"/>
        <v>0</v>
      </c>
      <c r="I419" s="176"/>
      <c r="J419" s="176">
        <f t="shared" si="222"/>
        <v>0</v>
      </c>
      <c r="K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6">
        <f t="shared" si="223"/>
        <v>0</v>
      </c>
      <c r="AF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6">
        <f t="shared" si="224"/>
        <v>0</v>
      </c>
      <c r="AJ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6">
        <f t="shared" si="225"/>
        <v>0</v>
      </c>
      <c r="AN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6">
        <f t="shared" si="226"/>
        <v>0</v>
      </c>
      <c r="AR419" s="176">
        <f t="shared" si="227"/>
        <v>0</v>
      </c>
    </row>
    <row r="420" spans="2:44">
      <c r="B420" s="174" t="s">
        <v>1086</v>
      </c>
      <c r="C420" s="175" t="s">
        <v>1087</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228">D420+E420</f>
        <v>0</v>
      </c>
      <c r="G420" s="176"/>
      <c r="H420" s="176">
        <f t="shared" ref="H420:H428" si="229">F420-G420</f>
        <v>0</v>
      </c>
      <c r="I420" s="176"/>
      <c r="J420" s="176">
        <f t="shared" ref="J420:J428" si="230">F420-I420</f>
        <v>0</v>
      </c>
      <c r="K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6">
        <f t="shared" ref="AE420:AE428" si="231">AB420+AC420+AD420</f>
        <v>0</v>
      </c>
      <c r="AF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6">
        <f t="shared" ref="AI420:AI428" si="232">AF420+AG420+AH420</f>
        <v>0</v>
      </c>
      <c r="AJ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6">
        <f t="shared" ref="AM420:AM428" si="233">AJ420+AK420+AL420</f>
        <v>0</v>
      </c>
      <c r="AN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6">
        <f t="shared" ref="AQ420:AQ428" si="234">AN420+AO420+AP420</f>
        <v>0</v>
      </c>
      <c r="AR420" s="176">
        <f t="shared" ref="AR420:AR428" si="235">AE420+AI420+AM420+AQ420</f>
        <v>0</v>
      </c>
    </row>
    <row r="421" spans="2:44">
      <c r="B421" s="174" t="s">
        <v>1088</v>
      </c>
      <c r="C421" s="175" t="s">
        <v>1089</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228"/>
        <v>0</v>
      </c>
      <c r="G421" s="176"/>
      <c r="H421" s="176">
        <f t="shared" si="229"/>
        <v>0</v>
      </c>
      <c r="I421" s="176"/>
      <c r="J421" s="176">
        <f t="shared" si="230"/>
        <v>0</v>
      </c>
      <c r="K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6">
        <f t="shared" si="231"/>
        <v>0</v>
      </c>
      <c r="AF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6">
        <f t="shared" si="232"/>
        <v>0</v>
      </c>
      <c r="AJ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6">
        <f t="shared" si="233"/>
        <v>0</v>
      </c>
      <c r="AN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6">
        <f t="shared" si="234"/>
        <v>0</v>
      </c>
      <c r="AR421" s="176">
        <f t="shared" si="235"/>
        <v>0</v>
      </c>
    </row>
    <row r="422" spans="2:44">
      <c r="B422" s="174" t="s">
        <v>1090</v>
      </c>
      <c r="C422" s="175" t="s">
        <v>1091</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228"/>
        <v>0</v>
      </c>
      <c r="G422" s="176"/>
      <c r="H422" s="176">
        <f t="shared" si="229"/>
        <v>0</v>
      </c>
      <c r="I422" s="176"/>
      <c r="J422" s="176">
        <f t="shared" si="230"/>
        <v>0</v>
      </c>
      <c r="K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6">
        <f t="shared" si="231"/>
        <v>0</v>
      </c>
      <c r="AF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6">
        <f t="shared" si="232"/>
        <v>0</v>
      </c>
      <c r="AJ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6">
        <f t="shared" si="233"/>
        <v>0</v>
      </c>
      <c r="AN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6">
        <f t="shared" si="234"/>
        <v>0</v>
      </c>
      <c r="AR422" s="176">
        <f t="shared" si="235"/>
        <v>0</v>
      </c>
    </row>
    <row r="423" spans="2:44">
      <c r="B423" s="174" t="s">
        <v>1092</v>
      </c>
      <c r="C423" s="175" t="s">
        <v>1093</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228"/>
        <v>0</v>
      </c>
      <c r="G423" s="176"/>
      <c r="H423" s="176">
        <f t="shared" si="229"/>
        <v>0</v>
      </c>
      <c r="I423" s="176"/>
      <c r="J423" s="176">
        <f t="shared" si="230"/>
        <v>0</v>
      </c>
      <c r="K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6">
        <f t="shared" si="231"/>
        <v>0</v>
      </c>
      <c r="AF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6">
        <f t="shared" si="232"/>
        <v>0</v>
      </c>
      <c r="AJ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6">
        <f t="shared" si="233"/>
        <v>0</v>
      </c>
      <c r="AN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6">
        <f t="shared" si="234"/>
        <v>0</v>
      </c>
      <c r="AR423" s="176">
        <f t="shared" si="235"/>
        <v>0</v>
      </c>
    </row>
    <row r="424" spans="2:44">
      <c r="B424" s="174" t="s">
        <v>1094</v>
      </c>
      <c r="C424" s="175" t="s">
        <v>1095</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228"/>
        <v>0</v>
      </c>
      <c r="G424" s="176"/>
      <c r="H424" s="176">
        <f t="shared" si="229"/>
        <v>0</v>
      </c>
      <c r="I424" s="176"/>
      <c r="J424" s="176">
        <f t="shared" si="230"/>
        <v>0</v>
      </c>
      <c r="K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6">
        <f t="shared" si="231"/>
        <v>0</v>
      </c>
      <c r="AF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6">
        <f t="shared" si="232"/>
        <v>0</v>
      </c>
      <c r="AJ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6">
        <f t="shared" si="233"/>
        <v>0</v>
      </c>
      <c r="AN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6">
        <f t="shared" si="234"/>
        <v>0</v>
      </c>
      <c r="AR424" s="176">
        <f t="shared" si="235"/>
        <v>0</v>
      </c>
    </row>
    <row r="425" spans="2:44">
      <c r="B425" s="174" t="s">
        <v>1096</v>
      </c>
      <c r="C425" s="175" t="s">
        <v>1097</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228"/>
        <v>0</v>
      </c>
      <c r="G425" s="176"/>
      <c r="H425" s="176">
        <f t="shared" si="229"/>
        <v>0</v>
      </c>
      <c r="I425" s="176"/>
      <c r="J425" s="176">
        <f t="shared" si="230"/>
        <v>0</v>
      </c>
      <c r="K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6">
        <f t="shared" si="231"/>
        <v>0</v>
      </c>
      <c r="AF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6">
        <f t="shared" si="232"/>
        <v>0</v>
      </c>
      <c r="AJ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6">
        <f t="shared" si="233"/>
        <v>0</v>
      </c>
      <c r="AN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6">
        <f t="shared" si="234"/>
        <v>0</v>
      </c>
      <c r="AR425" s="176">
        <f t="shared" si="235"/>
        <v>0</v>
      </c>
    </row>
    <row r="426" spans="2:44">
      <c r="B426" s="174" t="s">
        <v>356</v>
      </c>
      <c r="C426" s="175" t="s">
        <v>1098</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228"/>
        <v>0</v>
      </c>
      <c r="G426" s="176"/>
      <c r="H426" s="176">
        <f t="shared" si="229"/>
        <v>0</v>
      </c>
      <c r="I426" s="176"/>
      <c r="J426" s="176">
        <f t="shared" si="230"/>
        <v>0</v>
      </c>
      <c r="K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6">
        <f t="shared" si="231"/>
        <v>0</v>
      </c>
      <c r="AF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6">
        <f t="shared" si="232"/>
        <v>0</v>
      </c>
      <c r="AJ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6">
        <f t="shared" si="233"/>
        <v>0</v>
      </c>
      <c r="AN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6">
        <f t="shared" si="234"/>
        <v>0</v>
      </c>
      <c r="AR426" s="176">
        <f t="shared" si="235"/>
        <v>0</v>
      </c>
    </row>
    <row r="427" spans="2:44">
      <c r="B427" s="174" t="s">
        <v>1099</v>
      </c>
      <c r="C427" s="175" t="s">
        <v>1100</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228"/>
        <v>0</v>
      </c>
      <c r="G427" s="176"/>
      <c r="H427" s="176">
        <f t="shared" si="229"/>
        <v>0</v>
      </c>
      <c r="I427" s="176"/>
      <c r="J427" s="176">
        <f t="shared" si="230"/>
        <v>0</v>
      </c>
      <c r="K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6">
        <f t="shared" si="231"/>
        <v>0</v>
      </c>
      <c r="AF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6">
        <f t="shared" si="232"/>
        <v>0</v>
      </c>
      <c r="AJ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6">
        <f t="shared" si="233"/>
        <v>0</v>
      </c>
      <c r="AN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6">
        <f t="shared" si="234"/>
        <v>0</v>
      </c>
      <c r="AR427" s="176">
        <f t="shared" si="235"/>
        <v>0</v>
      </c>
    </row>
    <row r="428" spans="2:44">
      <c r="B428" s="174" t="s">
        <v>1101</v>
      </c>
      <c r="C428" s="175" t="s">
        <v>1091</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228"/>
        <v>0</v>
      </c>
      <c r="G428" s="176"/>
      <c r="H428" s="176">
        <f t="shared" si="229"/>
        <v>0</v>
      </c>
      <c r="I428" s="176"/>
      <c r="J428" s="176">
        <f t="shared" si="230"/>
        <v>0</v>
      </c>
      <c r="K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6">
        <f t="shared" si="231"/>
        <v>0</v>
      </c>
      <c r="AF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6">
        <f t="shared" si="232"/>
        <v>0</v>
      </c>
      <c r="AJ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6">
        <f t="shared" si="233"/>
        <v>0</v>
      </c>
      <c r="AN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6">
        <f t="shared" si="234"/>
        <v>0</v>
      </c>
      <c r="AR428" s="176">
        <f t="shared" si="235"/>
        <v>0</v>
      </c>
    </row>
    <row r="429" spans="2:44">
      <c r="B429" s="174" t="s">
        <v>1102</v>
      </c>
      <c r="C429" s="175" t="s">
        <v>1103</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236">D429+E429</f>
        <v>0</v>
      </c>
      <c r="G429" s="176"/>
      <c r="H429" s="176">
        <f t="shared" ref="H429:H444" si="237">F429-G429</f>
        <v>0</v>
      </c>
      <c r="I429" s="176"/>
      <c r="J429" s="176">
        <f t="shared" ref="J429:J444" si="238">F429-I429</f>
        <v>0</v>
      </c>
      <c r="K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6">
        <f t="shared" ref="AE429:AE444" si="239">AB429+AC429+AD429</f>
        <v>0</v>
      </c>
      <c r="AF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6">
        <f t="shared" ref="AI429:AI444" si="240">AF429+AG429+AH429</f>
        <v>0</v>
      </c>
      <c r="AJ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6">
        <f t="shared" ref="AM429:AM444" si="241">AJ429+AK429+AL429</f>
        <v>0</v>
      </c>
      <c r="AN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6">
        <f t="shared" ref="AQ429:AQ444" si="242">AN429+AO429+AP429</f>
        <v>0</v>
      </c>
      <c r="AR429" s="176">
        <f t="shared" ref="AR429:AR444" si="243">AE429+AI429+AM429+AQ429</f>
        <v>0</v>
      </c>
    </row>
    <row r="430" spans="2:44">
      <c r="B430" s="174" t="s">
        <v>1104</v>
      </c>
      <c r="C430" s="175" t="s">
        <v>1105</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236"/>
        <v>0</v>
      </c>
      <c r="G430" s="176"/>
      <c r="H430" s="176">
        <f t="shared" si="237"/>
        <v>0</v>
      </c>
      <c r="I430" s="176"/>
      <c r="J430" s="176">
        <f t="shared" si="238"/>
        <v>0</v>
      </c>
      <c r="K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6">
        <f t="shared" si="239"/>
        <v>0</v>
      </c>
      <c r="AF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6">
        <f t="shared" si="240"/>
        <v>0</v>
      </c>
      <c r="AJ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6">
        <f t="shared" si="241"/>
        <v>0</v>
      </c>
      <c r="AN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6">
        <f t="shared" si="242"/>
        <v>0</v>
      </c>
      <c r="AR430" s="176">
        <f t="shared" si="243"/>
        <v>0</v>
      </c>
    </row>
    <row r="431" spans="2:44">
      <c r="B431" s="174" t="s">
        <v>1106</v>
      </c>
      <c r="C431" s="175" t="s">
        <v>1107</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236"/>
        <v>0</v>
      </c>
      <c r="G431" s="176"/>
      <c r="H431" s="176">
        <f t="shared" si="237"/>
        <v>0</v>
      </c>
      <c r="I431" s="176"/>
      <c r="J431" s="176">
        <f t="shared" si="238"/>
        <v>0</v>
      </c>
      <c r="K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6">
        <f t="shared" si="239"/>
        <v>0</v>
      </c>
      <c r="AF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6">
        <f t="shared" si="240"/>
        <v>0</v>
      </c>
      <c r="AJ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6">
        <f t="shared" si="241"/>
        <v>0</v>
      </c>
      <c r="AN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6">
        <f t="shared" si="242"/>
        <v>0</v>
      </c>
      <c r="AR431" s="176">
        <f t="shared" si="243"/>
        <v>0</v>
      </c>
    </row>
    <row r="432" spans="2:44">
      <c r="B432" s="174" t="s">
        <v>1108</v>
      </c>
      <c r="C432" s="175" t="s">
        <v>1109</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236"/>
        <v>0</v>
      </c>
      <c r="G432" s="176"/>
      <c r="H432" s="176">
        <f t="shared" si="237"/>
        <v>0</v>
      </c>
      <c r="I432" s="176"/>
      <c r="J432" s="176">
        <f t="shared" si="238"/>
        <v>0</v>
      </c>
      <c r="K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6">
        <f t="shared" si="239"/>
        <v>0</v>
      </c>
      <c r="AF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6">
        <f t="shared" si="240"/>
        <v>0</v>
      </c>
      <c r="AJ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6">
        <f t="shared" si="241"/>
        <v>0</v>
      </c>
      <c r="AN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6">
        <f t="shared" si="242"/>
        <v>0</v>
      </c>
      <c r="AR432" s="176">
        <f t="shared" si="243"/>
        <v>0</v>
      </c>
    </row>
    <row r="433" spans="2:44">
      <c r="B433" s="174" t="s">
        <v>1110</v>
      </c>
      <c r="C433" s="175" t="s">
        <v>1111</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236"/>
        <v>0</v>
      </c>
      <c r="G433" s="176"/>
      <c r="H433" s="176">
        <f t="shared" si="237"/>
        <v>0</v>
      </c>
      <c r="I433" s="176"/>
      <c r="J433" s="176">
        <f t="shared" si="238"/>
        <v>0</v>
      </c>
      <c r="K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6">
        <f t="shared" si="239"/>
        <v>0</v>
      </c>
      <c r="AF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6">
        <f t="shared" si="240"/>
        <v>0</v>
      </c>
      <c r="AJ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6">
        <f t="shared" si="241"/>
        <v>0</v>
      </c>
      <c r="AN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6">
        <f t="shared" si="242"/>
        <v>0</v>
      </c>
      <c r="AR433" s="176">
        <f t="shared" si="243"/>
        <v>0</v>
      </c>
    </row>
    <row r="434" spans="2:44">
      <c r="B434" s="174" t="s">
        <v>1112</v>
      </c>
      <c r="C434" s="175" t="s">
        <v>1113</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236"/>
        <v>0</v>
      </c>
      <c r="G434" s="176"/>
      <c r="H434" s="176">
        <f t="shared" si="237"/>
        <v>0</v>
      </c>
      <c r="I434" s="176"/>
      <c r="J434" s="176">
        <f t="shared" si="238"/>
        <v>0</v>
      </c>
      <c r="K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6">
        <f t="shared" si="239"/>
        <v>0</v>
      </c>
      <c r="AF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6">
        <f t="shared" si="240"/>
        <v>0</v>
      </c>
      <c r="AJ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6">
        <f t="shared" si="241"/>
        <v>0</v>
      </c>
      <c r="AN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6">
        <f t="shared" si="242"/>
        <v>0</v>
      </c>
      <c r="AR434" s="176">
        <f t="shared" si="243"/>
        <v>0</v>
      </c>
    </row>
    <row r="435" spans="2:44">
      <c r="B435" s="174" t="s">
        <v>1114</v>
      </c>
      <c r="C435" s="175" t="s">
        <v>1115</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236"/>
        <v>0</v>
      </c>
      <c r="G435" s="176"/>
      <c r="H435" s="176">
        <f t="shared" si="237"/>
        <v>0</v>
      </c>
      <c r="I435" s="176"/>
      <c r="J435" s="176">
        <f t="shared" si="238"/>
        <v>0</v>
      </c>
      <c r="K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6">
        <f t="shared" si="239"/>
        <v>0</v>
      </c>
      <c r="AF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6">
        <f t="shared" si="240"/>
        <v>0</v>
      </c>
      <c r="AJ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6">
        <f t="shared" si="241"/>
        <v>0</v>
      </c>
      <c r="AN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6">
        <f t="shared" si="242"/>
        <v>0</v>
      </c>
      <c r="AR435" s="176">
        <f t="shared" si="243"/>
        <v>0</v>
      </c>
    </row>
    <row r="436" spans="2:44">
      <c r="B436" s="174" t="s">
        <v>1116</v>
      </c>
      <c r="C436" s="175" t="s">
        <v>1117</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236"/>
        <v>0</v>
      </c>
      <c r="G436" s="176"/>
      <c r="H436" s="176">
        <f t="shared" si="237"/>
        <v>0</v>
      </c>
      <c r="I436" s="176"/>
      <c r="J436" s="176">
        <f t="shared" si="238"/>
        <v>0</v>
      </c>
      <c r="K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6">
        <f t="shared" si="239"/>
        <v>0</v>
      </c>
      <c r="AF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6">
        <f t="shared" si="240"/>
        <v>0</v>
      </c>
      <c r="AJ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6">
        <f t="shared" si="241"/>
        <v>0</v>
      </c>
      <c r="AN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6">
        <f t="shared" si="242"/>
        <v>0</v>
      </c>
      <c r="AR436" s="176">
        <f t="shared" si="243"/>
        <v>0</v>
      </c>
    </row>
    <row r="437" spans="2:44">
      <c r="B437" s="174" t="s">
        <v>1118</v>
      </c>
      <c r="C437" s="175" t="s">
        <v>1119</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236"/>
        <v>0</v>
      </c>
      <c r="G437" s="176"/>
      <c r="H437" s="176">
        <f t="shared" si="237"/>
        <v>0</v>
      </c>
      <c r="I437" s="176"/>
      <c r="J437" s="176">
        <f t="shared" si="238"/>
        <v>0</v>
      </c>
      <c r="K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6">
        <f t="shared" si="239"/>
        <v>0</v>
      </c>
      <c r="AF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6">
        <f t="shared" si="240"/>
        <v>0</v>
      </c>
      <c r="AJ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6">
        <f t="shared" si="241"/>
        <v>0</v>
      </c>
      <c r="AN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6">
        <f t="shared" si="242"/>
        <v>0</v>
      </c>
      <c r="AR437" s="176">
        <f t="shared" si="243"/>
        <v>0</v>
      </c>
    </row>
    <row r="438" spans="2:44">
      <c r="B438" s="174" t="s">
        <v>1120</v>
      </c>
      <c r="C438" s="175" t="s">
        <v>1121</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236"/>
        <v>0</v>
      </c>
      <c r="G438" s="176"/>
      <c r="H438" s="176">
        <f t="shared" si="237"/>
        <v>0</v>
      </c>
      <c r="I438" s="176"/>
      <c r="J438" s="176">
        <f t="shared" si="238"/>
        <v>0</v>
      </c>
      <c r="K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6">
        <f t="shared" si="239"/>
        <v>0</v>
      </c>
      <c r="AF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6">
        <f t="shared" si="240"/>
        <v>0</v>
      </c>
      <c r="AJ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6">
        <f t="shared" si="241"/>
        <v>0</v>
      </c>
      <c r="AN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6">
        <f t="shared" si="242"/>
        <v>0</v>
      </c>
      <c r="AR438" s="176">
        <f t="shared" si="243"/>
        <v>0</v>
      </c>
    </row>
    <row r="439" spans="2:44">
      <c r="B439" s="174" t="s">
        <v>1122</v>
      </c>
      <c r="C439" s="175" t="s">
        <v>1123</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236"/>
        <v>0</v>
      </c>
      <c r="G439" s="176"/>
      <c r="H439" s="176">
        <f t="shared" si="237"/>
        <v>0</v>
      </c>
      <c r="I439" s="176"/>
      <c r="J439" s="176">
        <f t="shared" si="238"/>
        <v>0</v>
      </c>
      <c r="K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6">
        <f t="shared" si="239"/>
        <v>0</v>
      </c>
      <c r="AF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6">
        <f t="shared" si="240"/>
        <v>0</v>
      </c>
      <c r="AJ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6">
        <f t="shared" si="241"/>
        <v>0</v>
      </c>
      <c r="AN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6">
        <f t="shared" si="242"/>
        <v>0</v>
      </c>
      <c r="AR439" s="176">
        <f t="shared" si="243"/>
        <v>0</v>
      </c>
    </row>
    <row r="440" spans="2:44">
      <c r="B440" s="174" t="s">
        <v>1124</v>
      </c>
      <c r="C440" s="175" t="s">
        <v>1125</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236"/>
        <v>0</v>
      </c>
      <c r="G440" s="176"/>
      <c r="H440" s="176">
        <f t="shared" si="237"/>
        <v>0</v>
      </c>
      <c r="I440" s="176"/>
      <c r="J440" s="176">
        <f t="shared" si="238"/>
        <v>0</v>
      </c>
      <c r="K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6">
        <f t="shared" si="239"/>
        <v>0</v>
      </c>
      <c r="AF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6">
        <f t="shared" si="240"/>
        <v>0</v>
      </c>
      <c r="AJ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6">
        <f t="shared" si="241"/>
        <v>0</v>
      </c>
      <c r="AN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6">
        <f t="shared" si="242"/>
        <v>0</v>
      </c>
      <c r="AR440" s="176">
        <f t="shared" si="243"/>
        <v>0</v>
      </c>
    </row>
    <row r="441" spans="2:44">
      <c r="B441" s="174" t="s">
        <v>1126</v>
      </c>
      <c r="C441" s="175" t="s">
        <v>1127</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236"/>
        <v>0</v>
      </c>
      <c r="G441" s="176"/>
      <c r="H441" s="176">
        <f t="shared" si="237"/>
        <v>0</v>
      </c>
      <c r="I441" s="176"/>
      <c r="J441" s="176">
        <f t="shared" si="238"/>
        <v>0</v>
      </c>
      <c r="K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6">
        <f t="shared" si="239"/>
        <v>0</v>
      </c>
      <c r="AF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6">
        <f t="shared" si="240"/>
        <v>0</v>
      </c>
      <c r="AJ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6">
        <f t="shared" si="241"/>
        <v>0</v>
      </c>
      <c r="AN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6">
        <f t="shared" si="242"/>
        <v>0</v>
      </c>
      <c r="AR441" s="176">
        <f t="shared" si="243"/>
        <v>0</v>
      </c>
    </row>
    <row r="442" spans="2:44">
      <c r="B442" s="174" t="s">
        <v>1128</v>
      </c>
      <c r="C442" s="175" t="s">
        <v>1129</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236"/>
        <v>0</v>
      </c>
      <c r="G442" s="176"/>
      <c r="H442" s="176">
        <f t="shared" si="237"/>
        <v>0</v>
      </c>
      <c r="I442" s="176"/>
      <c r="J442" s="176">
        <f t="shared" si="238"/>
        <v>0</v>
      </c>
      <c r="K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6">
        <f t="shared" si="239"/>
        <v>0</v>
      </c>
      <c r="AF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6">
        <f t="shared" si="240"/>
        <v>0</v>
      </c>
      <c r="AJ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6">
        <f t="shared" si="241"/>
        <v>0</v>
      </c>
      <c r="AN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6">
        <f t="shared" si="242"/>
        <v>0</v>
      </c>
      <c r="AR442" s="176">
        <f t="shared" si="243"/>
        <v>0</v>
      </c>
    </row>
    <row r="443" spans="2:44">
      <c r="B443" s="174" t="s">
        <v>1130</v>
      </c>
      <c r="C443" s="175" t="s">
        <v>1131</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236"/>
        <v>0</v>
      </c>
      <c r="G443" s="176"/>
      <c r="H443" s="176">
        <f t="shared" si="237"/>
        <v>0</v>
      </c>
      <c r="I443" s="176"/>
      <c r="J443" s="176">
        <f t="shared" si="238"/>
        <v>0</v>
      </c>
      <c r="K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6">
        <f t="shared" si="239"/>
        <v>0</v>
      </c>
      <c r="AF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6">
        <f t="shared" si="240"/>
        <v>0</v>
      </c>
      <c r="AJ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6">
        <f t="shared" si="241"/>
        <v>0</v>
      </c>
      <c r="AN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6">
        <f t="shared" si="242"/>
        <v>0</v>
      </c>
      <c r="AR443" s="176">
        <f t="shared" si="243"/>
        <v>0</v>
      </c>
    </row>
    <row r="444" spans="2:44">
      <c r="B444" s="174" t="s">
        <v>1132</v>
      </c>
      <c r="C444" s="175" t="s">
        <v>1133</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236"/>
        <v>0</v>
      </c>
      <c r="G444" s="176"/>
      <c r="H444" s="176">
        <f t="shared" si="237"/>
        <v>0</v>
      </c>
      <c r="I444" s="176"/>
      <c r="J444" s="176">
        <f t="shared" si="238"/>
        <v>0</v>
      </c>
      <c r="K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6">
        <f t="shared" si="239"/>
        <v>0</v>
      </c>
      <c r="AF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6">
        <f t="shared" si="240"/>
        <v>0</v>
      </c>
      <c r="AJ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6">
        <f t="shared" si="241"/>
        <v>0</v>
      </c>
      <c r="AN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6">
        <f t="shared" si="242"/>
        <v>0</v>
      </c>
      <c r="AR444" s="176">
        <f t="shared" si="243"/>
        <v>0</v>
      </c>
    </row>
    <row r="445" spans="2:44">
      <c r="B445" s="174" t="s">
        <v>1134</v>
      </c>
      <c r="C445" s="175" t="s">
        <v>1135</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 t="shared" ref="F445:F476" si="244">D445+E445</f>
        <v>0</v>
      </c>
      <c r="G445" s="176"/>
      <c r="H445" s="176">
        <f t="shared" ref="H445:H476" si="245">F445-G445</f>
        <v>0</v>
      </c>
      <c r="I445" s="176"/>
      <c r="J445" s="176">
        <f t="shared" ref="J445:J476" si="246">F445-I445</f>
        <v>0</v>
      </c>
      <c r="K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6">
        <f t="shared" ref="AE445:AE476" si="247">AB445+AC445+AD445</f>
        <v>0</v>
      </c>
      <c r="AF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6">
        <f t="shared" ref="AI445:AI476" si="248">AF445+AG445+AH445</f>
        <v>0</v>
      </c>
      <c r="AJ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6">
        <f t="shared" ref="AM445:AM476" si="249">AJ445+AK445+AL445</f>
        <v>0</v>
      </c>
      <c r="AN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6">
        <f t="shared" ref="AQ445:AQ476" si="250">AN445+AO445+AP445</f>
        <v>0</v>
      </c>
      <c r="AR445" s="176">
        <f t="shared" ref="AR445:AR476" si="251">AE445+AI445+AM445+AQ445</f>
        <v>0</v>
      </c>
    </row>
    <row r="446" spans="2:44">
      <c r="B446" s="174" t="s">
        <v>1136</v>
      </c>
      <c r="C446" s="175" t="s">
        <v>1137</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 t="shared" si="244"/>
        <v>0</v>
      </c>
      <c r="G446" s="176"/>
      <c r="H446" s="176">
        <f t="shared" si="245"/>
        <v>0</v>
      </c>
      <c r="I446" s="176"/>
      <c r="J446" s="176">
        <f t="shared" si="246"/>
        <v>0</v>
      </c>
      <c r="K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6">
        <f t="shared" si="247"/>
        <v>0</v>
      </c>
      <c r="AF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6">
        <f t="shared" si="248"/>
        <v>0</v>
      </c>
      <c r="AJ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6">
        <f t="shared" si="249"/>
        <v>0</v>
      </c>
      <c r="AN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6">
        <f t="shared" si="250"/>
        <v>0</v>
      </c>
      <c r="AR446" s="176">
        <f t="shared" si="251"/>
        <v>0</v>
      </c>
    </row>
    <row r="447" spans="2:44">
      <c r="B447" s="174" t="s">
        <v>1138</v>
      </c>
      <c r="C447" s="175" t="s">
        <v>1139</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 t="shared" si="244"/>
        <v>0</v>
      </c>
      <c r="G447" s="176"/>
      <c r="H447" s="176">
        <f t="shared" si="245"/>
        <v>0</v>
      </c>
      <c r="I447" s="176"/>
      <c r="J447" s="176">
        <f t="shared" si="246"/>
        <v>0</v>
      </c>
      <c r="K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6">
        <f t="shared" si="247"/>
        <v>0</v>
      </c>
      <c r="AF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6">
        <f t="shared" si="248"/>
        <v>0</v>
      </c>
      <c r="AJ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6">
        <f t="shared" si="249"/>
        <v>0</v>
      </c>
      <c r="AN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6">
        <f t="shared" si="250"/>
        <v>0</v>
      </c>
      <c r="AR447" s="176">
        <f t="shared" si="251"/>
        <v>0</v>
      </c>
    </row>
    <row r="448" spans="2:44">
      <c r="B448" s="174" t="s">
        <v>1140</v>
      </c>
      <c r="C448" s="175" t="s">
        <v>1141</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 t="shared" si="244"/>
        <v>0</v>
      </c>
      <c r="G448" s="176"/>
      <c r="H448" s="176">
        <f t="shared" si="245"/>
        <v>0</v>
      </c>
      <c r="I448" s="176"/>
      <c r="J448" s="176">
        <f t="shared" si="246"/>
        <v>0</v>
      </c>
      <c r="K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6">
        <f t="shared" si="247"/>
        <v>0</v>
      </c>
      <c r="AF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6">
        <f t="shared" si="248"/>
        <v>0</v>
      </c>
      <c r="AJ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6">
        <f t="shared" si="249"/>
        <v>0</v>
      </c>
      <c r="AN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6">
        <f t="shared" si="250"/>
        <v>0</v>
      </c>
      <c r="AR448" s="176">
        <f t="shared" si="251"/>
        <v>0</v>
      </c>
    </row>
    <row r="449" spans="2:44">
      <c r="B449" s="174" t="s">
        <v>1142</v>
      </c>
      <c r="C449" s="175" t="s">
        <v>1143</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si="244"/>
        <v>0</v>
      </c>
      <c r="G449" s="176"/>
      <c r="H449" s="176">
        <f t="shared" si="245"/>
        <v>0</v>
      </c>
      <c r="I449" s="176"/>
      <c r="J449" s="176">
        <f t="shared" si="246"/>
        <v>0</v>
      </c>
      <c r="K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6">
        <f t="shared" si="247"/>
        <v>0</v>
      </c>
      <c r="AF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6">
        <f t="shared" si="248"/>
        <v>0</v>
      </c>
      <c r="AJ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6">
        <f t="shared" si="249"/>
        <v>0</v>
      </c>
      <c r="AN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6">
        <f t="shared" si="250"/>
        <v>0</v>
      </c>
      <c r="AR449" s="176">
        <f t="shared" si="251"/>
        <v>0</v>
      </c>
    </row>
    <row r="450" spans="2:44">
      <c r="B450" s="174" t="s">
        <v>1144</v>
      </c>
      <c r="C450" s="175" t="s">
        <v>1145</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244"/>
        <v>0</v>
      </c>
      <c r="G450" s="176"/>
      <c r="H450" s="176">
        <f t="shared" si="245"/>
        <v>0</v>
      </c>
      <c r="I450" s="176"/>
      <c r="J450" s="176">
        <f t="shared" si="246"/>
        <v>0</v>
      </c>
      <c r="K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6">
        <f t="shared" si="247"/>
        <v>0</v>
      </c>
      <c r="AF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6">
        <f t="shared" si="248"/>
        <v>0</v>
      </c>
      <c r="AJ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6">
        <f t="shared" si="249"/>
        <v>0</v>
      </c>
      <c r="AN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6">
        <f t="shared" si="250"/>
        <v>0</v>
      </c>
      <c r="AR450" s="176">
        <f t="shared" si="251"/>
        <v>0</v>
      </c>
    </row>
    <row r="451" spans="2:44">
      <c r="B451" s="174" t="s">
        <v>1146</v>
      </c>
      <c r="C451" s="175" t="s">
        <v>1147</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244"/>
        <v>0</v>
      </c>
      <c r="G451" s="176"/>
      <c r="H451" s="176">
        <f t="shared" si="245"/>
        <v>0</v>
      </c>
      <c r="I451" s="176"/>
      <c r="J451" s="176">
        <f t="shared" si="246"/>
        <v>0</v>
      </c>
      <c r="K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6">
        <f t="shared" si="247"/>
        <v>0</v>
      </c>
      <c r="AF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6">
        <f t="shared" si="248"/>
        <v>0</v>
      </c>
      <c r="AJ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6">
        <f t="shared" si="249"/>
        <v>0</v>
      </c>
      <c r="AN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6">
        <f t="shared" si="250"/>
        <v>0</v>
      </c>
      <c r="AR451" s="176">
        <f t="shared" si="251"/>
        <v>0</v>
      </c>
    </row>
    <row r="452" spans="2:44">
      <c r="B452" s="174" t="s">
        <v>1148</v>
      </c>
      <c r="C452" s="175" t="s">
        <v>1149</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244"/>
        <v>0</v>
      </c>
      <c r="G452" s="176"/>
      <c r="H452" s="176">
        <f t="shared" si="245"/>
        <v>0</v>
      </c>
      <c r="I452" s="176"/>
      <c r="J452" s="176">
        <f t="shared" si="246"/>
        <v>0</v>
      </c>
      <c r="K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6">
        <f t="shared" si="247"/>
        <v>0</v>
      </c>
      <c r="AF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6">
        <f t="shared" si="248"/>
        <v>0</v>
      </c>
      <c r="AJ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6">
        <f t="shared" si="249"/>
        <v>0</v>
      </c>
      <c r="AN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6">
        <f t="shared" si="250"/>
        <v>0</v>
      </c>
      <c r="AR452" s="176">
        <f t="shared" si="251"/>
        <v>0</v>
      </c>
    </row>
    <row r="453" spans="2:44">
      <c r="B453" s="174" t="s">
        <v>346</v>
      </c>
      <c r="C453" s="175" t="s">
        <v>214</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244"/>
        <v>0</v>
      </c>
      <c r="G453" s="176"/>
      <c r="H453" s="176">
        <f t="shared" si="245"/>
        <v>0</v>
      </c>
      <c r="I453" s="176"/>
      <c r="J453" s="176">
        <f t="shared" si="246"/>
        <v>0</v>
      </c>
      <c r="K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6">
        <f t="shared" si="247"/>
        <v>0</v>
      </c>
      <c r="AF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6">
        <f t="shared" si="248"/>
        <v>0</v>
      </c>
      <c r="AJ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6">
        <f t="shared" si="249"/>
        <v>0</v>
      </c>
      <c r="AN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6">
        <f t="shared" si="250"/>
        <v>0</v>
      </c>
      <c r="AR453" s="176">
        <f t="shared" si="251"/>
        <v>0</v>
      </c>
    </row>
    <row r="454" spans="2:44">
      <c r="B454" s="174" t="s">
        <v>1150</v>
      </c>
      <c r="C454" s="175" t="s">
        <v>1151</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si="244"/>
        <v>0</v>
      </c>
      <c r="G454" s="176"/>
      <c r="H454" s="176">
        <f t="shared" si="245"/>
        <v>0</v>
      </c>
      <c r="I454" s="176"/>
      <c r="J454" s="176">
        <f t="shared" si="246"/>
        <v>0</v>
      </c>
      <c r="K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6">
        <f t="shared" si="247"/>
        <v>0</v>
      </c>
      <c r="AF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6">
        <f t="shared" si="248"/>
        <v>0</v>
      </c>
      <c r="AJ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6">
        <f t="shared" si="249"/>
        <v>0</v>
      </c>
      <c r="AN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6">
        <f t="shared" si="250"/>
        <v>0</v>
      </c>
      <c r="AR454" s="176">
        <f t="shared" si="251"/>
        <v>0</v>
      </c>
    </row>
    <row r="455" spans="2:44">
      <c r="B455" s="174" t="s">
        <v>1152</v>
      </c>
      <c r="C455" s="175" t="s">
        <v>1153</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244"/>
        <v>0</v>
      </c>
      <c r="G455" s="176"/>
      <c r="H455" s="176">
        <f t="shared" si="245"/>
        <v>0</v>
      </c>
      <c r="I455" s="176"/>
      <c r="J455" s="176">
        <f t="shared" si="246"/>
        <v>0</v>
      </c>
      <c r="K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6">
        <f t="shared" si="247"/>
        <v>0</v>
      </c>
      <c r="AF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6">
        <f t="shared" si="248"/>
        <v>0</v>
      </c>
      <c r="AJ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6">
        <f t="shared" si="249"/>
        <v>0</v>
      </c>
      <c r="AN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6">
        <f t="shared" si="250"/>
        <v>0</v>
      </c>
      <c r="AR455" s="176">
        <f t="shared" si="251"/>
        <v>0</v>
      </c>
    </row>
    <row r="456" spans="2:44">
      <c r="B456" s="174" t="s">
        <v>1154</v>
      </c>
      <c r="C456" s="175" t="s">
        <v>1155</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244"/>
        <v>0</v>
      </c>
      <c r="G456" s="176"/>
      <c r="H456" s="176">
        <f t="shared" si="245"/>
        <v>0</v>
      </c>
      <c r="I456" s="176"/>
      <c r="J456" s="176">
        <f t="shared" si="246"/>
        <v>0</v>
      </c>
      <c r="K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6">
        <f t="shared" si="247"/>
        <v>0</v>
      </c>
      <c r="AF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6">
        <f t="shared" si="248"/>
        <v>0</v>
      </c>
      <c r="AJ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6">
        <f t="shared" si="249"/>
        <v>0</v>
      </c>
      <c r="AN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6">
        <f t="shared" si="250"/>
        <v>0</v>
      </c>
      <c r="AR456" s="176">
        <f t="shared" si="251"/>
        <v>0</v>
      </c>
    </row>
    <row r="457" spans="2:44">
      <c r="B457" s="174" t="s">
        <v>1156</v>
      </c>
      <c r="C457" s="175" t="s">
        <v>1157</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244"/>
        <v>0</v>
      </c>
      <c r="G457" s="176"/>
      <c r="H457" s="176">
        <f t="shared" si="245"/>
        <v>0</v>
      </c>
      <c r="I457" s="176"/>
      <c r="J457" s="176">
        <f t="shared" si="246"/>
        <v>0</v>
      </c>
      <c r="K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6">
        <f t="shared" si="247"/>
        <v>0</v>
      </c>
      <c r="AF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6">
        <f t="shared" si="248"/>
        <v>0</v>
      </c>
      <c r="AJ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6">
        <f t="shared" si="249"/>
        <v>0</v>
      </c>
      <c r="AN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6">
        <f t="shared" si="250"/>
        <v>0</v>
      </c>
      <c r="AR457" s="176">
        <f t="shared" si="251"/>
        <v>0</v>
      </c>
    </row>
    <row r="458" spans="2:44">
      <c r="B458" s="174" t="s">
        <v>1158</v>
      </c>
      <c r="C458" s="175" t="s">
        <v>1159</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244"/>
        <v>0</v>
      </c>
      <c r="G458" s="176"/>
      <c r="H458" s="176">
        <f t="shared" si="245"/>
        <v>0</v>
      </c>
      <c r="I458" s="176"/>
      <c r="J458" s="176">
        <f t="shared" si="246"/>
        <v>0</v>
      </c>
      <c r="K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6">
        <f t="shared" si="247"/>
        <v>0</v>
      </c>
      <c r="AF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6">
        <f t="shared" si="248"/>
        <v>0</v>
      </c>
      <c r="AJ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6">
        <f t="shared" si="249"/>
        <v>0</v>
      </c>
      <c r="AN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6">
        <f t="shared" si="250"/>
        <v>0</v>
      </c>
      <c r="AR458" s="176">
        <f t="shared" si="251"/>
        <v>0</v>
      </c>
    </row>
    <row r="459" spans="2:44">
      <c r="B459" s="183" t="s">
        <v>347</v>
      </c>
      <c r="C459" s="184" t="s">
        <v>215</v>
      </c>
      <c r="D459" s="185">
        <f>SUM(D460:D466)</f>
        <v>0</v>
      </c>
      <c r="E459" s="185">
        <f>SUM(E460:E466)</f>
        <v>0</v>
      </c>
      <c r="F459" s="185">
        <f t="shared" si="244"/>
        <v>0</v>
      </c>
      <c r="G459" s="185">
        <f>SUM(G460:G466)</f>
        <v>0</v>
      </c>
      <c r="H459" s="185">
        <f t="shared" si="245"/>
        <v>0</v>
      </c>
      <c r="I459" s="185">
        <f>SUM(I460:I466)</f>
        <v>0</v>
      </c>
      <c r="J459" s="185">
        <f t="shared" si="246"/>
        <v>0</v>
      </c>
      <c r="K459" s="185">
        <f t="shared" ref="K459:AD459" si="252">SUM(K460:K466)</f>
        <v>0</v>
      </c>
      <c r="L459" s="185">
        <f t="shared" si="252"/>
        <v>0</v>
      </c>
      <c r="M459" s="185">
        <f t="shared" si="252"/>
        <v>0</v>
      </c>
      <c r="N459" s="185">
        <f t="shared" si="252"/>
        <v>0</v>
      </c>
      <c r="O459" s="185">
        <f t="shared" si="252"/>
        <v>0</v>
      </c>
      <c r="P459" s="185">
        <f>SUM(P460:P466)</f>
        <v>0</v>
      </c>
      <c r="Q459" s="185">
        <f>SUM(Q460:Q466)</f>
        <v>0</v>
      </c>
      <c r="R459" s="185">
        <f t="shared" si="252"/>
        <v>0</v>
      </c>
      <c r="S459" s="185">
        <f t="shared" si="252"/>
        <v>0</v>
      </c>
      <c r="T459" s="185">
        <f>SUM(T460:T466)</f>
        <v>0</v>
      </c>
      <c r="U459" s="185">
        <f t="shared" si="252"/>
        <v>0</v>
      </c>
      <c r="V459" s="185">
        <f t="shared" si="252"/>
        <v>0</v>
      </c>
      <c r="W459" s="185">
        <f>SUM(W460:W466)</f>
        <v>0</v>
      </c>
      <c r="X459" s="185">
        <f t="shared" si="252"/>
        <v>0</v>
      </c>
      <c r="Y459" s="185">
        <f>SUM(Y460:Y466)</f>
        <v>0</v>
      </c>
      <c r="Z459" s="185">
        <f>SUM(Z460:Z466)</f>
        <v>0</v>
      </c>
      <c r="AA459" s="185">
        <f t="shared" si="252"/>
        <v>0</v>
      </c>
      <c r="AB459" s="185">
        <f t="shared" si="252"/>
        <v>0</v>
      </c>
      <c r="AC459" s="185">
        <f t="shared" si="252"/>
        <v>0</v>
      </c>
      <c r="AD459" s="185">
        <f t="shared" si="252"/>
        <v>0</v>
      </c>
      <c r="AE459" s="185">
        <f t="shared" si="247"/>
        <v>0</v>
      </c>
      <c r="AF459" s="185">
        <f>SUM(AF460:AF466)</f>
        <v>0</v>
      </c>
      <c r="AG459" s="185">
        <f>SUM(AG460:AG466)</f>
        <v>0</v>
      </c>
      <c r="AH459" s="185">
        <f>SUM(AH460:AH466)</f>
        <v>0</v>
      </c>
      <c r="AI459" s="185">
        <f t="shared" si="248"/>
        <v>0</v>
      </c>
      <c r="AJ459" s="185">
        <f>SUM(AJ460:AJ466)</f>
        <v>0</v>
      </c>
      <c r="AK459" s="185">
        <f>SUM(AK460:AK466)</f>
        <v>0</v>
      </c>
      <c r="AL459" s="185">
        <f>SUM(AL460:AL466)</f>
        <v>0</v>
      </c>
      <c r="AM459" s="185">
        <f t="shared" si="249"/>
        <v>0</v>
      </c>
      <c r="AN459" s="185">
        <f>SUM(AN460:AN466)</f>
        <v>0</v>
      </c>
      <c r="AO459" s="185">
        <f>SUM(AO460:AO466)</f>
        <v>0</v>
      </c>
      <c r="AP459" s="185">
        <f>SUM(AP460:AP466)</f>
        <v>0</v>
      </c>
      <c r="AQ459" s="185">
        <f t="shared" si="250"/>
        <v>0</v>
      </c>
      <c r="AR459" s="185">
        <f t="shared" si="251"/>
        <v>0</v>
      </c>
    </row>
    <row r="460" spans="2:44">
      <c r="B460" s="174" t="s">
        <v>348</v>
      </c>
      <c r="C460" s="175" t="s">
        <v>216</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si="244"/>
        <v>0</v>
      </c>
      <c r="G460" s="176"/>
      <c r="H460" s="176">
        <f t="shared" si="245"/>
        <v>0</v>
      </c>
      <c r="I460" s="176"/>
      <c r="J460" s="176">
        <f t="shared" si="246"/>
        <v>0</v>
      </c>
      <c r="K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6">
        <f t="shared" si="247"/>
        <v>0</v>
      </c>
      <c r="AF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6">
        <f t="shared" si="248"/>
        <v>0</v>
      </c>
      <c r="AJ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6">
        <f t="shared" si="249"/>
        <v>0</v>
      </c>
      <c r="AN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6">
        <f t="shared" si="250"/>
        <v>0</v>
      </c>
      <c r="AR460" s="176">
        <f t="shared" si="251"/>
        <v>0</v>
      </c>
    </row>
    <row r="461" spans="2:44">
      <c r="B461" s="174" t="s">
        <v>1160</v>
      </c>
      <c r="C461" s="175" t="s">
        <v>1161</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244"/>
        <v>0</v>
      </c>
      <c r="G461" s="176"/>
      <c r="H461" s="176">
        <f t="shared" si="245"/>
        <v>0</v>
      </c>
      <c r="I461" s="176"/>
      <c r="J461" s="176">
        <f t="shared" si="246"/>
        <v>0</v>
      </c>
      <c r="K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6">
        <f t="shared" si="247"/>
        <v>0</v>
      </c>
      <c r="AF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6">
        <f t="shared" si="248"/>
        <v>0</v>
      </c>
      <c r="AJ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6">
        <f t="shared" si="249"/>
        <v>0</v>
      </c>
      <c r="AN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6">
        <f t="shared" si="250"/>
        <v>0</v>
      </c>
      <c r="AR461" s="176">
        <f t="shared" si="251"/>
        <v>0</v>
      </c>
    </row>
    <row r="462" spans="2:44">
      <c r="B462" s="174" t="s">
        <v>1162</v>
      </c>
      <c r="C462" s="175" t="s">
        <v>1163</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244"/>
        <v>0</v>
      </c>
      <c r="G462" s="176"/>
      <c r="H462" s="176">
        <f t="shared" si="245"/>
        <v>0</v>
      </c>
      <c r="I462" s="176"/>
      <c r="J462" s="176">
        <f t="shared" si="246"/>
        <v>0</v>
      </c>
      <c r="K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6">
        <f t="shared" si="247"/>
        <v>0</v>
      </c>
      <c r="AF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6">
        <f t="shared" si="248"/>
        <v>0</v>
      </c>
      <c r="AJ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6">
        <f t="shared" si="249"/>
        <v>0</v>
      </c>
      <c r="AN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6">
        <f t="shared" si="250"/>
        <v>0</v>
      </c>
      <c r="AR462" s="176">
        <f t="shared" si="251"/>
        <v>0</v>
      </c>
    </row>
    <row r="463" spans="2:44">
      <c r="B463" s="174" t="s">
        <v>1164</v>
      </c>
      <c r="C463" s="175" t="s">
        <v>1165</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244"/>
        <v>0</v>
      </c>
      <c r="G463" s="176"/>
      <c r="H463" s="176">
        <f t="shared" si="245"/>
        <v>0</v>
      </c>
      <c r="I463" s="176"/>
      <c r="J463" s="176">
        <f t="shared" si="246"/>
        <v>0</v>
      </c>
      <c r="K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6">
        <f t="shared" si="247"/>
        <v>0</v>
      </c>
      <c r="AF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6">
        <f t="shared" si="248"/>
        <v>0</v>
      </c>
      <c r="AJ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6">
        <f t="shared" si="249"/>
        <v>0</v>
      </c>
      <c r="AN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6">
        <f t="shared" si="250"/>
        <v>0</v>
      </c>
      <c r="AR463" s="176">
        <f t="shared" si="251"/>
        <v>0</v>
      </c>
    </row>
    <row r="464" spans="2:44">
      <c r="B464" s="174" t="s">
        <v>1166</v>
      </c>
      <c r="C464" s="175" t="s">
        <v>1167</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si="244"/>
        <v>0</v>
      </c>
      <c r="G464" s="176"/>
      <c r="H464" s="176">
        <f t="shared" si="245"/>
        <v>0</v>
      </c>
      <c r="I464" s="176"/>
      <c r="J464" s="176">
        <f t="shared" si="246"/>
        <v>0</v>
      </c>
      <c r="K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6">
        <f t="shared" si="247"/>
        <v>0</v>
      </c>
      <c r="AF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6">
        <f t="shared" si="248"/>
        <v>0</v>
      </c>
      <c r="AJ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6">
        <f t="shared" si="249"/>
        <v>0</v>
      </c>
      <c r="AN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6">
        <f t="shared" si="250"/>
        <v>0</v>
      </c>
      <c r="AR464" s="176">
        <f t="shared" si="251"/>
        <v>0</v>
      </c>
    </row>
    <row r="465" spans="2:44">
      <c r="B465" s="174" t="s">
        <v>1168</v>
      </c>
      <c r="C465" s="175" t="s">
        <v>1169</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si="244"/>
        <v>0</v>
      </c>
      <c r="G465" s="176"/>
      <c r="H465" s="176">
        <f t="shared" si="245"/>
        <v>0</v>
      </c>
      <c r="I465" s="176"/>
      <c r="J465" s="176">
        <f t="shared" si="246"/>
        <v>0</v>
      </c>
      <c r="K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6">
        <f t="shared" si="247"/>
        <v>0</v>
      </c>
      <c r="AF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6">
        <f t="shared" si="248"/>
        <v>0</v>
      </c>
      <c r="AJ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6">
        <f t="shared" si="249"/>
        <v>0</v>
      </c>
      <c r="AN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6">
        <f t="shared" si="250"/>
        <v>0</v>
      </c>
      <c r="AR465" s="176">
        <f t="shared" si="251"/>
        <v>0</v>
      </c>
    </row>
    <row r="466" spans="2:44">
      <c r="B466" s="174" t="s">
        <v>1170</v>
      </c>
      <c r="C466" s="175" t="s">
        <v>1171</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244"/>
        <v>0</v>
      </c>
      <c r="G466" s="176"/>
      <c r="H466" s="176">
        <f t="shared" si="245"/>
        <v>0</v>
      </c>
      <c r="I466" s="176"/>
      <c r="J466" s="176">
        <f t="shared" si="246"/>
        <v>0</v>
      </c>
      <c r="K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6">
        <f t="shared" si="247"/>
        <v>0</v>
      </c>
      <c r="AF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6">
        <f t="shared" si="248"/>
        <v>0</v>
      </c>
      <c r="AJ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6">
        <f t="shared" si="249"/>
        <v>0</v>
      </c>
      <c r="AN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6">
        <f t="shared" si="250"/>
        <v>0</v>
      </c>
      <c r="AR466" s="176">
        <f t="shared" si="251"/>
        <v>0</v>
      </c>
    </row>
    <row r="467" spans="2:44">
      <c r="B467" s="183" t="s">
        <v>349</v>
      </c>
      <c r="C467" s="184" t="s">
        <v>217</v>
      </c>
      <c r="D467" s="185">
        <f>SUM(D468:D484)</f>
        <v>0</v>
      </c>
      <c r="E467" s="185">
        <f>SUM(E468:E484)</f>
        <v>0</v>
      </c>
      <c r="F467" s="185">
        <f t="shared" si="244"/>
        <v>0</v>
      </c>
      <c r="G467" s="185">
        <f>SUM(G468:G484)</f>
        <v>0</v>
      </c>
      <c r="H467" s="185">
        <f t="shared" si="245"/>
        <v>0</v>
      </c>
      <c r="I467" s="185">
        <f>SUM(I468:I484)</f>
        <v>0</v>
      </c>
      <c r="J467" s="185">
        <f t="shared" si="246"/>
        <v>0</v>
      </c>
      <c r="K467" s="185">
        <f t="shared" ref="K467:AD467" si="253">SUM(K468:K484)</f>
        <v>0</v>
      </c>
      <c r="L467" s="185">
        <f t="shared" si="253"/>
        <v>0</v>
      </c>
      <c r="M467" s="185">
        <f t="shared" si="253"/>
        <v>0</v>
      </c>
      <c r="N467" s="185">
        <f t="shared" si="253"/>
        <v>0</v>
      </c>
      <c r="O467" s="185">
        <f t="shared" si="253"/>
        <v>0</v>
      </c>
      <c r="P467" s="185">
        <f t="shared" si="253"/>
        <v>0</v>
      </c>
      <c r="Q467" s="185">
        <f t="shared" si="253"/>
        <v>0</v>
      </c>
      <c r="R467" s="185">
        <f t="shared" si="253"/>
        <v>0</v>
      </c>
      <c r="S467" s="185">
        <f t="shared" si="253"/>
        <v>0</v>
      </c>
      <c r="T467" s="185">
        <f>SUM(T468:T484)</f>
        <v>0</v>
      </c>
      <c r="U467" s="185">
        <f t="shared" si="253"/>
        <v>0</v>
      </c>
      <c r="V467" s="185">
        <f t="shared" si="253"/>
        <v>0</v>
      </c>
      <c r="W467" s="185">
        <f t="shared" si="253"/>
        <v>0</v>
      </c>
      <c r="X467" s="185">
        <f t="shared" si="253"/>
        <v>0</v>
      </c>
      <c r="Y467" s="185">
        <f>SUM(Y468:Y484)</f>
        <v>0</v>
      </c>
      <c r="Z467" s="185">
        <f>SUM(Z468:Z484)</f>
        <v>0</v>
      </c>
      <c r="AA467" s="185">
        <f t="shared" si="253"/>
        <v>0</v>
      </c>
      <c r="AB467" s="185">
        <f t="shared" si="253"/>
        <v>0</v>
      </c>
      <c r="AC467" s="185">
        <f t="shared" si="253"/>
        <v>0</v>
      </c>
      <c r="AD467" s="185">
        <f t="shared" si="253"/>
        <v>0</v>
      </c>
      <c r="AE467" s="185">
        <f t="shared" si="247"/>
        <v>0</v>
      </c>
      <c r="AF467" s="185">
        <f>SUM(AF468:AF484)</f>
        <v>0</v>
      </c>
      <c r="AG467" s="185">
        <f>SUM(AG468:AG484)</f>
        <v>0</v>
      </c>
      <c r="AH467" s="185">
        <f>SUM(AH468:AH484)</f>
        <v>0</v>
      </c>
      <c r="AI467" s="185">
        <f t="shared" si="248"/>
        <v>0</v>
      </c>
      <c r="AJ467" s="185">
        <f>SUM(AJ468:AJ484)</f>
        <v>0</v>
      </c>
      <c r="AK467" s="185">
        <f>SUM(AK468:AK484)</f>
        <v>0</v>
      </c>
      <c r="AL467" s="185">
        <f>SUM(AL468:AL484)</f>
        <v>0</v>
      </c>
      <c r="AM467" s="185">
        <f t="shared" si="249"/>
        <v>0</v>
      </c>
      <c r="AN467" s="185">
        <f>SUM(AN468:AN484)</f>
        <v>0</v>
      </c>
      <c r="AO467" s="185">
        <f>SUM(AO468:AO484)</f>
        <v>0</v>
      </c>
      <c r="AP467" s="185">
        <f>SUM(AP468:AP484)</f>
        <v>0</v>
      </c>
      <c r="AQ467" s="185">
        <f t="shared" si="250"/>
        <v>0</v>
      </c>
      <c r="AR467" s="185">
        <f t="shared" si="251"/>
        <v>0</v>
      </c>
    </row>
    <row r="468" spans="2:44">
      <c r="B468" s="174" t="s">
        <v>1172</v>
      </c>
      <c r="C468" s="175" t="s">
        <v>1173</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si="244"/>
        <v>0</v>
      </c>
      <c r="G468" s="176"/>
      <c r="H468" s="176">
        <f t="shared" si="245"/>
        <v>0</v>
      </c>
      <c r="I468" s="176"/>
      <c r="J468" s="176">
        <f t="shared" si="246"/>
        <v>0</v>
      </c>
      <c r="K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6">
        <f t="shared" si="247"/>
        <v>0</v>
      </c>
      <c r="AF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6">
        <f t="shared" si="248"/>
        <v>0</v>
      </c>
      <c r="AJ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6">
        <f t="shared" si="249"/>
        <v>0</v>
      </c>
      <c r="AN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6">
        <f t="shared" si="250"/>
        <v>0</v>
      </c>
      <c r="AR468" s="176">
        <f t="shared" si="251"/>
        <v>0</v>
      </c>
    </row>
    <row r="469" spans="2:44">
      <c r="B469" s="174" t="s">
        <v>350</v>
      </c>
      <c r="C469" s="175" t="s">
        <v>218</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 t="shared" si="244"/>
        <v>0</v>
      </c>
      <c r="G469" s="176"/>
      <c r="H469" s="176">
        <f t="shared" si="245"/>
        <v>0</v>
      </c>
      <c r="I469" s="176"/>
      <c r="J469" s="176">
        <f t="shared" si="246"/>
        <v>0</v>
      </c>
      <c r="K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6">
        <f t="shared" si="247"/>
        <v>0</v>
      </c>
      <c r="AF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6">
        <f t="shared" si="248"/>
        <v>0</v>
      </c>
      <c r="AJ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6">
        <f t="shared" si="249"/>
        <v>0</v>
      </c>
      <c r="AN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6">
        <f t="shared" si="250"/>
        <v>0</v>
      </c>
      <c r="AR469" s="176">
        <f t="shared" si="251"/>
        <v>0</v>
      </c>
    </row>
    <row r="470" spans="2:44">
      <c r="B470" s="174" t="s">
        <v>357</v>
      </c>
      <c r="C470" s="175" t="s">
        <v>223</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 t="shared" si="244"/>
        <v>0</v>
      </c>
      <c r="G470" s="176"/>
      <c r="H470" s="176">
        <f t="shared" si="245"/>
        <v>0</v>
      </c>
      <c r="I470" s="176"/>
      <c r="J470" s="176">
        <f t="shared" si="246"/>
        <v>0</v>
      </c>
      <c r="K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6">
        <f t="shared" si="247"/>
        <v>0</v>
      </c>
      <c r="AF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6">
        <f t="shared" si="248"/>
        <v>0</v>
      </c>
      <c r="AJ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6">
        <f t="shared" si="249"/>
        <v>0</v>
      </c>
      <c r="AN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6">
        <f t="shared" si="250"/>
        <v>0</v>
      </c>
      <c r="AR470" s="176">
        <f t="shared" si="251"/>
        <v>0</v>
      </c>
    </row>
    <row r="471" spans="2:44">
      <c r="B471" s="174" t="s">
        <v>1174</v>
      </c>
      <c r="C471" s="175" t="s">
        <v>1175</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 t="shared" si="244"/>
        <v>0</v>
      </c>
      <c r="G471" s="176"/>
      <c r="H471" s="176">
        <f t="shared" si="245"/>
        <v>0</v>
      </c>
      <c r="I471" s="176"/>
      <c r="J471" s="176">
        <f t="shared" si="246"/>
        <v>0</v>
      </c>
      <c r="K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6">
        <f t="shared" si="247"/>
        <v>0</v>
      </c>
      <c r="AF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6">
        <f t="shared" si="248"/>
        <v>0</v>
      </c>
      <c r="AJ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6">
        <f t="shared" si="249"/>
        <v>0</v>
      </c>
      <c r="AN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6">
        <f t="shared" si="250"/>
        <v>0</v>
      </c>
      <c r="AR471" s="176">
        <f t="shared" si="251"/>
        <v>0</v>
      </c>
    </row>
    <row r="472" spans="2:44">
      <c r="B472" s="174" t="s">
        <v>1176</v>
      </c>
      <c r="C472" s="175" t="s">
        <v>1177</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 t="shared" si="244"/>
        <v>0</v>
      </c>
      <c r="G472" s="176"/>
      <c r="H472" s="176">
        <f t="shared" si="245"/>
        <v>0</v>
      </c>
      <c r="I472" s="176"/>
      <c r="J472" s="176">
        <f t="shared" si="246"/>
        <v>0</v>
      </c>
      <c r="K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6">
        <f t="shared" si="247"/>
        <v>0</v>
      </c>
      <c r="AF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6">
        <f t="shared" si="248"/>
        <v>0</v>
      </c>
      <c r="AJ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6">
        <f t="shared" si="249"/>
        <v>0</v>
      </c>
      <c r="AN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6">
        <f t="shared" si="250"/>
        <v>0</v>
      </c>
      <c r="AR472" s="176">
        <f t="shared" si="251"/>
        <v>0</v>
      </c>
    </row>
    <row r="473" spans="2:44">
      <c r="B473" s="174" t="s">
        <v>1178</v>
      </c>
      <c r="C473" s="175" t="s">
        <v>1179</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 t="shared" si="244"/>
        <v>0</v>
      </c>
      <c r="G473" s="176"/>
      <c r="H473" s="176">
        <f t="shared" si="245"/>
        <v>0</v>
      </c>
      <c r="I473" s="176"/>
      <c r="J473" s="176">
        <f t="shared" si="246"/>
        <v>0</v>
      </c>
      <c r="K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6">
        <f t="shared" si="247"/>
        <v>0</v>
      </c>
      <c r="AF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6">
        <f t="shared" si="248"/>
        <v>0</v>
      </c>
      <c r="AJ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6">
        <f t="shared" si="249"/>
        <v>0</v>
      </c>
      <c r="AN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6">
        <f t="shared" si="250"/>
        <v>0</v>
      </c>
      <c r="AR473" s="176">
        <f t="shared" si="251"/>
        <v>0</v>
      </c>
    </row>
    <row r="474" spans="2:44">
      <c r="B474" s="174" t="s">
        <v>1180</v>
      </c>
      <c r="C474" s="175" t="s">
        <v>1181</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si="244"/>
        <v>0</v>
      </c>
      <c r="G474" s="176"/>
      <c r="H474" s="176">
        <f t="shared" si="245"/>
        <v>0</v>
      </c>
      <c r="I474" s="176"/>
      <c r="J474" s="176">
        <f t="shared" si="246"/>
        <v>0</v>
      </c>
      <c r="K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6">
        <f t="shared" si="247"/>
        <v>0</v>
      </c>
      <c r="AF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6">
        <f t="shared" si="248"/>
        <v>0</v>
      </c>
      <c r="AJ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6">
        <f t="shared" si="249"/>
        <v>0</v>
      </c>
      <c r="AN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6">
        <f t="shared" si="250"/>
        <v>0</v>
      </c>
      <c r="AR474" s="176">
        <f t="shared" si="251"/>
        <v>0</v>
      </c>
    </row>
    <row r="475" spans="2:44">
      <c r="B475" s="174" t="s">
        <v>1182</v>
      </c>
      <c r="C475" s="175" t="s">
        <v>1183</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244"/>
        <v>0</v>
      </c>
      <c r="G475" s="176"/>
      <c r="H475" s="176">
        <f t="shared" si="245"/>
        <v>0</v>
      </c>
      <c r="I475" s="176"/>
      <c r="J475" s="176">
        <f t="shared" si="246"/>
        <v>0</v>
      </c>
      <c r="K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6">
        <f t="shared" si="247"/>
        <v>0</v>
      </c>
      <c r="AF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6">
        <f t="shared" si="248"/>
        <v>0</v>
      </c>
      <c r="AJ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6">
        <f t="shared" si="249"/>
        <v>0</v>
      </c>
      <c r="AN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6">
        <f t="shared" si="250"/>
        <v>0</v>
      </c>
      <c r="AR475" s="176">
        <f t="shared" si="251"/>
        <v>0</v>
      </c>
    </row>
    <row r="476" spans="2:44">
      <c r="B476" s="174" t="s">
        <v>1184</v>
      </c>
      <c r="C476" s="175" t="s">
        <v>1185</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244"/>
        <v>0</v>
      </c>
      <c r="G476" s="176"/>
      <c r="H476" s="176">
        <f t="shared" si="245"/>
        <v>0</v>
      </c>
      <c r="I476" s="176"/>
      <c r="J476" s="176">
        <f t="shared" si="246"/>
        <v>0</v>
      </c>
      <c r="K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6">
        <f t="shared" si="247"/>
        <v>0</v>
      </c>
      <c r="AF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6">
        <f t="shared" si="248"/>
        <v>0</v>
      </c>
      <c r="AJ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6">
        <f t="shared" si="249"/>
        <v>0</v>
      </c>
      <c r="AN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6">
        <f t="shared" si="250"/>
        <v>0</v>
      </c>
      <c r="AR476" s="176">
        <f t="shared" si="251"/>
        <v>0</v>
      </c>
    </row>
    <row r="477" spans="2:44">
      <c r="B477" s="174" t="s">
        <v>1186</v>
      </c>
      <c r="C477" s="175" t="s">
        <v>1187</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ref="F477:F508" si="254">D477+E477</f>
        <v>0</v>
      </c>
      <c r="G477" s="176"/>
      <c r="H477" s="176">
        <f t="shared" ref="H477:H508" si="255">F477-G477</f>
        <v>0</v>
      </c>
      <c r="I477" s="176"/>
      <c r="J477" s="176">
        <f t="shared" ref="J477:J508" si="256">F477-I477</f>
        <v>0</v>
      </c>
      <c r="K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6">
        <f t="shared" ref="AE477:AE508" si="257">AB477+AC477+AD477</f>
        <v>0</v>
      </c>
      <c r="AF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6">
        <f t="shared" ref="AI477:AI508" si="258">AF477+AG477+AH477</f>
        <v>0</v>
      </c>
      <c r="AJ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6">
        <f t="shared" ref="AM477:AM508" si="259">AJ477+AK477+AL477</f>
        <v>0</v>
      </c>
      <c r="AN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6">
        <f t="shared" ref="AQ477:AQ508" si="260">AN477+AO477+AP477</f>
        <v>0</v>
      </c>
      <c r="AR477" s="176">
        <f t="shared" ref="AR477:AR508" si="261">AE477+AI477+AM477+AQ477</f>
        <v>0</v>
      </c>
    </row>
    <row r="478" spans="2:44">
      <c r="B478" s="174" t="s">
        <v>1188</v>
      </c>
      <c r="C478" s="175" t="s">
        <v>1189</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si="254"/>
        <v>0</v>
      </c>
      <c r="G478" s="176"/>
      <c r="H478" s="176">
        <f t="shared" si="255"/>
        <v>0</v>
      </c>
      <c r="I478" s="176"/>
      <c r="J478" s="176">
        <f t="shared" si="256"/>
        <v>0</v>
      </c>
      <c r="K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6">
        <f t="shared" si="257"/>
        <v>0</v>
      </c>
      <c r="AF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6">
        <f t="shared" si="258"/>
        <v>0</v>
      </c>
      <c r="AJ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6">
        <f t="shared" si="259"/>
        <v>0</v>
      </c>
      <c r="AN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6">
        <f t="shared" si="260"/>
        <v>0</v>
      </c>
      <c r="AR478" s="176">
        <f t="shared" si="261"/>
        <v>0</v>
      </c>
    </row>
    <row r="479" spans="2:44">
      <c r="B479" s="174" t="s">
        <v>1190</v>
      </c>
      <c r="C479" s="175" t="s">
        <v>1191</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254"/>
        <v>0</v>
      </c>
      <c r="G479" s="176"/>
      <c r="H479" s="176">
        <f t="shared" si="255"/>
        <v>0</v>
      </c>
      <c r="I479" s="176"/>
      <c r="J479" s="176">
        <f t="shared" si="256"/>
        <v>0</v>
      </c>
      <c r="K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6">
        <f t="shared" si="257"/>
        <v>0</v>
      </c>
      <c r="AF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6">
        <f t="shared" si="258"/>
        <v>0</v>
      </c>
      <c r="AJ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6">
        <f t="shared" si="259"/>
        <v>0</v>
      </c>
      <c r="AN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6">
        <f t="shared" si="260"/>
        <v>0</v>
      </c>
      <c r="AR479" s="176">
        <f t="shared" si="261"/>
        <v>0</v>
      </c>
    </row>
    <row r="480" spans="2:44">
      <c r="B480" s="174" t="s">
        <v>1192</v>
      </c>
      <c r="C480" s="175" t="s">
        <v>1193</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254"/>
        <v>0</v>
      </c>
      <c r="G480" s="176"/>
      <c r="H480" s="176">
        <f t="shared" si="255"/>
        <v>0</v>
      </c>
      <c r="I480" s="176"/>
      <c r="J480" s="176">
        <f t="shared" si="256"/>
        <v>0</v>
      </c>
      <c r="K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6">
        <f t="shared" si="257"/>
        <v>0</v>
      </c>
      <c r="AF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6">
        <f t="shared" si="258"/>
        <v>0</v>
      </c>
      <c r="AJ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6">
        <f t="shared" si="259"/>
        <v>0</v>
      </c>
      <c r="AN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6">
        <f t="shared" si="260"/>
        <v>0</v>
      </c>
      <c r="AR480" s="176">
        <f t="shared" si="261"/>
        <v>0</v>
      </c>
    </row>
    <row r="481" spans="2:44">
      <c r="B481" s="174" t="s">
        <v>1194</v>
      </c>
      <c r="C481" s="175" t="s">
        <v>1195</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254"/>
        <v>0</v>
      </c>
      <c r="G481" s="176"/>
      <c r="H481" s="176">
        <f t="shared" si="255"/>
        <v>0</v>
      </c>
      <c r="I481" s="176"/>
      <c r="J481" s="176">
        <f t="shared" si="256"/>
        <v>0</v>
      </c>
      <c r="K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6">
        <f t="shared" si="257"/>
        <v>0</v>
      </c>
      <c r="AF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6">
        <f t="shared" si="258"/>
        <v>0</v>
      </c>
      <c r="AJ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6">
        <f t="shared" si="259"/>
        <v>0</v>
      </c>
      <c r="AN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6">
        <f t="shared" si="260"/>
        <v>0</v>
      </c>
      <c r="AR481" s="176">
        <f t="shared" si="261"/>
        <v>0</v>
      </c>
    </row>
    <row r="482" spans="2:44">
      <c r="B482" s="174" t="s">
        <v>1196</v>
      </c>
      <c r="C482" s="175" t="s">
        <v>1197</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 t="shared" si="254"/>
        <v>0</v>
      </c>
      <c r="G482" s="176"/>
      <c r="H482" s="176">
        <f t="shared" si="255"/>
        <v>0</v>
      </c>
      <c r="I482" s="176"/>
      <c r="J482" s="176">
        <f t="shared" si="256"/>
        <v>0</v>
      </c>
      <c r="K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6">
        <f t="shared" si="257"/>
        <v>0</v>
      </c>
      <c r="AF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6">
        <f t="shared" si="258"/>
        <v>0</v>
      </c>
      <c r="AJ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6">
        <f t="shared" si="259"/>
        <v>0</v>
      </c>
      <c r="AN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6">
        <f t="shared" si="260"/>
        <v>0</v>
      </c>
      <c r="AR482" s="176">
        <f t="shared" si="261"/>
        <v>0</v>
      </c>
    </row>
    <row r="483" spans="2:44">
      <c r="B483" s="174" t="s">
        <v>1198</v>
      </c>
      <c r="C483" s="175" t="s">
        <v>1199</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si="254"/>
        <v>0</v>
      </c>
      <c r="G483" s="176"/>
      <c r="H483" s="176">
        <f t="shared" si="255"/>
        <v>0</v>
      </c>
      <c r="I483" s="176"/>
      <c r="J483" s="176">
        <f t="shared" si="256"/>
        <v>0</v>
      </c>
      <c r="K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6">
        <f t="shared" si="257"/>
        <v>0</v>
      </c>
      <c r="AF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6">
        <f t="shared" si="258"/>
        <v>0</v>
      </c>
      <c r="AJ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6">
        <f t="shared" si="259"/>
        <v>0</v>
      </c>
      <c r="AN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6">
        <f t="shared" si="260"/>
        <v>0</v>
      </c>
      <c r="AR483" s="176">
        <f t="shared" si="261"/>
        <v>0</v>
      </c>
    </row>
    <row r="484" spans="2:44">
      <c r="B484" s="174" t="s">
        <v>1200</v>
      </c>
      <c r="C484" s="175" t="s">
        <v>1201</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si="254"/>
        <v>0</v>
      </c>
      <c r="G484" s="176"/>
      <c r="H484" s="176">
        <f t="shared" si="255"/>
        <v>0</v>
      </c>
      <c r="I484" s="176"/>
      <c r="J484" s="176">
        <f t="shared" si="256"/>
        <v>0</v>
      </c>
      <c r="K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6">
        <f t="shared" si="257"/>
        <v>0</v>
      </c>
      <c r="AF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6">
        <f t="shared" si="258"/>
        <v>0</v>
      </c>
      <c r="AJ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6">
        <f t="shared" si="259"/>
        <v>0</v>
      </c>
      <c r="AN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6">
        <f t="shared" si="260"/>
        <v>0</v>
      </c>
      <c r="AR484" s="176">
        <f t="shared" si="261"/>
        <v>0</v>
      </c>
    </row>
    <row r="485" spans="2:44">
      <c r="B485" s="183" t="s">
        <v>351</v>
      </c>
      <c r="C485" s="184" t="s">
        <v>219</v>
      </c>
      <c r="D485" s="185">
        <f>SUM(D486:D488)</f>
        <v>0</v>
      </c>
      <c r="E485" s="185">
        <f>SUM(E486:E488)</f>
        <v>0</v>
      </c>
      <c r="F485" s="185">
        <f t="shared" si="254"/>
        <v>0</v>
      </c>
      <c r="G485" s="185">
        <f>SUM(G486:G488)</f>
        <v>0</v>
      </c>
      <c r="H485" s="185">
        <f t="shared" si="255"/>
        <v>0</v>
      </c>
      <c r="I485" s="185">
        <f>SUM(I486:I488)</f>
        <v>0</v>
      </c>
      <c r="J485" s="185">
        <f t="shared" si="256"/>
        <v>0</v>
      </c>
      <c r="K485" s="185">
        <f t="shared" ref="K485:AD485" si="262">SUM(K486:K488)</f>
        <v>0</v>
      </c>
      <c r="L485" s="185">
        <f t="shared" si="262"/>
        <v>0</v>
      </c>
      <c r="M485" s="185">
        <f t="shared" si="262"/>
        <v>0</v>
      </c>
      <c r="N485" s="185">
        <f t="shared" si="262"/>
        <v>0</v>
      </c>
      <c r="O485" s="185">
        <f t="shared" si="262"/>
        <v>0</v>
      </c>
      <c r="P485" s="185">
        <f>SUM(P486:P488)</f>
        <v>0</v>
      </c>
      <c r="Q485" s="185">
        <f>SUM(Q486:Q488)</f>
        <v>0</v>
      </c>
      <c r="R485" s="185">
        <f t="shared" si="262"/>
        <v>0</v>
      </c>
      <c r="S485" s="185">
        <f t="shared" si="262"/>
        <v>0</v>
      </c>
      <c r="T485" s="185">
        <f>SUM(T486:T488)</f>
        <v>0</v>
      </c>
      <c r="U485" s="185">
        <f t="shared" si="262"/>
        <v>0</v>
      </c>
      <c r="V485" s="185">
        <f t="shared" si="262"/>
        <v>0</v>
      </c>
      <c r="W485" s="185">
        <f>SUM(W486:W488)</f>
        <v>0</v>
      </c>
      <c r="X485" s="185">
        <f t="shared" si="262"/>
        <v>0</v>
      </c>
      <c r="Y485" s="185">
        <f>SUM(Y486:Y488)</f>
        <v>0</v>
      </c>
      <c r="Z485" s="185">
        <f>SUM(Z486:Z488)</f>
        <v>0</v>
      </c>
      <c r="AA485" s="185">
        <f t="shared" si="262"/>
        <v>0</v>
      </c>
      <c r="AB485" s="185">
        <f t="shared" si="262"/>
        <v>0</v>
      </c>
      <c r="AC485" s="185">
        <f t="shared" si="262"/>
        <v>0</v>
      </c>
      <c r="AD485" s="185">
        <f t="shared" si="262"/>
        <v>0</v>
      </c>
      <c r="AE485" s="185">
        <f t="shared" si="257"/>
        <v>0</v>
      </c>
      <c r="AF485" s="185">
        <f>SUM(AF486:AF488)</f>
        <v>0</v>
      </c>
      <c r="AG485" s="185">
        <f>SUM(AG486:AG488)</f>
        <v>0</v>
      </c>
      <c r="AH485" s="185">
        <f>SUM(AH486:AH488)</f>
        <v>0</v>
      </c>
      <c r="AI485" s="185">
        <f t="shared" si="258"/>
        <v>0</v>
      </c>
      <c r="AJ485" s="185">
        <f>SUM(AJ486:AJ488)</f>
        <v>0</v>
      </c>
      <c r="AK485" s="185">
        <f>SUM(AK486:AK488)</f>
        <v>0</v>
      </c>
      <c r="AL485" s="185">
        <f>SUM(AL486:AL488)</f>
        <v>0</v>
      </c>
      <c r="AM485" s="185">
        <f t="shared" si="259"/>
        <v>0</v>
      </c>
      <c r="AN485" s="185">
        <f>SUM(AN486:AN488)</f>
        <v>0</v>
      </c>
      <c r="AO485" s="185">
        <f>SUM(AO486:AO488)</f>
        <v>0</v>
      </c>
      <c r="AP485" s="185">
        <f>SUM(AP486:AP488)</f>
        <v>0</v>
      </c>
      <c r="AQ485" s="185">
        <f t="shared" si="260"/>
        <v>0</v>
      </c>
      <c r="AR485" s="185">
        <f t="shared" si="261"/>
        <v>0</v>
      </c>
    </row>
    <row r="486" spans="2:44">
      <c r="B486" s="174" t="s">
        <v>352</v>
      </c>
      <c r="C486" s="175" t="s">
        <v>220</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254"/>
        <v>0</v>
      </c>
      <c r="G486" s="176"/>
      <c r="H486" s="176">
        <f t="shared" si="255"/>
        <v>0</v>
      </c>
      <c r="I486" s="176"/>
      <c r="J486" s="176">
        <f t="shared" si="256"/>
        <v>0</v>
      </c>
      <c r="K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6">
        <f t="shared" si="257"/>
        <v>0</v>
      </c>
      <c r="AF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6">
        <f t="shared" si="258"/>
        <v>0</v>
      </c>
      <c r="AJ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6">
        <f t="shared" si="259"/>
        <v>0</v>
      </c>
      <c r="AN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6">
        <f t="shared" si="260"/>
        <v>0</v>
      </c>
      <c r="AR486" s="176">
        <f t="shared" si="261"/>
        <v>0</v>
      </c>
    </row>
    <row r="487" spans="2:44">
      <c r="B487" s="174" t="s">
        <v>1202</v>
      </c>
      <c r="C487" s="175" t="s">
        <v>1203</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si="254"/>
        <v>0</v>
      </c>
      <c r="G487" s="176"/>
      <c r="H487" s="176">
        <f t="shared" si="255"/>
        <v>0</v>
      </c>
      <c r="I487" s="176"/>
      <c r="J487" s="176">
        <f t="shared" si="256"/>
        <v>0</v>
      </c>
      <c r="K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6">
        <f t="shared" si="257"/>
        <v>0</v>
      </c>
      <c r="AF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6">
        <f t="shared" si="258"/>
        <v>0</v>
      </c>
      <c r="AJ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6">
        <f t="shared" si="259"/>
        <v>0</v>
      </c>
      <c r="AN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6">
        <f t="shared" si="260"/>
        <v>0</v>
      </c>
      <c r="AR487" s="176">
        <f t="shared" si="261"/>
        <v>0</v>
      </c>
    </row>
    <row r="488" spans="2:44">
      <c r="B488" s="174" t="s">
        <v>1204</v>
      </c>
      <c r="C488" s="175" t="s">
        <v>1205</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254"/>
        <v>0</v>
      </c>
      <c r="G488" s="176"/>
      <c r="H488" s="176">
        <f t="shared" si="255"/>
        <v>0</v>
      </c>
      <c r="I488" s="176"/>
      <c r="J488" s="176">
        <f t="shared" si="256"/>
        <v>0</v>
      </c>
      <c r="K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6">
        <f t="shared" si="257"/>
        <v>0</v>
      </c>
      <c r="AF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6">
        <f t="shared" si="258"/>
        <v>0</v>
      </c>
      <c r="AJ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6">
        <f t="shared" si="259"/>
        <v>0</v>
      </c>
      <c r="AN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6">
        <f t="shared" si="260"/>
        <v>0</v>
      </c>
      <c r="AR488" s="176">
        <f t="shared" si="261"/>
        <v>0</v>
      </c>
    </row>
    <row r="489" spans="2:44">
      <c r="B489" s="183" t="s">
        <v>353</v>
      </c>
      <c r="C489" s="184" t="s">
        <v>221</v>
      </c>
      <c r="D489" s="185">
        <f>SUM(D490:D498)</f>
        <v>0</v>
      </c>
      <c r="E489" s="185">
        <f>SUM(E490:E498)</f>
        <v>0</v>
      </c>
      <c r="F489" s="185">
        <f t="shared" si="254"/>
        <v>0</v>
      </c>
      <c r="G489" s="185">
        <f>SUM(G490:G498)</f>
        <v>0</v>
      </c>
      <c r="H489" s="185">
        <f t="shared" si="255"/>
        <v>0</v>
      </c>
      <c r="I489" s="185">
        <f>SUM(I490:I498)</f>
        <v>0</v>
      </c>
      <c r="J489" s="185">
        <f t="shared" si="256"/>
        <v>0</v>
      </c>
      <c r="K489" s="185">
        <f t="shared" ref="K489:AD489" si="263">SUM(K490:K498)</f>
        <v>0</v>
      </c>
      <c r="L489" s="185">
        <f t="shared" si="263"/>
        <v>0</v>
      </c>
      <c r="M489" s="185">
        <f t="shared" si="263"/>
        <v>0</v>
      </c>
      <c r="N489" s="185">
        <f t="shared" si="263"/>
        <v>0</v>
      </c>
      <c r="O489" s="185">
        <f t="shared" si="263"/>
        <v>0</v>
      </c>
      <c r="P489" s="185">
        <f>SUM(P490:P498)</f>
        <v>0</v>
      </c>
      <c r="Q489" s="185">
        <f>SUM(Q490:Q498)</f>
        <v>0</v>
      </c>
      <c r="R489" s="185">
        <f t="shared" si="263"/>
        <v>0</v>
      </c>
      <c r="S489" s="185">
        <f t="shared" si="263"/>
        <v>0</v>
      </c>
      <c r="T489" s="185">
        <f>SUM(T490:T498)</f>
        <v>0</v>
      </c>
      <c r="U489" s="185">
        <f t="shared" si="263"/>
        <v>0</v>
      </c>
      <c r="V489" s="185">
        <f t="shared" si="263"/>
        <v>0</v>
      </c>
      <c r="W489" s="185">
        <f>SUM(W490:W498)</f>
        <v>0</v>
      </c>
      <c r="X489" s="185">
        <f t="shared" si="263"/>
        <v>0</v>
      </c>
      <c r="Y489" s="185">
        <f>SUM(Y490:Y498)</f>
        <v>0</v>
      </c>
      <c r="Z489" s="185">
        <f>SUM(Z490:Z498)</f>
        <v>0</v>
      </c>
      <c r="AA489" s="185">
        <f t="shared" si="263"/>
        <v>0</v>
      </c>
      <c r="AB489" s="185">
        <f t="shared" si="263"/>
        <v>0</v>
      </c>
      <c r="AC489" s="185">
        <f t="shared" si="263"/>
        <v>0</v>
      </c>
      <c r="AD489" s="185">
        <f t="shared" si="263"/>
        <v>0</v>
      </c>
      <c r="AE489" s="185">
        <f t="shared" si="257"/>
        <v>0</v>
      </c>
      <c r="AF489" s="185">
        <f>SUM(AF490:AF498)</f>
        <v>0</v>
      </c>
      <c r="AG489" s="185">
        <f>SUM(AG490:AG498)</f>
        <v>0</v>
      </c>
      <c r="AH489" s="185">
        <f>SUM(AH490:AH498)</f>
        <v>0</v>
      </c>
      <c r="AI489" s="185">
        <f t="shared" si="258"/>
        <v>0</v>
      </c>
      <c r="AJ489" s="185">
        <f>SUM(AJ490:AJ498)</f>
        <v>0</v>
      </c>
      <c r="AK489" s="185">
        <f>SUM(AK490:AK498)</f>
        <v>0</v>
      </c>
      <c r="AL489" s="185">
        <f>SUM(AL490:AL498)</f>
        <v>0</v>
      </c>
      <c r="AM489" s="185">
        <f t="shared" si="259"/>
        <v>0</v>
      </c>
      <c r="AN489" s="185">
        <f>SUM(AN490:AN498)</f>
        <v>0</v>
      </c>
      <c r="AO489" s="185">
        <f>SUM(AO490:AO498)</f>
        <v>0</v>
      </c>
      <c r="AP489" s="185">
        <f>SUM(AP490:AP498)</f>
        <v>0</v>
      </c>
      <c r="AQ489" s="185">
        <f t="shared" si="260"/>
        <v>0</v>
      </c>
      <c r="AR489" s="185">
        <f t="shared" si="261"/>
        <v>0</v>
      </c>
    </row>
    <row r="490" spans="2:44">
      <c r="B490" s="174" t="s">
        <v>354</v>
      </c>
      <c r="C490" s="175" t="s">
        <v>216</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si="254"/>
        <v>0</v>
      </c>
      <c r="G490" s="176"/>
      <c r="H490" s="176">
        <f t="shared" si="255"/>
        <v>0</v>
      </c>
      <c r="I490" s="176"/>
      <c r="J490" s="176">
        <f t="shared" si="256"/>
        <v>0</v>
      </c>
      <c r="K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6">
        <f t="shared" si="257"/>
        <v>0</v>
      </c>
      <c r="AF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6">
        <f t="shared" si="258"/>
        <v>0</v>
      </c>
      <c r="AJ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6">
        <f t="shared" si="259"/>
        <v>0</v>
      </c>
      <c r="AN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6">
        <f t="shared" si="260"/>
        <v>0</v>
      </c>
      <c r="AR490" s="176">
        <f t="shared" si="261"/>
        <v>0</v>
      </c>
    </row>
    <row r="491" spans="2:44">
      <c r="B491" s="174" t="s">
        <v>1206</v>
      </c>
      <c r="C491" s="175" t="s">
        <v>1161</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si="254"/>
        <v>0</v>
      </c>
      <c r="G491" s="176"/>
      <c r="H491" s="176">
        <f t="shared" si="255"/>
        <v>0</v>
      </c>
      <c r="I491" s="176"/>
      <c r="J491" s="176">
        <f t="shared" si="256"/>
        <v>0</v>
      </c>
      <c r="K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6">
        <f t="shared" si="257"/>
        <v>0</v>
      </c>
      <c r="AF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6">
        <f t="shared" si="258"/>
        <v>0</v>
      </c>
      <c r="AJ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6">
        <f t="shared" si="259"/>
        <v>0</v>
      </c>
      <c r="AN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6">
        <f t="shared" si="260"/>
        <v>0</v>
      </c>
      <c r="AR491" s="176">
        <f t="shared" si="261"/>
        <v>0</v>
      </c>
    </row>
    <row r="492" spans="2:44">
      <c r="B492" s="174" t="s">
        <v>1207</v>
      </c>
      <c r="C492" s="175" t="s">
        <v>1163</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254"/>
        <v>0</v>
      </c>
      <c r="G492" s="176"/>
      <c r="H492" s="176">
        <f t="shared" si="255"/>
        <v>0</v>
      </c>
      <c r="I492" s="176"/>
      <c r="J492" s="176">
        <f t="shared" si="256"/>
        <v>0</v>
      </c>
      <c r="K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6">
        <f t="shared" si="257"/>
        <v>0</v>
      </c>
      <c r="AF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6">
        <f t="shared" si="258"/>
        <v>0</v>
      </c>
      <c r="AJ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6">
        <f t="shared" si="259"/>
        <v>0</v>
      </c>
      <c r="AN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6">
        <f t="shared" si="260"/>
        <v>0</v>
      </c>
      <c r="AR492" s="176">
        <f t="shared" si="261"/>
        <v>0</v>
      </c>
    </row>
    <row r="493" spans="2:44">
      <c r="B493" s="174" t="s">
        <v>1208</v>
      </c>
      <c r="C493" s="175" t="s">
        <v>1167</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254"/>
        <v>0</v>
      </c>
      <c r="G493" s="176"/>
      <c r="H493" s="176">
        <f t="shared" si="255"/>
        <v>0</v>
      </c>
      <c r="I493" s="176"/>
      <c r="J493" s="176">
        <f t="shared" si="256"/>
        <v>0</v>
      </c>
      <c r="K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6">
        <f t="shared" si="257"/>
        <v>0</v>
      </c>
      <c r="AF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6">
        <f t="shared" si="258"/>
        <v>0</v>
      </c>
      <c r="AJ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6">
        <f t="shared" si="259"/>
        <v>0</v>
      </c>
      <c r="AN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6">
        <f t="shared" si="260"/>
        <v>0</v>
      </c>
      <c r="AR493" s="176">
        <f t="shared" si="261"/>
        <v>0</v>
      </c>
    </row>
    <row r="494" spans="2:44">
      <c r="B494" s="174" t="s">
        <v>1209</v>
      </c>
      <c r="C494" s="175" t="s">
        <v>1210</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254"/>
        <v>0</v>
      </c>
      <c r="G494" s="176"/>
      <c r="H494" s="176">
        <f t="shared" si="255"/>
        <v>0</v>
      </c>
      <c r="I494" s="176"/>
      <c r="J494" s="176">
        <f t="shared" si="256"/>
        <v>0</v>
      </c>
      <c r="K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6">
        <f t="shared" si="257"/>
        <v>0</v>
      </c>
      <c r="AF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6">
        <f t="shared" si="258"/>
        <v>0</v>
      </c>
      <c r="AJ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6">
        <f t="shared" si="259"/>
        <v>0</v>
      </c>
      <c r="AN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6">
        <f t="shared" si="260"/>
        <v>0</v>
      </c>
      <c r="AR494" s="176">
        <f t="shared" si="261"/>
        <v>0</v>
      </c>
    </row>
    <row r="495" spans="2:44">
      <c r="B495" s="174" t="s">
        <v>1211</v>
      </c>
      <c r="C495" s="175" t="s">
        <v>1171</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254"/>
        <v>0</v>
      </c>
      <c r="G495" s="176"/>
      <c r="H495" s="176">
        <f t="shared" si="255"/>
        <v>0</v>
      </c>
      <c r="I495" s="176"/>
      <c r="J495" s="176">
        <f t="shared" si="256"/>
        <v>0</v>
      </c>
      <c r="K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6">
        <f t="shared" si="257"/>
        <v>0</v>
      </c>
      <c r="AF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6">
        <f t="shared" si="258"/>
        <v>0</v>
      </c>
      <c r="AJ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6">
        <f t="shared" si="259"/>
        <v>0</v>
      </c>
      <c r="AN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6">
        <f t="shared" si="260"/>
        <v>0</v>
      </c>
      <c r="AR495" s="176">
        <f t="shared" si="261"/>
        <v>0</v>
      </c>
    </row>
    <row r="496" spans="2:44">
      <c r="B496" s="174" t="s">
        <v>1212</v>
      </c>
      <c r="C496" s="175" t="s">
        <v>1213</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si="254"/>
        <v>0</v>
      </c>
      <c r="G496" s="176"/>
      <c r="H496" s="176">
        <f t="shared" si="255"/>
        <v>0</v>
      </c>
      <c r="I496" s="176"/>
      <c r="J496" s="176">
        <f t="shared" si="256"/>
        <v>0</v>
      </c>
      <c r="K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6">
        <f t="shared" si="257"/>
        <v>0</v>
      </c>
      <c r="AF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6">
        <f t="shared" si="258"/>
        <v>0</v>
      </c>
      <c r="AJ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6">
        <f t="shared" si="259"/>
        <v>0</v>
      </c>
      <c r="AN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6">
        <f t="shared" si="260"/>
        <v>0</v>
      </c>
      <c r="AR496" s="176">
        <f t="shared" si="261"/>
        <v>0</v>
      </c>
    </row>
    <row r="497" spans="2:44">
      <c r="B497" s="174" t="s">
        <v>1214</v>
      </c>
      <c r="C497" s="175" t="s">
        <v>1173</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si="254"/>
        <v>0</v>
      </c>
      <c r="G497" s="176"/>
      <c r="H497" s="176">
        <f t="shared" si="255"/>
        <v>0</v>
      </c>
      <c r="I497" s="176"/>
      <c r="J497" s="176">
        <f t="shared" si="256"/>
        <v>0</v>
      </c>
      <c r="K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6">
        <f t="shared" si="257"/>
        <v>0</v>
      </c>
      <c r="AF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6">
        <f t="shared" si="258"/>
        <v>0</v>
      </c>
      <c r="AJ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6">
        <f t="shared" si="259"/>
        <v>0</v>
      </c>
      <c r="AN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6">
        <f t="shared" si="260"/>
        <v>0</v>
      </c>
      <c r="AR497" s="176">
        <f t="shared" si="261"/>
        <v>0</v>
      </c>
    </row>
    <row r="498" spans="2:44">
      <c r="B498" s="174" t="s">
        <v>1215</v>
      </c>
      <c r="C498" s="175" t="s">
        <v>1216</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254"/>
        <v>0</v>
      </c>
      <c r="G498" s="176"/>
      <c r="H498" s="176">
        <f t="shared" si="255"/>
        <v>0</v>
      </c>
      <c r="I498" s="176"/>
      <c r="J498" s="176">
        <f t="shared" si="256"/>
        <v>0</v>
      </c>
      <c r="K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6">
        <f t="shared" si="257"/>
        <v>0</v>
      </c>
      <c r="AF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6">
        <f t="shared" si="258"/>
        <v>0</v>
      </c>
      <c r="AJ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6">
        <f t="shared" si="259"/>
        <v>0</v>
      </c>
      <c r="AN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6">
        <f t="shared" si="260"/>
        <v>0</v>
      </c>
      <c r="AR498" s="176">
        <f t="shared" si="261"/>
        <v>0</v>
      </c>
    </row>
    <row r="499" spans="2:44">
      <c r="B499" s="171" t="s">
        <v>358</v>
      </c>
      <c r="C499" s="172" t="s">
        <v>224</v>
      </c>
      <c r="D499" s="173">
        <f>D500+D509</f>
        <v>0</v>
      </c>
      <c r="E499" s="173">
        <f>E500+E509</f>
        <v>0</v>
      </c>
      <c r="F499" s="173">
        <f t="shared" si="254"/>
        <v>0</v>
      </c>
      <c r="G499" s="173">
        <f>G500+G509</f>
        <v>0</v>
      </c>
      <c r="H499" s="173">
        <f t="shared" si="255"/>
        <v>0</v>
      </c>
      <c r="I499" s="173">
        <f>I500+I509</f>
        <v>0</v>
      </c>
      <c r="J499" s="173">
        <f t="shared" si="256"/>
        <v>0</v>
      </c>
      <c r="K499" s="173">
        <f t="shared" ref="K499:AP499" si="264">K500+K509</f>
        <v>0</v>
      </c>
      <c r="L499" s="173">
        <f t="shared" si="264"/>
        <v>0</v>
      </c>
      <c r="M499" s="173">
        <f t="shared" si="264"/>
        <v>0</v>
      </c>
      <c r="N499" s="173">
        <f t="shared" si="264"/>
        <v>0</v>
      </c>
      <c r="O499" s="173">
        <f t="shared" si="264"/>
        <v>0</v>
      </c>
      <c r="P499" s="173">
        <f>P500+P509</f>
        <v>0</v>
      </c>
      <c r="Q499" s="173">
        <f>Q500+Q509</f>
        <v>0</v>
      </c>
      <c r="R499" s="173">
        <f t="shared" si="264"/>
        <v>0</v>
      </c>
      <c r="S499" s="173">
        <f t="shared" si="264"/>
        <v>0</v>
      </c>
      <c r="T499" s="173">
        <f>T500+T509</f>
        <v>0</v>
      </c>
      <c r="U499" s="173">
        <f t="shared" si="264"/>
        <v>0</v>
      </c>
      <c r="V499" s="173">
        <f t="shared" si="264"/>
        <v>0</v>
      </c>
      <c r="W499" s="173">
        <f>W500+W509</f>
        <v>0</v>
      </c>
      <c r="X499" s="173">
        <f t="shared" si="264"/>
        <v>0</v>
      </c>
      <c r="Y499" s="173">
        <f>Y500+Y509</f>
        <v>0</v>
      </c>
      <c r="Z499" s="173">
        <f>Z500+Z509</f>
        <v>0</v>
      </c>
      <c r="AA499" s="173">
        <f t="shared" si="264"/>
        <v>0</v>
      </c>
      <c r="AB499" s="173">
        <f t="shared" si="264"/>
        <v>0</v>
      </c>
      <c r="AC499" s="173">
        <f t="shared" si="264"/>
        <v>0</v>
      </c>
      <c r="AD499" s="173">
        <f t="shared" si="264"/>
        <v>0</v>
      </c>
      <c r="AE499" s="173">
        <f t="shared" si="257"/>
        <v>0</v>
      </c>
      <c r="AF499" s="173">
        <f t="shared" si="264"/>
        <v>0</v>
      </c>
      <c r="AG499" s="173">
        <f t="shared" si="264"/>
        <v>0</v>
      </c>
      <c r="AH499" s="173">
        <f t="shared" si="264"/>
        <v>0</v>
      </c>
      <c r="AI499" s="173">
        <f t="shared" si="258"/>
        <v>0</v>
      </c>
      <c r="AJ499" s="173">
        <f t="shared" si="264"/>
        <v>0</v>
      </c>
      <c r="AK499" s="173">
        <f t="shared" si="264"/>
        <v>0</v>
      </c>
      <c r="AL499" s="173">
        <f t="shared" si="264"/>
        <v>0</v>
      </c>
      <c r="AM499" s="173">
        <f t="shared" si="259"/>
        <v>0</v>
      </c>
      <c r="AN499" s="173">
        <f t="shared" si="264"/>
        <v>0</v>
      </c>
      <c r="AO499" s="173">
        <f t="shared" si="264"/>
        <v>0</v>
      </c>
      <c r="AP499" s="173">
        <f t="shared" si="264"/>
        <v>0</v>
      </c>
      <c r="AQ499" s="173">
        <f t="shared" si="260"/>
        <v>0</v>
      </c>
      <c r="AR499" s="173">
        <f t="shared" si="261"/>
        <v>0</v>
      </c>
    </row>
    <row r="500" spans="2:44">
      <c r="B500" s="183" t="s">
        <v>359</v>
      </c>
      <c r="C500" s="184" t="s">
        <v>225</v>
      </c>
      <c r="D500" s="185">
        <f>SUM(D501:D508)</f>
        <v>0</v>
      </c>
      <c r="E500" s="185">
        <f>SUM(E501:E508)</f>
        <v>0</v>
      </c>
      <c r="F500" s="185">
        <f t="shared" si="254"/>
        <v>0</v>
      </c>
      <c r="G500" s="185">
        <f>SUM(G501:G508)</f>
        <v>0</v>
      </c>
      <c r="H500" s="185">
        <f t="shared" si="255"/>
        <v>0</v>
      </c>
      <c r="I500" s="185">
        <f>SUM(I501:I508)</f>
        <v>0</v>
      </c>
      <c r="J500" s="185">
        <f t="shared" si="256"/>
        <v>0</v>
      </c>
      <c r="K500" s="185">
        <f t="shared" ref="K500:AP500" si="265">SUM(K501:K508)</f>
        <v>0</v>
      </c>
      <c r="L500" s="185">
        <f t="shared" si="265"/>
        <v>0</v>
      </c>
      <c r="M500" s="185">
        <f t="shared" si="265"/>
        <v>0</v>
      </c>
      <c r="N500" s="185">
        <f t="shared" si="265"/>
        <v>0</v>
      </c>
      <c r="O500" s="185">
        <f t="shared" si="265"/>
        <v>0</v>
      </c>
      <c r="P500" s="185">
        <f>SUM(P501:P508)</f>
        <v>0</v>
      </c>
      <c r="Q500" s="185">
        <f>SUM(Q501:Q508)</f>
        <v>0</v>
      </c>
      <c r="R500" s="185">
        <f t="shared" si="265"/>
        <v>0</v>
      </c>
      <c r="S500" s="185">
        <f t="shared" si="265"/>
        <v>0</v>
      </c>
      <c r="T500" s="185">
        <f>SUM(T501:T508)</f>
        <v>0</v>
      </c>
      <c r="U500" s="185">
        <f t="shared" si="265"/>
        <v>0</v>
      </c>
      <c r="V500" s="185">
        <f t="shared" si="265"/>
        <v>0</v>
      </c>
      <c r="W500" s="185">
        <f>SUM(W501:W508)</f>
        <v>0</v>
      </c>
      <c r="X500" s="185">
        <f t="shared" si="265"/>
        <v>0</v>
      </c>
      <c r="Y500" s="185">
        <f>SUM(Y501:Y508)</f>
        <v>0</v>
      </c>
      <c r="Z500" s="185">
        <f>SUM(Z501:Z508)</f>
        <v>0</v>
      </c>
      <c r="AA500" s="185">
        <f t="shared" si="265"/>
        <v>0</v>
      </c>
      <c r="AB500" s="185">
        <f t="shared" si="265"/>
        <v>0</v>
      </c>
      <c r="AC500" s="185">
        <f t="shared" si="265"/>
        <v>0</v>
      </c>
      <c r="AD500" s="185">
        <f t="shared" si="265"/>
        <v>0</v>
      </c>
      <c r="AE500" s="185">
        <f t="shared" si="257"/>
        <v>0</v>
      </c>
      <c r="AF500" s="185">
        <f t="shared" si="265"/>
        <v>0</v>
      </c>
      <c r="AG500" s="185">
        <f t="shared" si="265"/>
        <v>0</v>
      </c>
      <c r="AH500" s="185">
        <f t="shared" si="265"/>
        <v>0</v>
      </c>
      <c r="AI500" s="185">
        <f t="shared" si="258"/>
        <v>0</v>
      </c>
      <c r="AJ500" s="185">
        <f t="shared" si="265"/>
        <v>0</v>
      </c>
      <c r="AK500" s="185">
        <f t="shared" si="265"/>
        <v>0</v>
      </c>
      <c r="AL500" s="185">
        <f t="shared" si="265"/>
        <v>0</v>
      </c>
      <c r="AM500" s="185">
        <f t="shared" si="259"/>
        <v>0</v>
      </c>
      <c r="AN500" s="185">
        <f t="shared" si="265"/>
        <v>0</v>
      </c>
      <c r="AO500" s="185">
        <f t="shared" si="265"/>
        <v>0</v>
      </c>
      <c r="AP500" s="185">
        <f t="shared" si="265"/>
        <v>0</v>
      </c>
      <c r="AQ500" s="185">
        <f t="shared" si="260"/>
        <v>0</v>
      </c>
      <c r="AR500" s="185">
        <f t="shared" si="261"/>
        <v>0</v>
      </c>
    </row>
    <row r="501" spans="2:44">
      <c r="B501" s="174" t="s">
        <v>360</v>
      </c>
      <c r="C501" s="175" t="s">
        <v>226</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254"/>
        <v>0</v>
      </c>
      <c r="G501" s="176"/>
      <c r="H501" s="176">
        <f t="shared" si="255"/>
        <v>0</v>
      </c>
      <c r="I501" s="176"/>
      <c r="J501" s="176">
        <f t="shared" si="256"/>
        <v>0</v>
      </c>
      <c r="K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6">
        <f t="shared" si="257"/>
        <v>0</v>
      </c>
      <c r="AF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6">
        <f t="shared" si="258"/>
        <v>0</v>
      </c>
      <c r="AJ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6">
        <f t="shared" si="259"/>
        <v>0</v>
      </c>
      <c r="AN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6">
        <f t="shared" si="260"/>
        <v>0</v>
      </c>
      <c r="AR501" s="176">
        <f t="shared" si="261"/>
        <v>0</v>
      </c>
    </row>
    <row r="502" spans="2:44">
      <c r="B502" s="174" t="s">
        <v>1217</v>
      </c>
      <c r="C502" s="175" t="s">
        <v>1218</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254"/>
        <v>0</v>
      </c>
      <c r="G502" s="176"/>
      <c r="H502" s="176">
        <f t="shared" si="255"/>
        <v>0</v>
      </c>
      <c r="I502" s="176"/>
      <c r="J502" s="176">
        <f t="shared" si="256"/>
        <v>0</v>
      </c>
      <c r="K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6">
        <f t="shared" si="257"/>
        <v>0</v>
      </c>
      <c r="AF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6">
        <f t="shared" si="258"/>
        <v>0</v>
      </c>
      <c r="AJ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6">
        <f t="shared" si="259"/>
        <v>0</v>
      </c>
      <c r="AN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6">
        <f t="shared" si="260"/>
        <v>0</v>
      </c>
      <c r="AR502" s="176">
        <f t="shared" si="261"/>
        <v>0</v>
      </c>
    </row>
    <row r="503" spans="2:44">
      <c r="B503" s="174" t="s">
        <v>1219</v>
      </c>
      <c r="C503" s="175" t="s">
        <v>1220</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si="254"/>
        <v>0</v>
      </c>
      <c r="G503" s="176"/>
      <c r="H503" s="176">
        <f t="shared" si="255"/>
        <v>0</v>
      </c>
      <c r="I503" s="176"/>
      <c r="J503" s="176">
        <f t="shared" si="256"/>
        <v>0</v>
      </c>
      <c r="K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6">
        <f t="shared" si="257"/>
        <v>0</v>
      </c>
      <c r="AF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6">
        <f t="shared" si="258"/>
        <v>0</v>
      </c>
      <c r="AJ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6">
        <f t="shared" si="259"/>
        <v>0</v>
      </c>
      <c r="AN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6">
        <f t="shared" si="260"/>
        <v>0</v>
      </c>
      <c r="AR503" s="176">
        <f t="shared" si="261"/>
        <v>0</v>
      </c>
    </row>
    <row r="504" spans="2:44">
      <c r="B504" s="174" t="s">
        <v>361</v>
      </c>
      <c r="C504" s="175" t="s">
        <v>227</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254"/>
        <v>0</v>
      </c>
      <c r="G504" s="176"/>
      <c r="H504" s="176">
        <f t="shared" si="255"/>
        <v>0</v>
      </c>
      <c r="I504" s="176"/>
      <c r="J504" s="176">
        <f t="shared" si="256"/>
        <v>0</v>
      </c>
      <c r="K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6">
        <f t="shared" si="257"/>
        <v>0</v>
      </c>
      <c r="AF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6">
        <f t="shared" si="258"/>
        <v>0</v>
      </c>
      <c r="AJ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6">
        <f t="shared" si="259"/>
        <v>0</v>
      </c>
      <c r="AN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6">
        <f t="shared" si="260"/>
        <v>0</v>
      </c>
      <c r="AR504" s="176">
        <f t="shared" si="261"/>
        <v>0</v>
      </c>
    </row>
    <row r="505" spans="2:44">
      <c r="B505" s="174" t="s">
        <v>1221</v>
      </c>
      <c r="C505" s="175" t="s">
        <v>1222</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si="254"/>
        <v>0</v>
      </c>
      <c r="G505" s="176"/>
      <c r="H505" s="176">
        <f t="shared" si="255"/>
        <v>0</v>
      </c>
      <c r="I505" s="176"/>
      <c r="J505" s="176">
        <f t="shared" si="256"/>
        <v>0</v>
      </c>
      <c r="K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6">
        <f t="shared" si="257"/>
        <v>0</v>
      </c>
      <c r="AF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6">
        <f t="shared" si="258"/>
        <v>0</v>
      </c>
      <c r="AJ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6">
        <f t="shared" si="259"/>
        <v>0</v>
      </c>
      <c r="AN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6">
        <f t="shared" si="260"/>
        <v>0</v>
      </c>
      <c r="AR505" s="176">
        <f t="shared" si="261"/>
        <v>0</v>
      </c>
    </row>
    <row r="506" spans="2:44">
      <c r="B506" s="174" t="s">
        <v>1223</v>
      </c>
      <c r="C506" s="175" t="s">
        <v>1224</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254"/>
        <v>0</v>
      </c>
      <c r="G506" s="176"/>
      <c r="H506" s="176">
        <f t="shared" si="255"/>
        <v>0</v>
      </c>
      <c r="I506" s="176"/>
      <c r="J506" s="176">
        <f t="shared" si="256"/>
        <v>0</v>
      </c>
      <c r="K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6">
        <f t="shared" si="257"/>
        <v>0</v>
      </c>
      <c r="AF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6">
        <f t="shared" si="258"/>
        <v>0</v>
      </c>
      <c r="AJ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6">
        <f t="shared" si="259"/>
        <v>0</v>
      </c>
      <c r="AN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6">
        <f t="shared" si="260"/>
        <v>0</v>
      </c>
      <c r="AR506" s="176">
        <f t="shared" si="261"/>
        <v>0</v>
      </c>
    </row>
    <row r="507" spans="2:44">
      <c r="B507" s="174" t="s">
        <v>1225</v>
      </c>
      <c r="C507" s="175" t="s">
        <v>1226</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si="254"/>
        <v>0</v>
      </c>
      <c r="G507" s="176"/>
      <c r="H507" s="176">
        <f t="shared" si="255"/>
        <v>0</v>
      </c>
      <c r="I507" s="176"/>
      <c r="J507" s="176">
        <f t="shared" si="256"/>
        <v>0</v>
      </c>
      <c r="K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6">
        <f t="shared" si="257"/>
        <v>0</v>
      </c>
      <c r="AF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6">
        <f t="shared" si="258"/>
        <v>0</v>
      </c>
      <c r="AJ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6">
        <f t="shared" si="259"/>
        <v>0</v>
      </c>
      <c r="AN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6">
        <f t="shared" si="260"/>
        <v>0</v>
      </c>
      <c r="AR507" s="176">
        <f t="shared" si="261"/>
        <v>0</v>
      </c>
    </row>
    <row r="508" spans="2:44">
      <c r="B508" s="174" t="s">
        <v>1227</v>
      </c>
      <c r="C508" s="175" t="s">
        <v>1228</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254"/>
        <v>0</v>
      </c>
      <c r="G508" s="176"/>
      <c r="H508" s="176">
        <f t="shared" si="255"/>
        <v>0</v>
      </c>
      <c r="I508" s="176"/>
      <c r="J508" s="176">
        <f t="shared" si="256"/>
        <v>0</v>
      </c>
      <c r="K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6">
        <f t="shared" si="257"/>
        <v>0</v>
      </c>
      <c r="AF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6">
        <f t="shared" si="258"/>
        <v>0</v>
      </c>
      <c r="AJ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6">
        <f t="shared" si="259"/>
        <v>0</v>
      </c>
      <c r="AN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6">
        <f t="shared" si="260"/>
        <v>0</v>
      </c>
      <c r="AR508" s="176">
        <f t="shared" si="261"/>
        <v>0</v>
      </c>
    </row>
    <row r="509" spans="2:44">
      <c r="B509" s="183" t="s">
        <v>362</v>
      </c>
      <c r="C509" s="184" t="s">
        <v>228</v>
      </c>
      <c r="D509" s="185">
        <f>SUM(D510:D525)</f>
        <v>0</v>
      </c>
      <c r="E509" s="185">
        <f>SUM(E510:E525)</f>
        <v>0</v>
      </c>
      <c r="F509" s="185">
        <f t="shared" ref="F509:F510" si="266">D509+E509</f>
        <v>0</v>
      </c>
      <c r="G509" s="185">
        <f>SUM(G510:G525)</f>
        <v>0</v>
      </c>
      <c r="H509" s="185">
        <f t="shared" ref="H509:H510" si="267">F509-G509</f>
        <v>0</v>
      </c>
      <c r="I509" s="185">
        <f>SUM(I510:I525)</f>
        <v>0</v>
      </c>
      <c r="J509" s="185">
        <f t="shared" ref="J509:J510" si="268">F509-I509</f>
        <v>0</v>
      </c>
      <c r="K509" s="185">
        <f t="shared" ref="K509:AD509" si="269">SUM(K510:K525)</f>
        <v>0</v>
      </c>
      <c r="L509" s="185">
        <f t="shared" si="269"/>
        <v>0</v>
      </c>
      <c r="M509" s="185">
        <f t="shared" si="269"/>
        <v>0</v>
      </c>
      <c r="N509" s="185">
        <f t="shared" si="269"/>
        <v>0</v>
      </c>
      <c r="O509" s="185">
        <f t="shared" si="269"/>
        <v>0</v>
      </c>
      <c r="P509" s="185">
        <f>SUM(P510:P525)</f>
        <v>0</v>
      </c>
      <c r="Q509" s="185">
        <f>SUM(Q510:Q525)</f>
        <v>0</v>
      </c>
      <c r="R509" s="185">
        <f t="shared" si="269"/>
        <v>0</v>
      </c>
      <c r="S509" s="185">
        <f t="shared" si="269"/>
        <v>0</v>
      </c>
      <c r="T509" s="185">
        <f>SUM(T510:T525)</f>
        <v>0</v>
      </c>
      <c r="U509" s="185">
        <f t="shared" si="269"/>
        <v>0</v>
      </c>
      <c r="V509" s="185">
        <f t="shared" si="269"/>
        <v>0</v>
      </c>
      <c r="W509" s="185">
        <f>SUM(W510:W525)</f>
        <v>0</v>
      </c>
      <c r="X509" s="185">
        <f t="shared" si="269"/>
        <v>0</v>
      </c>
      <c r="Y509" s="185">
        <f>SUM(Y510:Y525)</f>
        <v>0</v>
      </c>
      <c r="Z509" s="185">
        <f>SUM(Z510:Z525)</f>
        <v>0</v>
      </c>
      <c r="AA509" s="185">
        <f t="shared" si="269"/>
        <v>0</v>
      </c>
      <c r="AB509" s="185">
        <f t="shared" si="269"/>
        <v>0</v>
      </c>
      <c r="AC509" s="185">
        <f t="shared" si="269"/>
        <v>0</v>
      </c>
      <c r="AD509" s="185">
        <f t="shared" si="269"/>
        <v>0</v>
      </c>
      <c r="AE509" s="185">
        <f t="shared" ref="AE509:AE510" si="270">AB509+AC509+AD509</f>
        <v>0</v>
      </c>
      <c r="AF509" s="185">
        <f>SUM(AF510:AF525)</f>
        <v>0</v>
      </c>
      <c r="AG509" s="185">
        <f>SUM(AG510:AG525)</f>
        <v>0</v>
      </c>
      <c r="AH509" s="185">
        <f>SUM(AH510:AH525)</f>
        <v>0</v>
      </c>
      <c r="AI509" s="185">
        <f t="shared" ref="AI509:AI510" si="271">AF509+AG509+AH509</f>
        <v>0</v>
      </c>
      <c r="AJ509" s="185">
        <f>SUM(AJ510:AJ525)</f>
        <v>0</v>
      </c>
      <c r="AK509" s="185">
        <f>SUM(AK510:AK525)</f>
        <v>0</v>
      </c>
      <c r="AL509" s="185">
        <f>SUM(AL510:AL525)</f>
        <v>0</v>
      </c>
      <c r="AM509" s="185">
        <f t="shared" ref="AM509:AM510" si="272">AJ509+AK509+AL509</f>
        <v>0</v>
      </c>
      <c r="AN509" s="185">
        <f>SUM(AN510:AN525)</f>
        <v>0</v>
      </c>
      <c r="AO509" s="185">
        <f>SUM(AO510:AO525)</f>
        <v>0</v>
      </c>
      <c r="AP509" s="185">
        <f>SUM(AP510:AP525)</f>
        <v>0</v>
      </c>
      <c r="AQ509" s="185">
        <f t="shared" ref="AQ509:AQ510" si="273">AN509+AO509+AP509</f>
        <v>0</v>
      </c>
      <c r="AR509" s="185">
        <f t="shared" ref="AR509:AR510" si="274">AE509+AI509+AM509+AQ509</f>
        <v>0</v>
      </c>
    </row>
    <row r="510" spans="2:44">
      <c r="B510" s="174" t="s">
        <v>363</v>
      </c>
      <c r="C510" s="175" t="s">
        <v>229</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 t="shared" si="266"/>
        <v>0</v>
      </c>
      <c r="G510" s="176"/>
      <c r="H510" s="176">
        <f t="shared" si="267"/>
        <v>0</v>
      </c>
      <c r="I510" s="176"/>
      <c r="J510" s="176">
        <f t="shared" si="268"/>
        <v>0</v>
      </c>
      <c r="K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6">
        <f t="shared" si="270"/>
        <v>0</v>
      </c>
      <c r="AF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6">
        <f t="shared" si="271"/>
        <v>0</v>
      </c>
      <c r="AJ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6">
        <f t="shared" si="272"/>
        <v>0</v>
      </c>
      <c r="AN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6">
        <f t="shared" si="273"/>
        <v>0</v>
      </c>
      <c r="AR510" s="176">
        <f t="shared" si="274"/>
        <v>0</v>
      </c>
    </row>
    <row r="511" spans="2:44">
      <c r="B511" s="174" t="s">
        <v>1229</v>
      </c>
      <c r="C511" s="175" t="s">
        <v>1230</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275">D511+E511</f>
        <v>0</v>
      </c>
      <c r="G511" s="176"/>
      <c r="H511" s="176">
        <f t="shared" ref="H511:H518" si="276">F511-G511</f>
        <v>0</v>
      </c>
      <c r="I511" s="176"/>
      <c r="J511" s="176">
        <f t="shared" ref="J511:J518" si="277">F511-I511</f>
        <v>0</v>
      </c>
      <c r="K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6">
        <f t="shared" ref="AE511:AE518" si="278">AB511+AC511+AD511</f>
        <v>0</v>
      </c>
      <c r="AF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6">
        <f t="shared" ref="AI511:AI518" si="279">AF511+AG511+AH511</f>
        <v>0</v>
      </c>
      <c r="AJ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6">
        <f t="shared" ref="AM511:AM518" si="280">AJ511+AK511+AL511</f>
        <v>0</v>
      </c>
      <c r="AN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6">
        <f t="shared" ref="AQ511:AQ518" si="281">AN511+AO511+AP511</f>
        <v>0</v>
      </c>
      <c r="AR511" s="176">
        <f t="shared" ref="AR511:AR518" si="282">AE511+AI511+AM511+AQ511</f>
        <v>0</v>
      </c>
    </row>
    <row r="512" spans="2:44">
      <c r="B512" s="174" t="s">
        <v>1231</v>
      </c>
      <c r="C512" s="175" t="s">
        <v>1232</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275"/>
        <v>0</v>
      </c>
      <c r="G512" s="176"/>
      <c r="H512" s="176">
        <f t="shared" si="276"/>
        <v>0</v>
      </c>
      <c r="I512" s="176"/>
      <c r="J512" s="176">
        <f t="shared" si="277"/>
        <v>0</v>
      </c>
      <c r="K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6">
        <f t="shared" si="278"/>
        <v>0</v>
      </c>
      <c r="AF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6">
        <f t="shared" si="279"/>
        <v>0</v>
      </c>
      <c r="AJ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6">
        <f t="shared" si="280"/>
        <v>0</v>
      </c>
      <c r="AN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6">
        <f t="shared" si="281"/>
        <v>0</v>
      </c>
      <c r="AR512" s="176">
        <f t="shared" si="282"/>
        <v>0</v>
      </c>
    </row>
    <row r="513" spans="2:44">
      <c r="B513" s="174" t="s">
        <v>1233</v>
      </c>
      <c r="C513" s="175" t="s">
        <v>1234</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275"/>
        <v>0</v>
      </c>
      <c r="G513" s="176"/>
      <c r="H513" s="176">
        <f t="shared" si="276"/>
        <v>0</v>
      </c>
      <c r="I513" s="176"/>
      <c r="J513" s="176">
        <f t="shared" si="277"/>
        <v>0</v>
      </c>
      <c r="K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6">
        <f t="shared" si="278"/>
        <v>0</v>
      </c>
      <c r="AF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6">
        <f t="shared" si="279"/>
        <v>0</v>
      </c>
      <c r="AJ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6">
        <f t="shared" si="280"/>
        <v>0</v>
      </c>
      <c r="AN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6">
        <f t="shared" si="281"/>
        <v>0</v>
      </c>
      <c r="AR513" s="176">
        <f t="shared" si="282"/>
        <v>0</v>
      </c>
    </row>
    <row r="514" spans="2:44">
      <c r="B514" s="174" t="s">
        <v>1235</v>
      </c>
      <c r="C514" s="175" t="s">
        <v>1236</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275"/>
        <v>0</v>
      </c>
      <c r="G514" s="176"/>
      <c r="H514" s="176">
        <f t="shared" si="276"/>
        <v>0</v>
      </c>
      <c r="I514" s="176"/>
      <c r="J514" s="176">
        <f t="shared" si="277"/>
        <v>0</v>
      </c>
      <c r="K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6">
        <f t="shared" si="278"/>
        <v>0</v>
      </c>
      <c r="AF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6">
        <f t="shared" si="279"/>
        <v>0</v>
      </c>
      <c r="AJ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6">
        <f t="shared" si="280"/>
        <v>0</v>
      </c>
      <c r="AN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6">
        <f t="shared" si="281"/>
        <v>0</v>
      </c>
      <c r="AR514" s="176">
        <f t="shared" si="282"/>
        <v>0</v>
      </c>
    </row>
    <row r="515" spans="2:44">
      <c r="B515" s="174" t="s">
        <v>1237</v>
      </c>
      <c r="C515" s="175" t="s">
        <v>1238</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275"/>
        <v>0</v>
      </c>
      <c r="G515" s="176"/>
      <c r="H515" s="176">
        <f t="shared" si="276"/>
        <v>0</v>
      </c>
      <c r="I515" s="176"/>
      <c r="J515" s="176">
        <f t="shared" si="277"/>
        <v>0</v>
      </c>
      <c r="K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6">
        <f t="shared" si="278"/>
        <v>0</v>
      </c>
      <c r="AF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6">
        <f t="shared" si="279"/>
        <v>0</v>
      </c>
      <c r="AJ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6">
        <f t="shared" si="280"/>
        <v>0</v>
      </c>
      <c r="AN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6">
        <f t="shared" si="281"/>
        <v>0</v>
      </c>
      <c r="AR515" s="176">
        <f t="shared" si="282"/>
        <v>0</v>
      </c>
    </row>
    <row r="516" spans="2:44">
      <c r="B516" s="174" t="s">
        <v>1239</v>
      </c>
      <c r="C516" s="175" t="s">
        <v>1240</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275"/>
        <v>0</v>
      </c>
      <c r="G516" s="176"/>
      <c r="H516" s="176">
        <f t="shared" si="276"/>
        <v>0</v>
      </c>
      <c r="I516" s="176"/>
      <c r="J516" s="176">
        <f t="shared" si="277"/>
        <v>0</v>
      </c>
      <c r="K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6">
        <f t="shared" si="278"/>
        <v>0</v>
      </c>
      <c r="AF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6">
        <f t="shared" si="279"/>
        <v>0</v>
      </c>
      <c r="AJ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6">
        <f t="shared" si="280"/>
        <v>0</v>
      </c>
      <c r="AN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6">
        <f t="shared" si="281"/>
        <v>0</v>
      </c>
      <c r="AR516" s="176">
        <f t="shared" si="282"/>
        <v>0</v>
      </c>
    </row>
    <row r="517" spans="2:44">
      <c r="B517" s="174" t="s">
        <v>1241</v>
      </c>
      <c r="C517" s="175" t="s">
        <v>1242</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275"/>
        <v>0</v>
      </c>
      <c r="G517" s="176"/>
      <c r="H517" s="176">
        <f t="shared" si="276"/>
        <v>0</v>
      </c>
      <c r="I517" s="176"/>
      <c r="J517" s="176">
        <f t="shared" si="277"/>
        <v>0</v>
      </c>
      <c r="K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6">
        <f t="shared" si="278"/>
        <v>0</v>
      </c>
      <c r="AF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6">
        <f t="shared" si="279"/>
        <v>0</v>
      </c>
      <c r="AJ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6">
        <f t="shared" si="280"/>
        <v>0</v>
      </c>
      <c r="AN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6">
        <f t="shared" si="281"/>
        <v>0</v>
      </c>
      <c r="AR517" s="176">
        <f t="shared" si="282"/>
        <v>0</v>
      </c>
    </row>
    <row r="518" spans="2:44">
      <c r="B518" s="174" t="s">
        <v>1243</v>
      </c>
      <c r="C518" s="175" t="s">
        <v>1244</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275"/>
        <v>0</v>
      </c>
      <c r="G518" s="176"/>
      <c r="H518" s="176">
        <f t="shared" si="276"/>
        <v>0</v>
      </c>
      <c r="I518" s="176"/>
      <c r="J518" s="176">
        <f t="shared" si="277"/>
        <v>0</v>
      </c>
      <c r="K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6">
        <f t="shared" si="278"/>
        <v>0</v>
      </c>
      <c r="AF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6">
        <f t="shared" si="279"/>
        <v>0</v>
      </c>
      <c r="AJ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6">
        <f t="shared" si="280"/>
        <v>0</v>
      </c>
      <c r="AN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6">
        <f t="shared" si="281"/>
        <v>0</v>
      </c>
      <c r="AR518" s="176">
        <f t="shared" si="282"/>
        <v>0</v>
      </c>
    </row>
    <row r="519" spans="2:44">
      <c r="B519" s="174" t="s">
        <v>1245</v>
      </c>
      <c r="C519" s="175" t="s">
        <v>1246</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ref="F519:F542" si="283">D519+E519</f>
        <v>0</v>
      </c>
      <c r="G519" s="176"/>
      <c r="H519" s="176">
        <f t="shared" ref="H519:H540" si="284">F519-G519</f>
        <v>0</v>
      </c>
      <c r="I519" s="176"/>
      <c r="J519" s="176">
        <f t="shared" ref="J519:J540" si="285">F519-I519</f>
        <v>0</v>
      </c>
      <c r="K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6">
        <f t="shared" ref="AE519:AE542" si="286">AB519+AC519+AD519</f>
        <v>0</v>
      </c>
      <c r="AF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6">
        <f t="shared" ref="AI519:AI542" si="287">AF519+AG519+AH519</f>
        <v>0</v>
      </c>
      <c r="AJ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6">
        <f t="shared" ref="AM519:AM542" si="288">AJ519+AK519+AL519</f>
        <v>0</v>
      </c>
      <c r="AN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6">
        <f t="shared" ref="AQ519:AQ542" si="289">AN519+AO519+AP519</f>
        <v>0</v>
      </c>
      <c r="AR519" s="176">
        <f t="shared" ref="AR519:AR542" si="290">AE519+AI519+AM519+AQ519</f>
        <v>0</v>
      </c>
    </row>
    <row r="520" spans="2:44">
      <c r="B520" s="174" t="s">
        <v>1247</v>
      </c>
      <c r="C520" s="175" t="s">
        <v>1248</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283"/>
        <v>0</v>
      </c>
      <c r="G520" s="176"/>
      <c r="H520" s="176">
        <f t="shared" si="284"/>
        <v>0</v>
      </c>
      <c r="I520" s="176"/>
      <c r="J520" s="176">
        <f t="shared" si="285"/>
        <v>0</v>
      </c>
      <c r="K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6">
        <f t="shared" si="286"/>
        <v>0</v>
      </c>
      <c r="AF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6">
        <f t="shared" si="287"/>
        <v>0</v>
      </c>
      <c r="AJ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6">
        <f t="shared" si="288"/>
        <v>0</v>
      </c>
      <c r="AN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6">
        <f t="shared" si="289"/>
        <v>0</v>
      </c>
      <c r="AR520" s="176">
        <f t="shared" si="290"/>
        <v>0</v>
      </c>
    </row>
    <row r="521" spans="2:44">
      <c r="B521" s="174" t="s">
        <v>1249</v>
      </c>
      <c r="C521" s="175" t="s">
        <v>1250</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si="283"/>
        <v>0</v>
      </c>
      <c r="G521" s="176"/>
      <c r="H521" s="176">
        <f t="shared" si="284"/>
        <v>0</v>
      </c>
      <c r="I521" s="176"/>
      <c r="J521" s="176">
        <f t="shared" si="285"/>
        <v>0</v>
      </c>
      <c r="K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6">
        <f t="shared" si="286"/>
        <v>0</v>
      </c>
      <c r="AF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6">
        <f t="shared" si="287"/>
        <v>0</v>
      </c>
      <c r="AJ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6">
        <f t="shared" si="288"/>
        <v>0</v>
      </c>
      <c r="AN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6">
        <f t="shared" si="289"/>
        <v>0</v>
      </c>
      <c r="AR521" s="176">
        <f t="shared" si="290"/>
        <v>0</v>
      </c>
    </row>
    <row r="522" spans="2:44">
      <c r="B522" s="174" t="s">
        <v>1251</v>
      </c>
      <c r="C522" s="175" t="s">
        <v>1252</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283"/>
        <v>0</v>
      </c>
      <c r="G522" s="176"/>
      <c r="H522" s="176">
        <f t="shared" si="284"/>
        <v>0</v>
      </c>
      <c r="I522" s="176"/>
      <c r="J522" s="176">
        <f t="shared" si="285"/>
        <v>0</v>
      </c>
      <c r="K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6">
        <f t="shared" si="286"/>
        <v>0</v>
      </c>
      <c r="AF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6">
        <f t="shared" si="287"/>
        <v>0</v>
      </c>
      <c r="AJ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6">
        <f t="shared" si="288"/>
        <v>0</v>
      </c>
      <c r="AN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6">
        <f t="shared" si="289"/>
        <v>0</v>
      </c>
      <c r="AR522" s="176">
        <f t="shared" si="290"/>
        <v>0</v>
      </c>
    </row>
    <row r="523" spans="2:44">
      <c r="B523" s="174" t="s">
        <v>1253</v>
      </c>
      <c r="C523" s="175" t="s">
        <v>1254</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si="283"/>
        <v>0</v>
      </c>
      <c r="G523" s="176"/>
      <c r="H523" s="176">
        <f t="shared" si="284"/>
        <v>0</v>
      </c>
      <c r="I523" s="176"/>
      <c r="J523" s="176">
        <f t="shared" si="285"/>
        <v>0</v>
      </c>
      <c r="K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6">
        <f t="shared" si="286"/>
        <v>0</v>
      </c>
      <c r="AF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6">
        <f t="shared" si="287"/>
        <v>0</v>
      </c>
      <c r="AJ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6">
        <f t="shared" si="288"/>
        <v>0</v>
      </c>
      <c r="AN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6">
        <f t="shared" si="289"/>
        <v>0</v>
      </c>
      <c r="AR523" s="176">
        <f t="shared" si="290"/>
        <v>0</v>
      </c>
    </row>
    <row r="524" spans="2:44">
      <c r="B524" s="174" t="s">
        <v>1255</v>
      </c>
      <c r="C524" s="175" t="s">
        <v>1256</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283"/>
        <v>0</v>
      </c>
      <c r="G524" s="176"/>
      <c r="H524" s="176">
        <f t="shared" si="284"/>
        <v>0</v>
      </c>
      <c r="I524" s="176"/>
      <c r="J524" s="176">
        <f t="shared" si="285"/>
        <v>0</v>
      </c>
      <c r="K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6">
        <f t="shared" si="286"/>
        <v>0</v>
      </c>
      <c r="AF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6">
        <f t="shared" si="287"/>
        <v>0</v>
      </c>
      <c r="AJ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6">
        <f t="shared" si="288"/>
        <v>0</v>
      </c>
      <c r="AN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6">
        <f t="shared" si="289"/>
        <v>0</v>
      </c>
      <c r="AR524" s="176">
        <f t="shared" si="290"/>
        <v>0</v>
      </c>
    </row>
    <row r="525" spans="2:44">
      <c r="B525" s="174" t="s">
        <v>1257</v>
      </c>
      <c r="C525" s="175" t="s">
        <v>1258</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283"/>
        <v>0</v>
      </c>
      <c r="G525" s="176"/>
      <c r="H525" s="176">
        <f t="shared" si="284"/>
        <v>0</v>
      </c>
      <c r="I525" s="176"/>
      <c r="J525" s="176">
        <f t="shared" si="285"/>
        <v>0</v>
      </c>
      <c r="K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6">
        <f t="shared" si="286"/>
        <v>0</v>
      </c>
      <c r="AF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6">
        <f t="shared" si="287"/>
        <v>0</v>
      </c>
      <c r="AJ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6">
        <f t="shared" si="288"/>
        <v>0</v>
      </c>
      <c r="AN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6">
        <f t="shared" si="289"/>
        <v>0</v>
      </c>
      <c r="AR525" s="176">
        <f t="shared" si="290"/>
        <v>0</v>
      </c>
    </row>
    <row r="526" spans="2:44">
      <c r="B526" s="171" t="s">
        <v>364</v>
      </c>
      <c r="C526" s="172" t="s">
        <v>230</v>
      </c>
      <c r="D526" s="173">
        <f>D527+D541</f>
        <v>0</v>
      </c>
      <c r="E526" s="173">
        <f>E527+E541</f>
        <v>0</v>
      </c>
      <c r="F526" s="173">
        <f t="shared" si="283"/>
        <v>0</v>
      </c>
      <c r="G526" s="173">
        <f>G527+G541</f>
        <v>0</v>
      </c>
      <c r="H526" s="173">
        <f t="shared" si="284"/>
        <v>0</v>
      </c>
      <c r="I526" s="173">
        <f>I527+I541</f>
        <v>0</v>
      </c>
      <c r="J526" s="173">
        <f t="shared" si="285"/>
        <v>0</v>
      </c>
      <c r="K526" s="173">
        <f t="shared" ref="K526:AP526" si="291">K527+K541</f>
        <v>0</v>
      </c>
      <c r="L526" s="173">
        <f t="shared" si="291"/>
        <v>0</v>
      </c>
      <c r="M526" s="173">
        <f t="shared" si="291"/>
        <v>0</v>
      </c>
      <c r="N526" s="173">
        <f t="shared" si="291"/>
        <v>0</v>
      </c>
      <c r="O526" s="173">
        <f t="shared" si="291"/>
        <v>0</v>
      </c>
      <c r="P526" s="173">
        <f>P527+P541</f>
        <v>0</v>
      </c>
      <c r="Q526" s="173">
        <f>Q527+Q541</f>
        <v>0</v>
      </c>
      <c r="R526" s="173">
        <f t="shared" si="291"/>
        <v>0</v>
      </c>
      <c r="S526" s="173">
        <f t="shared" si="291"/>
        <v>0</v>
      </c>
      <c r="T526" s="173">
        <f>T527+T541</f>
        <v>0</v>
      </c>
      <c r="U526" s="173">
        <f t="shared" si="291"/>
        <v>0</v>
      </c>
      <c r="V526" s="173">
        <f t="shared" si="291"/>
        <v>0</v>
      </c>
      <c r="W526" s="173">
        <f>W527+W541</f>
        <v>0</v>
      </c>
      <c r="X526" s="173">
        <f t="shared" si="291"/>
        <v>0</v>
      </c>
      <c r="Y526" s="173">
        <f>Y527+Y541</f>
        <v>0</v>
      </c>
      <c r="Z526" s="173">
        <f>Z527+Z541</f>
        <v>0</v>
      </c>
      <c r="AA526" s="173">
        <f t="shared" si="291"/>
        <v>0</v>
      </c>
      <c r="AB526" s="173">
        <f t="shared" si="291"/>
        <v>0</v>
      </c>
      <c r="AC526" s="173">
        <f t="shared" si="291"/>
        <v>0</v>
      </c>
      <c r="AD526" s="173">
        <f t="shared" si="291"/>
        <v>0</v>
      </c>
      <c r="AE526" s="173">
        <f t="shared" si="286"/>
        <v>0</v>
      </c>
      <c r="AF526" s="173">
        <f t="shared" si="291"/>
        <v>0</v>
      </c>
      <c r="AG526" s="173">
        <f t="shared" si="291"/>
        <v>0</v>
      </c>
      <c r="AH526" s="173">
        <f t="shared" si="291"/>
        <v>0</v>
      </c>
      <c r="AI526" s="173">
        <f t="shared" si="287"/>
        <v>0</v>
      </c>
      <c r="AJ526" s="173">
        <f t="shared" si="291"/>
        <v>0</v>
      </c>
      <c r="AK526" s="173">
        <f t="shared" si="291"/>
        <v>0</v>
      </c>
      <c r="AL526" s="173">
        <f t="shared" si="291"/>
        <v>0</v>
      </c>
      <c r="AM526" s="173">
        <f t="shared" si="288"/>
        <v>0</v>
      </c>
      <c r="AN526" s="173">
        <f t="shared" si="291"/>
        <v>0</v>
      </c>
      <c r="AO526" s="173">
        <f t="shared" si="291"/>
        <v>0</v>
      </c>
      <c r="AP526" s="173">
        <f t="shared" si="291"/>
        <v>0</v>
      </c>
      <c r="AQ526" s="173">
        <f t="shared" si="289"/>
        <v>0</v>
      </c>
      <c r="AR526" s="173">
        <f t="shared" si="290"/>
        <v>0</v>
      </c>
    </row>
    <row r="527" spans="2:44">
      <c r="B527" s="183" t="s">
        <v>365</v>
      </c>
      <c r="C527" s="184" t="s">
        <v>231</v>
      </c>
      <c r="D527" s="185">
        <f>SUM(D528:D540)</f>
        <v>0</v>
      </c>
      <c r="E527" s="185">
        <f>SUM(E528:E540)</f>
        <v>0</v>
      </c>
      <c r="F527" s="185">
        <f t="shared" si="283"/>
        <v>0</v>
      </c>
      <c r="G527" s="185">
        <f>SUM(G528:G540)</f>
        <v>0</v>
      </c>
      <c r="H527" s="185">
        <f t="shared" si="284"/>
        <v>0</v>
      </c>
      <c r="I527" s="185">
        <f>SUM(I528:I540)</f>
        <v>0</v>
      </c>
      <c r="J527" s="185">
        <f t="shared" si="285"/>
        <v>0</v>
      </c>
      <c r="K527" s="185">
        <f t="shared" ref="K527:AP527" si="292">SUM(K528:K540)</f>
        <v>0</v>
      </c>
      <c r="L527" s="185">
        <f t="shared" si="292"/>
        <v>0</v>
      </c>
      <c r="M527" s="185">
        <f t="shared" si="292"/>
        <v>0</v>
      </c>
      <c r="N527" s="185">
        <f t="shared" si="292"/>
        <v>0</v>
      </c>
      <c r="O527" s="185">
        <f t="shared" si="292"/>
        <v>0</v>
      </c>
      <c r="P527" s="185">
        <f>SUM(P528:P540)</f>
        <v>0</v>
      </c>
      <c r="Q527" s="185">
        <f>SUM(Q528:Q540)</f>
        <v>0</v>
      </c>
      <c r="R527" s="185">
        <f t="shared" si="292"/>
        <v>0</v>
      </c>
      <c r="S527" s="185">
        <f t="shared" si="292"/>
        <v>0</v>
      </c>
      <c r="T527" s="185">
        <f>SUM(T528:T540)</f>
        <v>0</v>
      </c>
      <c r="U527" s="185">
        <f t="shared" si="292"/>
        <v>0</v>
      </c>
      <c r="V527" s="185">
        <f t="shared" si="292"/>
        <v>0</v>
      </c>
      <c r="W527" s="185">
        <f>SUM(W528:W540)</f>
        <v>0</v>
      </c>
      <c r="X527" s="185">
        <f t="shared" si="292"/>
        <v>0</v>
      </c>
      <c r="Y527" s="185">
        <f>SUM(Y528:Y540)</f>
        <v>0</v>
      </c>
      <c r="Z527" s="185">
        <f>SUM(Z528:Z540)</f>
        <v>0</v>
      </c>
      <c r="AA527" s="185">
        <f t="shared" si="292"/>
        <v>0</v>
      </c>
      <c r="AB527" s="185">
        <f t="shared" si="292"/>
        <v>0</v>
      </c>
      <c r="AC527" s="185">
        <f t="shared" si="292"/>
        <v>0</v>
      </c>
      <c r="AD527" s="185">
        <f t="shared" si="292"/>
        <v>0</v>
      </c>
      <c r="AE527" s="185">
        <f t="shared" si="286"/>
        <v>0</v>
      </c>
      <c r="AF527" s="185">
        <f t="shared" si="292"/>
        <v>0</v>
      </c>
      <c r="AG527" s="185">
        <f t="shared" si="292"/>
        <v>0</v>
      </c>
      <c r="AH527" s="185">
        <f t="shared" si="292"/>
        <v>0</v>
      </c>
      <c r="AI527" s="185">
        <f t="shared" si="287"/>
        <v>0</v>
      </c>
      <c r="AJ527" s="185">
        <f t="shared" si="292"/>
        <v>0</v>
      </c>
      <c r="AK527" s="185">
        <f t="shared" si="292"/>
        <v>0</v>
      </c>
      <c r="AL527" s="185">
        <f t="shared" si="292"/>
        <v>0</v>
      </c>
      <c r="AM527" s="185">
        <f t="shared" si="288"/>
        <v>0</v>
      </c>
      <c r="AN527" s="185">
        <f t="shared" si="292"/>
        <v>0</v>
      </c>
      <c r="AO527" s="185">
        <f t="shared" si="292"/>
        <v>0</v>
      </c>
      <c r="AP527" s="185">
        <f t="shared" si="292"/>
        <v>0</v>
      </c>
      <c r="AQ527" s="185">
        <f t="shared" si="289"/>
        <v>0</v>
      </c>
      <c r="AR527" s="185">
        <f t="shared" si="290"/>
        <v>0</v>
      </c>
    </row>
    <row r="528" spans="2:44">
      <c r="B528" s="174" t="s">
        <v>366</v>
      </c>
      <c r="C528" s="175" t="s">
        <v>232</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si="283"/>
        <v>0</v>
      </c>
      <c r="G528" s="176"/>
      <c r="H528" s="176">
        <f t="shared" si="284"/>
        <v>0</v>
      </c>
      <c r="I528" s="176"/>
      <c r="J528" s="176">
        <f t="shared" si="285"/>
        <v>0</v>
      </c>
      <c r="K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6">
        <f t="shared" si="286"/>
        <v>0</v>
      </c>
      <c r="AF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6">
        <f t="shared" si="287"/>
        <v>0</v>
      </c>
      <c r="AJ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6">
        <f t="shared" si="288"/>
        <v>0</v>
      </c>
      <c r="AN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6">
        <f t="shared" si="289"/>
        <v>0</v>
      </c>
      <c r="AR528" s="176">
        <f t="shared" si="290"/>
        <v>0</v>
      </c>
    </row>
    <row r="529" spans="2:44">
      <c r="B529" s="174" t="s">
        <v>1259</v>
      </c>
      <c r="C529" s="175" t="s">
        <v>1260</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si="283"/>
        <v>0</v>
      </c>
      <c r="G529" s="176"/>
      <c r="H529" s="176">
        <f t="shared" si="284"/>
        <v>0</v>
      </c>
      <c r="I529" s="176"/>
      <c r="J529" s="176">
        <f t="shared" si="285"/>
        <v>0</v>
      </c>
      <c r="K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6">
        <f t="shared" si="286"/>
        <v>0</v>
      </c>
      <c r="AF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6">
        <f t="shared" si="287"/>
        <v>0</v>
      </c>
      <c r="AJ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6">
        <f t="shared" si="288"/>
        <v>0</v>
      </c>
      <c r="AN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6">
        <f t="shared" si="289"/>
        <v>0</v>
      </c>
      <c r="AR529" s="176">
        <f t="shared" si="290"/>
        <v>0</v>
      </c>
    </row>
    <row r="530" spans="2:44">
      <c r="B530" s="174" t="s">
        <v>1261</v>
      </c>
      <c r="C530" s="175" t="s">
        <v>1262</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283"/>
        <v>0</v>
      </c>
      <c r="G530" s="176"/>
      <c r="H530" s="176">
        <f t="shared" si="284"/>
        <v>0</v>
      </c>
      <c r="I530" s="176"/>
      <c r="J530" s="176">
        <f t="shared" si="285"/>
        <v>0</v>
      </c>
      <c r="K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6">
        <f t="shared" si="286"/>
        <v>0</v>
      </c>
      <c r="AF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6">
        <f t="shared" si="287"/>
        <v>0</v>
      </c>
      <c r="AJ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6">
        <f t="shared" si="288"/>
        <v>0</v>
      </c>
      <c r="AN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6">
        <f t="shared" si="289"/>
        <v>0</v>
      </c>
      <c r="AR530" s="176">
        <f t="shared" si="290"/>
        <v>0</v>
      </c>
    </row>
    <row r="531" spans="2:44">
      <c r="B531" s="174" t="s">
        <v>1263</v>
      </c>
      <c r="C531" s="175" t="s">
        <v>1264</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283"/>
        <v>0</v>
      </c>
      <c r="G531" s="176"/>
      <c r="H531" s="176">
        <f t="shared" si="284"/>
        <v>0</v>
      </c>
      <c r="I531" s="176"/>
      <c r="J531" s="176">
        <f t="shared" si="285"/>
        <v>0</v>
      </c>
      <c r="K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6">
        <f t="shared" si="286"/>
        <v>0</v>
      </c>
      <c r="AF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6">
        <f t="shared" si="287"/>
        <v>0</v>
      </c>
      <c r="AJ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6">
        <f t="shared" si="288"/>
        <v>0</v>
      </c>
      <c r="AN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6">
        <f t="shared" si="289"/>
        <v>0</v>
      </c>
      <c r="AR531" s="176">
        <f t="shared" si="290"/>
        <v>0</v>
      </c>
    </row>
    <row r="532" spans="2:44">
      <c r="B532" s="174" t="s">
        <v>1265</v>
      </c>
      <c r="C532" s="175" t="s">
        <v>1266</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283"/>
        <v>0</v>
      </c>
      <c r="G532" s="176"/>
      <c r="H532" s="176">
        <f t="shared" si="284"/>
        <v>0</v>
      </c>
      <c r="I532" s="176"/>
      <c r="J532" s="176">
        <f t="shared" si="285"/>
        <v>0</v>
      </c>
      <c r="K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6">
        <f t="shared" si="286"/>
        <v>0</v>
      </c>
      <c r="AF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6">
        <f t="shared" si="287"/>
        <v>0</v>
      </c>
      <c r="AJ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6">
        <f t="shared" si="288"/>
        <v>0</v>
      </c>
      <c r="AN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6">
        <f t="shared" si="289"/>
        <v>0</v>
      </c>
      <c r="AR532" s="176">
        <f t="shared" si="290"/>
        <v>0</v>
      </c>
    </row>
    <row r="533" spans="2:44">
      <c r="B533" s="174" t="s">
        <v>1267</v>
      </c>
      <c r="C533" s="175" t="s">
        <v>1268</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283"/>
        <v>0</v>
      </c>
      <c r="G533" s="176"/>
      <c r="H533" s="176">
        <f t="shared" si="284"/>
        <v>0</v>
      </c>
      <c r="I533" s="176"/>
      <c r="J533" s="176">
        <f t="shared" si="285"/>
        <v>0</v>
      </c>
      <c r="K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6">
        <f t="shared" si="286"/>
        <v>0</v>
      </c>
      <c r="AF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6">
        <f t="shared" si="287"/>
        <v>0</v>
      </c>
      <c r="AJ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6">
        <f t="shared" si="288"/>
        <v>0</v>
      </c>
      <c r="AN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6">
        <f t="shared" si="289"/>
        <v>0</v>
      </c>
      <c r="AR533" s="176">
        <f t="shared" si="290"/>
        <v>0</v>
      </c>
    </row>
    <row r="534" spans="2:44">
      <c r="B534" s="174" t="s">
        <v>367</v>
      </c>
      <c r="C534" s="175" t="s">
        <v>233</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283"/>
        <v>0</v>
      </c>
      <c r="G534" s="176"/>
      <c r="H534" s="176">
        <f t="shared" si="284"/>
        <v>0</v>
      </c>
      <c r="I534" s="176"/>
      <c r="J534" s="176">
        <f t="shared" si="285"/>
        <v>0</v>
      </c>
      <c r="K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6">
        <f t="shared" si="286"/>
        <v>0</v>
      </c>
      <c r="AF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6">
        <f t="shared" si="287"/>
        <v>0</v>
      </c>
      <c r="AJ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6">
        <f t="shared" si="288"/>
        <v>0</v>
      </c>
      <c r="AN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6">
        <f t="shared" si="289"/>
        <v>0</v>
      </c>
      <c r="AR534" s="176">
        <f t="shared" si="290"/>
        <v>0</v>
      </c>
    </row>
    <row r="535" spans="2:44">
      <c r="B535" s="174" t="s">
        <v>1269</v>
      </c>
      <c r="C535" s="175" t="s">
        <v>1270</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283"/>
        <v>0</v>
      </c>
      <c r="G535" s="176"/>
      <c r="H535" s="176">
        <f t="shared" si="284"/>
        <v>0</v>
      </c>
      <c r="I535" s="176"/>
      <c r="J535" s="176">
        <f t="shared" si="285"/>
        <v>0</v>
      </c>
      <c r="K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6">
        <f t="shared" si="286"/>
        <v>0</v>
      </c>
      <c r="AF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6">
        <f t="shared" si="287"/>
        <v>0</v>
      </c>
      <c r="AJ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6">
        <f t="shared" si="288"/>
        <v>0</v>
      </c>
      <c r="AN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6">
        <f t="shared" si="289"/>
        <v>0</v>
      </c>
      <c r="AR535" s="176">
        <f t="shared" si="290"/>
        <v>0</v>
      </c>
    </row>
    <row r="536" spans="2:44">
      <c r="B536" s="174" t="s">
        <v>1271</v>
      </c>
      <c r="C536" s="175" t="s">
        <v>1272</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283"/>
        <v>0</v>
      </c>
      <c r="G536" s="176"/>
      <c r="H536" s="176">
        <f t="shared" si="284"/>
        <v>0</v>
      </c>
      <c r="I536" s="176"/>
      <c r="J536" s="176">
        <f t="shared" si="285"/>
        <v>0</v>
      </c>
      <c r="K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6">
        <f t="shared" si="286"/>
        <v>0</v>
      </c>
      <c r="AF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6">
        <f t="shared" si="287"/>
        <v>0</v>
      </c>
      <c r="AJ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6">
        <f t="shared" si="288"/>
        <v>0</v>
      </c>
      <c r="AN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6">
        <f t="shared" si="289"/>
        <v>0</v>
      </c>
      <c r="AR536" s="176">
        <f t="shared" si="290"/>
        <v>0</v>
      </c>
    </row>
    <row r="537" spans="2:44">
      <c r="B537" s="174" t="s">
        <v>1273</v>
      </c>
      <c r="C537" s="175" t="s">
        <v>1274</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si="283"/>
        <v>0</v>
      </c>
      <c r="G537" s="176"/>
      <c r="H537" s="176">
        <f t="shared" si="284"/>
        <v>0</v>
      </c>
      <c r="I537" s="176"/>
      <c r="J537" s="176">
        <f t="shared" si="285"/>
        <v>0</v>
      </c>
      <c r="K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6">
        <f t="shared" si="286"/>
        <v>0</v>
      </c>
      <c r="AF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6">
        <f t="shared" si="287"/>
        <v>0</v>
      </c>
      <c r="AJ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6">
        <f t="shared" si="288"/>
        <v>0</v>
      </c>
      <c r="AN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6">
        <f t="shared" si="289"/>
        <v>0</v>
      </c>
      <c r="AR537" s="176">
        <f t="shared" si="290"/>
        <v>0</v>
      </c>
    </row>
    <row r="538" spans="2:44">
      <c r="B538" s="174" t="s">
        <v>1275</v>
      </c>
      <c r="C538" s="175" t="s">
        <v>1276</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si="283"/>
        <v>0</v>
      </c>
      <c r="G538" s="176"/>
      <c r="H538" s="176">
        <f t="shared" si="284"/>
        <v>0</v>
      </c>
      <c r="I538" s="176"/>
      <c r="J538" s="176">
        <f t="shared" si="285"/>
        <v>0</v>
      </c>
      <c r="K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6">
        <f t="shared" si="286"/>
        <v>0</v>
      </c>
      <c r="AF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6">
        <f t="shared" si="287"/>
        <v>0</v>
      </c>
      <c r="AJ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6">
        <f t="shared" si="288"/>
        <v>0</v>
      </c>
      <c r="AN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6">
        <f t="shared" si="289"/>
        <v>0</v>
      </c>
      <c r="AR538" s="176">
        <f t="shared" si="290"/>
        <v>0</v>
      </c>
    </row>
    <row r="539" spans="2:44">
      <c r="B539" s="174" t="s">
        <v>1277</v>
      </c>
      <c r="C539" s="175" t="s">
        <v>1278</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si="283"/>
        <v>0</v>
      </c>
      <c r="G539" s="176"/>
      <c r="H539" s="176">
        <f t="shared" si="284"/>
        <v>0</v>
      </c>
      <c r="I539" s="176"/>
      <c r="J539" s="176">
        <f t="shared" si="285"/>
        <v>0</v>
      </c>
      <c r="K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6">
        <f t="shared" si="286"/>
        <v>0</v>
      </c>
      <c r="AF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6">
        <f t="shared" si="287"/>
        <v>0</v>
      </c>
      <c r="AJ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6">
        <f t="shared" si="288"/>
        <v>0</v>
      </c>
      <c r="AN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6">
        <f t="shared" si="289"/>
        <v>0</v>
      </c>
      <c r="AR539" s="176">
        <f t="shared" si="290"/>
        <v>0</v>
      </c>
    </row>
    <row r="540" spans="2:44">
      <c r="B540" s="174" t="s">
        <v>1279</v>
      </c>
      <c r="C540" s="175" t="s">
        <v>1280</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283"/>
        <v>0</v>
      </c>
      <c r="G540" s="176"/>
      <c r="H540" s="176">
        <f t="shared" si="284"/>
        <v>0</v>
      </c>
      <c r="I540" s="176"/>
      <c r="J540" s="176">
        <f t="shared" si="285"/>
        <v>0</v>
      </c>
      <c r="K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6">
        <f t="shared" si="286"/>
        <v>0</v>
      </c>
      <c r="AF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6">
        <f t="shared" si="287"/>
        <v>0</v>
      </c>
      <c r="AJ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6">
        <f t="shared" si="288"/>
        <v>0</v>
      </c>
      <c r="AN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6">
        <f t="shared" si="289"/>
        <v>0</v>
      </c>
      <c r="AR540" s="176">
        <f t="shared" si="290"/>
        <v>0</v>
      </c>
    </row>
    <row r="541" spans="2:44">
      <c r="B541" s="183" t="s">
        <v>368</v>
      </c>
      <c r="C541" s="184" t="s">
        <v>234</v>
      </c>
      <c r="D541" s="185">
        <f>SUM(D542:D559)</f>
        <v>0</v>
      </c>
      <c r="E541" s="185">
        <f>SUM(E542:E559)</f>
        <v>0</v>
      </c>
      <c r="F541" s="185">
        <f t="shared" si="283"/>
        <v>0</v>
      </c>
      <c r="G541" s="185">
        <f>SUM(G542:G559)</f>
        <v>0</v>
      </c>
      <c r="H541" s="185">
        <f>SUM(H542:H559)</f>
        <v>0</v>
      </c>
      <c r="I541" s="185">
        <f>SUM(I542:I559)</f>
        <v>0</v>
      </c>
      <c r="J541" s="185">
        <f>SUM(J542:J559)</f>
        <v>0</v>
      </c>
      <c r="K541" s="185">
        <f t="shared" ref="K541:AD541" si="293">SUM(K542:K559)</f>
        <v>0</v>
      </c>
      <c r="L541" s="185">
        <f t="shared" si="293"/>
        <v>0</v>
      </c>
      <c r="M541" s="185">
        <f t="shared" si="293"/>
        <v>0</v>
      </c>
      <c r="N541" s="185">
        <f t="shared" si="293"/>
        <v>0</v>
      </c>
      <c r="O541" s="185">
        <f t="shared" si="293"/>
        <v>0</v>
      </c>
      <c r="P541" s="185">
        <f t="shared" si="293"/>
        <v>0</v>
      </c>
      <c r="Q541" s="185">
        <f t="shared" si="293"/>
        <v>0</v>
      </c>
      <c r="R541" s="185">
        <f t="shared" si="293"/>
        <v>0</v>
      </c>
      <c r="S541" s="185">
        <f t="shared" si="293"/>
        <v>0</v>
      </c>
      <c r="T541" s="185">
        <f t="shared" si="293"/>
        <v>0</v>
      </c>
      <c r="U541" s="185">
        <f t="shared" si="293"/>
        <v>0</v>
      </c>
      <c r="V541" s="185">
        <f t="shared" si="293"/>
        <v>0</v>
      </c>
      <c r="W541" s="185">
        <f t="shared" si="293"/>
        <v>0</v>
      </c>
      <c r="X541" s="185">
        <f t="shared" si="293"/>
        <v>0</v>
      </c>
      <c r="Y541" s="185">
        <f t="shared" si="293"/>
        <v>0</v>
      </c>
      <c r="Z541" s="185">
        <f>SUM(Z542:Z559)</f>
        <v>0</v>
      </c>
      <c r="AA541" s="185">
        <f t="shared" si="293"/>
        <v>0</v>
      </c>
      <c r="AB541" s="185">
        <f t="shared" si="293"/>
        <v>0</v>
      </c>
      <c r="AC541" s="185">
        <f t="shared" si="293"/>
        <v>0</v>
      </c>
      <c r="AD541" s="185">
        <f t="shared" si="293"/>
        <v>0</v>
      </c>
      <c r="AE541" s="185">
        <f t="shared" si="286"/>
        <v>0</v>
      </c>
      <c r="AF541" s="185">
        <f>SUM(AF542:AF559)</f>
        <v>0</v>
      </c>
      <c r="AG541" s="185">
        <f>SUM(AG542:AG559)</f>
        <v>0</v>
      </c>
      <c r="AH541" s="185">
        <f>SUM(AH542:AH559)</f>
        <v>0</v>
      </c>
      <c r="AI541" s="185">
        <f t="shared" si="287"/>
        <v>0</v>
      </c>
      <c r="AJ541" s="185">
        <f>SUM(AJ542:AJ559)</f>
        <v>0</v>
      </c>
      <c r="AK541" s="185">
        <f>SUM(AK542:AK559)</f>
        <v>0</v>
      </c>
      <c r="AL541" s="185">
        <f>SUM(AL542:AL559)</f>
        <v>0</v>
      </c>
      <c r="AM541" s="185">
        <f t="shared" si="288"/>
        <v>0</v>
      </c>
      <c r="AN541" s="185">
        <f>SUM(AN542:AN559)</f>
        <v>0</v>
      </c>
      <c r="AO541" s="185">
        <f>SUM(AO542:AO559)</f>
        <v>0</v>
      </c>
      <c r="AP541" s="185">
        <f>SUM(AP542:AP559)</f>
        <v>0</v>
      </c>
      <c r="AQ541" s="185">
        <f t="shared" si="289"/>
        <v>0</v>
      </c>
      <c r="AR541" s="185">
        <f t="shared" si="290"/>
        <v>0</v>
      </c>
    </row>
    <row r="542" spans="2:44">
      <c r="B542" s="174" t="s">
        <v>369</v>
      </c>
      <c r="C542" s="175" t="s">
        <v>235</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si="283"/>
        <v>0</v>
      </c>
      <c r="G542" s="176"/>
      <c r="H542" s="176">
        <f>F542-G542</f>
        <v>0</v>
      </c>
      <c r="I542" s="176"/>
      <c r="J542" s="176">
        <f>F542-I542</f>
        <v>0</v>
      </c>
      <c r="K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6">
        <f t="shared" si="286"/>
        <v>0</v>
      </c>
      <c r="AF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6">
        <f t="shared" si="287"/>
        <v>0</v>
      </c>
      <c r="AJ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6">
        <f t="shared" si="288"/>
        <v>0</v>
      </c>
      <c r="AN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6">
        <f t="shared" si="289"/>
        <v>0</v>
      </c>
      <c r="AR542" s="176">
        <f t="shared" si="290"/>
        <v>0</v>
      </c>
    </row>
    <row r="543" spans="2:44">
      <c r="B543" s="174" t="s">
        <v>370</v>
      </c>
      <c r="C543" s="175" t="s">
        <v>236</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294">D543+E543</f>
        <v>0</v>
      </c>
      <c r="G543" s="176"/>
      <c r="H543" s="176">
        <f t="shared" ref="H543:H559" si="295">F543-G543</f>
        <v>0</v>
      </c>
      <c r="I543" s="176"/>
      <c r="J543" s="176">
        <f t="shared" ref="J543:J559" si="296">F543-I543</f>
        <v>0</v>
      </c>
      <c r="K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6">
        <f t="shared" ref="AE543:AE559" si="297">AB543+AC543+AD543</f>
        <v>0</v>
      </c>
      <c r="AF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6">
        <f t="shared" ref="AI543:AI559" si="298">AF543+AG543+AH543</f>
        <v>0</v>
      </c>
      <c r="AJ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6">
        <f t="shared" ref="AM543:AM559" si="299">AJ543+AK543+AL543</f>
        <v>0</v>
      </c>
      <c r="AN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6">
        <f t="shared" ref="AQ543:AQ559" si="300">AN543+AO543+AP543</f>
        <v>0</v>
      </c>
      <c r="AR543" s="176">
        <f t="shared" ref="AR543:AR559" si="301">AE543+AI543+AM543+AQ543</f>
        <v>0</v>
      </c>
    </row>
    <row r="544" spans="2:44">
      <c r="B544" s="174" t="s">
        <v>1281</v>
      </c>
      <c r="C544" s="175" t="s">
        <v>1282</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294"/>
        <v>0</v>
      </c>
      <c r="G544" s="176"/>
      <c r="H544" s="176">
        <f t="shared" si="295"/>
        <v>0</v>
      </c>
      <c r="I544" s="176"/>
      <c r="J544" s="176">
        <f t="shared" si="296"/>
        <v>0</v>
      </c>
      <c r="K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6">
        <f t="shared" si="297"/>
        <v>0</v>
      </c>
      <c r="AF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6">
        <f t="shared" si="298"/>
        <v>0</v>
      </c>
      <c r="AJ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6">
        <f t="shared" si="299"/>
        <v>0</v>
      </c>
      <c r="AN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6">
        <f t="shared" si="300"/>
        <v>0</v>
      </c>
      <c r="AR544" s="176">
        <f t="shared" si="301"/>
        <v>0</v>
      </c>
    </row>
    <row r="545" spans="2:44">
      <c r="B545" s="174" t="s">
        <v>1283</v>
      </c>
      <c r="C545" s="175" t="s">
        <v>500</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294"/>
        <v>0</v>
      </c>
      <c r="G545" s="176"/>
      <c r="H545" s="176">
        <f t="shared" si="295"/>
        <v>0</v>
      </c>
      <c r="I545" s="176"/>
      <c r="J545" s="176">
        <f t="shared" si="296"/>
        <v>0</v>
      </c>
      <c r="K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6">
        <f t="shared" si="297"/>
        <v>0</v>
      </c>
      <c r="AF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6">
        <f t="shared" si="298"/>
        <v>0</v>
      </c>
      <c r="AJ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6">
        <f t="shared" si="299"/>
        <v>0</v>
      </c>
      <c r="AN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6">
        <f t="shared" si="300"/>
        <v>0</v>
      </c>
      <c r="AR545" s="176">
        <f t="shared" si="301"/>
        <v>0</v>
      </c>
    </row>
    <row r="546" spans="2:44">
      <c r="B546" s="174" t="s">
        <v>1284</v>
      </c>
      <c r="C546" s="175" t="s">
        <v>1285</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294"/>
        <v>0</v>
      </c>
      <c r="G546" s="176"/>
      <c r="H546" s="176">
        <f t="shared" si="295"/>
        <v>0</v>
      </c>
      <c r="I546" s="176"/>
      <c r="J546" s="176">
        <f t="shared" si="296"/>
        <v>0</v>
      </c>
      <c r="K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6">
        <f t="shared" si="297"/>
        <v>0</v>
      </c>
      <c r="AF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6">
        <f t="shared" si="298"/>
        <v>0</v>
      </c>
      <c r="AJ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6">
        <f t="shared" si="299"/>
        <v>0</v>
      </c>
      <c r="AN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6">
        <f t="shared" si="300"/>
        <v>0</v>
      </c>
      <c r="AR546" s="176">
        <f t="shared" si="301"/>
        <v>0</v>
      </c>
    </row>
    <row r="547" spans="2:44">
      <c r="B547" s="174" t="s">
        <v>1286</v>
      </c>
      <c r="C547" s="175" t="s">
        <v>1287</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294"/>
        <v>0</v>
      </c>
      <c r="G547" s="176"/>
      <c r="H547" s="176">
        <f t="shared" si="295"/>
        <v>0</v>
      </c>
      <c r="I547" s="176"/>
      <c r="J547" s="176">
        <f t="shared" si="296"/>
        <v>0</v>
      </c>
      <c r="K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6">
        <f t="shared" si="297"/>
        <v>0</v>
      </c>
      <c r="AF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6">
        <f t="shared" si="298"/>
        <v>0</v>
      </c>
      <c r="AJ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6">
        <f t="shared" si="299"/>
        <v>0</v>
      </c>
      <c r="AN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6">
        <f t="shared" si="300"/>
        <v>0</v>
      </c>
      <c r="AR547" s="176">
        <f t="shared" si="301"/>
        <v>0</v>
      </c>
    </row>
    <row r="548" spans="2:44">
      <c r="B548" s="174" t="s">
        <v>1288</v>
      </c>
      <c r="C548" s="175" t="s">
        <v>1289</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294"/>
        <v>0</v>
      </c>
      <c r="G548" s="176"/>
      <c r="H548" s="176">
        <f t="shared" si="295"/>
        <v>0</v>
      </c>
      <c r="I548" s="176"/>
      <c r="J548" s="176">
        <f t="shared" si="296"/>
        <v>0</v>
      </c>
      <c r="K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6">
        <f t="shared" si="297"/>
        <v>0</v>
      </c>
      <c r="AF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6">
        <f t="shared" si="298"/>
        <v>0</v>
      </c>
      <c r="AJ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6">
        <f t="shared" si="299"/>
        <v>0</v>
      </c>
      <c r="AN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6">
        <f t="shared" si="300"/>
        <v>0</v>
      </c>
      <c r="AR548" s="176">
        <f t="shared" si="301"/>
        <v>0</v>
      </c>
    </row>
    <row r="549" spans="2:44">
      <c r="B549" s="174" t="s">
        <v>1290</v>
      </c>
      <c r="C549" s="175" t="s">
        <v>1291</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294"/>
        <v>0</v>
      </c>
      <c r="G549" s="176"/>
      <c r="H549" s="176">
        <f t="shared" si="295"/>
        <v>0</v>
      </c>
      <c r="I549" s="176"/>
      <c r="J549" s="176">
        <f t="shared" si="296"/>
        <v>0</v>
      </c>
      <c r="K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6">
        <f t="shared" si="297"/>
        <v>0</v>
      </c>
      <c r="AF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6">
        <f t="shared" si="298"/>
        <v>0</v>
      </c>
      <c r="AJ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6">
        <f t="shared" si="299"/>
        <v>0</v>
      </c>
      <c r="AN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6">
        <f t="shared" si="300"/>
        <v>0</v>
      </c>
      <c r="AR549" s="176">
        <f t="shared" si="301"/>
        <v>0</v>
      </c>
    </row>
    <row r="550" spans="2:44">
      <c r="B550" s="174" t="s">
        <v>1292</v>
      </c>
      <c r="C550" s="175" t="s">
        <v>1293</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294"/>
        <v>0</v>
      </c>
      <c r="G550" s="176"/>
      <c r="H550" s="176">
        <f t="shared" si="295"/>
        <v>0</v>
      </c>
      <c r="I550" s="176"/>
      <c r="J550" s="176">
        <f t="shared" si="296"/>
        <v>0</v>
      </c>
      <c r="K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6">
        <f t="shared" si="297"/>
        <v>0</v>
      </c>
      <c r="AF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6">
        <f t="shared" si="298"/>
        <v>0</v>
      </c>
      <c r="AJ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6">
        <f t="shared" si="299"/>
        <v>0</v>
      </c>
      <c r="AN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6">
        <f t="shared" si="300"/>
        <v>0</v>
      </c>
      <c r="AR550" s="176">
        <f t="shared" si="301"/>
        <v>0</v>
      </c>
    </row>
    <row r="551" spans="2:44">
      <c r="B551" s="174" t="s">
        <v>1294</v>
      </c>
      <c r="C551" s="175" t="s">
        <v>1295</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294"/>
        <v>0</v>
      </c>
      <c r="G551" s="176"/>
      <c r="H551" s="176">
        <f t="shared" si="295"/>
        <v>0</v>
      </c>
      <c r="I551" s="176"/>
      <c r="J551" s="176">
        <f t="shared" si="296"/>
        <v>0</v>
      </c>
      <c r="K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6">
        <f t="shared" si="297"/>
        <v>0</v>
      </c>
      <c r="AF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6">
        <f t="shared" si="298"/>
        <v>0</v>
      </c>
      <c r="AJ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6">
        <f t="shared" si="299"/>
        <v>0</v>
      </c>
      <c r="AN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6">
        <f t="shared" si="300"/>
        <v>0</v>
      </c>
      <c r="AR551" s="176">
        <f t="shared" si="301"/>
        <v>0</v>
      </c>
    </row>
    <row r="552" spans="2:44">
      <c r="B552" s="174" t="s">
        <v>1296</v>
      </c>
      <c r="C552" s="175" t="s">
        <v>1297</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294"/>
        <v>0</v>
      </c>
      <c r="G552" s="176"/>
      <c r="H552" s="176">
        <f t="shared" si="295"/>
        <v>0</v>
      </c>
      <c r="I552" s="176"/>
      <c r="J552" s="176">
        <f t="shared" si="296"/>
        <v>0</v>
      </c>
      <c r="K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6">
        <f t="shared" si="297"/>
        <v>0</v>
      </c>
      <c r="AF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6">
        <f t="shared" si="298"/>
        <v>0</v>
      </c>
      <c r="AJ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6">
        <f t="shared" si="299"/>
        <v>0</v>
      </c>
      <c r="AN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6">
        <f t="shared" si="300"/>
        <v>0</v>
      </c>
      <c r="AR552" s="176">
        <f t="shared" si="301"/>
        <v>0</v>
      </c>
    </row>
    <row r="553" spans="2:44">
      <c r="B553" s="174" t="s">
        <v>1298</v>
      </c>
      <c r="C553" s="175" t="s">
        <v>1299</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294"/>
        <v>0</v>
      </c>
      <c r="G553" s="176"/>
      <c r="H553" s="176">
        <f t="shared" si="295"/>
        <v>0</v>
      </c>
      <c r="I553" s="176"/>
      <c r="J553" s="176">
        <f t="shared" si="296"/>
        <v>0</v>
      </c>
      <c r="K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6">
        <f t="shared" si="297"/>
        <v>0</v>
      </c>
      <c r="AF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6">
        <f t="shared" si="298"/>
        <v>0</v>
      </c>
      <c r="AJ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6">
        <f t="shared" si="299"/>
        <v>0</v>
      </c>
      <c r="AN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6">
        <f t="shared" si="300"/>
        <v>0</v>
      </c>
      <c r="AR553" s="176">
        <f t="shared" si="301"/>
        <v>0</v>
      </c>
    </row>
    <row r="554" spans="2:44">
      <c r="B554" s="174" t="s">
        <v>1300</v>
      </c>
      <c r="C554" s="175" t="s">
        <v>1301</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294"/>
        <v>0</v>
      </c>
      <c r="G554" s="176"/>
      <c r="H554" s="176">
        <f t="shared" si="295"/>
        <v>0</v>
      </c>
      <c r="I554" s="176"/>
      <c r="J554" s="176">
        <f t="shared" si="296"/>
        <v>0</v>
      </c>
      <c r="K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6">
        <f t="shared" si="297"/>
        <v>0</v>
      </c>
      <c r="AF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6">
        <f t="shared" si="298"/>
        <v>0</v>
      </c>
      <c r="AJ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6">
        <f t="shared" si="299"/>
        <v>0</v>
      </c>
      <c r="AN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6">
        <f t="shared" si="300"/>
        <v>0</v>
      </c>
      <c r="AR554" s="176">
        <f t="shared" si="301"/>
        <v>0</v>
      </c>
    </row>
    <row r="555" spans="2:44">
      <c r="B555" s="174" t="s">
        <v>1302</v>
      </c>
      <c r="C555" s="175" t="s">
        <v>1303</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294"/>
        <v>0</v>
      </c>
      <c r="G555" s="176"/>
      <c r="H555" s="176">
        <f t="shared" si="295"/>
        <v>0</v>
      </c>
      <c r="I555" s="176"/>
      <c r="J555" s="176">
        <f t="shared" si="296"/>
        <v>0</v>
      </c>
      <c r="K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6">
        <f t="shared" si="297"/>
        <v>0</v>
      </c>
      <c r="AF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6">
        <f t="shared" si="298"/>
        <v>0</v>
      </c>
      <c r="AJ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6">
        <f t="shared" si="299"/>
        <v>0</v>
      </c>
      <c r="AN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6">
        <f t="shared" si="300"/>
        <v>0</v>
      </c>
      <c r="AR555" s="176">
        <f t="shared" si="301"/>
        <v>0</v>
      </c>
    </row>
    <row r="556" spans="2:44">
      <c r="B556" s="174" t="s">
        <v>1304</v>
      </c>
      <c r="C556" s="175" t="s">
        <v>1305</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294"/>
        <v>0</v>
      </c>
      <c r="G556" s="176"/>
      <c r="H556" s="176">
        <f t="shared" si="295"/>
        <v>0</v>
      </c>
      <c r="I556" s="176"/>
      <c r="J556" s="176">
        <f t="shared" si="296"/>
        <v>0</v>
      </c>
      <c r="K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6">
        <f t="shared" si="297"/>
        <v>0</v>
      </c>
      <c r="AF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6">
        <f t="shared" si="298"/>
        <v>0</v>
      </c>
      <c r="AJ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6">
        <f t="shared" si="299"/>
        <v>0</v>
      </c>
      <c r="AN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6">
        <f t="shared" si="300"/>
        <v>0</v>
      </c>
      <c r="AR556" s="176">
        <f t="shared" si="301"/>
        <v>0</v>
      </c>
    </row>
    <row r="557" spans="2:44">
      <c r="B557" s="174" t="s">
        <v>1306</v>
      </c>
      <c r="C557" s="175" t="s">
        <v>1307</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294"/>
        <v>0</v>
      </c>
      <c r="G557" s="176"/>
      <c r="H557" s="176">
        <f t="shared" si="295"/>
        <v>0</v>
      </c>
      <c r="I557" s="176"/>
      <c r="J557" s="176">
        <f t="shared" si="296"/>
        <v>0</v>
      </c>
      <c r="K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6">
        <f t="shared" si="297"/>
        <v>0</v>
      </c>
      <c r="AF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6">
        <f t="shared" si="298"/>
        <v>0</v>
      </c>
      <c r="AJ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6">
        <f t="shared" si="299"/>
        <v>0</v>
      </c>
      <c r="AN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6">
        <f t="shared" si="300"/>
        <v>0</v>
      </c>
      <c r="AR557" s="176">
        <f t="shared" si="301"/>
        <v>0</v>
      </c>
    </row>
    <row r="558" spans="2:44">
      <c r="B558" s="174" t="s">
        <v>1308</v>
      </c>
      <c r="C558" s="175" t="s">
        <v>1309</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294"/>
        <v>0</v>
      </c>
      <c r="G558" s="176"/>
      <c r="H558" s="176">
        <f t="shared" si="295"/>
        <v>0</v>
      </c>
      <c r="I558" s="176"/>
      <c r="J558" s="176">
        <f t="shared" si="296"/>
        <v>0</v>
      </c>
      <c r="K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6">
        <f t="shared" si="297"/>
        <v>0</v>
      </c>
      <c r="AF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6">
        <f t="shared" si="298"/>
        <v>0</v>
      </c>
      <c r="AJ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6">
        <f t="shared" si="299"/>
        <v>0</v>
      </c>
      <c r="AN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6">
        <f t="shared" si="300"/>
        <v>0</v>
      </c>
      <c r="AR558" s="176">
        <f t="shared" si="301"/>
        <v>0</v>
      </c>
    </row>
    <row r="559" spans="2:44">
      <c r="B559" s="174" t="s">
        <v>1310</v>
      </c>
      <c r="C559" s="175" t="s">
        <v>1311</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294"/>
        <v>0</v>
      </c>
      <c r="G559" s="176"/>
      <c r="H559" s="176">
        <f t="shared" si="295"/>
        <v>0</v>
      </c>
      <c r="I559" s="176"/>
      <c r="J559" s="176">
        <f t="shared" si="296"/>
        <v>0</v>
      </c>
      <c r="K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6">
        <f t="shared" si="297"/>
        <v>0</v>
      </c>
      <c r="AF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6">
        <f t="shared" si="298"/>
        <v>0</v>
      </c>
      <c r="AJ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6">
        <f t="shared" si="299"/>
        <v>0</v>
      </c>
      <c r="AN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6">
        <f t="shared" si="300"/>
        <v>0</v>
      </c>
      <c r="AR559" s="176">
        <f t="shared" si="301"/>
        <v>0</v>
      </c>
    </row>
    <row r="560" spans="2:44">
      <c r="B560" s="171" t="s">
        <v>1312</v>
      </c>
      <c r="C560" s="172" t="s">
        <v>1313</v>
      </c>
      <c r="D560" s="173">
        <f>SUM(D561:D565)</f>
        <v>0</v>
      </c>
      <c r="E560" s="173">
        <f>SUM(E561:E565)</f>
        <v>0</v>
      </c>
      <c r="F560" s="173">
        <f t="shared" ref="F560:F565" si="302">D560+E560</f>
        <v>0</v>
      </c>
      <c r="G560" s="173">
        <f>SUM(G561:G565)</f>
        <v>0</v>
      </c>
      <c r="H560" s="173">
        <f t="shared" ref="H560:H565" si="303">F560-G560</f>
        <v>0</v>
      </c>
      <c r="I560" s="173">
        <f>SUM(I561:I565)</f>
        <v>0</v>
      </c>
      <c r="J560" s="173">
        <f t="shared" ref="J560:J565" si="304">F560-I560</f>
        <v>0</v>
      </c>
      <c r="K560" s="173">
        <f t="shared" ref="K560:AD560" si="305">SUM(K561:K565)</f>
        <v>0</v>
      </c>
      <c r="L560" s="173">
        <f t="shared" si="305"/>
        <v>0</v>
      </c>
      <c r="M560" s="173">
        <f t="shared" si="305"/>
        <v>0</v>
      </c>
      <c r="N560" s="173">
        <f t="shared" si="305"/>
        <v>0</v>
      </c>
      <c r="O560" s="173">
        <f t="shared" si="305"/>
        <v>0</v>
      </c>
      <c r="P560" s="173">
        <f>SUM(P561:P565)</f>
        <v>0</v>
      </c>
      <c r="Q560" s="173">
        <f>SUM(Q561:Q565)</f>
        <v>0</v>
      </c>
      <c r="R560" s="173">
        <f t="shared" si="305"/>
        <v>0</v>
      </c>
      <c r="S560" s="173">
        <f t="shared" si="305"/>
        <v>0</v>
      </c>
      <c r="T560" s="173">
        <f>SUM(T561:T565)</f>
        <v>0</v>
      </c>
      <c r="U560" s="173">
        <f t="shared" si="305"/>
        <v>0</v>
      </c>
      <c r="V560" s="173">
        <f t="shared" si="305"/>
        <v>0</v>
      </c>
      <c r="W560" s="173">
        <f>SUM(W561:W565)</f>
        <v>0</v>
      </c>
      <c r="X560" s="173">
        <f t="shared" si="305"/>
        <v>0</v>
      </c>
      <c r="Y560" s="173">
        <f>SUM(Y561:Y565)</f>
        <v>0</v>
      </c>
      <c r="Z560" s="173">
        <f>SUM(Z561:Z565)</f>
        <v>0</v>
      </c>
      <c r="AA560" s="173">
        <f t="shared" si="305"/>
        <v>0</v>
      </c>
      <c r="AB560" s="173">
        <f t="shared" si="305"/>
        <v>0</v>
      </c>
      <c r="AC560" s="173">
        <f t="shared" si="305"/>
        <v>0</v>
      </c>
      <c r="AD560" s="173">
        <f t="shared" si="305"/>
        <v>0</v>
      </c>
      <c r="AE560" s="173">
        <f t="shared" ref="AE560:AE565" si="306">AB560+AC560+AD560</f>
        <v>0</v>
      </c>
      <c r="AF560" s="173">
        <f>SUM(AF561:AF565)</f>
        <v>0</v>
      </c>
      <c r="AG560" s="173">
        <f>SUM(AG561:AG565)</f>
        <v>0</v>
      </c>
      <c r="AH560" s="173">
        <f>SUM(AH561:AH565)</f>
        <v>0</v>
      </c>
      <c r="AI560" s="173">
        <f t="shared" ref="AI560:AI565" si="307">AF560+AG560+AH560</f>
        <v>0</v>
      </c>
      <c r="AJ560" s="173">
        <f>SUM(AJ561:AJ565)</f>
        <v>0</v>
      </c>
      <c r="AK560" s="173">
        <f>SUM(AK561:AK565)</f>
        <v>0</v>
      </c>
      <c r="AL560" s="173">
        <f>SUM(AL561:AL565)</f>
        <v>0</v>
      </c>
      <c r="AM560" s="173">
        <f t="shared" ref="AM560:AM565" si="308">AJ560+AK560+AL560</f>
        <v>0</v>
      </c>
      <c r="AN560" s="173">
        <f>SUM(AN561:AN565)</f>
        <v>0</v>
      </c>
      <c r="AO560" s="173">
        <f>SUM(AO561:AO565)</f>
        <v>0</v>
      </c>
      <c r="AP560" s="173">
        <f>SUM(AP561:AP565)</f>
        <v>0</v>
      </c>
      <c r="AQ560" s="173">
        <f t="shared" ref="AQ560:AQ565" si="309">AN560+AO560+AP560</f>
        <v>0</v>
      </c>
      <c r="AR560" s="173">
        <f t="shared" ref="AR560:AR565" si="310">AE560+AI560+AM560+AQ560</f>
        <v>0</v>
      </c>
    </row>
    <row r="561" spans="2:44">
      <c r="B561" s="174" t="s">
        <v>1314</v>
      </c>
      <c r="C561" s="175" t="s">
        <v>1315</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302"/>
        <v>0</v>
      </c>
      <c r="G561" s="176"/>
      <c r="H561" s="176">
        <f t="shared" si="303"/>
        <v>0</v>
      </c>
      <c r="I561" s="176"/>
      <c r="J561" s="176">
        <f t="shared" si="304"/>
        <v>0</v>
      </c>
      <c r="K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6">
        <f t="shared" si="306"/>
        <v>0</v>
      </c>
      <c r="AF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6">
        <f t="shared" si="307"/>
        <v>0</v>
      </c>
      <c r="AJ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6">
        <f t="shared" si="308"/>
        <v>0</v>
      </c>
      <c r="AN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6">
        <f t="shared" si="309"/>
        <v>0</v>
      </c>
      <c r="AR561" s="176">
        <f t="shared" si="310"/>
        <v>0</v>
      </c>
    </row>
    <row r="562" spans="2:44">
      <c r="B562" s="174" t="s">
        <v>1316</v>
      </c>
      <c r="C562" s="175" t="s">
        <v>1317</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302"/>
        <v>0</v>
      </c>
      <c r="G562" s="176"/>
      <c r="H562" s="176">
        <f t="shared" si="303"/>
        <v>0</v>
      </c>
      <c r="I562" s="176"/>
      <c r="J562" s="176">
        <f t="shared" si="304"/>
        <v>0</v>
      </c>
      <c r="K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6">
        <f t="shared" si="306"/>
        <v>0</v>
      </c>
      <c r="AF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6">
        <f t="shared" si="307"/>
        <v>0</v>
      </c>
      <c r="AJ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6">
        <f t="shared" si="308"/>
        <v>0</v>
      </c>
      <c r="AN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6">
        <f t="shared" si="309"/>
        <v>0</v>
      </c>
      <c r="AR562" s="176">
        <f t="shared" si="310"/>
        <v>0</v>
      </c>
    </row>
    <row r="563" spans="2:44">
      <c r="B563" s="174" t="s">
        <v>1318</v>
      </c>
      <c r="C563" s="175" t="s">
        <v>1319</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302"/>
        <v>0</v>
      </c>
      <c r="G563" s="176"/>
      <c r="H563" s="176">
        <f t="shared" si="303"/>
        <v>0</v>
      </c>
      <c r="I563" s="176"/>
      <c r="J563" s="176">
        <f t="shared" si="304"/>
        <v>0</v>
      </c>
      <c r="K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6">
        <f t="shared" si="306"/>
        <v>0</v>
      </c>
      <c r="AF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6">
        <f t="shared" si="307"/>
        <v>0</v>
      </c>
      <c r="AJ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6">
        <f t="shared" si="308"/>
        <v>0</v>
      </c>
      <c r="AN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6">
        <f t="shared" si="309"/>
        <v>0</v>
      </c>
      <c r="AR563" s="176">
        <f t="shared" si="310"/>
        <v>0</v>
      </c>
    </row>
    <row r="564" spans="2:44">
      <c r="B564" s="174" t="s">
        <v>1320</v>
      </c>
      <c r="C564" s="175" t="s">
        <v>1321</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302"/>
        <v>0</v>
      </c>
      <c r="G564" s="176"/>
      <c r="H564" s="176">
        <f t="shared" si="303"/>
        <v>0</v>
      </c>
      <c r="I564" s="176"/>
      <c r="J564" s="176">
        <f t="shared" si="304"/>
        <v>0</v>
      </c>
      <c r="K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6">
        <f t="shared" si="306"/>
        <v>0</v>
      </c>
      <c r="AF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6">
        <f t="shared" si="307"/>
        <v>0</v>
      </c>
      <c r="AJ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6">
        <f t="shared" si="308"/>
        <v>0</v>
      </c>
      <c r="AN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6">
        <f t="shared" si="309"/>
        <v>0</v>
      </c>
      <c r="AR564" s="176">
        <f t="shared" si="310"/>
        <v>0</v>
      </c>
    </row>
    <row r="565" spans="2:44">
      <c r="B565" s="174" t="s">
        <v>1322</v>
      </c>
      <c r="C565" s="175" t="s">
        <v>1323</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302"/>
        <v>0</v>
      </c>
      <c r="G565" s="176"/>
      <c r="H565" s="176">
        <f t="shared" si="303"/>
        <v>0</v>
      </c>
      <c r="I565" s="176"/>
      <c r="J565" s="176">
        <f t="shared" si="304"/>
        <v>0</v>
      </c>
      <c r="K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6">
        <f t="shared" si="306"/>
        <v>0</v>
      </c>
      <c r="AF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6">
        <f t="shared" si="307"/>
        <v>0</v>
      </c>
      <c r="AJ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6">
        <f t="shared" si="308"/>
        <v>0</v>
      </c>
      <c r="AN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6">
        <f t="shared" si="309"/>
        <v>0</v>
      </c>
      <c r="AR565" s="176">
        <f t="shared" si="310"/>
        <v>0</v>
      </c>
    </row>
    <row r="566" spans="2:44" ht="26.25">
      <c r="B566" s="177"/>
      <c r="C566" s="178" t="s">
        <v>237</v>
      </c>
      <c r="D566" s="179">
        <f>D12+D106+D222+D327+D397+D499+D526+D560</f>
        <v>844645.33</v>
      </c>
      <c r="E566" s="179">
        <f>E12+E106+E222+E327+E397+E499+E526+E560</f>
        <v>15000</v>
      </c>
      <c r="F566" s="179">
        <f>D566+E566</f>
        <v>859645.33</v>
      </c>
      <c r="G566" s="179">
        <f>G12+G106+G222+G327+G397+G499+G526+G560</f>
        <v>0</v>
      </c>
      <c r="H566" s="179">
        <f>F566-G566</f>
        <v>859645.33</v>
      </c>
      <c r="I566" s="179">
        <f>I12+I106+I222+I327+I397+I499+I526+I560</f>
        <v>0</v>
      </c>
      <c r="J566" s="179">
        <f>F566-I566</f>
        <v>859645.33</v>
      </c>
      <c r="K566" s="179">
        <f t="shared" ref="K566:AD566" si="311">K12+K106+K222+K327+K397+K499+K526+K560</f>
        <v>0</v>
      </c>
      <c r="L566" s="179">
        <f t="shared" si="311"/>
        <v>667026.96</v>
      </c>
      <c r="M566" s="179">
        <f t="shared" si="311"/>
        <v>0</v>
      </c>
      <c r="N566" s="179">
        <f t="shared" si="311"/>
        <v>0</v>
      </c>
      <c r="O566" s="179">
        <f t="shared" si="311"/>
        <v>0</v>
      </c>
      <c r="P566" s="179">
        <f>P12+P106+P222+P327+P397+P499+P526+P560</f>
        <v>0</v>
      </c>
      <c r="Q566" s="179">
        <f>Q12+Q106+Q222+Q327+Q397+Q499+Q526+Q560</f>
        <v>0</v>
      </c>
      <c r="R566" s="179">
        <f t="shared" si="311"/>
        <v>0</v>
      </c>
      <c r="S566" s="179">
        <f t="shared" si="311"/>
        <v>0</v>
      </c>
      <c r="T566" s="179">
        <f>T12+T106+T222+T327+T397+T499+T526+T560</f>
        <v>15000</v>
      </c>
      <c r="U566" s="179">
        <f t="shared" si="311"/>
        <v>65000</v>
      </c>
      <c r="V566" s="179">
        <f t="shared" si="311"/>
        <v>0</v>
      </c>
      <c r="W566" s="179">
        <f>W12+W106+W222+W327+W397+W499+W526+W560</f>
        <v>0</v>
      </c>
      <c r="X566" s="179">
        <f t="shared" si="311"/>
        <v>0</v>
      </c>
      <c r="Y566" s="179">
        <f>Y12+Y106+Y222+Y327+Y397+Y499+Y526+Y560</f>
        <v>0</v>
      </c>
      <c r="Z566" s="179">
        <f>Z12+Z106+Z222+Z327+Z397+Z499+Z526+Z560</f>
        <v>0</v>
      </c>
      <c r="AA566" s="179">
        <f t="shared" si="311"/>
        <v>113518.37</v>
      </c>
      <c r="AB566" s="179">
        <f t="shared" si="311"/>
        <v>33000</v>
      </c>
      <c r="AC566" s="179">
        <f t="shared" si="311"/>
        <v>14640</v>
      </c>
      <c r="AD566" s="179">
        <f t="shared" si="311"/>
        <v>128378.37</v>
      </c>
      <c r="AE566" s="179">
        <f>AB566+AC566+AD566</f>
        <v>176018.37</v>
      </c>
      <c r="AF566" s="179">
        <f>AF12+AF106+AF222+AF327+AF397+AF499+AF526+AF560</f>
        <v>684526.96</v>
      </c>
      <c r="AG566" s="179">
        <f>AG12+AG106+AG222+AG327+AG397+AG499+AG526+AG560</f>
        <v>0</v>
      </c>
      <c r="AH566" s="179">
        <f>AH12+AH106+AH222+AH327+AH397+AH499+AH526+AH560</f>
        <v>0</v>
      </c>
      <c r="AI566" s="179">
        <f>AF566+AG566+AH566</f>
        <v>684526.96</v>
      </c>
      <c r="AJ566" s="179">
        <f>AJ12+AJ106+AJ222+AJ327+AJ397+AJ499+AJ526+AJ560</f>
        <v>0</v>
      </c>
      <c r="AK566" s="179">
        <f>AK12+AK106+AK222+AK327+AK397+AK499+AK526+AK560</f>
        <v>0</v>
      </c>
      <c r="AL566" s="179">
        <f>AL12+AL106+AL222+AL327+AL397+AL499+AL526+AL560</f>
        <v>0</v>
      </c>
      <c r="AM566" s="179">
        <f>AJ566+AK566+AL566</f>
        <v>0</v>
      </c>
      <c r="AN566" s="179">
        <f>AN12+AN106+AN222+AN327+AN397+AN499+AN526+AN560</f>
        <v>0</v>
      </c>
      <c r="AO566" s="179">
        <f>AO12+AO106+AO222+AO327+AO397+AO499+AO526+AO560</f>
        <v>0</v>
      </c>
      <c r="AP566" s="179">
        <f>AP12+AP106+AP222+AP327+AP397+AP499+AP526+AP560</f>
        <v>0</v>
      </c>
      <c r="AQ566" s="179">
        <f>AN566+AO566+AP566</f>
        <v>0</v>
      </c>
      <c r="AR566" s="179">
        <f>AE566+AI566+AM566+AQ566</f>
        <v>860545.33</v>
      </c>
    </row>
  </sheetData>
  <mergeCells count="1">
    <mergeCell ref="K10:AA10"/>
  </mergeCells>
  <pageMargins left="0.7" right="0.7" top="0.75" bottom="0.75" header="0.3" footer="0.3"/>
  <pageSetup paperSize="9"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dimension ref="A1:UI83"/>
  <sheetViews>
    <sheetView showGridLines="0" topLeftCell="A4" zoomScale="90" zoomScaleNormal="90" workbookViewId="0">
      <selection activeCell="J53" sqref="J53"/>
    </sheetView>
  </sheetViews>
  <sheetFormatPr baseColWidth="10" defaultColWidth="11.5703125" defaultRowHeight="15"/>
  <cols>
    <col min="1" max="1" width="1.85546875" style="79" customWidth="1"/>
    <col min="2" max="2" width="7.85546875" style="79" customWidth="1"/>
    <col min="3" max="3" width="50" style="79" bestFit="1" customWidth="1"/>
    <col min="4" max="4" width="23.5703125" style="79" customWidth="1"/>
    <col min="5" max="5" width="10.140625" style="79" customWidth="1"/>
    <col min="6" max="7" width="13.85546875" style="79" customWidth="1"/>
    <col min="8" max="8" width="12.85546875" style="71" customWidth="1"/>
    <col min="9" max="9" width="14.85546875" style="79" customWidth="1"/>
    <col min="10" max="10" width="55.28515625" style="79" customWidth="1"/>
    <col min="11" max="11" width="33.7109375" style="79" customWidth="1"/>
    <col min="12" max="12" width="13.85546875" style="79" customWidth="1"/>
    <col min="13" max="33" width="11.5703125" style="79"/>
    <col min="34" max="34" width="45.42578125" style="79" bestFit="1" customWidth="1"/>
    <col min="35" max="35" width="35.28515625" style="79" bestFit="1" customWidth="1"/>
    <col min="36" max="36" width="35.7109375" style="79" bestFit="1" customWidth="1"/>
    <col min="37" max="41" width="46" style="79" customWidth="1"/>
    <col min="42" max="45" width="46.5703125" style="79" bestFit="1" customWidth="1"/>
    <col min="46" max="49" width="46.7109375" style="79" bestFit="1" customWidth="1"/>
    <col min="50" max="53" width="46.140625" style="79" bestFit="1" customWidth="1"/>
    <col min="54" max="56" width="45.42578125" style="79" bestFit="1" customWidth="1"/>
    <col min="57" max="57" width="49.28515625" style="79" bestFit="1" customWidth="1"/>
    <col min="58" max="61" width="46" style="79" bestFit="1" customWidth="1"/>
    <col min="62" max="65" width="46.5703125" style="79" bestFit="1" customWidth="1"/>
    <col min="66" max="69" width="46.7109375" style="79" bestFit="1" customWidth="1"/>
    <col min="70" max="73" width="46.140625" style="79" bestFit="1" customWidth="1"/>
    <col min="74" max="77" width="12.7109375" style="79" bestFit="1" customWidth="1"/>
    <col min="78" max="78" width="11.5703125" style="79"/>
    <col min="79" max="79" width="12.7109375" style="79" bestFit="1" customWidth="1"/>
    <col min="80" max="80" width="11.5703125" style="79"/>
    <col min="81" max="83" width="12.7109375" style="79" bestFit="1" customWidth="1"/>
    <col min="84" max="16384" width="11.5703125" style="79"/>
  </cols>
  <sheetData>
    <row r="1" spans="1:555" ht="26.25" hidden="1">
      <c r="A1" s="180" t="s">
        <v>242</v>
      </c>
      <c r="B1" s="183" t="s">
        <v>243</v>
      </c>
      <c r="C1" s="174" t="s">
        <v>244</v>
      </c>
      <c r="D1" s="174"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8" t="s">
        <v>1330</v>
      </c>
      <c r="B2" s="118" t="s">
        <v>1332</v>
      </c>
      <c r="C2" s="118" t="s">
        <v>462</v>
      </c>
      <c r="D2" s="118" t="s">
        <v>1331</v>
      </c>
      <c r="E2" s="118" t="s">
        <v>1333</v>
      </c>
      <c r="F2" s="118" t="s">
        <v>463</v>
      </c>
      <c r="G2" s="118" t="s">
        <v>1334</v>
      </c>
      <c r="H2" s="118" t="s">
        <v>1335</v>
      </c>
      <c r="I2" s="118" t="s">
        <v>1336</v>
      </c>
      <c r="J2" s="118" t="s">
        <v>1359</v>
      </c>
      <c r="K2" s="118" t="s">
        <v>1337</v>
      </c>
      <c r="L2" s="118" t="s">
        <v>1338</v>
      </c>
      <c r="M2" s="118" t="s">
        <v>1339</v>
      </c>
      <c r="N2" s="118" t="s">
        <v>1340</v>
      </c>
      <c r="O2" s="118" t="s">
        <v>1341</v>
      </c>
      <c r="P2" s="115" t="s">
        <v>1365</v>
      </c>
      <c r="Q2" s="115" t="s">
        <v>1383</v>
      </c>
      <c r="S2" s="338" t="str">
        <f>+Presupuesto!D11</f>
        <v>Recurrente</v>
      </c>
      <c r="T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200" t="s">
        <v>411</v>
      </c>
      <c r="AI2" s="200" t="s">
        <v>412</v>
      </c>
      <c r="AJ2" s="200" t="s">
        <v>413</v>
      </c>
      <c r="AK2" s="200" t="s">
        <v>414</v>
      </c>
      <c r="AL2" s="200" t="s">
        <v>415</v>
      </c>
      <c r="AM2" s="200" t="s">
        <v>418</v>
      </c>
      <c r="AN2" s="200" t="s">
        <v>416</v>
      </c>
      <c r="AO2" s="200" t="s">
        <v>417</v>
      </c>
      <c r="AP2" s="200" t="s">
        <v>419</v>
      </c>
      <c r="AQ2" s="200" t="s">
        <v>420</v>
      </c>
      <c r="AR2" s="200" t="s">
        <v>421</v>
      </c>
      <c r="AS2" s="200" t="s">
        <v>422</v>
      </c>
      <c r="AT2" s="200" t="s">
        <v>423</v>
      </c>
      <c r="AU2" s="200" t="s">
        <v>424</v>
      </c>
      <c r="AV2" s="200" t="s">
        <v>425</v>
      </c>
      <c r="AW2" s="200" t="s">
        <v>426</v>
      </c>
      <c r="AX2" s="200" t="s">
        <v>427</v>
      </c>
      <c r="AY2" s="200" t="s">
        <v>428</v>
      </c>
      <c r="AZ2" s="200" t="s">
        <v>429</v>
      </c>
      <c r="BA2" s="200" t="s">
        <v>430</v>
      </c>
      <c r="BB2" s="200" t="s">
        <v>431</v>
      </c>
      <c r="BC2" s="200" t="s">
        <v>432</v>
      </c>
      <c r="BD2" s="200" t="s">
        <v>433</v>
      </c>
      <c r="BE2" s="200" t="s">
        <v>434</v>
      </c>
      <c r="BF2" s="200" t="s">
        <v>435</v>
      </c>
      <c r="BG2" s="200" t="s">
        <v>436</v>
      </c>
      <c r="BH2" s="200" t="s">
        <v>437</v>
      </c>
      <c r="BI2" s="200" t="s">
        <v>438</v>
      </c>
      <c r="BJ2" s="200" t="s">
        <v>439</v>
      </c>
      <c r="BK2" s="200" t="s">
        <v>440</v>
      </c>
      <c r="BL2" s="200" t="s">
        <v>441</v>
      </c>
      <c r="BM2" s="200" t="s">
        <v>442</v>
      </c>
      <c r="BN2" s="200" t="s">
        <v>443</v>
      </c>
      <c r="BO2" s="200" t="s">
        <v>444</v>
      </c>
      <c r="BP2" s="200" t="s">
        <v>445</v>
      </c>
      <c r="BQ2" s="200" t="s">
        <v>446</v>
      </c>
      <c r="BR2" s="200" t="s">
        <v>447</v>
      </c>
      <c r="BS2" s="200" t="s">
        <v>448</v>
      </c>
      <c r="BT2" s="200" t="s">
        <v>449</v>
      </c>
      <c r="BU2" s="200" t="s">
        <v>450</v>
      </c>
    </row>
    <row r="3" spans="1:555" s="115" customFormat="1" hidden="1">
      <c r="A3" s="146"/>
      <c r="B3" s="146"/>
      <c r="C3" s="146"/>
      <c r="D3" s="146"/>
      <c r="E3" s="146"/>
      <c r="F3" s="146"/>
      <c r="G3" s="148"/>
      <c r="H3" s="148"/>
      <c r="I3" s="148"/>
      <c r="J3" s="148"/>
      <c r="K3" s="148"/>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115">
        <v>900</v>
      </c>
      <c r="AZ3" s="115">
        <v>650</v>
      </c>
      <c r="BA3" s="115">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row>
    <row r="5" spans="1:555" ht="60" customHeight="1">
      <c r="C5" s="188" t="s">
        <v>240</v>
      </c>
      <c r="D5" s="339">
        <f>SUMIF(C:C,$C$10,D:D)</f>
        <v>46140</v>
      </c>
    </row>
    <row r="6" spans="1:555">
      <c r="C6" s="69"/>
      <c r="D6" s="69"/>
      <c r="E6" s="69"/>
      <c r="F6" s="69"/>
      <c r="G6" s="69"/>
      <c r="H6" s="73"/>
      <c r="I6" s="69"/>
      <c r="J6" s="69"/>
    </row>
    <row r="7" spans="1:555">
      <c r="C7" s="69" t="s">
        <v>41</v>
      </c>
      <c r="D7" s="69"/>
      <c r="E7" s="69"/>
      <c r="F7" s="69"/>
      <c r="G7" s="69"/>
      <c r="H7" s="73"/>
      <c r="I7" s="69"/>
      <c r="J7" s="69"/>
    </row>
    <row r="8" spans="1:555">
      <c r="C8" s="69" t="s">
        <v>42</v>
      </c>
      <c r="D8" s="69"/>
      <c r="E8" s="69"/>
      <c r="F8" s="69"/>
      <c r="G8" s="69"/>
      <c r="H8" s="73"/>
      <c r="I8" s="69"/>
      <c r="J8" s="69"/>
    </row>
    <row r="9" spans="1:555" ht="15.75" thickBot="1">
      <c r="B9" s="86"/>
      <c r="C9" s="170"/>
      <c r="D9" s="170"/>
      <c r="E9" s="170"/>
      <c r="F9" s="170"/>
      <c r="G9" s="170"/>
      <c r="H9" s="73"/>
      <c r="I9" s="170"/>
      <c r="J9" s="170"/>
      <c r="K9" s="105"/>
    </row>
    <row r="10" spans="1:555" ht="15.75" thickBot="1">
      <c r="B10" s="86"/>
      <c r="C10" s="29" t="s">
        <v>43</v>
      </c>
      <c r="D10" s="30">
        <f>SUM(G17:G27)</f>
        <v>15000</v>
      </c>
      <c r="E10" s="86"/>
      <c r="F10" s="86"/>
      <c r="G10" s="86"/>
      <c r="H10" s="70"/>
      <c r="I10" s="70"/>
      <c r="J10" s="70"/>
      <c r="K10" s="105"/>
    </row>
    <row r="11" spans="1:555">
      <c r="B11" s="86"/>
      <c r="C11" s="69"/>
      <c r="D11" s="31"/>
      <c r="E11" s="86"/>
      <c r="F11" s="86"/>
      <c r="G11" s="86"/>
      <c r="H11" s="70"/>
      <c r="I11" s="70"/>
      <c r="J11" s="70"/>
      <c r="K11" s="105"/>
    </row>
    <row r="12" spans="1:555">
      <c r="B12" s="86"/>
      <c r="C12" s="69"/>
      <c r="D12" s="31"/>
      <c r="E12" s="86"/>
      <c r="F12" s="86"/>
      <c r="G12" s="86"/>
      <c r="H12" s="70"/>
      <c r="I12" s="70"/>
      <c r="J12" s="70"/>
      <c r="K12" s="105"/>
      <c r="N12" s="146"/>
    </row>
    <row r="13" spans="1:555" ht="15.75">
      <c r="B13" s="86"/>
      <c r="C13" s="195" t="s">
        <v>383</v>
      </c>
      <c r="D13" s="279" t="s">
        <v>1470</v>
      </c>
      <c r="E13" s="86"/>
      <c r="F13" s="86"/>
      <c r="G13" s="86"/>
      <c r="H13" s="70"/>
      <c r="I13" s="70"/>
      <c r="J13" s="70"/>
      <c r="K13" s="105"/>
      <c r="N13" s="146"/>
    </row>
    <row r="14" spans="1:555" ht="18.75">
      <c r="B14" s="86"/>
      <c r="C14" s="197" t="str">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a. Realizar  un evento de divulgación o publicación de resultados de investigaciones realizadas .</v>
      </c>
      <c r="D14" s="31"/>
      <c r="E14" s="86"/>
      <c r="F14" s="86"/>
      <c r="G14" s="86"/>
      <c r="H14" s="70"/>
      <c r="I14" s="70"/>
      <c r="J14" s="70"/>
      <c r="K14" s="105"/>
      <c r="N14" s="146"/>
    </row>
    <row r="15" spans="1:555" ht="15.75" thickBot="1">
      <c r="B15" s="86"/>
      <c r="C15" s="69"/>
      <c r="D15" s="31"/>
      <c r="E15" s="86"/>
      <c r="F15" s="86"/>
      <c r="G15" s="86"/>
      <c r="H15" s="70"/>
      <c r="I15" s="70"/>
      <c r="J15" s="70"/>
      <c r="K15" s="105"/>
      <c r="N15" s="146"/>
    </row>
    <row r="16" spans="1:555" ht="32.25" customHeight="1" thickBot="1">
      <c r="B16" s="86"/>
      <c r="C16" s="119" t="s">
        <v>44</v>
      </c>
      <c r="D16" s="122" t="s">
        <v>45</v>
      </c>
      <c r="E16" s="121" t="s">
        <v>55</v>
      </c>
      <c r="F16" s="121" t="s">
        <v>57</v>
      </c>
      <c r="G16" s="120" t="s">
        <v>27</v>
      </c>
      <c r="H16" s="126" t="s">
        <v>122</v>
      </c>
      <c r="I16" s="121" t="s">
        <v>46</v>
      </c>
      <c r="J16" s="121" t="s">
        <v>123</v>
      </c>
      <c r="K16" s="121" t="s">
        <v>401</v>
      </c>
      <c r="L16" s="121" t="s">
        <v>402</v>
      </c>
      <c r="N16" s="146"/>
    </row>
    <row r="17" spans="2:14">
      <c r="B17" s="86"/>
      <c r="C17" s="261" t="s">
        <v>47</v>
      </c>
      <c r="D17" s="669"/>
      <c r="E17" s="262">
        <v>0</v>
      </c>
      <c r="F17" s="108">
        <v>30000</v>
      </c>
      <c r="G17" s="263">
        <f t="shared" ref="G17:G26" si="0">E17*F17</f>
        <v>0</v>
      </c>
      <c r="H17" s="264"/>
      <c r="I17" s="109" t="s">
        <v>687</v>
      </c>
      <c r="J17" s="109" t="str">
        <f>VLOOKUP(I17,Presupuesto!$B$11:$C$566,2,0)</f>
        <v>SERVICIOS DE CAPACITACION.</v>
      </c>
      <c r="K17" s="265" t="s">
        <v>1383</v>
      </c>
      <c r="L17" s="109" t="s">
        <v>385</v>
      </c>
      <c r="N17" s="146"/>
    </row>
    <row r="18" spans="2:14">
      <c r="B18" s="86"/>
      <c r="C18" s="92" t="s">
        <v>48</v>
      </c>
      <c r="D18" s="670"/>
      <c r="E18" s="193">
        <f>D17</f>
        <v>0</v>
      </c>
      <c r="F18" s="93">
        <v>0</v>
      </c>
      <c r="G18" s="90">
        <f t="shared" si="0"/>
        <v>0</v>
      </c>
      <c r="H18" s="154"/>
      <c r="I18" s="91" t="s">
        <v>705</v>
      </c>
      <c r="J18" s="91" t="str">
        <f>VLOOKUP(I18,Presupuesto!$B$11:$C$566,2,0)</f>
        <v>SERVICIOS DE IMPRENTA PUBLIC.Y REPRODUCCION</v>
      </c>
      <c r="K18" s="91" t="str">
        <f t="shared" ref="K18:K27" si="1">$K$17</f>
        <v>Gestión Tecnologías de Información y Comunicación</v>
      </c>
      <c r="L18" s="91" t="s">
        <v>403</v>
      </c>
      <c r="N18" s="146"/>
    </row>
    <row r="19" spans="2:14">
      <c r="B19" s="86"/>
      <c r="C19" s="92" t="s">
        <v>49</v>
      </c>
      <c r="D19" s="670"/>
      <c r="E19" s="193">
        <v>25</v>
      </c>
      <c r="F19" s="93">
        <v>200</v>
      </c>
      <c r="G19" s="90">
        <f t="shared" si="0"/>
        <v>5000</v>
      </c>
      <c r="H19" s="154" t="s">
        <v>120</v>
      </c>
      <c r="I19" s="91" t="s">
        <v>780</v>
      </c>
      <c r="J19" s="91" t="str">
        <f>VLOOKUP(I19,Presupuesto!$B$11:$C$566,2,0)</f>
        <v>ALIMENTOS B EBIDAS PARA PERSONAS</v>
      </c>
      <c r="K19" s="91" t="str">
        <f t="shared" si="1"/>
        <v>Gestión Tecnologías de Información y Comunicación</v>
      </c>
      <c r="L19" s="91" t="s">
        <v>387</v>
      </c>
      <c r="N19" s="146"/>
    </row>
    <row r="20" spans="2:14">
      <c r="B20" s="86"/>
      <c r="C20" s="92" t="s">
        <v>50</v>
      </c>
      <c r="D20" s="670"/>
      <c r="E20" s="144">
        <v>0</v>
      </c>
      <c r="F20" s="111">
        <v>0</v>
      </c>
      <c r="G20" s="90">
        <f t="shared" si="0"/>
        <v>0</v>
      </c>
      <c r="H20" s="154"/>
      <c r="I20" s="259" t="s">
        <v>291</v>
      </c>
      <c r="J20" s="91" t="str">
        <f>VLOOKUP(I20,Presupuesto!$B$11:$C$566,2,0)</f>
        <v>PASAJES (26100-00)</v>
      </c>
      <c r="K20" s="91" t="str">
        <f t="shared" si="1"/>
        <v>Gestión Tecnologías de Información y Comunicación</v>
      </c>
      <c r="L20" s="91" t="s">
        <v>403</v>
      </c>
      <c r="N20" s="146"/>
    </row>
    <row r="21" spans="2:14">
      <c r="B21" s="86"/>
      <c r="C21" s="92" t="s">
        <v>408</v>
      </c>
      <c r="D21" s="670"/>
      <c r="E21" s="144">
        <v>1</v>
      </c>
      <c r="F21" s="111">
        <v>2000</v>
      </c>
      <c r="G21" s="90">
        <f t="shared" si="0"/>
        <v>2000</v>
      </c>
      <c r="H21" s="154" t="s">
        <v>120</v>
      </c>
      <c r="I21" s="91" t="s">
        <v>809</v>
      </c>
      <c r="J21" s="91" t="str">
        <f>VLOOKUP(I21,Presupuesto!$B$11:$C$566,2,0)</f>
        <v>PRODUCTOS PAPEL Y CARTON</v>
      </c>
      <c r="K21" s="91" t="str">
        <f t="shared" si="1"/>
        <v>Gestión Tecnologías de Información y Comunicación</v>
      </c>
      <c r="L21" s="91" t="s">
        <v>403</v>
      </c>
      <c r="N21" s="146"/>
    </row>
    <row r="22" spans="2:14">
      <c r="B22" s="86"/>
      <c r="C22" s="92" t="s">
        <v>51</v>
      </c>
      <c r="D22" s="670"/>
      <c r="E22" s="193">
        <f>(D17*25)/500</f>
        <v>0</v>
      </c>
      <c r="F22" s="93">
        <v>0</v>
      </c>
      <c r="G22" s="90">
        <f t="shared" si="0"/>
        <v>0</v>
      </c>
      <c r="H22" s="154"/>
      <c r="I22" s="91" t="s">
        <v>809</v>
      </c>
      <c r="J22" s="91" t="str">
        <f>VLOOKUP(I22,Presupuesto!$B$11:$C$566,2,0)</f>
        <v>PRODUCTOS PAPEL Y CARTON</v>
      </c>
      <c r="K22" s="91" t="str">
        <f t="shared" si="1"/>
        <v>Gestión Tecnologías de Información y Comunicación</v>
      </c>
      <c r="L22" s="91" t="s">
        <v>403</v>
      </c>
      <c r="N22" s="146"/>
    </row>
    <row r="23" spans="2:14">
      <c r="B23" s="86"/>
      <c r="C23" s="92" t="s">
        <v>114</v>
      </c>
      <c r="D23" s="670"/>
      <c r="E23" s="193">
        <f>D17/12</f>
        <v>0</v>
      </c>
      <c r="F23" s="93">
        <v>0</v>
      </c>
      <c r="G23" s="90">
        <f t="shared" si="0"/>
        <v>0</v>
      </c>
      <c r="H23" s="154"/>
      <c r="I23" s="91" t="s">
        <v>930</v>
      </c>
      <c r="J23" s="91" t="str">
        <f>VLOOKUP(I23,Presupuesto!$B$11:$C$566,2,0)</f>
        <v>UTILES DE ESCRITORIO, OFICINA Y ENSE¥ANZA</v>
      </c>
      <c r="K23" s="91" t="str">
        <f t="shared" si="1"/>
        <v>Gestión Tecnologías de Información y Comunicación</v>
      </c>
      <c r="L23" s="91" t="s">
        <v>403</v>
      </c>
      <c r="N23" s="146"/>
    </row>
    <row r="24" spans="2:14">
      <c r="B24" s="86"/>
      <c r="C24" s="92" t="s">
        <v>34</v>
      </c>
      <c r="D24" s="670"/>
      <c r="E24" s="193">
        <f>D17/12</f>
        <v>0</v>
      </c>
      <c r="F24" s="93">
        <v>0</v>
      </c>
      <c r="G24" s="90">
        <f t="shared" si="0"/>
        <v>0</v>
      </c>
      <c r="H24" s="154"/>
      <c r="I24" s="91" t="s">
        <v>930</v>
      </c>
      <c r="J24" s="91" t="str">
        <f>VLOOKUP(I24,Presupuesto!$B$11:$C$566,2,0)</f>
        <v>UTILES DE ESCRITORIO, OFICINA Y ENSE¥ANZA</v>
      </c>
      <c r="K24" s="91" t="str">
        <f t="shared" si="1"/>
        <v>Gestión Tecnologías de Información y Comunicación</v>
      </c>
      <c r="L24" s="91" t="s">
        <v>403</v>
      </c>
      <c r="N24" s="146"/>
    </row>
    <row r="25" spans="2:14">
      <c r="B25" s="86"/>
      <c r="C25" s="102" t="s">
        <v>52</v>
      </c>
      <c r="D25" s="670"/>
      <c r="E25" s="199">
        <v>0</v>
      </c>
      <c r="F25" s="112">
        <v>0</v>
      </c>
      <c r="G25" s="90">
        <f t="shared" si="0"/>
        <v>0</v>
      </c>
      <c r="H25" s="154"/>
      <c r="I25" s="91" t="s">
        <v>930</v>
      </c>
      <c r="J25" s="91" t="str">
        <f>VLOOKUP(I25,Presupuesto!$B$11:$C$566,2,0)</f>
        <v>UTILES DE ESCRITORIO, OFICINA Y ENSE¥ANZA</v>
      </c>
      <c r="K25" s="91" t="str">
        <f t="shared" si="1"/>
        <v>Gestión Tecnologías de Información y Comunicación</v>
      </c>
      <c r="L25" s="91" t="s">
        <v>403</v>
      </c>
      <c r="N25" s="146"/>
    </row>
    <row r="26" spans="2:14" s="342" customFormat="1">
      <c r="C26" s="102" t="s">
        <v>1474</v>
      </c>
      <c r="D26" s="408"/>
      <c r="E26" s="199">
        <v>1</v>
      </c>
      <c r="F26" s="112">
        <v>8000</v>
      </c>
      <c r="G26" s="113">
        <f t="shared" si="0"/>
        <v>8000</v>
      </c>
      <c r="H26" s="421" t="s">
        <v>120</v>
      </c>
      <c r="I26" s="422"/>
      <c r="J26" s="422"/>
      <c r="K26" s="422"/>
      <c r="L26" s="422"/>
    </row>
    <row r="27" spans="2:14" ht="15.75" thickBot="1">
      <c r="B27" s="86"/>
      <c r="C27" s="203" t="s">
        <v>423</v>
      </c>
      <c r="D27" s="204">
        <v>0</v>
      </c>
      <c r="E27" s="266">
        <v>0</v>
      </c>
      <c r="F27" s="97">
        <v>0</v>
      </c>
      <c r="G27" s="98">
        <f>D27*E27*F27</f>
        <v>0</v>
      </c>
      <c r="H27" s="267"/>
      <c r="I27" s="268" t="s">
        <v>292</v>
      </c>
      <c r="J27" s="99" t="str">
        <f>VLOOKUP(I27,Presupuesto!$B$11:$C$566,2,0)</f>
        <v>VIATICOS (26200-00)</v>
      </c>
      <c r="K27" s="269" t="str">
        <f t="shared" si="1"/>
        <v>Gestión Tecnologías de Información y Comunicación</v>
      </c>
      <c r="L27" s="269" t="s">
        <v>403</v>
      </c>
    </row>
    <row r="28" spans="2:14">
      <c r="B28" s="86"/>
      <c r="C28" s="86"/>
      <c r="E28" s="105"/>
      <c r="F28" s="105"/>
      <c r="G28" s="105"/>
      <c r="H28" s="167"/>
      <c r="I28" s="105"/>
      <c r="J28" s="105"/>
      <c r="K28" s="105"/>
    </row>
    <row r="29" spans="2:14" ht="15.75" thickBot="1"/>
    <row r="30" spans="2:14" ht="15.75" thickBot="1">
      <c r="C30" s="29" t="s">
        <v>43</v>
      </c>
      <c r="D30" s="30">
        <f>SUM(G37:G47)</f>
        <v>15000</v>
      </c>
      <c r="E30" s="86"/>
      <c r="F30" s="86"/>
      <c r="G30" s="86"/>
      <c r="H30" s="70"/>
      <c r="I30" s="70"/>
      <c r="J30" s="70"/>
      <c r="K30" s="105"/>
    </row>
    <row r="31" spans="2:14">
      <c r="C31" s="69"/>
      <c r="D31" s="31"/>
      <c r="E31" s="86"/>
      <c r="F31" s="86"/>
      <c r="G31" s="86"/>
      <c r="H31" s="70"/>
      <c r="I31" s="70"/>
      <c r="J31" s="70"/>
      <c r="K31" s="105"/>
    </row>
    <row r="32" spans="2:14">
      <c r="C32" s="69"/>
      <c r="D32" s="31"/>
      <c r="E32" s="86"/>
      <c r="F32" s="86"/>
      <c r="G32" s="86"/>
      <c r="H32" s="70"/>
      <c r="I32" s="70"/>
      <c r="J32" s="70"/>
      <c r="K32" s="105"/>
    </row>
    <row r="33" spans="3:12" ht="15.75">
      <c r="C33" s="195" t="s">
        <v>383</v>
      </c>
      <c r="D33" s="279" t="s">
        <v>1471</v>
      </c>
      <c r="E33" s="86"/>
      <c r="F33" s="86"/>
      <c r="G33" s="86"/>
      <c r="H33" s="70"/>
      <c r="I33" s="70"/>
      <c r="J33" s="70"/>
      <c r="K33" s="105"/>
    </row>
    <row r="34" spans="3:12" ht="18.75">
      <c r="C34" s="197" t="str">
        <f>IFERROR(VLOOKUP(D33,#REF!,2,FALSE),IFERROR(VLOOKUP(D33,'2. Investigación Científica'!$E:$F,2,FALSE),IFERROR(VLOOKUP(D33,#REF!,2,FALSE),IFERROR(VLOOKUP(D33,#REF!,2,FALSE),IFERROR(VLOOKUP(D33,#REF!,2,FALSE),IFERROR(VLOOKUP(D33,'11. Gestion Administrativa'!$E:$F,2,FALSE),IFERROR(VLOOKUP(D33,#REF!,2,FALSE),IFERROR(VLOOKUP(D33,#REF!,2,FALSE),IFERROR(VLOOKUP(D33,#REF!,2,FALSE),IFERROR(VLOOKUP(D33,#REF!,2,FALSE),IFERROR(VLOOKUP(D33,#REF!,2,FALSE),IFERROR(VLOOKUP(D33,#REF!,2,FALSE),IFERROR(VLOOKUP(D33,#REF!,2,FALSE),IFERROR(VLOOKUP(D33,#REF!,2,FALSE),IFERROR(VLOOKUP(D33,#REF!,2,FALSE),IFERROR(VLOOKUP(D33,#REF!,2,FALSE),VLOOKUP(D33,#REF!,2,0)))))))))))))))))</f>
        <v>b. Realizar evento de publicación de Revista de Derecho Electronica  2016</v>
      </c>
      <c r="D34" s="31"/>
      <c r="E34" s="86"/>
      <c r="F34" s="86"/>
      <c r="G34" s="86"/>
      <c r="H34" s="70"/>
      <c r="I34" s="70"/>
      <c r="J34" s="70"/>
      <c r="K34" s="105"/>
    </row>
    <row r="35" spans="3:12" ht="15.75" thickBot="1">
      <c r="C35" s="69"/>
      <c r="D35" s="31"/>
      <c r="E35" s="86"/>
      <c r="F35" s="86"/>
      <c r="G35" s="86"/>
      <c r="H35" s="70"/>
      <c r="I35" s="70"/>
      <c r="J35" s="70"/>
      <c r="K35" s="105"/>
    </row>
    <row r="36" spans="3:12" ht="30.75" thickBot="1">
      <c r="C36" s="119" t="s">
        <v>44</v>
      </c>
      <c r="D36" s="122" t="s">
        <v>45</v>
      </c>
      <c r="E36" s="121" t="s">
        <v>55</v>
      </c>
      <c r="F36" s="121" t="s">
        <v>57</v>
      </c>
      <c r="G36" s="120" t="s">
        <v>27</v>
      </c>
      <c r="H36" s="126" t="s">
        <v>122</v>
      </c>
      <c r="I36" s="121" t="s">
        <v>46</v>
      </c>
      <c r="J36" s="121" t="s">
        <v>123</v>
      </c>
      <c r="K36" s="121" t="s">
        <v>401</v>
      </c>
      <c r="L36" s="121" t="s">
        <v>402</v>
      </c>
    </row>
    <row r="37" spans="3:12">
      <c r="C37" s="261" t="s">
        <v>47</v>
      </c>
      <c r="D37" s="669"/>
      <c r="E37" s="262"/>
      <c r="F37" s="108">
        <v>30000</v>
      </c>
      <c r="G37" s="263">
        <f t="shared" ref="G37:G46" si="2">E37*F37</f>
        <v>0</v>
      </c>
      <c r="H37" s="264"/>
      <c r="I37" s="109" t="s">
        <v>687</v>
      </c>
      <c r="J37" s="109" t="str">
        <f>VLOOKUP(I37,Presupuesto!$B$11:$C$566,2,0)</f>
        <v>SERVICIOS DE CAPACITACION.</v>
      </c>
      <c r="K37" s="265" t="s">
        <v>1383</v>
      </c>
      <c r="L37" s="109" t="s">
        <v>385</v>
      </c>
    </row>
    <row r="38" spans="3:12">
      <c r="C38" s="92" t="s">
        <v>48</v>
      </c>
      <c r="D38" s="670"/>
      <c r="E38" s="193">
        <f>D37</f>
        <v>0</v>
      </c>
      <c r="F38" s="93">
        <v>50</v>
      </c>
      <c r="G38" s="90">
        <f t="shared" si="2"/>
        <v>0</v>
      </c>
      <c r="H38" s="154"/>
      <c r="I38" s="91" t="s">
        <v>705</v>
      </c>
      <c r="J38" s="91" t="str">
        <f>VLOOKUP(I38,Presupuesto!$B$11:$C$566,2,0)</f>
        <v>SERVICIOS DE IMPRENTA PUBLIC.Y REPRODUCCION</v>
      </c>
      <c r="K38" s="91" t="str">
        <f>$K$37</f>
        <v>Gestión Tecnologías de Información y Comunicación</v>
      </c>
      <c r="L38" s="91" t="s">
        <v>403</v>
      </c>
    </row>
    <row r="39" spans="3:12">
      <c r="C39" s="92" t="s">
        <v>49</v>
      </c>
      <c r="D39" s="670"/>
      <c r="E39" s="193">
        <v>25</v>
      </c>
      <c r="F39" s="93">
        <v>200</v>
      </c>
      <c r="G39" s="90">
        <f t="shared" si="2"/>
        <v>5000</v>
      </c>
      <c r="H39" s="154" t="s">
        <v>120</v>
      </c>
      <c r="I39" s="91" t="s">
        <v>780</v>
      </c>
      <c r="J39" s="91" t="str">
        <f>VLOOKUP(I39,Presupuesto!$B$11:$C$566,2,0)</f>
        <v>ALIMENTOS B EBIDAS PARA PERSONAS</v>
      </c>
      <c r="K39" s="91" t="str">
        <f t="shared" ref="K39:K47" si="3">$K$37</f>
        <v>Gestión Tecnologías de Información y Comunicación</v>
      </c>
      <c r="L39" s="91" t="s">
        <v>387</v>
      </c>
    </row>
    <row r="40" spans="3:12">
      <c r="C40" s="92" t="s">
        <v>50</v>
      </c>
      <c r="D40" s="670"/>
      <c r="E40" s="144">
        <v>0</v>
      </c>
      <c r="F40" s="111">
        <v>10000</v>
      </c>
      <c r="G40" s="90">
        <f t="shared" si="2"/>
        <v>0</v>
      </c>
      <c r="H40" s="154"/>
      <c r="I40" s="259" t="s">
        <v>291</v>
      </c>
      <c r="J40" s="91" t="str">
        <f>VLOOKUP(I40,Presupuesto!$B$11:$C$566,2,0)</f>
        <v>PASAJES (26100-00)</v>
      </c>
      <c r="K40" s="91" t="str">
        <f t="shared" si="3"/>
        <v>Gestión Tecnologías de Información y Comunicación</v>
      </c>
      <c r="L40" s="91" t="s">
        <v>403</v>
      </c>
    </row>
    <row r="41" spans="3:12">
      <c r="C41" s="92" t="s">
        <v>1475</v>
      </c>
      <c r="D41" s="670"/>
      <c r="E41" s="144">
        <v>1</v>
      </c>
      <c r="F41" s="111">
        <v>2000</v>
      </c>
      <c r="G41" s="90">
        <f t="shared" si="2"/>
        <v>2000</v>
      </c>
      <c r="H41" s="154" t="s">
        <v>120</v>
      </c>
      <c r="I41" s="91" t="s">
        <v>809</v>
      </c>
      <c r="J41" s="91" t="str">
        <f>VLOOKUP(I41,Presupuesto!$B$11:$C$566,2,0)</f>
        <v>PRODUCTOS PAPEL Y CARTON</v>
      </c>
      <c r="K41" s="91" t="str">
        <f t="shared" si="3"/>
        <v>Gestión Tecnologías de Información y Comunicación</v>
      </c>
      <c r="L41" s="91" t="s">
        <v>403</v>
      </c>
    </row>
    <row r="42" spans="3:12">
      <c r="C42" s="92" t="s">
        <v>51</v>
      </c>
      <c r="D42" s="670"/>
      <c r="E42" s="193">
        <f>(D37*25)/500</f>
        <v>0</v>
      </c>
      <c r="F42" s="93">
        <v>85</v>
      </c>
      <c r="G42" s="90">
        <f t="shared" si="2"/>
        <v>0</v>
      </c>
      <c r="H42" s="154"/>
      <c r="I42" s="91" t="s">
        <v>809</v>
      </c>
      <c r="J42" s="91" t="str">
        <f>VLOOKUP(I42,Presupuesto!$B$11:$C$566,2,0)</f>
        <v>PRODUCTOS PAPEL Y CARTON</v>
      </c>
      <c r="K42" s="91" t="str">
        <f t="shared" si="3"/>
        <v>Gestión Tecnologías de Información y Comunicación</v>
      </c>
      <c r="L42" s="91" t="s">
        <v>403</v>
      </c>
    </row>
    <row r="43" spans="3:12">
      <c r="C43" s="92" t="s">
        <v>114</v>
      </c>
      <c r="D43" s="670"/>
      <c r="E43" s="193">
        <f>D37/12</f>
        <v>0</v>
      </c>
      <c r="F43" s="93">
        <v>36</v>
      </c>
      <c r="G43" s="90">
        <f t="shared" si="2"/>
        <v>0</v>
      </c>
      <c r="H43" s="154"/>
      <c r="I43" s="91" t="s">
        <v>930</v>
      </c>
      <c r="J43" s="91" t="str">
        <f>VLOOKUP(I43,Presupuesto!$B$11:$C$566,2,0)</f>
        <v>UTILES DE ESCRITORIO, OFICINA Y ENSE¥ANZA</v>
      </c>
      <c r="K43" s="91" t="str">
        <f t="shared" si="3"/>
        <v>Gestión Tecnologías de Información y Comunicación</v>
      </c>
      <c r="L43" s="91" t="s">
        <v>403</v>
      </c>
    </row>
    <row r="44" spans="3:12">
      <c r="C44" s="92" t="s">
        <v>34</v>
      </c>
      <c r="D44" s="670"/>
      <c r="E44" s="193">
        <f>D37/12</f>
        <v>0</v>
      </c>
      <c r="F44" s="93">
        <v>80</v>
      </c>
      <c r="G44" s="90">
        <f t="shared" si="2"/>
        <v>0</v>
      </c>
      <c r="H44" s="154"/>
      <c r="I44" s="91" t="s">
        <v>930</v>
      </c>
      <c r="J44" s="91" t="str">
        <f>VLOOKUP(I44,Presupuesto!$B$11:$C$566,2,0)</f>
        <v>UTILES DE ESCRITORIO, OFICINA Y ENSE¥ANZA</v>
      </c>
      <c r="K44" s="91" t="str">
        <f t="shared" si="3"/>
        <v>Gestión Tecnologías de Información y Comunicación</v>
      </c>
      <c r="L44" s="91" t="s">
        <v>403</v>
      </c>
    </row>
    <row r="45" spans="3:12">
      <c r="C45" s="102" t="s">
        <v>52</v>
      </c>
      <c r="D45" s="670"/>
      <c r="E45" s="199">
        <v>0</v>
      </c>
      <c r="F45" s="112">
        <v>25</v>
      </c>
      <c r="G45" s="90">
        <f t="shared" si="2"/>
        <v>0</v>
      </c>
      <c r="H45" s="154"/>
      <c r="I45" s="91" t="s">
        <v>930</v>
      </c>
      <c r="J45" s="91" t="str">
        <f>VLOOKUP(I45,Presupuesto!$B$11:$C$566,2,0)</f>
        <v>UTILES DE ESCRITORIO, OFICINA Y ENSE¥ANZA</v>
      </c>
      <c r="K45" s="91" t="str">
        <f t="shared" si="3"/>
        <v>Gestión Tecnologías de Información y Comunicación</v>
      </c>
      <c r="L45" s="91" t="s">
        <v>403</v>
      </c>
    </row>
    <row r="46" spans="3:12" s="342" customFormat="1">
      <c r="C46" s="102" t="s">
        <v>1474</v>
      </c>
      <c r="D46" s="408"/>
      <c r="E46" s="199">
        <v>1</v>
      </c>
      <c r="F46" s="112">
        <v>8000</v>
      </c>
      <c r="G46" s="113">
        <f t="shared" si="2"/>
        <v>8000</v>
      </c>
      <c r="H46" s="421" t="s">
        <v>120</v>
      </c>
      <c r="I46" s="422"/>
      <c r="J46" s="422"/>
      <c r="K46" s="422"/>
      <c r="L46" s="422"/>
    </row>
    <row r="47" spans="3:12" ht="15.75" thickBot="1">
      <c r="C47" s="203" t="s">
        <v>421</v>
      </c>
      <c r="D47" s="204">
        <v>0</v>
      </c>
      <c r="E47" s="266">
        <v>0</v>
      </c>
      <c r="F47" s="97">
        <f>HLOOKUP(C47,$AH$2:$BU$3,2,0)</f>
        <v>1150</v>
      </c>
      <c r="G47" s="98">
        <f>D47*E47*F47</f>
        <v>0</v>
      </c>
      <c r="H47" s="267"/>
      <c r="I47" s="268" t="s">
        <v>292</v>
      </c>
      <c r="J47" s="99" t="str">
        <f>VLOOKUP(I47,Presupuesto!$B$11:$C$566,2,0)</f>
        <v>VIATICOS (26200-00)</v>
      </c>
      <c r="K47" s="269" t="str">
        <f t="shared" si="3"/>
        <v>Gestión Tecnologías de Información y Comunicación</v>
      </c>
      <c r="L47" s="269" t="s">
        <v>403</v>
      </c>
    </row>
    <row r="49" spans="3:12" ht="15.75" thickBot="1"/>
    <row r="50" spans="3:12" ht="15.75" thickBot="1">
      <c r="C50" s="29" t="s">
        <v>43</v>
      </c>
      <c r="D50" s="30">
        <f>SUM(G57:G66)</f>
        <v>16140</v>
      </c>
      <c r="E50" s="86"/>
      <c r="F50" s="86"/>
      <c r="G50" s="86"/>
      <c r="H50" s="70"/>
      <c r="I50" s="70"/>
      <c r="J50" s="70"/>
      <c r="K50" s="105"/>
    </row>
    <row r="51" spans="3:12">
      <c r="C51" s="69"/>
      <c r="D51" s="31"/>
      <c r="E51" s="86"/>
      <c r="F51" s="86"/>
      <c r="G51" s="86"/>
      <c r="H51" s="70"/>
      <c r="I51" s="70"/>
      <c r="J51" s="70"/>
      <c r="K51" s="105"/>
    </row>
    <row r="52" spans="3:12">
      <c r="C52" s="69"/>
      <c r="D52" s="31"/>
      <c r="E52" s="86"/>
      <c r="F52" s="86"/>
      <c r="G52" s="86"/>
      <c r="H52" s="70"/>
      <c r="I52" s="70"/>
      <c r="J52" s="70"/>
      <c r="K52" s="105"/>
    </row>
    <row r="53" spans="3:12" ht="15.75">
      <c r="C53" s="195" t="s">
        <v>383</v>
      </c>
      <c r="D53" s="279" t="s">
        <v>1448</v>
      </c>
      <c r="E53" s="86"/>
      <c r="F53" s="86"/>
      <c r="G53" s="86"/>
      <c r="H53" s="70"/>
      <c r="I53" s="70"/>
      <c r="J53" s="70"/>
      <c r="K53" s="105"/>
    </row>
    <row r="54" spans="3:12" ht="18.75">
      <c r="C54" s="197" t="str">
        <f>IFERROR(VLOOKUP(D53,#REF!,2,FALSE),IFERROR(VLOOKUP(D53,'2. Investigación Científica'!$E:$F,2,FALSE),IFERROR(VLOOKUP(D53,#REF!,2,FALSE),IFERROR(VLOOKUP(D53,#REF!,2,FALSE),IFERROR(VLOOKUP(D53,#REF!,2,FALSE),IFERROR(VLOOKUP(D53,'11. Gestion Administrativa'!$E:$F,2,FALSE),IFERROR(VLOOKUP(D53,#REF!,2,FALSE),IFERROR(VLOOKUP(D53,#REF!,2,FALSE),IFERROR(VLOOKUP(D53,#REF!,2,FALSE),IFERROR(VLOOKUP(D53,#REF!,2,FALSE),IFERROR(VLOOKUP(D53,#REF!,2,FALSE),IFERROR(VLOOKUP(D53,#REF!,2,FALSE),IFERROR(VLOOKUP(D53,#REF!,2,FALSE),IFERROR(VLOOKUP(D53,#REF!,2,FALSE),IFERROR(VLOOKUP(D53,#REF!,2,FALSE),IFERROR(VLOOKUP(D53,#REF!,2,FALSE),VLOOKUP(D53,#REF!,2,0)))))))))))))))))</f>
        <v>a. Realizar una  capacitación en metodología de investigación jurídica.</v>
      </c>
      <c r="D54" s="31"/>
      <c r="E54" s="86"/>
      <c r="F54" s="86"/>
      <c r="G54" s="86"/>
      <c r="H54" s="70"/>
      <c r="I54" s="70"/>
      <c r="J54" s="70"/>
      <c r="K54" s="105"/>
    </row>
    <row r="55" spans="3:12" ht="15.75" thickBot="1">
      <c r="C55" s="69"/>
      <c r="D55" s="31"/>
      <c r="E55" s="86"/>
      <c r="F55" s="86"/>
      <c r="G55" s="86"/>
      <c r="H55" s="70"/>
      <c r="I55" s="70"/>
      <c r="J55" s="70"/>
      <c r="K55" s="105"/>
    </row>
    <row r="56" spans="3:12" ht="30.75" thickBot="1">
      <c r="C56" s="119" t="s">
        <v>44</v>
      </c>
      <c r="D56" s="122" t="s">
        <v>45</v>
      </c>
      <c r="E56" s="121" t="s">
        <v>55</v>
      </c>
      <c r="F56" s="121" t="s">
        <v>57</v>
      </c>
      <c r="G56" s="120" t="s">
        <v>27</v>
      </c>
      <c r="H56" s="126" t="s">
        <v>122</v>
      </c>
      <c r="I56" s="121" t="s">
        <v>46</v>
      </c>
      <c r="J56" s="121" t="s">
        <v>123</v>
      </c>
      <c r="K56" s="121" t="s">
        <v>401</v>
      </c>
      <c r="L56" s="121" t="s">
        <v>402</v>
      </c>
    </row>
    <row r="57" spans="3:12">
      <c r="C57" s="261" t="s">
        <v>47</v>
      </c>
      <c r="D57" s="669"/>
      <c r="E57" s="262"/>
      <c r="F57" s="108">
        <v>30000</v>
      </c>
      <c r="G57" s="263">
        <f t="shared" ref="G57:G65" si="4">E57*F57</f>
        <v>0</v>
      </c>
      <c r="H57" s="264"/>
      <c r="I57" s="109" t="s">
        <v>687</v>
      </c>
      <c r="J57" s="109" t="str">
        <f>VLOOKUP(I57,Presupuesto!$B$11:$C$566,2,0)</f>
        <v>SERVICIOS DE CAPACITACION.</v>
      </c>
      <c r="K57" s="265" t="s">
        <v>1383</v>
      </c>
      <c r="L57" s="109" t="s">
        <v>385</v>
      </c>
    </row>
    <row r="58" spans="3:12">
      <c r="C58" s="92" t="s">
        <v>48</v>
      </c>
      <c r="D58" s="670"/>
      <c r="E58" s="193">
        <v>25</v>
      </c>
      <c r="F58" s="93">
        <v>50</v>
      </c>
      <c r="G58" s="90">
        <f t="shared" si="4"/>
        <v>1250</v>
      </c>
      <c r="H58" s="154" t="s">
        <v>120</v>
      </c>
      <c r="I58" s="91" t="s">
        <v>705</v>
      </c>
      <c r="J58" s="91" t="str">
        <f>VLOOKUP(I58,Presupuesto!$B$11:$C$566,2,0)</f>
        <v>SERVICIOS DE IMPRENTA PUBLIC.Y REPRODUCCION</v>
      </c>
      <c r="K58" s="91" t="str">
        <f>$K$57</f>
        <v>Gestión Tecnologías de Información y Comunicación</v>
      </c>
      <c r="L58" s="91" t="s">
        <v>403</v>
      </c>
    </row>
    <row r="59" spans="3:12">
      <c r="C59" s="92" t="s">
        <v>49</v>
      </c>
      <c r="D59" s="670"/>
      <c r="E59" s="193">
        <v>25</v>
      </c>
      <c r="F59" s="93">
        <v>300</v>
      </c>
      <c r="G59" s="90">
        <f t="shared" si="4"/>
        <v>7500</v>
      </c>
      <c r="H59" s="154" t="s">
        <v>120</v>
      </c>
      <c r="I59" s="91" t="s">
        <v>780</v>
      </c>
      <c r="J59" s="91" t="str">
        <f>VLOOKUP(I59,Presupuesto!$B$11:$C$566,2,0)</f>
        <v>ALIMENTOS B EBIDAS PARA PERSONAS</v>
      </c>
      <c r="K59" s="91" t="str">
        <f>$K$57</f>
        <v>Gestión Tecnologías de Información y Comunicación</v>
      </c>
      <c r="L59" s="91" t="s">
        <v>387</v>
      </c>
    </row>
    <row r="60" spans="3:12">
      <c r="C60" s="92" t="s">
        <v>50</v>
      </c>
      <c r="D60" s="670"/>
      <c r="E60" s="144">
        <v>0</v>
      </c>
      <c r="F60" s="111">
        <v>10000</v>
      </c>
      <c r="G60" s="90">
        <f t="shared" si="4"/>
        <v>0</v>
      </c>
      <c r="H60" s="154"/>
      <c r="I60" s="259" t="s">
        <v>291</v>
      </c>
      <c r="J60" s="91" t="str">
        <f>VLOOKUP(I60,Presupuesto!$B$11:$C$566,2,0)</f>
        <v>PASAJES (26100-00)</v>
      </c>
      <c r="K60" s="91" t="str">
        <f>$K$57</f>
        <v>Gestión Tecnologías de Información y Comunicación</v>
      </c>
      <c r="L60" s="91" t="s">
        <v>403</v>
      </c>
    </row>
    <row r="61" spans="3:12">
      <c r="C61" s="92" t="s">
        <v>408</v>
      </c>
      <c r="D61" s="670"/>
      <c r="E61" s="144">
        <v>25</v>
      </c>
      <c r="F61" s="111">
        <v>250</v>
      </c>
      <c r="G61" s="90">
        <f t="shared" si="4"/>
        <v>6250</v>
      </c>
      <c r="H61" s="154" t="s">
        <v>120</v>
      </c>
      <c r="I61" s="91" t="s">
        <v>809</v>
      </c>
      <c r="J61" s="91" t="str">
        <f>VLOOKUP(I61,Presupuesto!$B$11:$C$566,2,0)</f>
        <v>PRODUCTOS PAPEL Y CARTON</v>
      </c>
      <c r="K61" s="91" t="str">
        <f t="shared" ref="K61:K66" si="5">$K$57</f>
        <v>Gestión Tecnologías de Información y Comunicación</v>
      </c>
      <c r="L61" s="91" t="s">
        <v>403</v>
      </c>
    </row>
    <row r="62" spans="3:12">
      <c r="C62" s="92" t="s">
        <v>51</v>
      </c>
      <c r="D62" s="670"/>
      <c r="E62" s="193">
        <f>(D57*25)/500</f>
        <v>0</v>
      </c>
      <c r="F62" s="93">
        <v>85</v>
      </c>
      <c r="G62" s="90">
        <f t="shared" si="4"/>
        <v>0</v>
      </c>
      <c r="H62" s="154"/>
      <c r="I62" s="91" t="s">
        <v>809</v>
      </c>
      <c r="J62" s="91" t="str">
        <f>VLOOKUP(I62,Presupuesto!$B$11:$C$566,2,0)</f>
        <v>PRODUCTOS PAPEL Y CARTON</v>
      </c>
      <c r="K62" s="91" t="str">
        <f t="shared" si="5"/>
        <v>Gestión Tecnologías de Información y Comunicación</v>
      </c>
      <c r="L62" s="91" t="s">
        <v>403</v>
      </c>
    </row>
    <row r="63" spans="3:12">
      <c r="C63" s="92" t="s">
        <v>114</v>
      </c>
      <c r="D63" s="670"/>
      <c r="E63" s="193">
        <v>25</v>
      </c>
      <c r="F63" s="93">
        <v>36</v>
      </c>
      <c r="G63" s="90">
        <f t="shared" si="4"/>
        <v>900</v>
      </c>
      <c r="H63" s="154"/>
      <c r="I63" s="91" t="s">
        <v>930</v>
      </c>
      <c r="J63" s="91" t="str">
        <f>VLOOKUP(I63,Presupuesto!$B$11:$C$566,2,0)</f>
        <v>UTILES DE ESCRITORIO, OFICINA Y ENSE¥ANZA</v>
      </c>
      <c r="K63" s="91" t="str">
        <f t="shared" si="5"/>
        <v>Gestión Tecnologías de Información y Comunicación</v>
      </c>
      <c r="L63" s="91" t="s">
        <v>403</v>
      </c>
    </row>
    <row r="64" spans="3:12">
      <c r="C64" s="92" t="s">
        <v>34</v>
      </c>
      <c r="D64" s="670"/>
      <c r="E64" s="193">
        <v>3</v>
      </c>
      <c r="F64" s="93">
        <v>80</v>
      </c>
      <c r="G64" s="90">
        <f t="shared" si="4"/>
        <v>240</v>
      </c>
      <c r="H64" s="154" t="s">
        <v>120</v>
      </c>
      <c r="I64" s="91" t="s">
        <v>930</v>
      </c>
      <c r="J64" s="91" t="str">
        <f>VLOOKUP(I64,Presupuesto!$B$11:$C$566,2,0)</f>
        <v>UTILES DE ESCRITORIO, OFICINA Y ENSE¥ANZA</v>
      </c>
      <c r="K64" s="91" t="str">
        <f t="shared" si="5"/>
        <v>Gestión Tecnologías de Información y Comunicación</v>
      </c>
      <c r="L64" s="91" t="s">
        <v>403</v>
      </c>
    </row>
    <row r="65" spans="3:12">
      <c r="C65" s="102" t="s">
        <v>52</v>
      </c>
      <c r="D65" s="670"/>
      <c r="E65" s="199">
        <v>0</v>
      </c>
      <c r="F65" s="112">
        <v>25</v>
      </c>
      <c r="G65" s="90">
        <f t="shared" si="4"/>
        <v>0</v>
      </c>
      <c r="H65" s="154"/>
      <c r="I65" s="91" t="s">
        <v>930</v>
      </c>
      <c r="J65" s="91" t="str">
        <f>VLOOKUP(I65,Presupuesto!$B$11:$C$566,2,0)</f>
        <v>UTILES DE ESCRITORIO, OFICINA Y ENSE¥ANZA</v>
      </c>
      <c r="K65" s="91" t="str">
        <f t="shared" si="5"/>
        <v>Gestión Tecnologías de Información y Comunicación</v>
      </c>
      <c r="L65" s="91" t="s">
        <v>403</v>
      </c>
    </row>
    <row r="66" spans="3:12" ht="15.75" thickBot="1">
      <c r="C66" s="203" t="s">
        <v>421</v>
      </c>
      <c r="D66" s="204">
        <v>0</v>
      </c>
      <c r="E66" s="266">
        <v>0</v>
      </c>
      <c r="F66" s="97">
        <f>HLOOKUP(C66,$AH$2:$BU$3,2,0)</f>
        <v>1150</v>
      </c>
      <c r="G66" s="98">
        <f>D66*E66*F66</f>
        <v>0</v>
      </c>
      <c r="H66" s="267"/>
      <c r="I66" s="268" t="s">
        <v>292</v>
      </c>
      <c r="J66" s="99" t="str">
        <f>VLOOKUP(I66,Presupuesto!$B$11:$C$566,2,0)</f>
        <v>VIATICOS (26200-00)</v>
      </c>
      <c r="K66" s="269" t="str">
        <f t="shared" si="5"/>
        <v>Gestión Tecnologías de Información y Comunicación</v>
      </c>
      <c r="L66" s="269" t="s">
        <v>403</v>
      </c>
    </row>
    <row r="67" spans="3:12" ht="15.75" thickBot="1">
      <c r="C67" s="29" t="s">
        <v>43</v>
      </c>
      <c r="D67" s="30">
        <f>SUM(G74:G83)</f>
        <v>0</v>
      </c>
      <c r="E67" s="86"/>
      <c r="F67" s="86"/>
      <c r="G67" s="86"/>
      <c r="H67" s="70"/>
      <c r="I67" s="70"/>
      <c r="J67" s="70"/>
      <c r="K67" s="105"/>
    </row>
    <row r="68" spans="3:12">
      <c r="C68" s="69"/>
      <c r="D68" s="31"/>
      <c r="E68" s="86"/>
      <c r="F68" s="86"/>
      <c r="G68" s="86"/>
      <c r="H68" s="70"/>
      <c r="I68" s="70"/>
      <c r="J68" s="70"/>
      <c r="K68" s="105"/>
    </row>
    <row r="69" spans="3:12">
      <c r="C69" s="69"/>
      <c r="D69" s="31"/>
      <c r="E69" s="86"/>
      <c r="F69" s="86"/>
      <c r="G69" s="86"/>
      <c r="H69" s="70"/>
      <c r="I69" s="70"/>
      <c r="J69" s="70"/>
      <c r="K69" s="105"/>
    </row>
    <row r="70" spans="3:12" ht="15.75">
      <c r="C70" s="195" t="s">
        <v>383</v>
      </c>
      <c r="D70" s="279"/>
      <c r="E70" s="86"/>
      <c r="F70" s="86"/>
      <c r="G70" s="86"/>
      <c r="H70" s="70"/>
      <c r="I70" s="70"/>
      <c r="J70" s="70"/>
      <c r="K70" s="105"/>
    </row>
    <row r="71" spans="3:12" ht="18.75">
      <c r="C71" s="197" t="e">
        <f>IFERROR(VLOOKUP(D70,#REF!,2,FALSE),IFERROR(VLOOKUP(D70,'2. Investigación Científica'!$E:$F,2,FALSE),IFERROR(VLOOKUP(D70,#REF!,2,FALSE),IFERROR(VLOOKUP(D70,#REF!,2,FALSE),IFERROR(VLOOKUP(D70,#REF!,2,FALSE),IFERROR(VLOOKUP(D70,'11. Gestion Administrativa'!$E:$F,2,FALSE),IFERROR(VLOOKUP(D70,#REF!,2,FALSE),IFERROR(VLOOKUP(D70,#REF!,2,FALSE),IFERROR(VLOOKUP(D70,#REF!,2,FALSE),IFERROR(VLOOKUP(D70,#REF!,2,FALSE),IFERROR(VLOOKUP(D70,#REF!,2,FALSE),IFERROR(VLOOKUP(D70,#REF!,2,FALSE),IFERROR(VLOOKUP(D70,#REF!,2,FALSE),IFERROR(VLOOKUP(D70,#REF!,2,FALSE),IFERROR(VLOOKUP(D70,#REF!,2,FALSE),IFERROR(VLOOKUP(D70,#REF!,2,FALSE),VLOOKUP(D70,#REF!,2,0)))))))))))))))))</f>
        <v>#REF!</v>
      </c>
      <c r="D71" s="31"/>
      <c r="E71" s="86"/>
      <c r="F71" s="86"/>
      <c r="G71" s="86"/>
      <c r="H71" s="70"/>
      <c r="I71" s="70"/>
      <c r="J71" s="70"/>
      <c r="K71" s="105"/>
    </row>
    <row r="72" spans="3:12" ht="15.75" thickBot="1">
      <c r="C72" s="69"/>
      <c r="D72" s="31"/>
      <c r="E72" s="86"/>
      <c r="F72" s="86"/>
      <c r="G72" s="86"/>
      <c r="H72" s="70"/>
      <c r="I72" s="70"/>
      <c r="J72" s="70"/>
      <c r="K72" s="105"/>
    </row>
    <row r="73" spans="3:12" ht="30.75" thickBot="1">
      <c r="C73" s="119" t="s">
        <v>44</v>
      </c>
      <c r="D73" s="122" t="s">
        <v>45</v>
      </c>
      <c r="E73" s="121" t="s">
        <v>55</v>
      </c>
      <c r="F73" s="121" t="s">
        <v>57</v>
      </c>
      <c r="G73" s="120" t="s">
        <v>27</v>
      </c>
      <c r="H73" s="126" t="s">
        <v>122</v>
      </c>
      <c r="I73" s="121" t="s">
        <v>46</v>
      </c>
      <c r="J73" s="121" t="s">
        <v>123</v>
      </c>
      <c r="K73" s="121" t="s">
        <v>401</v>
      </c>
      <c r="L73" s="121" t="s">
        <v>402</v>
      </c>
    </row>
    <row r="74" spans="3:12">
      <c r="C74" s="261" t="s">
        <v>47</v>
      </c>
      <c r="D74" s="669"/>
      <c r="E74" s="262"/>
      <c r="F74" s="108">
        <v>30000</v>
      </c>
      <c r="G74" s="263">
        <f t="shared" ref="G74:G82" si="6">E74*F74</f>
        <v>0</v>
      </c>
      <c r="H74" s="264"/>
      <c r="I74" s="109" t="s">
        <v>687</v>
      </c>
      <c r="J74" s="109" t="str">
        <f>VLOOKUP(I74,Presupuesto!$B$11:$C$566,2,0)</f>
        <v>SERVICIOS DE CAPACITACION.</v>
      </c>
      <c r="K74" s="265" t="s">
        <v>1383</v>
      </c>
      <c r="L74" s="109" t="s">
        <v>385</v>
      </c>
    </row>
    <row r="75" spans="3:12">
      <c r="C75" s="92" t="s">
        <v>48</v>
      </c>
      <c r="D75" s="670"/>
      <c r="E75" s="193">
        <f>D74</f>
        <v>0</v>
      </c>
      <c r="F75" s="93">
        <v>50</v>
      </c>
      <c r="G75" s="90">
        <f t="shared" si="6"/>
        <v>0</v>
      </c>
      <c r="H75" s="154"/>
      <c r="I75" s="91" t="s">
        <v>705</v>
      </c>
      <c r="J75" s="91" t="str">
        <f>VLOOKUP(I75,Presupuesto!$B$11:$C$566,2,0)</f>
        <v>SERVICIOS DE IMPRENTA PUBLIC.Y REPRODUCCION</v>
      </c>
      <c r="K75" s="91" t="str">
        <f>$K$74</f>
        <v>Gestión Tecnologías de Información y Comunicación</v>
      </c>
      <c r="L75" s="91" t="s">
        <v>403</v>
      </c>
    </row>
    <row r="76" spans="3:12">
      <c r="C76" s="92" t="s">
        <v>49</v>
      </c>
      <c r="D76" s="670"/>
      <c r="E76" s="193">
        <f>D74</f>
        <v>0</v>
      </c>
      <c r="F76" s="93">
        <v>150</v>
      </c>
      <c r="G76" s="90">
        <f t="shared" si="6"/>
        <v>0</v>
      </c>
      <c r="H76" s="154"/>
      <c r="I76" s="91" t="s">
        <v>780</v>
      </c>
      <c r="J76" s="91" t="str">
        <f>VLOOKUP(I76,Presupuesto!$B$11:$C$566,2,0)</f>
        <v>ALIMENTOS B EBIDAS PARA PERSONAS</v>
      </c>
      <c r="K76" s="91" t="str">
        <f t="shared" ref="K76:K83" si="7">$K$74</f>
        <v>Gestión Tecnologías de Información y Comunicación</v>
      </c>
      <c r="L76" s="91" t="s">
        <v>387</v>
      </c>
    </row>
    <row r="77" spans="3:12">
      <c r="C77" s="92" t="s">
        <v>50</v>
      </c>
      <c r="D77" s="670"/>
      <c r="E77" s="144">
        <v>0</v>
      </c>
      <c r="F77" s="111">
        <v>10000</v>
      </c>
      <c r="G77" s="90">
        <f t="shared" si="6"/>
        <v>0</v>
      </c>
      <c r="H77" s="154"/>
      <c r="I77" s="259" t="s">
        <v>291</v>
      </c>
      <c r="J77" s="91" t="str">
        <f>VLOOKUP(I77,Presupuesto!$B$11:$C$566,2,0)</f>
        <v>PASAJES (26100-00)</v>
      </c>
      <c r="K77" s="91" t="str">
        <f t="shared" si="7"/>
        <v>Gestión Tecnologías de Información y Comunicación</v>
      </c>
      <c r="L77" s="91" t="s">
        <v>403</v>
      </c>
    </row>
    <row r="78" spans="3:12">
      <c r="C78" s="92" t="s">
        <v>408</v>
      </c>
      <c r="D78" s="670"/>
      <c r="E78" s="144">
        <v>0</v>
      </c>
      <c r="F78" s="111">
        <v>250</v>
      </c>
      <c r="G78" s="90">
        <f t="shared" si="6"/>
        <v>0</v>
      </c>
      <c r="H78" s="154"/>
      <c r="I78" s="91" t="s">
        <v>809</v>
      </c>
      <c r="J78" s="91" t="str">
        <f>VLOOKUP(I78,Presupuesto!$B$11:$C$566,2,0)</f>
        <v>PRODUCTOS PAPEL Y CARTON</v>
      </c>
      <c r="K78" s="91" t="str">
        <f t="shared" si="7"/>
        <v>Gestión Tecnologías de Información y Comunicación</v>
      </c>
      <c r="L78" s="91" t="s">
        <v>403</v>
      </c>
    </row>
    <row r="79" spans="3:12">
      <c r="C79" s="92" t="s">
        <v>51</v>
      </c>
      <c r="D79" s="670"/>
      <c r="E79" s="193">
        <f>(D74*25)/500</f>
        <v>0</v>
      </c>
      <c r="F79" s="93">
        <v>85</v>
      </c>
      <c r="G79" s="90">
        <f t="shared" si="6"/>
        <v>0</v>
      </c>
      <c r="H79" s="154"/>
      <c r="I79" s="91" t="s">
        <v>809</v>
      </c>
      <c r="J79" s="91" t="str">
        <f>VLOOKUP(I79,Presupuesto!$B$11:$C$566,2,0)</f>
        <v>PRODUCTOS PAPEL Y CARTON</v>
      </c>
      <c r="K79" s="91" t="str">
        <f t="shared" si="7"/>
        <v>Gestión Tecnologías de Información y Comunicación</v>
      </c>
      <c r="L79" s="91" t="s">
        <v>403</v>
      </c>
    </row>
    <row r="80" spans="3:12">
      <c r="C80" s="92" t="s">
        <v>114</v>
      </c>
      <c r="D80" s="670"/>
      <c r="E80" s="193">
        <f>D74/12</f>
        <v>0</v>
      </c>
      <c r="F80" s="93">
        <v>36</v>
      </c>
      <c r="G80" s="90">
        <f t="shared" si="6"/>
        <v>0</v>
      </c>
      <c r="H80" s="154"/>
      <c r="I80" s="91" t="s">
        <v>930</v>
      </c>
      <c r="J80" s="91" t="str">
        <f>VLOOKUP(I80,Presupuesto!$B$11:$C$566,2,0)</f>
        <v>UTILES DE ESCRITORIO, OFICINA Y ENSE¥ANZA</v>
      </c>
      <c r="K80" s="91" t="str">
        <f t="shared" si="7"/>
        <v>Gestión Tecnologías de Información y Comunicación</v>
      </c>
      <c r="L80" s="91" t="s">
        <v>403</v>
      </c>
    </row>
    <row r="81" spans="3:12">
      <c r="C81" s="92" t="s">
        <v>34</v>
      </c>
      <c r="D81" s="670"/>
      <c r="E81" s="193">
        <f>D74/12</f>
        <v>0</v>
      </c>
      <c r="F81" s="93">
        <v>80</v>
      </c>
      <c r="G81" s="90">
        <f t="shared" si="6"/>
        <v>0</v>
      </c>
      <c r="H81" s="154"/>
      <c r="I81" s="91" t="s">
        <v>930</v>
      </c>
      <c r="J81" s="91" t="str">
        <f>VLOOKUP(I81,Presupuesto!$B$11:$C$566,2,0)</f>
        <v>UTILES DE ESCRITORIO, OFICINA Y ENSE¥ANZA</v>
      </c>
      <c r="K81" s="91" t="str">
        <f t="shared" si="7"/>
        <v>Gestión Tecnologías de Información y Comunicación</v>
      </c>
      <c r="L81" s="91" t="s">
        <v>403</v>
      </c>
    </row>
    <row r="82" spans="3:12">
      <c r="C82" s="102" t="s">
        <v>52</v>
      </c>
      <c r="D82" s="670"/>
      <c r="E82" s="199">
        <v>0</v>
      </c>
      <c r="F82" s="112">
        <v>25</v>
      </c>
      <c r="G82" s="90">
        <f t="shared" si="6"/>
        <v>0</v>
      </c>
      <c r="H82" s="154"/>
      <c r="I82" s="91" t="s">
        <v>930</v>
      </c>
      <c r="J82" s="91" t="str">
        <f>VLOOKUP(I82,Presupuesto!$B$11:$C$566,2,0)</f>
        <v>UTILES DE ESCRITORIO, OFICINA Y ENSE¥ANZA</v>
      </c>
      <c r="K82" s="91" t="str">
        <f t="shared" si="7"/>
        <v>Gestión Tecnologías de Información y Comunicación</v>
      </c>
      <c r="L82" s="91" t="s">
        <v>403</v>
      </c>
    </row>
    <row r="83" spans="3:12" ht="15.75" thickBot="1">
      <c r="C83" s="203" t="s">
        <v>421</v>
      </c>
      <c r="D83" s="204">
        <v>0</v>
      </c>
      <c r="E83" s="266">
        <v>0</v>
      </c>
      <c r="F83" s="97">
        <f>HLOOKUP(C83,$AH$2:$BU$3,2,0)</f>
        <v>1150</v>
      </c>
      <c r="G83" s="98">
        <f>D83*E83*F83</f>
        <v>0</v>
      </c>
      <c r="H83" s="267"/>
      <c r="I83" s="268" t="s">
        <v>292</v>
      </c>
      <c r="J83" s="99" t="str">
        <f>VLOOKUP(I83,Presupuesto!$B$11:$C$566,2,0)</f>
        <v>VIATICOS (26200-00)</v>
      </c>
      <c r="K83" s="269" t="str">
        <f t="shared" si="7"/>
        <v>Gestión Tecnologías de Información y Comunicación</v>
      </c>
      <c r="L83" s="269" t="s">
        <v>403</v>
      </c>
    </row>
  </sheetData>
  <protectedRanges>
    <protectedRange password="DE9D" sqref="D16:F25 H16:I25 K16:L25 K37 K57 K74 D27:F27 H27:I27 K27:L27" name="bloqueo"/>
  </protectedRanges>
  <mergeCells count="4">
    <mergeCell ref="D74:D82"/>
    <mergeCell ref="D17:D25"/>
    <mergeCell ref="D37:D45"/>
    <mergeCell ref="D57:D65"/>
  </mergeCells>
  <dataValidations count="6">
    <dataValidation type="list" allowBlank="1" showInputMessage="1" showErrorMessage="1" sqref="C27 C47 C66 C83">
      <formula1>$AH$2:$BU$2</formula1>
    </dataValidation>
    <dataValidation type="list" allowBlank="1" showInputMessage="1" showErrorMessage="1" errorTitle="¡Ingreso Inválido!" error="Seleccione una opción de la lista" promptTitle="Mes Requerido" prompt="Seleccione el mes en el que requiere el recurso." sqref="L74:L83 L37:L47 L57:L66 L17:L27">
      <formula1>$U$2:$AF$2</formula1>
    </dataValidation>
    <dataValidation type="list" allowBlank="1" showInputMessage="1" showErrorMessage="1" errorTitle="¡Ingreso no valido!" error="Favor ingrese un elemento de la lista." promptTitle="Tipo de Presupuesto" prompt="Seleccione una opción de la lista." sqref="H74:H83 H37:H47 H57:H66 H17:H27">
      <formula1>$S$2:$T$2</formula1>
    </dataValidation>
    <dataValidation type="list" allowBlank="1" showInputMessage="1" showErrorMessage="1" errorTitle="¡Ingreso Inválido!" error="Verifique el valor ingresado.&#10;" sqref="I74:I83 I37:I47 I57:I66 I17:I27">
      <formula1>$A$1:$UI$1</formula1>
    </dataValidation>
    <dataValidation type="list" allowBlank="1" showInputMessage="1" showErrorMessage="1" sqref="K75:K83 K38:K47 K58:K66 K18:K27">
      <formula1>$A$2:$P$2</formula1>
    </dataValidation>
    <dataValidation type="list" allowBlank="1" showInputMessage="1" showErrorMessage="1" errorTitle="¡Ingreso Inválido!" error="Seleccione una opción de la lista." promptTitle="Dimensión Estratégica" prompt="Seleccione una opción de la lista." sqref="K17 K37 K57 K74">
      <formula1>$A$2:$Q$2</formula1>
    </dataValidation>
  </dataValidations>
  <pageMargins left="0.7" right="0.7" top="0.75" bottom="0.75" header="0.3" footer="0.3"/>
  <pageSetup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sheetPr>
    <tabColor rgb="FF92D050"/>
  </sheetPr>
  <dimension ref="A1:UI967"/>
  <sheetViews>
    <sheetView showGridLines="0" topLeftCell="B4" zoomScale="84" zoomScaleNormal="84" workbookViewId="0">
      <selection activeCell="H4" sqref="H4"/>
    </sheetView>
  </sheetViews>
  <sheetFormatPr baseColWidth="10" defaultColWidth="11.5703125" defaultRowHeight="15"/>
  <cols>
    <col min="1" max="1" width="1.85546875" style="79" customWidth="1"/>
    <col min="2" max="2" width="7.85546875" style="79" customWidth="1"/>
    <col min="3" max="3" width="41.7109375" style="79" customWidth="1"/>
    <col min="4" max="4" width="29.28515625" style="71" customWidth="1"/>
    <col min="5" max="5" width="10.140625" style="79" customWidth="1"/>
    <col min="6" max="7" width="13.85546875" style="79" customWidth="1"/>
    <col min="8" max="8" width="13.85546875" style="71" customWidth="1"/>
    <col min="9" max="9" width="12.7109375" style="79" bestFit="1" customWidth="1"/>
    <col min="10" max="10" width="37.140625" style="79" bestFit="1" customWidth="1"/>
    <col min="11" max="11" width="24.42578125" style="79" customWidth="1"/>
    <col min="12" max="12" width="11.5703125" style="79"/>
    <col min="13" max="13" width="14.7109375" style="79" bestFit="1" customWidth="1"/>
    <col min="14" max="77" width="11.5703125" style="79"/>
    <col min="78" max="78" width="16.7109375" style="79" bestFit="1" customWidth="1"/>
    <col min="79" max="16384" width="11.5703125" style="79"/>
  </cols>
  <sheetData>
    <row r="1" spans="1:555" ht="26.25" hidden="1">
      <c r="A1" s="180" t="s">
        <v>242</v>
      </c>
      <c r="B1" s="183" t="s">
        <v>243</v>
      </c>
      <c r="C1" s="174" t="s">
        <v>244</v>
      </c>
      <c r="D1" s="174"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5" t="s">
        <v>1330</v>
      </c>
      <c r="B2" s="115" t="s">
        <v>1332</v>
      </c>
      <c r="C2" s="115" t="s">
        <v>462</v>
      </c>
      <c r="D2" s="153" t="s">
        <v>1331</v>
      </c>
      <c r="E2" s="115" t="s">
        <v>1333</v>
      </c>
      <c r="F2" s="115" t="s">
        <v>463</v>
      </c>
      <c r="G2" s="115" t="s">
        <v>1334</v>
      </c>
      <c r="H2" s="153" t="s">
        <v>1335</v>
      </c>
      <c r="I2" s="115" t="s">
        <v>1336</v>
      </c>
      <c r="J2" s="115" t="s">
        <v>1359</v>
      </c>
      <c r="K2" s="115" t="s">
        <v>1337</v>
      </c>
      <c r="L2" s="115" t="s">
        <v>1338</v>
      </c>
      <c r="M2" s="115" t="s">
        <v>1339</v>
      </c>
      <c r="N2" s="115" t="s">
        <v>1340</v>
      </c>
      <c r="O2" s="115" t="s">
        <v>1341</v>
      </c>
      <c r="P2" s="115" t="s">
        <v>1365</v>
      </c>
      <c r="Q2" s="115" t="s">
        <v>1383</v>
      </c>
      <c r="R2" s="338" t="str">
        <f>+Presupuesto!D11</f>
        <v>Recurrente</v>
      </c>
      <c r="S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200" t="s">
        <v>411</v>
      </c>
      <c r="AI2" s="200" t="s">
        <v>412</v>
      </c>
      <c r="AJ2" s="200" t="s">
        <v>413</v>
      </c>
      <c r="AK2" s="200" t="s">
        <v>414</v>
      </c>
      <c r="AL2" s="200" t="s">
        <v>415</v>
      </c>
      <c r="AM2" s="200" t="s">
        <v>418</v>
      </c>
      <c r="AN2" s="200" t="s">
        <v>416</v>
      </c>
      <c r="AO2" s="200" t="s">
        <v>417</v>
      </c>
      <c r="AP2" s="200" t="s">
        <v>419</v>
      </c>
      <c r="AQ2" s="200" t="s">
        <v>420</v>
      </c>
      <c r="AR2" s="200" t="s">
        <v>421</v>
      </c>
      <c r="AS2" s="200" t="s">
        <v>422</v>
      </c>
      <c r="AT2" s="200" t="s">
        <v>423</v>
      </c>
      <c r="AU2" s="200" t="s">
        <v>424</v>
      </c>
      <c r="AV2" s="200" t="s">
        <v>425</v>
      </c>
      <c r="AW2" s="200" t="s">
        <v>426</v>
      </c>
      <c r="AX2" s="200" t="s">
        <v>427</v>
      </c>
      <c r="AY2" s="200" t="s">
        <v>428</v>
      </c>
      <c r="AZ2" s="200" t="s">
        <v>429</v>
      </c>
      <c r="BA2" s="200" t="s">
        <v>430</v>
      </c>
      <c r="BB2" s="200" t="s">
        <v>431</v>
      </c>
      <c r="BC2" s="200" t="s">
        <v>432</v>
      </c>
      <c r="BD2" s="200" t="s">
        <v>433</v>
      </c>
      <c r="BE2" s="200" t="s">
        <v>434</v>
      </c>
      <c r="BF2" s="200" t="s">
        <v>435</v>
      </c>
      <c r="BG2" s="200" t="s">
        <v>436</v>
      </c>
      <c r="BH2" s="200" t="s">
        <v>437</v>
      </c>
      <c r="BI2" s="200" t="s">
        <v>438</v>
      </c>
      <c r="BJ2" s="200" t="s">
        <v>439</v>
      </c>
      <c r="BK2" s="200" t="s">
        <v>440</v>
      </c>
      <c r="BL2" s="200" t="s">
        <v>441</v>
      </c>
      <c r="BM2" s="200" t="s">
        <v>442</v>
      </c>
      <c r="BN2" s="200" t="s">
        <v>443</v>
      </c>
      <c r="BO2" s="200" t="s">
        <v>444</v>
      </c>
      <c r="BP2" s="200" t="s">
        <v>445</v>
      </c>
      <c r="BQ2" s="200" t="s">
        <v>446</v>
      </c>
      <c r="BR2" s="200" t="s">
        <v>447</v>
      </c>
      <c r="BS2" s="200" t="s">
        <v>448</v>
      </c>
      <c r="BT2" s="200" t="s">
        <v>449</v>
      </c>
      <c r="BU2" s="200" t="s">
        <v>450</v>
      </c>
      <c r="BZ2" s="79" t="s">
        <v>470</v>
      </c>
      <c r="CA2" s="79" t="s">
        <v>471</v>
      </c>
      <c r="CB2" s="79" t="s">
        <v>472</v>
      </c>
      <c r="CC2" s="79" t="s">
        <v>473</v>
      </c>
      <c r="CD2" s="79" t="s">
        <v>474</v>
      </c>
      <c r="CE2" s="79" t="s">
        <v>475</v>
      </c>
      <c r="CF2" s="79" t="s">
        <v>476</v>
      </c>
      <c r="CG2" s="79" t="s">
        <v>477</v>
      </c>
      <c r="CH2" s="79" t="s">
        <v>478</v>
      </c>
      <c r="CI2" s="79" t="s">
        <v>479</v>
      </c>
      <c r="CJ2" s="79" t="s">
        <v>480</v>
      </c>
      <c r="CK2" s="79" t="s">
        <v>481</v>
      </c>
      <c r="CL2" s="79" t="s">
        <v>482</v>
      </c>
      <c r="CM2" s="79" t="s">
        <v>483</v>
      </c>
    </row>
    <row r="3" spans="1:555" hidden="1">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115">
        <v>900</v>
      </c>
      <c r="AZ3" s="115">
        <v>650</v>
      </c>
      <c r="BA3" s="115">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Z3" s="252">
        <v>43674.39</v>
      </c>
      <c r="CA3" s="252">
        <v>39703.99</v>
      </c>
      <c r="CB3" s="252">
        <v>35733.589999999997</v>
      </c>
      <c r="CC3" s="252">
        <v>31763.19</v>
      </c>
      <c r="CD3" s="252">
        <v>29777.99</v>
      </c>
      <c r="CE3" s="252">
        <v>27792.79</v>
      </c>
      <c r="CF3" s="252">
        <v>18859.39</v>
      </c>
      <c r="CG3" s="252">
        <v>17866.8</v>
      </c>
      <c r="CH3" s="252">
        <v>13896.4</v>
      </c>
      <c r="CI3" s="252">
        <v>15004.09</v>
      </c>
      <c r="CJ3" s="252">
        <v>13238.9</v>
      </c>
      <c r="CK3" s="252">
        <v>12356.31</v>
      </c>
      <c r="CL3" s="252">
        <v>463.22</v>
      </c>
      <c r="CM3" s="252">
        <v>2007.3</v>
      </c>
    </row>
    <row r="5" spans="1:555" ht="52.5">
      <c r="C5" s="188" t="s">
        <v>119</v>
      </c>
      <c r="D5" s="339">
        <f>SUMIF(C:C,$C$10,D:D)</f>
        <v>750405.33</v>
      </c>
      <c r="CA5" s="252"/>
    </row>
    <row r="6" spans="1:555">
      <c r="CA6" s="252"/>
    </row>
    <row r="7" spans="1:555">
      <c r="CA7" s="252"/>
    </row>
    <row r="8" spans="1:555">
      <c r="C8" s="69" t="s">
        <v>54</v>
      </c>
      <c r="D8" s="73"/>
      <c r="E8" s="69"/>
      <c r="F8" s="69"/>
      <c r="G8" s="69"/>
      <c r="H8" s="73"/>
      <c r="I8" s="69"/>
      <c r="J8" s="69"/>
      <c r="CA8" s="252"/>
    </row>
    <row r="9" spans="1:555" ht="15.75" thickBot="1">
      <c r="C9" s="87"/>
      <c r="D9" s="73"/>
      <c r="E9" s="87"/>
      <c r="F9" s="87"/>
      <c r="G9" s="87"/>
      <c r="H9" s="73"/>
      <c r="I9" s="87"/>
      <c r="J9" s="114"/>
      <c r="CA9" s="252"/>
    </row>
    <row r="10" spans="1:555" ht="15.75" thickBot="1">
      <c r="C10" s="68" t="s">
        <v>43</v>
      </c>
      <c r="D10" s="30">
        <f>SUM(G17:G67)</f>
        <v>750405.33</v>
      </c>
      <c r="E10" s="86"/>
      <c r="F10" s="86"/>
      <c r="G10" s="86"/>
      <c r="H10" s="70"/>
      <c r="I10" s="70"/>
      <c r="J10" s="70"/>
      <c r="K10" s="146"/>
      <c r="CA10" s="252"/>
    </row>
    <row r="11" spans="1:555">
      <c r="B11" s="170"/>
      <c r="D11" s="31"/>
      <c r="E11" s="86"/>
      <c r="F11" s="86"/>
      <c r="G11" s="86"/>
      <c r="H11" s="70"/>
      <c r="I11" s="70"/>
      <c r="J11" s="70"/>
      <c r="K11" s="146"/>
      <c r="CA11" s="252"/>
    </row>
    <row r="12" spans="1:555">
      <c r="B12" s="170"/>
      <c r="D12" s="31"/>
      <c r="E12" s="86"/>
      <c r="F12" s="86"/>
      <c r="G12" s="86"/>
      <c r="H12" s="70"/>
      <c r="I12" s="70"/>
      <c r="J12" s="70"/>
      <c r="K12" s="146"/>
      <c r="CA12" s="252"/>
    </row>
    <row r="13" spans="1:555" ht="15.75">
      <c r="C13" s="195" t="s">
        <v>383</v>
      </c>
      <c r="D13" s="279" t="s">
        <v>1476</v>
      </c>
      <c r="E13" s="86"/>
      <c r="F13" s="86"/>
      <c r="G13" s="86"/>
      <c r="H13" s="70"/>
      <c r="I13" s="70"/>
      <c r="J13" s="70"/>
      <c r="K13" s="146"/>
      <c r="CA13" s="252"/>
    </row>
    <row r="14" spans="1:555" ht="18.75">
      <c r="C14" s="197" t="str">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c.  Crear un grupo de investigación para el desarrollo de investigaciones jurídicas científicas</v>
      </c>
      <c r="D14" s="31"/>
      <c r="E14" s="86"/>
      <c r="F14" s="86"/>
      <c r="G14" s="86"/>
      <c r="H14" s="70"/>
      <c r="I14" s="70"/>
      <c r="J14" s="70"/>
      <c r="K14" s="146"/>
      <c r="CA14" s="252"/>
    </row>
    <row r="15" spans="1:555" ht="15.75" thickBot="1">
      <c r="C15" s="87"/>
      <c r="D15" s="31"/>
      <c r="E15" s="86"/>
      <c r="F15" s="86"/>
      <c r="G15" s="86"/>
      <c r="H15" s="70"/>
      <c r="I15" s="70"/>
      <c r="J15" s="70"/>
      <c r="K15" s="146"/>
      <c r="CA15" s="252"/>
    </row>
    <row r="16" spans="1:555" ht="30.75" thickBot="1">
      <c r="C16" s="127" t="s">
        <v>44</v>
      </c>
      <c r="D16" s="131" t="s">
        <v>55</v>
      </c>
      <c r="E16" s="163" t="s">
        <v>56</v>
      </c>
      <c r="F16" s="131" t="s">
        <v>57</v>
      </c>
      <c r="G16" s="128" t="s">
        <v>27</v>
      </c>
      <c r="H16" s="126" t="s">
        <v>122</v>
      </c>
      <c r="I16" s="129" t="s">
        <v>46</v>
      </c>
      <c r="J16" s="129" t="s">
        <v>123</v>
      </c>
      <c r="K16" s="129" t="s">
        <v>401</v>
      </c>
      <c r="L16" s="129" t="s">
        <v>402</v>
      </c>
      <c r="CA16" s="252"/>
    </row>
    <row r="17" spans="3:79" ht="15.75" thickBot="1">
      <c r="C17" s="130" t="s">
        <v>470</v>
      </c>
      <c r="D17" s="192"/>
      <c r="E17" s="145">
        <v>12</v>
      </c>
      <c r="F17" s="253">
        <f>HLOOKUP($C17,$BZ$2:$CM$3,2,0)</f>
        <v>43674.39</v>
      </c>
      <c r="G17" s="106">
        <f>D17*E17*F17</f>
        <v>0</v>
      </c>
      <c r="H17" s="159"/>
      <c r="I17" s="107" t="s">
        <v>484</v>
      </c>
      <c r="J17" s="107" t="str">
        <f>VLOOKUP(I17,Presupuesto!$B$11:$C$565,2,0)</f>
        <v>SUELDOS Y SALARIOS PERMANENTES</v>
      </c>
      <c r="K17" s="205" t="s">
        <v>1383</v>
      </c>
      <c r="L17" s="91" t="s">
        <v>385</v>
      </c>
      <c r="CA17" s="252"/>
    </row>
    <row r="18" spans="3:79">
      <c r="C18" s="164" t="s">
        <v>58</v>
      </c>
      <c r="D18" s="156"/>
      <c r="E18" s="147">
        <v>0</v>
      </c>
      <c r="F18" s="93">
        <f>IF(E17=0,"",(G17/E17)/12*E17)</f>
        <v>0</v>
      </c>
      <c r="G18" s="90">
        <f>F18</f>
        <v>0</v>
      </c>
      <c r="H18" s="157"/>
      <c r="I18" s="109" t="s">
        <v>504</v>
      </c>
      <c r="J18" s="109" t="str">
        <f>VLOOKUP(I18,Presupuesto!$B$11:$C$565,2,0)</f>
        <v>AGUINALDO Y DECIMO CUARTO MES</v>
      </c>
      <c r="K18" s="91" t="str">
        <f t="shared" ref="K18:K49" si="0">$K$17</f>
        <v>Gestión Tecnologías de Información y Comunicación</v>
      </c>
      <c r="L18" s="91" t="s">
        <v>403</v>
      </c>
      <c r="CA18" s="252"/>
    </row>
    <row r="19" spans="3:79" ht="15.75" thickBot="1">
      <c r="C19" s="165" t="s">
        <v>59</v>
      </c>
      <c r="D19" s="156"/>
      <c r="E19" s="147">
        <v>0</v>
      </c>
      <c r="F19" s="110">
        <f>IF(E17&lt;6,"",((E17-6)/12)*(G17/E17))</f>
        <v>0</v>
      </c>
      <c r="G19" s="90">
        <f>F19</f>
        <v>0</v>
      </c>
      <c r="H19" s="157"/>
      <c r="I19" s="94" t="s">
        <v>507</v>
      </c>
      <c r="J19" s="94" t="str">
        <f>VLOOKUP(I19,Presupuesto!$B$11:$C$565,2,0)</f>
        <v>DECIMOCUARTO MES</v>
      </c>
      <c r="K19" s="91" t="str">
        <f t="shared" si="0"/>
        <v>Gestión Tecnologías de Información y Comunicación</v>
      </c>
      <c r="L19" s="91" t="s">
        <v>386</v>
      </c>
      <c r="CA19" s="252"/>
    </row>
    <row r="20" spans="3:79" ht="15.75" thickBot="1">
      <c r="C20" s="130" t="s">
        <v>471</v>
      </c>
      <c r="D20" s="192"/>
      <c r="E20" s="145">
        <v>12</v>
      </c>
      <c r="F20" s="253">
        <f>HLOOKUP($C20,$BZ$2:$CM$3,2,0)</f>
        <v>39703.99</v>
      </c>
      <c r="G20" s="106">
        <f>D20*E20*F20</f>
        <v>0</v>
      </c>
      <c r="H20" s="159"/>
      <c r="I20" s="107" t="s">
        <v>484</v>
      </c>
      <c r="J20" s="107" t="str">
        <f>VLOOKUP(I20,Presupuesto!$B$11:$C$565,2,0)</f>
        <v>SUELDOS Y SALARIOS PERMANENTES</v>
      </c>
      <c r="K20" s="91" t="str">
        <f t="shared" si="0"/>
        <v>Gestión Tecnologías de Información y Comunicación</v>
      </c>
      <c r="L20" s="91" t="s">
        <v>386</v>
      </c>
    </row>
    <row r="21" spans="3:79">
      <c r="C21" s="164" t="s">
        <v>58</v>
      </c>
      <c r="D21" s="156"/>
      <c r="E21" s="147">
        <v>0</v>
      </c>
      <c r="F21" s="93">
        <f>IF(E20=0,"",(G20/E20)/12*E20)</f>
        <v>0</v>
      </c>
      <c r="G21" s="90">
        <f>F21</f>
        <v>0</v>
      </c>
      <c r="H21" s="157"/>
      <c r="I21" s="109" t="s">
        <v>504</v>
      </c>
      <c r="J21" s="109" t="str">
        <f>VLOOKUP(I21,Presupuesto!$B$11:$C$565,2,0)</f>
        <v>AGUINALDO Y DECIMO CUARTO MES</v>
      </c>
      <c r="K21" s="91" t="str">
        <f t="shared" si="0"/>
        <v>Gestión Tecnologías de Información y Comunicación</v>
      </c>
      <c r="L21" s="91" t="s">
        <v>386</v>
      </c>
    </row>
    <row r="22" spans="3:79" ht="15.75" thickBot="1">
      <c r="C22" s="165" t="s">
        <v>59</v>
      </c>
      <c r="D22" s="156"/>
      <c r="E22" s="147">
        <v>0</v>
      </c>
      <c r="F22" s="110">
        <f>IF(E20&lt;6,"",((E20-6)/12)*(G20/E20))</f>
        <v>0</v>
      </c>
      <c r="G22" s="90">
        <f>F22</f>
        <v>0</v>
      </c>
      <c r="H22" s="157"/>
      <c r="I22" s="94" t="s">
        <v>507</v>
      </c>
      <c r="J22" s="94" t="str">
        <f>VLOOKUP(I22,Presupuesto!$B$11:$C$565,2,0)</f>
        <v>DECIMOCUARTO MES</v>
      </c>
      <c r="K22" s="91" t="str">
        <f t="shared" si="0"/>
        <v>Gestión Tecnologías de Información y Comunicación</v>
      </c>
      <c r="L22" s="91" t="s">
        <v>386</v>
      </c>
    </row>
    <row r="23" spans="3:79" ht="15.75" thickBot="1">
      <c r="C23" s="130" t="s">
        <v>472</v>
      </c>
      <c r="D23" s="192"/>
      <c r="E23" s="145">
        <v>12</v>
      </c>
      <c r="F23" s="253">
        <f>HLOOKUP($C23,$BZ$2:$CM$3,2,0)</f>
        <v>35733.589999999997</v>
      </c>
      <c r="G23" s="106">
        <f>D23*E23*F23</f>
        <v>0</v>
      </c>
      <c r="H23" s="159"/>
      <c r="I23" s="107" t="s">
        <v>484</v>
      </c>
      <c r="J23" s="107" t="str">
        <f>VLOOKUP(I23,Presupuesto!$B$11:$C$565,2,0)</f>
        <v>SUELDOS Y SALARIOS PERMANENTES</v>
      </c>
      <c r="K23" s="91" t="str">
        <f t="shared" si="0"/>
        <v>Gestión Tecnologías de Información y Comunicación</v>
      </c>
      <c r="L23" s="91" t="s">
        <v>386</v>
      </c>
    </row>
    <row r="24" spans="3:79">
      <c r="C24" s="164" t="s">
        <v>58</v>
      </c>
      <c r="D24" s="156"/>
      <c r="E24" s="147">
        <v>0</v>
      </c>
      <c r="F24" s="93">
        <f>IF(E23=0,"",(G23/E23)/12*E23)</f>
        <v>0</v>
      </c>
      <c r="G24" s="90">
        <f>F24</f>
        <v>0</v>
      </c>
      <c r="H24" s="157"/>
      <c r="I24" s="109" t="s">
        <v>504</v>
      </c>
      <c r="J24" s="109" t="str">
        <f>VLOOKUP(I24,Presupuesto!$B$11:$C$565,2,0)</f>
        <v>AGUINALDO Y DECIMO CUARTO MES</v>
      </c>
      <c r="K24" s="91" t="str">
        <f t="shared" si="0"/>
        <v>Gestión Tecnologías de Información y Comunicación</v>
      </c>
      <c r="L24" s="91" t="s">
        <v>386</v>
      </c>
    </row>
    <row r="25" spans="3:79" ht="15.75" thickBot="1">
      <c r="C25" s="165" t="s">
        <v>59</v>
      </c>
      <c r="D25" s="156"/>
      <c r="E25" s="147">
        <v>0</v>
      </c>
      <c r="F25" s="110">
        <f>IF(E23&lt;6,"",((E23-6)/12)*(G23/E23))</f>
        <v>0</v>
      </c>
      <c r="G25" s="90">
        <f>F25</f>
        <v>0</v>
      </c>
      <c r="H25" s="157"/>
      <c r="I25" s="94" t="s">
        <v>507</v>
      </c>
      <c r="J25" s="94" t="str">
        <f>VLOOKUP(I25,Presupuesto!$B$11:$C$565,2,0)</f>
        <v>DECIMOCUARTO MES</v>
      </c>
      <c r="K25" s="91" t="str">
        <f t="shared" si="0"/>
        <v>Gestión Tecnologías de Información y Comunicación</v>
      </c>
      <c r="L25" s="91" t="s">
        <v>386</v>
      </c>
    </row>
    <row r="26" spans="3:79" ht="15.75" thickBot="1">
      <c r="C26" s="130" t="s">
        <v>473</v>
      </c>
      <c r="D26" s="192"/>
      <c r="E26" s="145">
        <v>12</v>
      </c>
      <c r="F26" s="253">
        <f>HLOOKUP($C26,$BZ$2:$CM$3,2,0)</f>
        <v>31763.19</v>
      </c>
      <c r="G26" s="106">
        <f>D26*E26*F26</f>
        <v>0</v>
      </c>
      <c r="H26" s="159"/>
      <c r="I26" s="107" t="s">
        <v>484</v>
      </c>
      <c r="J26" s="107" t="str">
        <f>VLOOKUP(I26,Presupuesto!$B$11:$C$565,2,0)</f>
        <v>SUELDOS Y SALARIOS PERMANENTES</v>
      </c>
      <c r="K26" s="91" t="str">
        <f t="shared" si="0"/>
        <v>Gestión Tecnologías de Información y Comunicación</v>
      </c>
      <c r="L26" s="91" t="s">
        <v>386</v>
      </c>
    </row>
    <row r="27" spans="3:79">
      <c r="C27" s="164" t="s">
        <v>58</v>
      </c>
      <c r="D27" s="156"/>
      <c r="E27" s="147">
        <v>0</v>
      </c>
      <c r="F27" s="93">
        <f>IF(E26=0,"",(G26/E26)/12*E26)</f>
        <v>0</v>
      </c>
      <c r="G27" s="90">
        <f>F27</f>
        <v>0</v>
      </c>
      <c r="H27" s="157"/>
      <c r="I27" s="109" t="s">
        <v>504</v>
      </c>
      <c r="J27" s="109" t="str">
        <f>VLOOKUP(I27,Presupuesto!$B$11:$C$565,2,0)</f>
        <v>AGUINALDO Y DECIMO CUARTO MES</v>
      </c>
      <c r="K27" s="91" t="str">
        <f t="shared" si="0"/>
        <v>Gestión Tecnologías de Información y Comunicación</v>
      </c>
      <c r="L27" s="91" t="s">
        <v>386</v>
      </c>
    </row>
    <row r="28" spans="3:79" ht="15.75" thickBot="1">
      <c r="C28" s="165" t="s">
        <v>59</v>
      </c>
      <c r="D28" s="156"/>
      <c r="E28" s="147">
        <v>0</v>
      </c>
      <c r="F28" s="110">
        <f>IF(E26&lt;6,"",((E26-6)/12)*(G26/E26))</f>
        <v>0</v>
      </c>
      <c r="G28" s="90">
        <f>F28</f>
        <v>0</v>
      </c>
      <c r="H28" s="157"/>
      <c r="I28" s="94" t="s">
        <v>507</v>
      </c>
      <c r="J28" s="94" t="str">
        <f>VLOOKUP(I28,Presupuesto!$B$11:$C$565,2,0)</f>
        <v>DECIMOCUARTO MES</v>
      </c>
      <c r="K28" s="91" t="str">
        <f t="shared" si="0"/>
        <v>Gestión Tecnologías de Información y Comunicación</v>
      </c>
      <c r="L28" s="91" t="s">
        <v>386</v>
      </c>
    </row>
    <row r="29" spans="3:79" ht="15.75" thickBot="1">
      <c r="C29" s="130" t="s">
        <v>474</v>
      </c>
      <c r="D29" s="192"/>
      <c r="E29" s="145">
        <v>12</v>
      </c>
      <c r="F29" s="253">
        <f>HLOOKUP($C29,$BZ$2:$CM$3,2,0)</f>
        <v>29777.99</v>
      </c>
      <c r="G29" s="106">
        <f>D29*E29*F29</f>
        <v>0</v>
      </c>
      <c r="H29" s="159"/>
      <c r="I29" s="107" t="s">
        <v>484</v>
      </c>
      <c r="J29" s="107" t="str">
        <f>VLOOKUP(I29,Presupuesto!$B$11:$C$565,2,0)</f>
        <v>SUELDOS Y SALARIOS PERMANENTES</v>
      </c>
      <c r="K29" s="91" t="str">
        <f t="shared" si="0"/>
        <v>Gestión Tecnologías de Información y Comunicación</v>
      </c>
      <c r="L29" s="91" t="s">
        <v>386</v>
      </c>
    </row>
    <row r="30" spans="3:79">
      <c r="C30" s="164" t="s">
        <v>58</v>
      </c>
      <c r="D30" s="156"/>
      <c r="E30" s="147">
        <v>0</v>
      </c>
      <c r="F30" s="93">
        <f>IF(E29=0,"",(G29/E29)/12*E29)</f>
        <v>0</v>
      </c>
      <c r="G30" s="90">
        <f>F30</f>
        <v>0</v>
      </c>
      <c r="H30" s="157"/>
      <c r="I30" s="109" t="s">
        <v>504</v>
      </c>
      <c r="J30" s="109" t="str">
        <f>VLOOKUP(I30,Presupuesto!$B$11:$C$565,2,0)</f>
        <v>AGUINALDO Y DECIMO CUARTO MES</v>
      </c>
      <c r="K30" s="91" t="str">
        <f t="shared" si="0"/>
        <v>Gestión Tecnologías de Información y Comunicación</v>
      </c>
      <c r="L30" s="91" t="s">
        <v>386</v>
      </c>
    </row>
    <row r="31" spans="3:79" ht="15.75" thickBot="1">
      <c r="C31" s="165" t="s">
        <v>59</v>
      </c>
      <c r="D31" s="156"/>
      <c r="E31" s="147">
        <v>0</v>
      </c>
      <c r="F31" s="110">
        <f>IF(E29&lt;6,"",((E29-6)/12)*(G29/E29))</f>
        <v>0</v>
      </c>
      <c r="G31" s="90">
        <f>F31</f>
        <v>0</v>
      </c>
      <c r="H31" s="157"/>
      <c r="I31" s="94" t="s">
        <v>507</v>
      </c>
      <c r="J31" s="94" t="str">
        <f>VLOOKUP(I31,Presupuesto!$B$11:$C$565,2,0)</f>
        <v>DECIMOCUARTO MES</v>
      </c>
      <c r="K31" s="91" t="str">
        <f t="shared" si="0"/>
        <v>Gestión Tecnologías de Información y Comunicación</v>
      </c>
      <c r="L31" s="91" t="s">
        <v>386</v>
      </c>
    </row>
    <row r="32" spans="3:79" ht="15.75" thickBot="1">
      <c r="C32" s="130" t="s">
        <v>475</v>
      </c>
      <c r="D32" s="192">
        <v>2</v>
      </c>
      <c r="E32" s="145">
        <v>12</v>
      </c>
      <c r="F32" s="253">
        <f>HLOOKUP($C32,$BZ$2:$CM$3,2,0)</f>
        <v>27792.79</v>
      </c>
      <c r="G32" s="106">
        <f>D32*E32*F32</f>
        <v>667026.96</v>
      </c>
      <c r="H32" s="159" t="s">
        <v>120</v>
      </c>
      <c r="I32" s="107" t="s">
        <v>484</v>
      </c>
      <c r="J32" s="107" t="str">
        <f>VLOOKUP(I32,Presupuesto!$B$11:$C$565,2,0)</f>
        <v>SUELDOS Y SALARIOS PERMANENTES</v>
      </c>
      <c r="K32" s="91" t="s">
        <v>1332</v>
      </c>
      <c r="L32" s="91" t="s">
        <v>387</v>
      </c>
    </row>
    <row r="33" spans="3:12">
      <c r="C33" s="164" t="s">
        <v>58</v>
      </c>
      <c r="D33" s="156"/>
      <c r="E33" s="147">
        <v>0</v>
      </c>
      <c r="F33" s="93">
        <f>IF(E32=0,"",(G32/E32)/12*E32)</f>
        <v>55585.579999999994</v>
      </c>
      <c r="G33" s="90">
        <f>F33</f>
        <v>55585.579999999994</v>
      </c>
      <c r="H33" s="157" t="s">
        <v>120</v>
      </c>
      <c r="I33" s="109" t="s">
        <v>504</v>
      </c>
      <c r="J33" s="109" t="str">
        <f>VLOOKUP(I33,Presupuesto!$B$11:$C$565,2,0)</f>
        <v>AGUINALDO Y DECIMO CUARTO MES</v>
      </c>
      <c r="K33" s="91" t="str">
        <f t="shared" si="0"/>
        <v>Gestión Tecnologías de Información y Comunicación</v>
      </c>
      <c r="L33" s="91" t="s">
        <v>386</v>
      </c>
    </row>
    <row r="34" spans="3:12" ht="15.75" thickBot="1">
      <c r="C34" s="165" t="s">
        <v>59</v>
      </c>
      <c r="D34" s="156"/>
      <c r="E34" s="147">
        <v>0</v>
      </c>
      <c r="F34" s="110">
        <f>IF(E32&lt;6,"",((E32-6)/12)*(G32/E32))</f>
        <v>27792.789999999997</v>
      </c>
      <c r="G34" s="90">
        <f>F34</f>
        <v>27792.789999999997</v>
      </c>
      <c r="H34" s="157" t="s">
        <v>120</v>
      </c>
      <c r="I34" s="94" t="s">
        <v>507</v>
      </c>
      <c r="J34" s="94" t="str">
        <f>VLOOKUP(I34,Presupuesto!$B$11:$C$565,2,0)</f>
        <v>DECIMOCUARTO MES</v>
      </c>
      <c r="K34" s="91" t="str">
        <f t="shared" si="0"/>
        <v>Gestión Tecnologías de Información y Comunicación</v>
      </c>
      <c r="L34" s="91" t="s">
        <v>386</v>
      </c>
    </row>
    <row r="35" spans="3:12" ht="15.75" thickBot="1">
      <c r="C35" s="130" t="s">
        <v>476</v>
      </c>
      <c r="D35" s="192"/>
      <c r="E35" s="145">
        <v>12</v>
      </c>
      <c r="F35" s="253">
        <f>HLOOKUP($C35,$BZ$2:$CM$3,2,0)</f>
        <v>18859.39</v>
      </c>
      <c r="G35" s="106">
        <f>D35*E35*F35</f>
        <v>0</v>
      </c>
      <c r="H35" s="159"/>
      <c r="I35" s="107" t="s">
        <v>484</v>
      </c>
      <c r="J35" s="107" t="str">
        <f>VLOOKUP(I35,Presupuesto!$B$11:$C$565,2,0)</f>
        <v>SUELDOS Y SALARIOS PERMANENTES</v>
      </c>
      <c r="K35" s="91" t="str">
        <f t="shared" si="0"/>
        <v>Gestión Tecnologías de Información y Comunicación</v>
      </c>
      <c r="L35" s="91" t="s">
        <v>386</v>
      </c>
    </row>
    <row r="36" spans="3:12">
      <c r="C36" s="164" t="s">
        <v>58</v>
      </c>
      <c r="D36" s="156"/>
      <c r="E36" s="147">
        <v>0</v>
      </c>
      <c r="F36" s="93">
        <f>IF(E35=0,"",(G35/E35)/12*E35)</f>
        <v>0</v>
      </c>
      <c r="G36" s="90">
        <f>F36</f>
        <v>0</v>
      </c>
      <c r="H36" s="157"/>
      <c r="I36" s="109" t="s">
        <v>504</v>
      </c>
      <c r="J36" s="109" t="str">
        <f>VLOOKUP(I36,Presupuesto!$B$11:$C$565,2,0)</f>
        <v>AGUINALDO Y DECIMO CUARTO MES</v>
      </c>
      <c r="K36" s="91" t="str">
        <f t="shared" si="0"/>
        <v>Gestión Tecnologías de Información y Comunicación</v>
      </c>
      <c r="L36" s="91" t="s">
        <v>386</v>
      </c>
    </row>
    <row r="37" spans="3:12" ht="15.75" thickBot="1">
      <c r="C37" s="165" t="s">
        <v>59</v>
      </c>
      <c r="D37" s="156"/>
      <c r="E37" s="147">
        <v>0</v>
      </c>
      <c r="F37" s="110">
        <f>IF(E35&lt;6,"",((E35-6)/12)*(G35/E35))</f>
        <v>0</v>
      </c>
      <c r="G37" s="90">
        <f>F37</f>
        <v>0</v>
      </c>
      <c r="H37" s="157"/>
      <c r="I37" s="94" t="s">
        <v>507</v>
      </c>
      <c r="J37" s="94" t="str">
        <f>VLOOKUP(I37,Presupuesto!$B$11:$C$565,2,0)</f>
        <v>DECIMOCUARTO MES</v>
      </c>
      <c r="K37" s="91" t="str">
        <f t="shared" si="0"/>
        <v>Gestión Tecnologías de Información y Comunicación</v>
      </c>
      <c r="L37" s="91" t="s">
        <v>386</v>
      </c>
    </row>
    <row r="38" spans="3:12" ht="15.75" thickBot="1">
      <c r="C38" s="130" t="s">
        <v>477</v>
      </c>
      <c r="D38" s="192"/>
      <c r="E38" s="145">
        <v>12</v>
      </c>
      <c r="F38" s="253">
        <f>HLOOKUP($C38,$BZ$2:$CM$3,2,0)</f>
        <v>17866.8</v>
      </c>
      <c r="G38" s="106">
        <f>D38*E38*F38</f>
        <v>0</v>
      </c>
      <c r="H38" s="159"/>
      <c r="I38" s="107" t="s">
        <v>484</v>
      </c>
      <c r="J38" s="107" t="str">
        <f>VLOOKUP(I38,Presupuesto!$B$11:$C$565,2,0)</f>
        <v>SUELDOS Y SALARIOS PERMANENTES</v>
      </c>
      <c r="K38" s="91" t="str">
        <f t="shared" si="0"/>
        <v>Gestión Tecnologías de Información y Comunicación</v>
      </c>
      <c r="L38" s="91" t="s">
        <v>386</v>
      </c>
    </row>
    <row r="39" spans="3:12">
      <c r="C39" s="164" t="s">
        <v>58</v>
      </c>
      <c r="D39" s="156"/>
      <c r="E39" s="147">
        <v>0</v>
      </c>
      <c r="F39" s="93">
        <f>IF(E38=0,"",(G38/E38)/12*E38)</f>
        <v>0</v>
      </c>
      <c r="G39" s="90">
        <f>F39</f>
        <v>0</v>
      </c>
      <c r="H39" s="157"/>
      <c r="I39" s="109" t="s">
        <v>504</v>
      </c>
      <c r="J39" s="109" t="str">
        <f>VLOOKUP(I39,Presupuesto!$B$11:$C$565,2,0)</f>
        <v>AGUINALDO Y DECIMO CUARTO MES</v>
      </c>
      <c r="K39" s="91" t="str">
        <f t="shared" si="0"/>
        <v>Gestión Tecnologías de Información y Comunicación</v>
      </c>
      <c r="L39" s="91" t="s">
        <v>386</v>
      </c>
    </row>
    <row r="40" spans="3:12" ht="15.75" thickBot="1">
      <c r="C40" s="165" t="s">
        <v>59</v>
      </c>
      <c r="D40" s="156"/>
      <c r="E40" s="147">
        <v>0</v>
      </c>
      <c r="F40" s="110">
        <f>IF(E38&lt;6,"",((E38-6)/12)*(G38/E38))</f>
        <v>0</v>
      </c>
      <c r="G40" s="90">
        <f>F40</f>
        <v>0</v>
      </c>
      <c r="H40" s="157"/>
      <c r="I40" s="94" t="s">
        <v>507</v>
      </c>
      <c r="J40" s="94" t="str">
        <f>VLOOKUP(I40,Presupuesto!$B$11:$C$565,2,0)</f>
        <v>DECIMOCUARTO MES</v>
      </c>
      <c r="K40" s="91" t="str">
        <f t="shared" si="0"/>
        <v>Gestión Tecnologías de Información y Comunicación</v>
      </c>
      <c r="L40" s="91" t="s">
        <v>386</v>
      </c>
    </row>
    <row r="41" spans="3:12" ht="15.75" thickBot="1">
      <c r="C41" s="130" t="s">
        <v>478</v>
      </c>
      <c r="D41" s="192"/>
      <c r="E41" s="145">
        <v>12</v>
      </c>
      <c r="F41" s="253">
        <f>HLOOKUP($C41,$BZ$2:$CM$3,2,0)</f>
        <v>13896.4</v>
      </c>
      <c r="G41" s="106">
        <f>D41*E41*F41</f>
        <v>0</v>
      </c>
      <c r="H41" s="159"/>
      <c r="I41" s="107" t="s">
        <v>484</v>
      </c>
      <c r="J41" s="107" t="str">
        <f>VLOOKUP(I41,Presupuesto!$B$11:$C$565,2,0)</f>
        <v>SUELDOS Y SALARIOS PERMANENTES</v>
      </c>
      <c r="K41" s="91" t="str">
        <f t="shared" si="0"/>
        <v>Gestión Tecnologías de Información y Comunicación</v>
      </c>
      <c r="L41" s="91" t="s">
        <v>386</v>
      </c>
    </row>
    <row r="42" spans="3:12">
      <c r="C42" s="164" t="s">
        <v>58</v>
      </c>
      <c r="D42" s="156"/>
      <c r="E42" s="147">
        <v>0</v>
      </c>
      <c r="F42" s="93">
        <f>IF(E41=0,"",(G41/E41)/12*E41)</f>
        <v>0</v>
      </c>
      <c r="G42" s="90">
        <f>F42</f>
        <v>0</v>
      </c>
      <c r="H42" s="157"/>
      <c r="I42" s="109" t="s">
        <v>504</v>
      </c>
      <c r="J42" s="109" t="str">
        <f>VLOOKUP(I42,Presupuesto!$B$11:$C$565,2,0)</f>
        <v>AGUINALDO Y DECIMO CUARTO MES</v>
      </c>
      <c r="K42" s="91" t="str">
        <f t="shared" si="0"/>
        <v>Gestión Tecnologías de Información y Comunicación</v>
      </c>
      <c r="L42" s="91" t="s">
        <v>386</v>
      </c>
    </row>
    <row r="43" spans="3:12" ht="15.75" thickBot="1">
      <c r="C43" s="165" t="s">
        <v>59</v>
      </c>
      <c r="D43" s="156"/>
      <c r="E43" s="147">
        <v>0</v>
      </c>
      <c r="F43" s="110">
        <f>IF(E41&lt;6,"",((E41-6)/12)*(G41/E41))</f>
        <v>0</v>
      </c>
      <c r="G43" s="90">
        <f>F43</f>
        <v>0</v>
      </c>
      <c r="H43" s="157"/>
      <c r="I43" s="94" t="s">
        <v>507</v>
      </c>
      <c r="J43" s="94" t="str">
        <f>VLOOKUP(I43,Presupuesto!$B$11:$C$565,2,0)</f>
        <v>DECIMOCUARTO MES</v>
      </c>
      <c r="K43" s="91" t="str">
        <f t="shared" si="0"/>
        <v>Gestión Tecnologías de Información y Comunicación</v>
      </c>
      <c r="L43" s="91" t="s">
        <v>386</v>
      </c>
    </row>
    <row r="44" spans="3:12" ht="15.75" thickBot="1">
      <c r="C44" s="130" t="s">
        <v>479</v>
      </c>
      <c r="D44" s="192"/>
      <c r="E44" s="145">
        <v>12</v>
      </c>
      <c r="F44" s="253">
        <f>HLOOKUP($C44,$BZ$2:$CM$3,2,0)</f>
        <v>15004.09</v>
      </c>
      <c r="G44" s="106">
        <f>D44*E44*F44</f>
        <v>0</v>
      </c>
      <c r="H44" s="159"/>
      <c r="I44" s="107" t="s">
        <v>484</v>
      </c>
      <c r="J44" s="107" t="str">
        <f>VLOOKUP(I44,Presupuesto!$B$11:$C$565,2,0)</f>
        <v>SUELDOS Y SALARIOS PERMANENTES</v>
      </c>
      <c r="K44" s="91" t="str">
        <f t="shared" si="0"/>
        <v>Gestión Tecnologías de Información y Comunicación</v>
      </c>
      <c r="L44" s="91" t="s">
        <v>386</v>
      </c>
    </row>
    <row r="45" spans="3:12">
      <c r="C45" s="164" t="s">
        <v>58</v>
      </c>
      <c r="D45" s="156"/>
      <c r="E45" s="147">
        <v>0</v>
      </c>
      <c r="F45" s="93">
        <f>IF(E44=0,"",(G44/E44)/12*E44)</f>
        <v>0</v>
      </c>
      <c r="G45" s="90">
        <f>F45</f>
        <v>0</v>
      </c>
      <c r="H45" s="157"/>
      <c r="I45" s="109" t="s">
        <v>504</v>
      </c>
      <c r="J45" s="109" t="str">
        <f>VLOOKUP(I45,Presupuesto!$B$11:$C$565,2,0)</f>
        <v>AGUINALDO Y DECIMO CUARTO MES</v>
      </c>
      <c r="K45" s="91" t="str">
        <f t="shared" si="0"/>
        <v>Gestión Tecnologías de Información y Comunicación</v>
      </c>
      <c r="L45" s="91" t="s">
        <v>386</v>
      </c>
    </row>
    <row r="46" spans="3:12" ht="15.75" thickBot="1">
      <c r="C46" s="165" t="s">
        <v>59</v>
      </c>
      <c r="D46" s="156"/>
      <c r="E46" s="147">
        <v>0</v>
      </c>
      <c r="F46" s="110">
        <f>IF(E44&lt;6,"",((E44-6)/12)*(G44/E44))</f>
        <v>0</v>
      </c>
      <c r="G46" s="90">
        <f>F46</f>
        <v>0</v>
      </c>
      <c r="H46" s="157"/>
      <c r="I46" s="94" t="s">
        <v>507</v>
      </c>
      <c r="J46" s="94" t="str">
        <f>VLOOKUP(I46,Presupuesto!$B$11:$C$565,2,0)</f>
        <v>DECIMOCUARTO MES</v>
      </c>
      <c r="K46" s="91" t="str">
        <f t="shared" si="0"/>
        <v>Gestión Tecnologías de Información y Comunicación</v>
      </c>
      <c r="L46" s="91" t="s">
        <v>386</v>
      </c>
    </row>
    <row r="47" spans="3:12" ht="15.75" thickBot="1">
      <c r="C47" s="130" t="s">
        <v>480</v>
      </c>
      <c r="D47" s="192"/>
      <c r="E47" s="145">
        <v>12</v>
      </c>
      <c r="F47" s="253">
        <f>HLOOKUP($C47,$BZ$2:$CM$3,2,0)</f>
        <v>13238.9</v>
      </c>
      <c r="G47" s="106">
        <f>D47*E47*F47</f>
        <v>0</v>
      </c>
      <c r="H47" s="159"/>
      <c r="I47" s="107" t="s">
        <v>484</v>
      </c>
      <c r="J47" s="107" t="str">
        <f>VLOOKUP(I47,Presupuesto!$B$11:$C$565,2,0)</f>
        <v>SUELDOS Y SALARIOS PERMANENTES</v>
      </c>
      <c r="K47" s="91" t="str">
        <f t="shared" si="0"/>
        <v>Gestión Tecnologías de Información y Comunicación</v>
      </c>
      <c r="L47" s="91" t="s">
        <v>386</v>
      </c>
    </row>
    <row r="48" spans="3:12">
      <c r="C48" s="164" t="s">
        <v>58</v>
      </c>
      <c r="D48" s="156"/>
      <c r="E48" s="147">
        <v>0</v>
      </c>
      <c r="F48" s="93">
        <f>IF(E47=0,"",(G47/E47)/12*E47)</f>
        <v>0</v>
      </c>
      <c r="G48" s="90">
        <f>F48</f>
        <v>0</v>
      </c>
      <c r="H48" s="157"/>
      <c r="I48" s="109" t="s">
        <v>504</v>
      </c>
      <c r="J48" s="109" t="str">
        <f>VLOOKUP(I48,Presupuesto!$B$11:$C$565,2,0)</f>
        <v>AGUINALDO Y DECIMO CUARTO MES</v>
      </c>
      <c r="K48" s="91" t="str">
        <f t="shared" si="0"/>
        <v>Gestión Tecnologías de Información y Comunicación</v>
      </c>
      <c r="L48" s="91" t="s">
        <v>386</v>
      </c>
    </row>
    <row r="49" spans="3:12" ht="15.75" thickBot="1">
      <c r="C49" s="165" t="s">
        <v>59</v>
      </c>
      <c r="D49" s="156"/>
      <c r="E49" s="147">
        <v>0</v>
      </c>
      <c r="F49" s="110">
        <f>IF(E47&lt;6,"",((E47-6)/12)*(G47/E47))</f>
        <v>0</v>
      </c>
      <c r="G49" s="90">
        <f>F49</f>
        <v>0</v>
      </c>
      <c r="H49" s="157"/>
      <c r="I49" s="94" t="s">
        <v>507</v>
      </c>
      <c r="J49" s="94" t="str">
        <f>VLOOKUP(I49,Presupuesto!$B$11:$C$565,2,0)</f>
        <v>DECIMOCUARTO MES</v>
      </c>
      <c r="K49" s="91" t="str">
        <f t="shared" si="0"/>
        <v>Gestión Tecnologías de Información y Comunicación</v>
      </c>
      <c r="L49" s="91" t="s">
        <v>386</v>
      </c>
    </row>
    <row r="50" spans="3:12" ht="15.75" thickBot="1">
      <c r="C50" s="130" t="s">
        <v>481</v>
      </c>
      <c r="D50" s="192"/>
      <c r="E50" s="145">
        <v>12</v>
      </c>
      <c r="F50" s="253">
        <f>HLOOKUP($C50,$BZ$2:$CM$3,2,0)</f>
        <v>12356.31</v>
      </c>
      <c r="G50" s="106">
        <f>D50*E50*F50</f>
        <v>0</v>
      </c>
      <c r="H50" s="159"/>
      <c r="I50" s="107" t="s">
        <v>484</v>
      </c>
      <c r="J50" s="107" t="str">
        <f>VLOOKUP(I50,Presupuesto!$B$11:$C$565,2,0)</f>
        <v>SUELDOS Y SALARIOS PERMANENTES</v>
      </c>
      <c r="K50" s="91" t="str">
        <f t="shared" ref="K50:K67" si="1">$K$17</f>
        <v>Gestión Tecnologías de Información y Comunicación</v>
      </c>
      <c r="L50" s="91" t="s">
        <v>386</v>
      </c>
    </row>
    <row r="51" spans="3:12">
      <c r="C51" s="164" t="s">
        <v>58</v>
      </c>
      <c r="D51" s="156"/>
      <c r="E51" s="147">
        <v>0</v>
      </c>
      <c r="F51" s="93">
        <f>IF(E50=0,"",(G50/E50)/12*E50)</f>
        <v>0</v>
      </c>
      <c r="G51" s="90">
        <f>F51</f>
        <v>0</v>
      </c>
      <c r="H51" s="157"/>
      <c r="I51" s="109" t="s">
        <v>504</v>
      </c>
      <c r="J51" s="109" t="str">
        <f>VLOOKUP(I51,Presupuesto!$B$11:$C$565,2,0)</f>
        <v>AGUINALDO Y DECIMO CUARTO MES</v>
      </c>
      <c r="K51" s="91" t="str">
        <f t="shared" si="1"/>
        <v>Gestión Tecnologías de Información y Comunicación</v>
      </c>
      <c r="L51" s="91" t="s">
        <v>386</v>
      </c>
    </row>
    <row r="52" spans="3:12" ht="15.75" thickBot="1">
      <c r="C52" s="165" t="s">
        <v>59</v>
      </c>
      <c r="D52" s="156"/>
      <c r="E52" s="147">
        <v>0</v>
      </c>
      <c r="F52" s="110">
        <f>IF(E50&lt;6,"",((E50-6)/12)*(G50/E50))</f>
        <v>0</v>
      </c>
      <c r="G52" s="90">
        <f>F52</f>
        <v>0</v>
      </c>
      <c r="H52" s="157"/>
      <c r="I52" s="94" t="s">
        <v>507</v>
      </c>
      <c r="J52" s="94" t="str">
        <f>VLOOKUP(I52,Presupuesto!$B$11:$C$565,2,0)</f>
        <v>DECIMOCUARTO MES</v>
      </c>
      <c r="K52" s="91" t="str">
        <f t="shared" si="1"/>
        <v>Gestión Tecnologías de Información y Comunicación</v>
      </c>
      <c r="L52" s="91" t="s">
        <v>386</v>
      </c>
    </row>
    <row r="53" spans="3:12" ht="15.75" thickBot="1">
      <c r="C53" s="130" t="s">
        <v>482</v>
      </c>
      <c r="D53" s="192"/>
      <c r="E53" s="145">
        <v>12</v>
      </c>
      <c r="F53" s="253">
        <f>HLOOKUP($C53,$BZ$2:$CM$3,2,0)</f>
        <v>463.22</v>
      </c>
      <c r="G53" s="106">
        <f>D53*E53*F53</f>
        <v>0</v>
      </c>
      <c r="H53" s="159"/>
      <c r="I53" s="107" t="s">
        <v>484</v>
      </c>
      <c r="J53" s="107" t="str">
        <f>VLOOKUP(I53,Presupuesto!$B$11:$C$565,2,0)</f>
        <v>SUELDOS Y SALARIOS PERMANENTES</v>
      </c>
      <c r="K53" s="91" t="str">
        <f t="shared" si="1"/>
        <v>Gestión Tecnologías de Información y Comunicación</v>
      </c>
      <c r="L53" s="91" t="s">
        <v>386</v>
      </c>
    </row>
    <row r="54" spans="3:12">
      <c r="C54" s="164" t="s">
        <v>58</v>
      </c>
      <c r="D54" s="156"/>
      <c r="E54" s="147">
        <v>0</v>
      </c>
      <c r="F54" s="93">
        <f>IF(E53=0,"",(G53/E53)/12*E53)</f>
        <v>0</v>
      </c>
      <c r="G54" s="90">
        <f>F54</f>
        <v>0</v>
      </c>
      <c r="H54" s="157"/>
      <c r="I54" s="109" t="s">
        <v>504</v>
      </c>
      <c r="J54" s="109" t="str">
        <f>VLOOKUP(I54,Presupuesto!$B$11:$C$565,2,0)</f>
        <v>AGUINALDO Y DECIMO CUARTO MES</v>
      </c>
      <c r="K54" s="91" t="str">
        <f t="shared" si="1"/>
        <v>Gestión Tecnologías de Información y Comunicación</v>
      </c>
      <c r="L54" s="91" t="s">
        <v>386</v>
      </c>
    </row>
    <row r="55" spans="3:12" ht="15.75" thickBot="1">
      <c r="C55" s="165" t="s">
        <v>59</v>
      </c>
      <c r="D55" s="156"/>
      <c r="E55" s="147">
        <v>0</v>
      </c>
      <c r="F55" s="110">
        <f>IF(E53&lt;6,"",((E53-6)/12)*(G53/E53))</f>
        <v>0</v>
      </c>
      <c r="G55" s="90">
        <f>F55</f>
        <v>0</v>
      </c>
      <c r="H55" s="157"/>
      <c r="I55" s="94" t="s">
        <v>507</v>
      </c>
      <c r="J55" s="94" t="str">
        <f>VLOOKUP(I55,Presupuesto!$B$11:$C$565,2,0)</f>
        <v>DECIMOCUARTO MES</v>
      </c>
      <c r="K55" s="91" t="str">
        <f t="shared" si="1"/>
        <v>Gestión Tecnologías de Información y Comunicación</v>
      </c>
      <c r="L55" s="91" t="s">
        <v>386</v>
      </c>
    </row>
    <row r="56" spans="3:12" ht="15.75" thickBot="1">
      <c r="C56" s="130" t="s">
        <v>483</v>
      </c>
      <c r="D56" s="192"/>
      <c r="E56" s="145">
        <v>12</v>
      </c>
      <c r="F56" s="253">
        <f>HLOOKUP($C56,$BZ$2:$CM$3,2,0)</f>
        <v>2007.3</v>
      </c>
      <c r="G56" s="106">
        <f>D56*E56*F56</f>
        <v>0</v>
      </c>
      <c r="H56" s="159"/>
      <c r="I56" s="107" t="s">
        <v>484</v>
      </c>
      <c r="J56" s="107" t="str">
        <f>VLOOKUP(I56,Presupuesto!$B$11:$C$565,2,0)</f>
        <v>SUELDOS Y SALARIOS PERMANENTES</v>
      </c>
      <c r="K56" s="91" t="str">
        <f t="shared" si="1"/>
        <v>Gestión Tecnologías de Información y Comunicación</v>
      </c>
      <c r="L56" s="91" t="s">
        <v>386</v>
      </c>
    </row>
    <row r="57" spans="3:12">
      <c r="C57" s="164" t="s">
        <v>58</v>
      </c>
      <c r="D57" s="156"/>
      <c r="E57" s="147">
        <v>0</v>
      </c>
      <c r="F57" s="93">
        <f>IF(E56=0,"",(G56/E56)/12*E56)</f>
        <v>0</v>
      </c>
      <c r="G57" s="90">
        <f>F57</f>
        <v>0</v>
      </c>
      <c r="H57" s="157"/>
      <c r="I57" s="109" t="s">
        <v>504</v>
      </c>
      <c r="J57" s="109" t="str">
        <f>VLOOKUP(I57,Presupuesto!$B$11:$C$565,2,0)</f>
        <v>AGUINALDO Y DECIMO CUARTO MES</v>
      </c>
      <c r="K57" s="91" t="str">
        <f t="shared" si="1"/>
        <v>Gestión Tecnologías de Información y Comunicación</v>
      </c>
      <c r="L57" s="91" t="s">
        <v>386</v>
      </c>
    </row>
    <row r="58" spans="3:12" ht="15.75" thickBot="1">
      <c r="C58" s="165" t="s">
        <v>59</v>
      </c>
      <c r="D58" s="156"/>
      <c r="E58" s="147">
        <v>0</v>
      </c>
      <c r="F58" s="110">
        <f>IF(E56&lt;6,"",((E56-6)/12)*(G56/E56))</f>
        <v>0</v>
      </c>
      <c r="G58" s="90">
        <f>F58</f>
        <v>0</v>
      </c>
      <c r="H58" s="157"/>
      <c r="I58" s="94" t="s">
        <v>507</v>
      </c>
      <c r="J58" s="94" t="str">
        <f>VLOOKUP(I58,Presupuesto!$B$11:$C$565,2,0)</f>
        <v>DECIMOCUARTO MES</v>
      </c>
      <c r="K58" s="91" t="str">
        <f t="shared" si="1"/>
        <v>Gestión Tecnologías de Información y Comunicación</v>
      </c>
      <c r="L58" s="91" t="s">
        <v>386</v>
      </c>
    </row>
    <row r="59" spans="3:12" ht="15.75" thickBot="1">
      <c r="C59" s="133" t="s">
        <v>83</v>
      </c>
      <c r="D59" s="192"/>
      <c r="E59" s="145">
        <v>12</v>
      </c>
      <c r="F59" s="132">
        <v>30000</v>
      </c>
      <c r="G59" s="106">
        <f>D59*E59*F59</f>
        <v>0</v>
      </c>
      <c r="H59" s="159"/>
      <c r="I59" s="107" t="s">
        <v>552</v>
      </c>
      <c r="J59" s="107" t="str">
        <f>VLOOKUP(I59,Presupuesto!$B$11:$C$565,2,0)</f>
        <v>CONTRATOS ESPECIALES</v>
      </c>
      <c r="K59" s="91" t="str">
        <f t="shared" si="1"/>
        <v>Gestión Tecnologías de Información y Comunicación</v>
      </c>
      <c r="L59" s="91" t="s">
        <v>386</v>
      </c>
    </row>
    <row r="60" spans="3:12">
      <c r="C60" s="164" t="s">
        <v>58</v>
      </c>
      <c r="D60" s="156"/>
      <c r="E60" s="147">
        <v>0</v>
      </c>
      <c r="F60" s="110">
        <f>IF(E59=0,"",(G59/E59)/12*E59)</f>
        <v>0</v>
      </c>
      <c r="G60" s="90">
        <f>F60</f>
        <v>0</v>
      </c>
      <c r="H60" s="157"/>
      <c r="I60" s="94" t="s">
        <v>552</v>
      </c>
      <c r="J60" s="94" t="str">
        <f>VLOOKUP(I60,Presupuesto!$B$11:$C$565,2,0)</f>
        <v>CONTRATOS ESPECIALES</v>
      </c>
      <c r="K60" s="91" t="str">
        <f t="shared" si="1"/>
        <v>Gestión Tecnologías de Información y Comunicación</v>
      </c>
      <c r="L60" s="91" t="s">
        <v>385</v>
      </c>
    </row>
    <row r="61" spans="3:12" ht="15.75" thickBot="1">
      <c r="C61" s="165" t="s">
        <v>59</v>
      </c>
      <c r="D61" s="156"/>
      <c r="E61" s="147">
        <v>0</v>
      </c>
      <c r="F61" s="93">
        <f>IF(E59&lt;6,"",((E59-6)/12)*(G59/E59))</f>
        <v>0</v>
      </c>
      <c r="G61" s="90">
        <f>F61</f>
        <v>0</v>
      </c>
      <c r="H61" s="157"/>
      <c r="I61" s="94" t="s">
        <v>552</v>
      </c>
      <c r="J61" s="94" t="str">
        <f>VLOOKUP(I61,Presupuesto!$B$11:$C$565,2,0)</f>
        <v>CONTRATOS ESPECIALES</v>
      </c>
      <c r="K61" s="91" t="str">
        <f t="shared" si="1"/>
        <v>Gestión Tecnologías de Información y Comunicación</v>
      </c>
      <c r="L61" s="91" t="s">
        <v>390</v>
      </c>
    </row>
    <row r="62" spans="3:12" ht="15.75" thickBot="1">
      <c r="C62" s="133" t="s">
        <v>60</v>
      </c>
      <c r="D62" s="192"/>
      <c r="E62" s="145">
        <v>12</v>
      </c>
      <c r="F62" s="111">
        <v>30000</v>
      </c>
      <c r="G62" s="106">
        <f>D62*E62*F62</f>
        <v>0</v>
      </c>
      <c r="H62" s="159"/>
      <c r="I62" s="107" t="s">
        <v>693</v>
      </c>
      <c r="J62" s="107" t="str">
        <f>VLOOKUP(I62,Presupuesto!$B$11:$C$565,2,0)</f>
        <v>OTROS SERVICIOS TECNICOS Y PROFESIONALES</v>
      </c>
      <c r="K62" s="91" t="str">
        <f t="shared" si="1"/>
        <v>Gestión Tecnologías de Información y Comunicación</v>
      </c>
      <c r="L62" s="91" t="s">
        <v>385</v>
      </c>
    </row>
    <row r="63" spans="3:12">
      <c r="C63" s="164" t="s">
        <v>58</v>
      </c>
      <c r="D63" s="156"/>
      <c r="E63" s="147">
        <v>0</v>
      </c>
      <c r="F63" s="93">
        <v>0</v>
      </c>
      <c r="G63" s="90">
        <f>F63</f>
        <v>0</v>
      </c>
      <c r="H63" s="157"/>
      <c r="I63" s="94" t="s">
        <v>693</v>
      </c>
      <c r="J63" s="94" t="str">
        <f>VLOOKUP(I63,Presupuesto!$B$11:$C$565,2,0)</f>
        <v>OTROS SERVICIOS TECNICOS Y PROFESIONALES</v>
      </c>
      <c r="K63" s="91" t="str">
        <f t="shared" si="1"/>
        <v>Gestión Tecnologías de Información y Comunicación</v>
      </c>
      <c r="L63" s="91" t="s">
        <v>385</v>
      </c>
    </row>
    <row r="64" spans="3:12" ht="15.75" thickBot="1">
      <c r="C64" s="165" t="s">
        <v>59</v>
      </c>
      <c r="D64" s="156"/>
      <c r="E64" s="147">
        <v>0</v>
      </c>
      <c r="F64" s="93">
        <v>0</v>
      </c>
      <c r="G64" s="90">
        <f>F64</f>
        <v>0</v>
      </c>
      <c r="H64" s="157"/>
      <c r="I64" s="94" t="s">
        <v>693</v>
      </c>
      <c r="J64" s="94" t="str">
        <f>VLOOKUP(I64,Presupuesto!$B$11:$C$565,2,0)</f>
        <v>OTROS SERVICIOS TECNICOS Y PROFESIONALES</v>
      </c>
      <c r="K64" s="91" t="str">
        <f t="shared" si="1"/>
        <v>Gestión Tecnologías de Información y Comunicación</v>
      </c>
      <c r="L64" s="91" t="s">
        <v>385</v>
      </c>
    </row>
    <row r="65" spans="3:12" ht="15.75" thickBot="1">
      <c r="C65" s="133" t="s">
        <v>61</v>
      </c>
      <c r="D65" s="192"/>
      <c r="E65" s="145">
        <v>12</v>
      </c>
      <c r="F65" s="111">
        <v>30000</v>
      </c>
      <c r="G65" s="106">
        <f>D65*E65*F65</f>
        <v>0</v>
      </c>
      <c r="H65" s="159"/>
      <c r="I65" s="107" t="s">
        <v>484</v>
      </c>
      <c r="J65" s="107" t="str">
        <f>VLOOKUP(I65,Presupuesto!$B$11:$C$565,2,0)</f>
        <v>SUELDOS Y SALARIOS PERMANENTES</v>
      </c>
      <c r="K65" s="91" t="str">
        <f t="shared" si="1"/>
        <v>Gestión Tecnologías de Información y Comunicación</v>
      </c>
      <c r="L65" s="91" t="s">
        <v>385</v>
      </c>
    </row>
    <row r="66" spans="3:12">
      <c r="C66" s="164" t="s">
        <v>58</v>
      </c>
      <c r="D66" s="162"/>
      <c r="E66" s="124">
        <v>0</v>
      </c>
      <c r="F66" s="112">
        <f>IF(E65=0,"",(G65/E65)/12*E65)</f>
        <v>0</v>
      </c>
      <c r="G66" s="113">
        <f>F66</f>
        <v>0</v>
      </c>
      <c r="H66" s="157"/>
      <c r="I66" s="94" t="s">
        <v>504</v>
      </c>
      <c r="J66" s="94" t="str">
        <f>VLOOKUP(I66,Presupuesto!$B$11:$C$565,2,0)</f>
        <v>AGUINALDO Y DECIMO CUARTO MES</v>
      </c>
      <c r="K66" s="91" t="str">
        <f t="shared" si="1"/>
        <v>Gestión Tecnologías de Información y Comunicación</v>
      </c>
      <c r="L66" s="91" t="s">
        <v>385</v>
      </c>
    </row>
    <row r="67" spans="3:12" ht="15.75" thickBot="1">
      <c r="C67" s="166" t="s">
        <v>59</v>
      </c>
      <c r="D67" s="155"/>
      <c r="E67" s="125">
        <v>0</v>
      </c>
      <c r="F67" s="98">
        <f>IF(E65&lt;6,"",((E65-6)/12)*(G65/E65))</f>
        <v>0</v>
      </c>
      <c r="G67" s="98">
        <f>F67</f>
        <v>0</v>
      </c>
      <c r="H67" s="155"/>
      <c r="I67" s="99" t="s">
        <v>507</v>
      </c>
      <c r="J67" s="117" t="str">
        <f>VLOOKUP(I67,Presupuesto!$B$11:$C$565,2,0)</f>
        <v>DECIMOCUARTO MES</v>
      </c>
      <c r="K67" s="99" t="str">
        <f t="shared" si="1"/>
        <v>Gestión Tecnologías de Información y Comunicación</v>
      </c>
      <c r="L67" s="117" t="s">
        <v>385</v>
      </c>
    </row>
    <row r="69" spans="3:12" ht="15.75" thickBot="1">
      <c r="K69" s="146"/>
    </row>
    <row r="70" spans="3:12" ht="15.75" thickBot="1">
      <c r="C70" s="68" t="s">
        <v>43</v>
      </c>
      <c r="D70" s="30">
        <f>SUM(G77:G127)</f>
        <v>0</v>
      </c>
      <c r="E70" s="86"/>
      <c r="F70" s="86"/>
      <c r="G70" s="86"/>
      <c r="H70" s="70"/>
      <c r="I70" s="70"/>
      <c r="J70" s="70"/>
      <c r="K70" s="146"/>
    </row>
    <row r="71" spans="3:12">
      <c r="D71" s="31"/>
      <c r="E71" s="86"/>
      <c r="F71" s="86"/>
      <c r="G71" s="86"/>
      <c r="H71" s="70"/>
      <c r="I71" s="70"/>
      <c r="J71" s="70"/>
      <c r="K71" s="146"/>
    </row>
    <row r="72" spans="3:12">
      <c r="D72" s="31"/>
      <c r="E72" s="86"/>
      <c r="F72" s="86"/>
      <c r="G72" s="86"/>
      <c r="H72" s="70"/>
      <c r="I72" s="70"/>
      <c r="J72" s="70"/>
      <c r="K72" s="146"/>
    </row>
    <row r="73" spans="3:12" ht="15.75">
      <c r="C73" s="195" t="s">
        <v>383</v>
      </c>
      <c r="D73" s="279"/>
      <c r="E73" s="86"/>
      <c r="F73" s="86"/>
      <c r="G73" s="86"/>
      <c r="H73" s="70"/>
      <c r="I73" s="70"/>
      <c r="J73" s="70"/>
      <c r="K73" s="146"/>
    </row>
    <row r="74" spans="3:12" ht="18.75">
      <c r="C74" s="197" t="e">
        <f>IFERROR(VLOOKUP(D73,#REF!,2,FALSE),IFERROR(VLOOKUP(D73,'2. Investigación Científica'!$E:$F,2,FALSE),IFERROR(VLOOKUP(D73,#REF!,2,FALSE),IFERROR(VLOOKUP(D73,#REF!,2,FALSE),IFERROR(VLOOKUP(D73,#REF!,2,FALSE),IFERROR(VLOOKUP(D73,'11. Gestion Administrativa'!$E:$F,2,FALSE),IFERROR(VLOOKUP(D73,#REF!,2,FALSE),IFERROR(VLOOKUP(D73,#REF!,2,FALSE),IFERROR(VLOOKUP(D73,#REF!,2,FALSE),IFERROR(VLOOKUP(D73,#REF!,2,FALSE),IFERROR(VLOOKUP(D73,#REF!,2,FALSE),IFERROR(VLOOKUP(D73,#REF!,2,FALSE),IFERROR(VLOOKUP(D73,#REF!,2,FALSE),IFERROR(VLOOKUP(D73,#REF!,2,FALSE),IFERROR(VLOOKUP(D73,#REF!,2,FALSE),IFERROR(VLOOKUP(D73,#REF!,2,FALSE),VLOOKUP(D73,#REF!,2,0)))))))))))))))))</f>
        <v>#REF!</v>
      </c>
      <c r="D74" s="31"/>
      <c r="E74" s="86"/>
      <c r="F74" s="86"/>
      <c r="G74" s="86"/>
      <c r="H74" s="70"/>
      <c r="I74" s="70"/>
      <c r="J74" s="70"/>
      <c r="K74" s="146"/>
    </row>
    <row r="75" spans="3:12" ht="15.75" thickBot="1">
      <c r="C75" s="170"/>
      <c r="D75" s="31"/>
      <c r="E75" s="86"/>
      <c r="F75" s="86"/>
      <c r="G75" s="86"/>
      <c r="H75" s="70"/>
      <c r="I75" s="70"/>
      <c r="J75" s="70"/>
      <c r="K75" s="146"/>
    </row>
    <row r="76" spans="3:12" ht="30.75" thickBot="1">
      <c r="C76" s="127" t="s">
        <v>44</v>
      </c>
      <c r="D76" s="131" t="s">
        <v>55</v>
      </c>
      <c r="E76" s="163" t="s">
        <v>56</v>
      </c>
      <c r="F76" s="131" t="s">
        <v>57</v>
      </c>
      <c r="G76" s="128" t="s">
        <v>27</v>
      </c>
      <c r="H76" s="126" t="s">
        <v>122</v>
      </c>
      <c r="I76" s="129" t="s">
        <v>46</v>
      </c>
      <c r="J76" s="129" t="s">
        <v>123</v>
      </c>
      <c r="K76" s="129" t="s">
        <v>401</v>
      </c>
      <c r="L76" s="129" t="s">
        <v>402</v>
      </c>
    </row>
    <row r="77" spans="3:12" ht="15.75" thickBot="1">
      <c r="C77" s="130" t="s">
        <v>470</v>
      </c>
      <c r="D77" s="192"/>
      <c r="E77" s="145">
        <v>12</v>
      </c>
      <c r="F77" s="253">
        <f>HLOOKUP($C77,$BZ$2:$CM$3,2,0)</f>
        <v>43674.39</v>
      </c>
      <c r="G77" s="106">
        <f>D77*E77*F77</f>
        <v>0</v>
      </c>
      <c r="H77" s="159"/>
      <c r="I77" s="107" t="s">
        <v>484</v>
      </c>
      <c r="J77" s="107" t="str">
        <f>VLOOKUP(I77,Presupuesto!$B$11:$C$565,2,0)</f>
        <v>SUELDOS Y SALARIOS PERMANENTES</v>
      </c>
      <c r="K77" s="205" t="s">
        <v>1359</v>
      </c>
      <c r="L77" s="91" t="s">
        <v>385</v>
      </c>
    </row>
    <row r="78" spans="3:12">
      <c r="C78" s="164" t="s">
        <v>58</v>
      </c>
      <c r="D78" s="156"/>
      <c r="E78" s="147">
        <v>0</v>
      </c>
      <c r="F78" s="93">
        <f>IF(E77=0,"",(G77/E77)/12*E77)</f>
        <v>0</v>
      </c>
      <c r="G78" s="90">
        <f>F78</f>
        <v>0</v>
      </c>
      <c r="H78" s="157"/>
      <c r="I78" s="109" t="s">
        <v>504</v>
      </c>
      <c r="J78" s="109" t="str">
        <f>VLOOKUP(I78,Presupuesto!$B$11:$C$565,2,0)</f>
        <v>AGUINALDO Y DECIMO CUARTO MES</v>
      </c>
      <c r="K78" s="91" t="str">
        <f t="shared" ref="K78:K109" si="2">$K$77</f>
        <v>Posgrado</v>
      </c>
      <c r="L78" s="91" t="s">
        <v>403</v>
      </c>
    </row>
    <row r="79" spans="3:12" ht="15.75" thickBot="1">
      <c r="C79" s="165" t="s">
        <v>59</v>
      </c>
      <c r="D79" s="156"/>
      <c r="E79" s="147">
        <v>0</v>
      </c>
      <c r="F79" s="110">
        <f>IF(E77&lt;6,"",((E77-6)/12)*(G77/E77))</f>
        <v>0</v>
      </c>
      <c r="G79" s="90">
        <f>F79</f>
        <v>0</v>
      </c>
      <c r="H79" s="157"/>
      <c r="I79" s="94" t="s">
        <v>507</v>
      </c>
      <c r="J79" s="94" t="str">
        <f>VLOOKUP(I79,Presupuesto!$B$11:$C$565,2,0)</f>
        <v>DECIMOCUARTO MES</v>
      </c>
      <c r="K79" s="91" t="str">
        <f t="shared" si="2"/>
        <v>Posgrado</v>
      </c>
      <c r="L79" s="91" t="s">
        <v>386</v>
      </c>
    </row>
    <row r="80" spans="3:12" ht="15.75" thickBot="1">
      <c r="C80" s="130" t="s">
        <v>471</v>
      </c>
      <c r="D80" s="192"/>
      <c r="E80" s="145">
        <v>12</v>
      </c>
      <c r="F80" s="253">
        <f>HLOOKUP($C80,$BZ$2:$CM$3,2,0)</f>
        <v>39703.99</v>
      </c>
      <c r="G80" s="106">
        <f>D80*E80*F80</f>
        <v>0</v>
      </c>
      <c r="H80" s="159"/>
      <c r="I80" s="107" t="s">
        <v>484</v>
      </c>
      <c r="J80" s="107" t="str">
        <f>VLOOKUP(I80,Presupuesto!$B$11:$C$565,2,0)</f>
        <v>SUELDOS Y SALARIOS PERMANENTES</v>
      </c>
      <c r="K80" s="91" t="str">
        <f t="shared" si="2"/>
        <v>Posgrado</v>
      </c>
      <c r="L80" s="91" t="s">
        <v>386</v>
      </c>
    </row>
    <row r="81" spans="3:12">
      <c r="C81" s="164" t="s">
        <v>58</v>
      </c>
      <c r="D81" s="156"/>
      <c r="E81" s="147">
        <v>0</v>
      </c>
      <c r="F81" s="93">
        <f>IF(E80=0,"",(G80/E80)/12*E80)</f>
        <v>0</v>
      </c>
      <c r="G81" s="90">
        <f>F81</f>
        <v>0</v>
      </c>
      <c r="H81" s="157"/>
      <c r="I81" s="109" t="s">
        <v>504</v>
      </c>
      <c r="J81" s="109" t="str">
        <f>VLOOKUP(I81,Presupuesto!$B$11:$C$565,2,0)</f>
        <v>AGUINALDO Y DECIMO CUARTO MES</v>
      </c>
      <c r="K81" s="91" t="str">
        <f t="shared" si="2"/>
        <v>Posgrado</v>
      </c>
      <c r="L81" s="91" t="s">
        <v>386</v>
      </c>
    </row>
    <row r="82" spans="3:12" ht="15.75" thickBot="1">
      <c r="C82" s="165" t="s">
        <v>59</v>
      </c>
      <c r="D82" s="156"/>
      <c r="E82" s="147">
        <v>0</v>
      </c>
      <c r="F82" s="110">
        <f>IF(E80&lt;6,"",((E80-6)/12)*(G80/E80))</f>
        <v>0</v>
      </c>
      <c r="G82" s="90">
        <f>F82</f>
        <v>0</v>
      </c>
      <c r="H82" s="157"/>
      <c r="I82" s="94" t="s">
        <v>507</v>
      </c>
      <c r="J82" s="94" t="str">
        <f>VLOOKUP(I82,Presupuesto!$B$11:$C$565,2,0)</f>
        <v>DECIMOCUARTO MES</v>
      </c>
      <c r="K82" s="91" t="str">
        <f t="shared" si="2"/>
        <v>Posgrado</v>
      </c>
      <c r="L82" s="91" t="s">
        <v>386</v>
      </c>
    </row>
    <row r="83" spans="3:12" ht="15.75" thickBot="1">
      <c r="C83" s="130" t="s">
        <v>472</v>
      </c>
      <c r="D83" s="192"/>
      <c r="E83" s="145">
        <v>12</v>
      </c>
      <c r="F83" s="253">
        <f>HLOOKUP($C83,$BZ$2:$CM$3,2,0)</f>
        <v>35733.589999999997</v>
      </c>
      <c r="G83" s="106">
        <f>D83*E83*F83</f>
        <v>0</v>
      </c>
      <c r="H83" s="159"/>
      <c r="I83" s="107" t="s">
        <v>484</v>
      </c>
      <c r="J83" s="107" t="str">
        <f>VLOOKUP(I83,Presupuesto!$B$11:$C$565,2,0)</f>
        <v>SUELDOS Y SALARIOS PERMANENTES</v>
      </c>
      <c r="K83" s="91" t="str">
        <f t="shared" si="2"/>
        <v>Posgrado</v>
      </c>
      <c r="L83" s="91" t="s">
        <v>386</v>
      </c>
    </row>
    <row r="84" spans="3:12">
      <c r="C84" s="164" t="s">
        <v>58</v>
      </c>
      <c r="D84" s="156"/>
      <c r="E84" s="147">
        <v>0</v>
      </c>
      <c r="F84" s="93">
        <f>IF(E83=0,"",(G83/E83)/12*E83)</f>
        <v>0</v>
      </c>
      <c r="G84" s="90">
        <f>F84</f>
        <v>0</v>
      </c>
      <c r="H84" s="157"/>
      <c r="I84" s="109" t="s">
        <v>504</v>
      </c>
      <c r="J84" s="109" t="str">
        <f>VLOOKUP(I84,Presupuesto!$B$11:$C$565,2,0)</f>
        <v>AGUINALDO Y DECIMO CUARTO MES</v>
      </c>
      <c r="K84" s="91" t="str">
        <f t="shared" si="2"/>
        <v>Posgrado</v>
      </c>
      <c r="L84" s="91" t="s">
        <v>386</v>
      </c>
    </row>
    <row r="85" spans="3:12" ht="15.75" thickBot="1">
      <c r="C85" s="165" t="s">
        <v>59</v>
      </c>
      <c r="D85" s="156"/>
      <c r="E85" s="147">
        <v>0</v>
      </c>
      <c r="F85" s="110">
        <f>IF(E83&lt;6,"",((E83-6)/12)*(G83/E83))</f>
        <v>0</v>
      </c>
      <c r="G85" s="90">
        <f>F85</f>
        <v>0</v>
      </c>
      <c r="H85" s="157"/>
      <c r="I85" s="94" t="s">
        <v>507</v>
      </c>
      <c r="J85" s="94" t="str">
        <f>VLOOKUP(I85,Presupuesto!$B$11:$C$565,2,0)</f>
        <v>DECIMOCUARTO MES</v>
      </c>
      <c r="K85" s="91" t="str">
        <f t="shared" si="2"/>
        <v>Posgrado</v>
      </c>
      <c r="L85" s="91" t="s">
        <v>386</v>
      </c>
    </row>
    <row r="86" spans="3:12" ht="15.75" thickBot="1">
      <c r="C86" s="130" t="s">
        <v>473</v>
      </c>
      <c r="D86" s="192"/>
      <c r="E86" s="145">
        <v>12</v>
      </c>
      <c r="F86" s="253">
        <f>HLOOKUP($C86,$BZ$2:$CM$3,2,0)</f>
        <v>31763.19</v>
      </c>
      <c r="G86" s="106">
        <f>D86*E86*F86</f>
        <v>0</v>
      </c>
      <c r="H86" s="159"/>
      <c r="I86" s="107" t="s">
        <v>484</v>
      </c>
      <c r="J86" s="107" t="str">
        <f>VLOOKUP(I86,Presupuesto!$B$11:$C$565,2,0)</f>
        <v>SUELDOS Y SALARIOS PERMANENTES</v>
      </c>
      <c r="K86" s="91" t="str">
        <f t="shared" si="2"/>
        <v>Posgrado</v>
      </c>
      <c r="L86" s="91" t="s">
        <v>386</v>
      </c>
    </row>
    <row r="87" spans="3:12">
      <c r="C87" s="164" t="s">
        <v>58</v>
      </c>
      <c r="D87" s="156"/>
      <c r="E87" s="147">
        <v>0</v>
      </c>
      <c r="F87" s="93">
        <f>IF(E86=0,"",(G86/E86)/12*E86)</f>
        <v>0</v>
      </c>
      <c r="G87" s="90">
        <f>F87</f>
        <v>0</v>
      </c>
      <c r="H87" s="157"/>
      <c r="I87" s="109" t="s">
        <v>504</v>
      </c>
      <c r="J87" s="109" t="str">
        <f>VLOOKUP(I87,Presupuesto!$B$11:$C$565,2,0)</f>
        <v>AGUINALDO Y DECIMO CUARTO MES</v>
      </c>
      <c r="K87" s="91" t="str">
        <f t="shared" si="2"/>
        <v>Posgrado</v>
      </c>
      <c r="L87" s="91" t="s">
        <v>386</v>
      </c>
    </row>
    <row r="88" spans="3:12" ht="15.75" thickBot="1">
      <c r="C88" s="165" t="s">
        <v>59</v>
      </c>
      <c r="D88" s="156"/>
      <c r="E88" s="147">
        <v>0</v>
      </c>
      <c r="F88" s="110">
        <f>IF(E86&lt;6,"",((E86-6)/12)*(G86/E86))</f>
        <v>0</v>
      </c>
      <c r="G88" s="90">
        <f>F88</f>
        <v>0</v>
      </c>
      <c r="H88" s="157"/>
      <c r="I88" s="94" t="s">
        <v>507</v>
      </c>
      <c r="J88" s="94" t="str">
        <f>VLOOKUP(I88,Presupuesto!$B$11:$C$565,2,0)</f>
        <v>DECIMOCUARTO MES</v>
      </c>
      <c r="K88" s="91" t="str">
        <f t="shared" si="2"/>
        <v>Posgrado</v>
      </c>
      <c r="L88" s="91" t="s">
        <v>386</v>
      </c>
    </row>
    <row r="89" spans="3:12" ht="15.75" thickBot="1">
      <c r="C89" s="130" t="s">
        <v>474</v>
      </c>
      <c r="D89" s="192"/>
      <c r="E89" s="145">
        <v>12</v>
      </c>
      <c r="F89" s="253">
        <f>HLOOKUP($C89,$BZ$2:$CM$3,2,0)</f>
        <v>29777.99</v>
      </c>
      <c r="G89" s="106">
        <f>D89*E89*F89</f>
        <v>0</v>
      </c>
      <c r="H89" s="159"/>
      <c r="I89" s="107" t="s">
        <v>484</v>
      </c>
      <c r="J89" s="107" t="str">
        <f>VLOOKUP(I89,Presupuesto!$B$11:$C$565,2,0)</f>
        <v>SUELDOS Y SALARIOS PERMANENTES</v>
      </c>
      <c r="K89" s="91" t="str">
        <f t="shared" si="2"/>
        <v>Posgrado</v>
      </c>
      <c r="L89" s="91" t="s">
        <v>386</v>
      </c>
    </row>
    <row r="90" spans="3:12">
      <c r="C90" s="164" t="s">
        <v>58</v>
      </c>
      <c r="D90" s="156"/>
      <c r="E90" s="147">
        <v>0</v>
      </c>
      <c r="F90" s="93">
        <f>IF(E89=0,"",(G89/E89)/12*E89)</f>
        <v>0</v>
      </c>
      <c r="G90" s="90">
        <f>F90</f>
        <v>0</v>
      </c>
      <c r="H90" s="157"/>
      <c r="I90" s="109" t="s">
        <v>504</v>
      </c>
      <c r="J90" s="109" t="str">
        <f>VLOOKUP(I90,Presupuesto!$B$11:$C$565,2,0)</f>
        <v>AGUINALDO Y DECIMO CUARTO MES</v>
      </c>
      <c r="K90" s="91" t="str">
        <f t="shared" si="2"/>
        <v>Posgrado</v>
      </c>
      <c r="L90" s="91" t="s">
        <v>386</v>
      </c>
    </row>
    <row r="91" spans="3:12" ht="15.75" thickBot="1">
      <c r="C91" s="165" t="s">
        <v>59</v>
      </c>
      <c r="D91" s="156"/>
      <c r="E91" s="147">
        <v>0</v>
      </c>
      <c r="F91" s="110">
        <f>IF(E89&lt;6,"",((E89-6)/12)*(G89/E89))</f>
        <v>0</v>
      </c>
      <c r="G91" s="90">
        <f>F91</f>
        <v>0</v>
      </c>
      <c r="H91" s="157"/>
      <c r="I91" s="94" t="s">
        <v>507</v>
      </c>
      <c r="J91" s="94" t="str">
        <f>VLOOKUP(I91,Presupuesto!$B$11:$C$565,2,0)</f>
        <v>DECIMOCUARTO MES</v>
      </c>
      <c r="K91" s="91" t="str">
        <f t="shared" si="2"/>
        <v>Posgrado</v>
      </c>
      <c r="L91" s="91" t="s">
        <v>386</v>
      </c>
    </row>
    <row r="92" spans="3:12" ht="15.75" thickBot="1">
      <c r="C92" s="130" t="s">
        <v>475</v>
      </c>
      <c r="D92" s="192"/>
      <c r="E92" s="145">
        <v>12</v>
      </c>
      <c r="F92" s="253">
        <f>HLOOKUP($C92,$BZ$2:$CM$3,2,0)</f>
        <v>27792.79</v>
      </c>
      <c r="G92" s="106">
        <f>D92*E92*F92</f>
        <v>0</v>
      </c>
      <c r="H92" s="159"/>
      <c r="I92" s="107" t="s">
        <v>484</v>
      </c>
      <c r="J92" s="107" t="str">
        <f>VLOOKUP(I92,Presupuesto!$B$11:$C$565,2,0)</f>
        <v>SUELDOS Y SALARIOS PERMANENTES</v>
      </c>
      <c r="K92" s="91" t="str">
        <f t="shared" si="2"/>
        <v>Posgrado</v>
      </c>
      <c r="L92" s="91" t="s">
        <v>386</v>
      </c>
    </row>
    <row r="93" spans="3:12">
      <c r="C93" s="164" t="s">
        <v>58</v>
      </c>
      <c r="D93" s="156"/>
      <c r="E93" s="147">
        <v>0</v>
      </c>
      <c r="F93" s="93">
        <f>IF(E92=0,"",(G92/E92)/12*E92)</f>
        <v>0</v>
      </c>
      <c r="G93" s="90">
        <f>F93</f>
        <v>0</v>
      </c>
      <c r="H93" s="157"/>
      <c r="I93" s="109" t="s">
        <v>504</v>
      </c>
      <c r="J93" s="109" t="str">
        <f>VLOOKUP(I93,Presupuesto!$B$11:$C$565,2,0)</f>
        <v>AGUINALDO Y DECIMO CUARTO MES</v>
      </c>
      <c r="K93" s="91" t="str">
        <f t="shared" si="2"/>
        <v>Posgrado</v>
      </c>
      <c r="L93" s="91" t="s">
        <v>386</v>
      </c>
    </row>
    <row r="94" spans="3:12" ht="15.75" thickBot="1">
      <c r="C94" s="165" t="s">
        <v>59</v>
      </c>
      <c r="D94" s="156"/>
      <c r="E94" s="147">
        <v>0</v>
      </c>
      <c r="F94" s="110">
        <f>IF(E92&lt;6,"",((E92-6)/12)*(G92/E92))</f>
        <v>0</v>
      </c>
      <c r="G94" s="90">
        <f>F94</f>
        <v>0</v>
      </c>
      <c r="H94" s="157"/>
      <c r="I94" s="94" t="s">
        <v>507</v>
      </c>
      <c r="J94" s="94" t="str">
        <f>VLOOKUP(I94,Presupuesto!$B$11:$C$565,2,0)</f>
        <v>DECIMOCUARTO MES</v>
      </c>
      <c r="K94" s="91" t="str">
        <f t="shared" si="2"/>
        <v>Posgrado</v>
      </c>
      <c r="L94" s="91" t="s">
        <v>386</v>
      </c>
    </row>
    <row r="95" spans="3:12" ht="15.75" thickBot="1">
      <c r="C95" s="130" t="s">
        <v>476</v>
      </c>
      <c r="D95" s="192"/>
      <c r="E95" s="145">
        <v>12</v>
      </c>
      <c r="F95" s="253">
        <f>HLOOKUP($C95,$BZ$2:$CM$3,2,0)</f>
        <v>18859.39</v>
      </c>
      <c r="G95" s="106">
        <f>D95*E95*F95</f>
        <v>0</v>
      </c>
      <c r="H95" s="159"/>
      <c r="I95" s="107" t="s">
        <v>484</v>
      </c>
      <c r="J95" s="107" t="str">
        <f>VLOOKUP(I95,Presupuesto!$B$11:$C$565,2,0)</f>
        <v>SUELDOS Y SALARIOS PERMANENTES</v>
      </c>
      <c r="K95" s="91" t="str">
        <f t="shared" si="2"/>
        <v>Posgrado</v>
      </c>
      <c r="L95" s="91" t="s">
        <v>386</v>
      </c>
    </row>
    <row r="96" spans="3:12">
      <c r="C96" s="164" t="s">
        <v>58</v>
      </c>
      <c r="D96" s="156"/>
      <c r="E96" s="147">
        <v>0</v>
      </c>
      <c r="F96" s="93">
        <f>IF(E95=0,"",(G95/E95)/12*E95)</f>
        <v>0</v>
      </c>
      <c r="G96" s="90">
        <f>F96</f>
        <v>0</v>
      </c>
      <c r="H96" s="157"/>
      <c r="I96" s="109" t="s">
        <v>504</v>
      </c>
      <c r="J96" s="109" t="str">
        <f>VLOOKUP(I96,Presupuesto!$B$11:$C$565,2,0)</f>
        <v>AGUINALDO Y DECIMO CUARTO MES</v>
      </c>
      <c r="K96" s="91" t="str">
        <f t="shared" si="2"/>
        <v>Posgrado</v>
      </c>
      <c r="L96" s="91" t="s">
        <v>386</v>
      </c>
    </row>
    <row r="97" spans="3:12" ht="15.75" thickBot="1">
      <c r="C97" s="165" t="s">
        <v>59</v>
      </c>
      <c r="D97" s="156"/>
      <c r="E97" s="147">
        <v>0</v>
      </c>
      <c r="F97" s="110">
        <f>IF(E95&lt;6,"",((E95-6)/12)*(G95/E95))</f>
        <v>0</v>
      </c>
      <c r="G97" s="90">
        <f>F97</f>
        <v>0</v>
      </c>
      <c r="H97" s="157"/>
      <c r="I97" s="94" t="s">
        <v>507</v>
      </c>
      <c r="J97" s="94" t="str">
        <f>VLOOKUP(I97,Presupuesto!$B$11:$C$565,2,0)</f>
        <v>DECIMOCUARTO MES</v>
      </c>
      <c r="K97" s="91" t="str">
        <f t="shared" si="2"/>
        <v>Posgrado</v>
      </c>
      <c r="L97" s="91" t="s">
        <v>386</v>
      </c>
    </row>
    <row r="98" spans="3:12" ht="15.75" thickBot="1">
      <c r="C98" s="130" t="s">
        <v>477</v>
      </c>
      <c r="D98" s="192"/>
      <c r="E98" s="145">
        <v>12</v>
      </c>
      <c r="F98" s="253">
        <f>HLOOKUP($C98,$BZ$2:$CM$3,2,0)</f>
        <v>17866.8</v>
      </c>
      <c r="G98" s="106">
        <f>D98*E98*F98</f>
        <v>0</v>
      </c>
      <c r="H98" s="159"/>
      <c r="I98" s="107" t="s">
        <v>484</v>
      </c>
      <c r="J98" s="107" t="str">
        <f>VLOOKUP(I98,Presupuesto!$B$11:$C$565,2,0)</f>
        <v>SUELDOS Y SALARIOS PERMANENTES</v>
      </c>
      <c r="K98" s="91" t="str">
        <f t="shared" si="2"/>
        <v>Posgrado</v>
      </c>
      <c r="L98" s="91" t="s">
        <v>386</v>
      </c>
    </row>
    <row r="99" spans="3:12">
      <c r="C99" s="164" t="s">
        <v>58</v>
      </c>
      <c r="D99" s="156"/>
      <c r="E99" s="147">
        <v>0</v>
      </c>
      <c r="F99" s="93">
        <f>IF(E98=0,"",(G98/E98)/12*E98)</f>
        <v>0</v>
      </c>
      <c r="G99" s="90">
        <f>F99</f>
        <v>0</v>
      </c>
      <c r="H99" s="157"/>
      <c r="I99" s="109" t="s">
        <v>504</v>
      </c>
      <c r="J99" s="109" t="str">
        <f>VLOOKUP(I99,Presupuesto!$B$11:$C$565,2,0)</f>
        <v>AGUINALDO Y DECIMO CUARTO MES</v>
      </c>
      <c r="K99" s="91" t="str">
        <f t="shared" si="2"/>
        <v>Posgrado</v>
      </c>
      <c r="L99" s="91" t="s">
        <v>386</v>
      </c>
    </row>
    <row r="100" spans="3:12" ht="15.75" thickBot="1">
      <c r="C100" s="165" t="s">
        <v>59</v>
      </c>
      <c r="D100" s="156"/>
      <c r="E100" s="147">
        <v>0</v>
      </c>
      <c r="F100" s="110">
        <f>IF(E98&lt;6,"",((E98-6)/12)*(G98/E98))</f>
        <v>0</v>
      </c>
      <c r="G100" s="90">
        <f>F100</f>
        <v>0</v>
      </c>
      <c r="H100" s="157"/>
      <c r="I100" s="94" t="s">
        <v>507</v>
      </c>
      <c r="J100" s="94" t="str">
        <f>VLOOKUP(I100,Presupuesto!$B$11:$C$565,2,0)</f>
        <v>DECIMOCUARTO MES</v>
      </c>
      <c r="K100" s="91" t="str">
        <f t="shared" si="2"/>
        <v>Posgrado</v>
      </c>
      <c r="L100" s="91" t="s">
        <v>386</v>
      </c>
    </row>
    <row r="101" spans="3:12" ht="15.75" thickBot="1">
      <c r="C101" s="130" t="s">
        <v>478</v>
      </c>
      <c r="D101" s="192"/>
      <c r="E101" s="145">
        <v>12</v>
      </c>
      <c r="F101" s="253">
        <f>HLOOKUP($C101,$BZ$2:$CM$3,2,0)</f>
        <v>13896.4</v>
      </c>
      <c r="G101" s="106">
        <f>D101*E101*F101</f>
        <v>0</v>
      </c>
      <c r="H101" s="159"/>
      <c r="I101" s="107" t="s">
        <v>484</v>
      </c>
      <c r="J101" s="107" t="str">
        <f>VLOOKUP(I101,Presupuesto!$B$11:$C$565,2,0)</f>
        <v>SUELDOS Y SALARIOS PERMANENTES</v>
      </c>
      <c r="K101" s="91" t="str">
        <f t="shared" si="2"/>
        <v>Posgrado</v>
      </c>
      <c r="L101" s="91" t="s">
        <v>386</v>
      </c>
    </row>
    <row r="102" spans="3:12">
      <c r="C102" s="164" t="s">
        <v>58</v>
      </c>
      <c r="D102" s="156"/>
      <c r="E102" s="147">
        <v>0</v>
      </c>
      <c r="F102" s="93">
        <f>IF(E101=0,"",(G101/E101)/12*E101)</f>
        <v>0</v>
      </c>
      <c r="G102" s="90">
        <f>F102</f>
        <v>0</v>
      </c>
      <c r="H102" s="157"/>
      <c r="I102" s="109" t="s">
        <v>504</v>
      </c>
      <c r="J102" s="109" t="str">
        <f>VLOOKUP(I102,Presupuesto!$B$11:$C$565,2,0)</f>
        <v>AGUINALDO Y DECIMO CUARTO MES</v>
      </c>
      <c r="K102" s="91" t="str">
        <f t="shared" si="2"/>
        <v>Posgrado</v>
      </c>
      <c r="L102" s="91" t="s">
        <v>386</v>
      </c>
    </row>
    <row r="103" spans="3:12" ht="15.75" thickBot="1">
      <c r="C103" s="165" t="s">
        <v>59</v>
      </c>
      <c r="D103" s="156"/>
      <c r="E103" s="147">
        <v>0</v>
      </c>
      <c r="F103" s="110">
        <f>IF(E101&lt;6,"",((E101-6)/12)*(G101/E101))</f>
        <v>0</v>
      </c>
      <c r="G103" s="90">
        <f>F103</f>
        <v>0</v>
      </c>
      <c r="H103" s="157"/>
      <c r="I103" s="94" t="s">
        <v>507</v>
      </c>
      <c r="J103" s="94" t="str">
        <f>VLOOKUP(I103,Presupuesto!$B$11:$C$565,2,0)</f>
        <v>DECIMOCUARTO MES</v>
      </c>
      <c r="K103" s="91" t="str">
        <f t="shared" si="2"/>
        <v>Posgrado</v>
      </c>
      <c r="L103" s="91" t="s">
        <v>386</v>
      </c>
    </row>
    <row r="104" spans="3:12" ht="15.75" thickBot="1">
      <c r="C104" s="130" t="s">
        <v>479</v>
      </c>
      <c r="D104" s="192"/>
      <c r="E104" s="145">
        <v>12</v>
      </c>
      <c r="F104" s="253">
        <f>HLOOKUP($C104,$BZ$2:$CM$3,2,0)</f>
        <v>15004.09</v>
      </c>
      <c r="G104" s="106">
        <f>D104*E104*F104</f>
        <v>0</v>
      </c>
      <c r="H104" s="159"/>
      <c r="I104" s="107" t="s">
        <v>484</v>
      </c>
      <c r="J104" s="107" t="str">
        <f>VLOOKUP(I104,Presupuesto!$B$11:$C$565,2,0)</f>
        <v>SUELDOS Y SALARIOS PERMANENTES</v>
      </c>
      <c r="K104" s="91" t="str">
        <f t="shared" si="2"/>
        <v>Posgrado</v>
      </c>
      <c r="L104" s="91" t="s">
        <v>386</v>
      </c>
    </row>
    <row r="105" spans="3:12">
      <c r="C105" s="164" t="s">
        <v>58</v>
      </c>
      <c r="D105" s="156"/>
      <c r="E105" s="147">
        <v>0</v>
      </c>
      <c r="F105" s="93">
        <f>IF(E104=0,"",(G104/E104)/12*E104)</f>
        <v>0</v>
      </c>
      <c r="G105" s="90">
        <f>F105</f>
        <v>0</v>
      </c>
      <c r="H105" s="157"/>
      <c r="I105" s="109" t="s">
        <v>504</v>
      </c>
      <c r="J105" s="109" t="str">
        <f>VLOOKUP(I105,Presupuesto!$B$11:$C$565,2,0)</f>
        <v>AGUINALDO Y DECIMO CUARTO MES</v>
      </c>
      <c r="K105" s="91" t="str">
        <f t="shared" si="2"/>
        <v>Posgrado</v>
      </c>
      <c r="L105" s="91" t="s">
        <v>386</v>
      </c>
    </row>
    <row r="106" spans="3:12" ht="15.75" thickBot="1">
      <c r="C106" s="165" t="s">
        <v>59</v>
      </c>
      <c r="D106" s="156"/>
      <c r="E106" s="147">
        <v>0</v>
      </c>
      <c r="F106" s="110">
        <f>IF(E104&lt;6,"",((E104-6)/12)*(G104/E104))</f>
        <v>0</v>
      </c>
      <c r="G106" s="90">
        <f>F106</f>
        <v>0</v>
      </c>
      <c r="H106" s="157"/>
      <c r="I106" s="94" t="s">
        <v>507</v>
      </c>
      <c r="J106" s="94" t="str">
        <f>VLOOKUP(I106,Presupuesto!$B$11:$C$565,2,0)</f>
        <v>DECIMOCUARTO MES</v>
      </c>
      <c r="K106" s="91" t="str">
        <f t="shared" si="2"/>
        <v>Posgrado</v>
      </c>
      <c r="L106" s="91" t="s">
        <v>386</v>
      </c>
    </row>
    <row r="107" spans="3:12" ht="15.75" thickBot="1">
      <c r="C107" s="130" t="s">
        <v>480</v>
      </c>
      <c r="D107" s="192"/>
      <c r="E107" s="145">
        <v>12</v>
      </c>
      <c r="F107" s="253">
        <f>HLOOKUP($C107,$BZ$2:$CM$3,2,0)</f>
        <v>13238.9</v>
      </c>
      <c r="G107" s="106">
        <f>D107*E107*F107</f>
        <v>0</v>
      </c>
      <c r="H107" s="159"/>
      <c r="I107" s="107" t="s">
        <v>484</v>
      </c>
      <c r="J107" s="107" t="str">
        <f>VLOOKUP(I107,Presupuesto!$B$11:$C$565,2,0)</f>
        <v>SUELDOS Y SALARIOS PERMANENTES</v>
      </c>
      <c r="K107" s="91" t="str">
        <f t="shared" si="2"/>
        <v>Posgrado</v>
      </c>
      <c r="L107" s="91" t="s">
        <v>386</v>
      </c>
    </row>
    <row r="108" spans="3:12">
      <c r="C108" s="164" t="s">
        <v>58</v>
      </c>
      <c r="D108" s="156"/>
      <c r="E108" s="147">
        <v>0</v>
      </c>
      <c r="F108" s="93">
        <f>IF(E107=0,"",(G107/E107)/12*E107)</f>
        <v>0</v>
      </c>
      <c r="G108" s="90">
        <f>F108</f>
        <v>0</v>
      </c>
      <c r="H108" s="157"/>
      <c r="I108" s="109" t="s">
        <v>504</v>
      </c>
      <c r="J108" s="109" t="str">
        <f>VLOOKUP(I108,Presupuesto!$B$11:$C$565,2,0)</f>
        <v>AGUINALDO Y DECIMO CUARTO MES</v>
      </c>
      <c r="K108" s="91" t="str">
        <f t="shared" si="2"/>
        <v>Posgrado</v>
      </c>
      <c r="L108" s="91" t="s">
        <v>386</v>
      </c>
    </row>
    <row r="109" spans="3:12" ht="15.75" thickBot="1">
      <c r="C109" s="165" t="s">
        <v>59</v>
      </c>
      <c r="D109" s="156"/>
      <c r="E109" s="147">
        <v>0</v>
      </c>
      <c r="F109" s="110">
        <f>IF(E107&lt;6,"",((E107-6)/12)*(G107/E107))</f>
        <v>0</v>
      </c>
      <c r="G109" s="90">
        <f>F109</f>
        <v>0</v>
      </c>
      <c r="H109" s="157"/>
      <c r="I109" s="94" t="s">
        <v>507</v>
      </c>
      <c r="J109" s="94" t="str">
        <f>VLOOKUP(I109,Presupuesto!$B$11:$C$565,2,0)</f>
        <v>DECIMOCUARTO MES</v>
      </c>
      <c r="K109" s="91" t="str">
        <f t="shared" si="2"/>
        <v>Posgrado</v>
      </c>
      <c r="L109" s="91" t="s">
        <v>386</v>
      </c>
    </row>
    <row r="110" spans="3:12" ht="15.75" thickBot="1">
      <c r="C110" s="130" t="s">
        <v>481</v>
      </c>
      <c r="D110" s="192"/>
      <c r="E110" s="145">
        <v>12</v>
      </c>
      <c r="F110" s="253">
        <f>HLOOKUP($C110,$BZ$2:$CM$3,2,0)</f>
        <v>12356.31</v>
      </c>
      <c r="G110" s="106">
        <f>D110*E110*F110</f>
        <v>0</v>
      </c>
      <c r="H110" s="159"/>
      <c r="I110" s="107" t="s">
        <v>484</v>
      </c>
      <c r="J110" s="107" t="str">
        <f>VLOOKUP(I110,Presupuesto!$B$11:$C$565,2,0)</f>
        <v>SUELDOS Y SALARIOS PERMANENTES</v>
      </c>
      <c r="K110" s="91" t="str">
        <f t="shared" ref="K110:K127" si="3">$K$77</f>
        <v>Posgrado</v>
      </c>
      <c r="L110" s="91" t="s">
        <v>386</v>
      </c>
    </row>
    <row r="111" spans="3:12">
      <c r="C111" s="164" t="s">
        <v>58</v>
      </c>
      <c r="D111" s="156"/>
      <c r="E111" s="147">
        <v>0</v>
      </c>
      <c r="F111" s="93">
        <f>IF(E110=0,"",(G110/E110)/12*E110)</f>
        <v>0</v>
      </c>
      <c r="G111" s="90">
        <f>F111</f>
        <v>0</v>
      </c>
      <c r="H111" s="157"/>
      <c r="I111" s="109" t="s">
        <v>504</v>
      </c>
      <c r="J111" s="109" t="str">
        <f>VLOOKUP(I111,Presupuesto!$B$11:$C$565,2,0)</f>
        <v>AGUINALDO Y DECIMO CUARTO MES</v>
      </c>
      <c r="K111" s="91" t="str">
        <f t="shared" si="3"/>
        <v>Posgrado</v>
      </c>
      <c r="L111" s="91" t="s">
        <v>386</v>
      </c>
    </row>
    <row r="112" spans="3:12" ht="15.75" thickBot="1">
      <c r="C112" s="165" t="s">
        <v>59</v>
      </c>
      <c r="D112" s="156"/>
      <c r="E112" s="147">
        <v>0</v>
      </c>
      <c r="F112" s="110">
        <f>IF(E110&lt;6,"",((E110-6)/12)*(G110/E110))</f>
        <v>0</v>
      </c>
      <c r="G112" s="90">
        <f>F112</f>
        <v>0</v>
      </c>
      <c r="H112" s="157"/>
      <c r="I112" s="94" t="s">
        <v>507</v>
      </c>
      <c r="J112" s="94" t="str">
        <f>VLOOKUP(I112,Presupuesto!$B$11:$C$565,2,0)</f>
        <v>DECIMOCUARTO MES</v>
      </c>
      <c r="K112" s="91" t="str">
        <f t="shared" si="3"/>
        <v>Posgrado</v>
      </c>
      <c r="L112" s="91" t="s">
        <v>386</v>
      </c>
    </row>
    <row r="113" spans="3:12" ht="15.75" thickBot="1">
      <c r="C113" s="130" t="s">
        <v>482</v>
      </c>
      <c r="D113" s="192"/>
      <c r="E113" s="145">
        <v>12</v>
      </c>
      <c r="F113" s="253">
        <f>HLOOKUP($C113,$BZ$2:$CM$3,2,0)</f>
        <v>463.22</v>
      </c>
      <c r="G113" s="106">
        <f>D113*E113*F113</f>
        <v>0</v>
      </c>
      <c r="H113" s="159"/>
      <c r="I113" s="107" t="s">
        <v>484</v>
      </c>
      <c r="J113" s="107" t="str">
        <f>VLOOKUP(I113,Presupuesto!$B$11:$C$565,2,0)</f>
        <v>SUELDOS Y SALARIOS PERMANENTES</v>
      </c>
      <c r="K113" s="91" t="str">
        <f t="shared" si="3"/>
        <v>Posgrado</v>
      </c>
      <c r="L113" s="91" t="s">
        <v>386</v>
      </c>
    </row>
    <row r="114" spans="3:12">
      <c r="C114" s="164" t="s">
        <v>58</v>
      </c>
      <c r="D114" s="156"/>
      <c r="E114" s="147">
        <v>0</v>
      </c>
      <c r="F114" s="93">
        <f>IF(E113=0,"",(G113/E113)/12*E113)</f>
        <v>0</v>
      </c>
      <c r="G114" s="90">
        <f>F114</f>
        <v>0</v>
      </c>
      <c r="H114" s="157"/>
      <c r="I114" s="109" t="s">
        <v>504</v>
      </c>
      <c r="J114" s="109" t="str">
        <f>VLOOKUP(I114,Presupuesto!$B$11:$C$565,2,0)</f>
        <v>AGUINALDO Y DECIMO CUARTO MES</v>
      </c>
      <c r="K114" s="91" t="str">
        <f t="shared" si="3"/>
        <v>Posgrado</v>
      </c>
      <c r="L114" s="91" t="s">
        <v>386</v>
      </c>
    </row>
    <row r="115" spans="3:12" ht="15.75" thickBot="1">
      <c r="C115" s="165" t="s">
        <v>59</v>
      </c>
      <c r="D115" s="156"/>
      <c r="E115" s="147">
        <v>0</v>
      </c>
      <c r="F115" s="110">
        <f>IF(E113&lt;6,"",((E113-6)/12)*(G113/E113))</f>
        <v>0</v>
      </c>
      <c r="G115" s="90">
        <f>F115</f>
        <v>0</v>
      </c>
      <c r="H115" s="157"/>
      <c r="I115" s="94" t="s">
        <v>507</v>
      </c>
      <c r="J115" s="94" t="str">
        <f>VLOOKUP(I115,Presupuesto!$B$11:$C$565,2,0)</f>
        <v>DECIMOCUARTO MES</v>
      </c>
      <c r="K115" s="91" t="str">
        <f t="shared" si="3"/>
        <v>Posgrado</v>
      </c>
      <c r="L115" s="91" t="s">
        <v>386</v>
      </c>
    </row>
    <row r="116" spans="3:12" ht="15.75" thickBot="1">
      <c r="C116" s="130" t="s">
        <v>483</v>
      </c>
      <c r="D116" s="192"/>
      <c r="E116" s="145">
        <v>12</v>
      </c>
      <c r="F116" s="253">
        <f>HLOOKUP($C116,$BZ$2:$CM$3,2,0)</f>
        <v>2007.3</v>
      </c>
      <c r="G116" s="106">
        <f>D116*E116*F116</f>
        <v>0</v>
      </c>
      <c r="H116" s="159"/>
      <c r="I116" s="107" t="s">
        <v>484</v>
      </c>
      <c r="J116" s="107" t="str">
        <f>VLOOKUP(I116,Presupuesto!$B$11:$C$565,2,0)</f>
        <v>SUELDOS Y SALARIOS PERMANENTES</v>
      </c>
      <c r="K116" s="91" t="str">
        <f t="shared" si="3"/>
        <v>Posgrado</v>
      </c>
      <c r="L116" s="91" t="s">
        <v>386</v>
      </c>
    </row>
    <row r="117" spans="3:12">
      <c r="C117" s="164" t="s">
        <v>58</v>
      </c>
      <c r="D117" s="156"/>
      <c r="E117" s="147">
        <v>0</v>
      </c>
      <c r="F117" s="93">
        <f>IF(E116=0,"",(G116/E116)/12*E116)</f>
        <v>0</v>
      </c>
      <c r="G117" s="90">
        <f>F117</f>
        <v>0</v>
      </c>
      <c r="H117" s="157"/>
      <c r="I117" s="109" t="s">
        <v>504</v>
      </c>
      <c r="J117" s="109" t="str">
        <f>VLOOKUP(I117,Presupuesto!$B$11:$C$565,2,0)</f>
        <v>AGUINALDO Y DECIMO CUARTO MES</v>
      </c>
      <c r="K117" s="91" t="str">
        <f t="shared" si="3"/>
        <v>Posgrado</v>
      </c>
      <c r="L117" s="91" t="s">
        <v>386</v>
      </c>
    </row>
    <row r="118" spans="3:12" ht="15.75" thickBot="1">
      <c r="C118" s="165" t="s">
        <v>59</v>
      </c>
      <c r="D118" s="156"/>
      <c r="E118" s="147">
        <v>0</v>
      </c>
      <c r="F118" s="110">
        <f>IF(E116&lt;6,"",((E116-6)/12)*(G116/E116))</f>
        <v>0</v>
      </c>
      <c r="G118" s="90">
        <f>F118</f>
        <v>0</v>
      </c>
      <c r="H118" s="157"/>
      <c r="I118" s="94" t="s">
        <v>507</v>
      </c>
      <c r="J118" s="94" t="str">
        <f>VLOOKUP(I118,Presupuesto!$B$11:$C$565,2,0)</f>
        <v>DECIMOCUARTO MES</v>
      </c>
      <c r="K118" s="91" t="str">
        <f t="shared" si="3"/>
        <v>Posgrado</v>
      </c>
      <c r="L118" s="91" t="s">
        <v>386</v>
      </c>
    </row>
    <row r="119" spans="3:12" ht="15.75" thickBot="1">
      <c r="C119" s="133" t="s">
        <v>83</v>
      </c>
      <c r="D119" s="192"/>
      <c r="E119" s="145">
        <v>12</v>
      </c>
      <c r="F119" s="132">
        <v>30000</v>
      </c>
      <c r="G119" s="106">
        <f>D119*E119*F119</f>
        <v>0</v>
      </c>
      <c r="H119" s="159"/>
      <c r="I119" s="107" t="s">
        <v>552</v>
      </c>
      <c r="J119" s="107" t="str">
        <f>VLOOKUP(I119,Presupuesto!$B$11:$C$565,2,0)</f>
        <v>CONTRATOS ESPECIALES</v>
      </c>
      <c r="K119" s="91" t="str">
        <f t="shared" si="3"/>
        <v>Posgrado</v>
      </c>
      <c r="L119" s="91" t="s">
        <v>386</v>
      </c>
    </row>
    <row r="120" spans="3:12">
      <c r="C120" s="164" t="s">
        <v>58</v>
      </c>
      <c r="D120" s="156"/>
      <c r="E120" s="147">
        <v>0</v>
      </c>
      <c r="F120" s="110">
        <f>IF(E119=0,"",(G119/E119)/12*E119)</f>
        <v>0</v>
      </c>
      <c r="G120" s="90">
        <f>F120</f>
        <v>0</v>
      </c>
      <c r="H120" s="157"/>
      <c r="I120" s="94" t="s">
        <v>552</v>
      </c>
      <c r="J120" s="94" t="str">
        <f>VLOOKUP(I120,Presupuesto!$B$11:$C$565,2,0)</f>
        <v>CONTRATOS ESPECIALES</v>
      </c>
      <c r="K120" s="91" t="str">
        <f t="shared" si="3"/>
        <v>Posgrado</v>
      </c>
      <c r="L120" s="91" t="s">
        <v>385</v>
      </c>
    </row>
    <row r="121" spans="3:12" ht="15.75" thickBot="1">
      <c r="C121" s="165" t="s">
        <v>59</v>
      </c>
      <c r="D121" s="156"/>
      <c r="E121" s="147">
        <v>0</v>
      </c>
      <c r="F121" s="93">
        <f>IF(E119&lt;6,"",((E119-6)/12)*(G119/E119))</f>
        <v>0</v>
      </c>
      <c r="G121" s="90">
        <f>F121</f>
        <v>0</v>
      </c>
      <c r="H121" s="157"/>
      <c r="I121" s="94" t="s">
        <v>552</v>
      </c>
      <c r="J121" s="94" t="str">
        <f>VLOOKUP(I121,Presupuesto!$B$11:$C$565,2,0)</f>
        <v>CONTRATOS ESPECIALES</v>
      </c>
      <c r="K121" s="91" t="str">
        <f t="shared" si="3"/>
        <v>Posgrado</v>
      </c>
      <c r="L121" s="91" t="s">
        <v>390</v>
      </c>
    </row>
    <row r="122" spans="3:12" ht="15.75" thickBot="1">
      <c r="C122" s="133" t="s">
        <v>60</v>
      </c>
      <c r="D122" s="192"/>
      <c r="E122" s="145">
        <v>12</v>
      </c>
      <c r="F122" s="111">
        <v>30000</v>
      </c>
      <c r="G122" s="106">
        <f>D122*E122*F122</f>
        <v>0</v>
      </c>
      <c r="H122" s="159"/>
      <c r="I122" s="107" t="s">
        <v>693</v>
      </c>
      <c r="J122" s="107" t="str">
        <f>VLOOKUP(I122,Presupuesto!$B$11:$C$565,2,0)</f>
        <v>OTROS SERVICIOS TECNICOS Y PROFESIONALES</v>
      </c>
      <c r="K122" s="91" t="str">
        <f t="shared" si="3"/>
        <v>Posgrado</v>
      </c>
      <c r="L122" s="91" t="s">
        <v>385</v>
      </c>
    </row>
    <row r="123" spans="3:12">
      <c r="C123" s="164" t="s">
        <v>58</v>
      </c>
      <c r="D123" s="156"/>
      <c r="E123" s="147">
        <v>0</v>
      </c>
      <c r="F123" s="93">
        <v>0</v>
      </c>
      <c r="G123" s="90">
        <f>F123</f>
        <v>0</v>
      </c>
      <c r="H123" s="157"/>
      <c r="I123" s="94" t="s">
        <v>693</v>
      </c>
      <c r="J123" s="94" t="str">
        <f>VLOOKUP(I123,Presupuesto!$B$11:$C$565,2,0)</f>
        <v>OTROS SERVICIOS TECNICOS Y PROFESIONALES</v>
      </c>
      <c r="K123" s="91" t="str">
        <f t="shared" si="3"/>
        <v>Posgrado</v>
      </c>
      <c r="L123" s="91" t="s">
        <v>385</v>
      </c>
    </row>
    <row r="124" spans="3:12" ht="15.75" thickBot="1">
      <c r="C124" s="165" t="s">
        <v>59</v>
      </c>
      <c r="D124" s="156"/>
      <c r="E124" s="147">
        <v>0</v>
      </c>
      <c r="F124" s="93">
        <v>0</v>
      </c>
      <c r="G124" s="90">
        <f>F124</f>
        <v>0</v>
      </c>
      <c r="H124" s="157"/>
      <c r="I124" s="94" t="s">
        <v>693</v>
      </c>
      <c r="J124" s="94" t="str">
        <f>VLOOKUP(I124,Presupuesto!$B$11:$C$565,2,0)</f>
        <v>OTROS SERVICIOS TECNICOS Y PROFESIONALES</v>
      </c>
      <c r="K124" s="91" t="str">
        <f t="shared" si="3"/>
        <v>Posgrado</v>
      </c>
      <c r="L124" s="91" t="s">
        <v>385</v>
      </c>
    </row>
    <row r="125" spans="3:12" ht="15.75" thickBot="1">
      <c r="C125" s="133" t="s">
        <v>61</v>
      </c>
      <c r="D125" s="192"/>
      <c r="E125" s="145">
        <v>12</v>
      </c>
      <c r="F125" s="111">
        <v>30000</v>
      </c>
      <c r="G125" s="106">
        <f>D125*E125*F125</f>
        <v>0</v>
      </c>
      <c r="H125" s="159"/>
      <c r="I125" s="107" t="s">
        <v>484</v>
      </c>
      <c r="J125" s="107" t="str">
        <f>VLOOKUP(I125,Presupuesto!$B$11:$C$565,2,0)</f>
        <v>SUELDOS Y SALARIOS PERMANENTES</v>
      </c>
      <c r="K125" s="91" t="str">
        <f t="shared" si="3"/>
        <v>Posgrado</v>
      </c>
      <c r="L125" s="91" t="s">
        <v>385</v>
      </c>
    </row>
    <row r="126" spans="3:12">
      <c r="C126" s="164" t="s">
        <v>58</v>
      </c>
      <c r="D126" s="162"/>
      <c r="E126" s="124">
        <v>0</v>
      </c>
      <c r="F126" s="112">
        <f>IF(E125=0,"",(G125/E125)/12*E125)</f>
        <v>0</v>
      </c>
      <c r="G126" s="113">
        <f>F126</f>
        <v>0</v>
      </c>
      <c r="H126" s="157"/>
      <c r="I126" s="94" t="s">
        <v>504</v>
      </c>
      <c r="J126" s="94" t="str">
        <f>VLOOKUP(I126,Presupuesto!$B$11:$C$565,2,0)</f>
        <v>AGUINALDO Y DECIMO CUARTO MES</v>
      </c>
      <c r="K126" s="91" t="str">
        <f t="shared" si="3"/>
        <v>Posgrado</v>
      </c>
      <c r="L126" s="91" t="s">
        <v>385</v>
      </c>
    </row>
    <row r="127" spans="3:12" ht="15.75" thickBot="1">
      <c r="C127" s="166" t="s">
        <v>59</v>
      </c>
      <c r="D127" s="155"/>
      <c r="E127" s="125">
        <v>0</v>
      </c>
      <c r="F127" s="98">
        <f>IF(E125&lt;6,"",((E125-6)/12)*(G125/E125))</f>
        <v>0</v>
      </c>
      <c r="G127" s="98">
        <f>F127</f>
        <v>0</v>
      </c>
      <c r="H127" s="155"/>
      <c r="I127" s="99" t="s">
        <v>507</v>
      </c>
      <c r="J127" s="117" t="str">
        <f>VLOOKUP(I127,Presupuesto!$B$11:$C$565,2,0)</f>
        <v>DECIMOCUARTO MES</v>
      </c>
      <c r="K127" s="99" t="str">
        <f t="shared" si="3"/>
        <v>Posgrado</v>
      </c>
      <c r="L127" s="117" t="s">
        <v>385</v>
      </c>
    </row>
    <row r="129" spans="3:12" ht="15.75" thickBot="1">
      <c r="K129" s="146"/>
    </row>
    <row r="130" spans="3:12" ht="15.75" thickBot="1">
      <c r="C130" s="68" t="s">
        <v>43</v>
      </c>
      <c r="D130" s="30">
        <f>SUM(G137:G187)</f>
        <v>0</v>
      </c>
      <c r="E130" s="86"/>
      <c r="F130" s="86"/>
      <c r="G130" s="86"/>
      <c r="H130" s="70"/>
      <c r="I130" s="70"/>
      <c r="J130" s="70"/>
      <c r="K130" s="146"/>
    </row>
    <row r="131" spans="3:12">
      <c r="D131" s="31"/>
      <c r="E131" s="86"/>
      <c r="F131" s="86"/>
      <c r="G131" s="86"/>
      <c r="H131" s="70"/>
      <c r="I131" s="70"/>
      <c r="J131" s="70"/>
      <c r="K131" s="146"/>
    </row>
    <row r="132" spans="3:12">
      <c r="D132" s="31"/>
      <c r="E132" s="86"/>
      <c r="F132" s="86"/>
      <c r="G132" s="86"/>
      <c r="H132" s="70"/>
      <c r="I132" s="70"/>
      <c r="J132" s="70"/>
      <c r="K132" s="146"/>
    </row>
    <row r="133" spans="3:12" ht="15.75">
      <c r="C133" s="195" t="s">
        <v>383</v>
      </c>
      <c r="D133" s="279"/>
      <c r="E133" s="86"/>
      <c r="F133" s="86"/>
      <c r="G133" s="86"/>
      <c r="H133" s="70"/>
      <c r="I133" s="70"/>
      <c r="J133" s="70"/>
      <c r="K133" s="146"/>
    </row>
    <row r="134" spans="3:12" ht="18.75">
      <c r="C134" s="197" t="e">
        <f>IFERROR(VLOOKUP(D133,#REF!,2,FALSE),IFERROR(VLOOKUP(D133,'2. Investigación Científica'!$E:$F,2,FALSE),IFERROR(VLOOKUP(D133,#REF!,2,FALSE),IFERROR(VLOOKUP(D133,#REF!,2,FALSE),IFERROR(VLOOKUP(D133,#REF!,2,FALSE),IFERROR(VLOOKUP(D133,'11. Gestion Administrativa'!$E:$F,2,FALSE),IFERROR(VLOOKUP(D133,#REF!,2,FALSE),IFERROR(VLOOKUP(D133,#REF!,2,FALSE),IFERROR(VLOOKUP(D133,#REF!,2,FALSE),IFERROR(VLOOKUP(D133,#REF!,2,FALSE),IFERROR(VLOOKUP(D133,#REF!,2,FALSE),IFERROR(VLOOKUP(D133,#REF!,2,FALSE),IFERROR(VLOOKUP(D133,#REF!,2,FALSE),IFERROR(VLOOKUP(D133,#REF!,2,FALSE),IFERROR(VLOOKUP(D133,#REF!,2,FALSE),IFERROR(VLOOKUP(D133,#REF!,2,FALSE),VLOOKUP(D133,#REF!,2,0)))))))))))))))))</f>
        <v>#REF!</v>
      </c>
      <c r="D134" s="31"/>
      <c r="E134" s="86"/>
      <c r="F134" s="86"/>
      <c r="G134" s="86"/>
      <c r="H134" s="70"/>
      <c r="I134" s="70"/>
      <c r="J134" s="70"/>
      <c r="K134" s="146"/>
    </row>
    <row r="135" spans="3:12" ht="15.75" thickBot="1">
      <c r="C135" s="170"/>
      <c r="D135" s="31"/>
      <c r="E135" s="86"/>
      <c r="F135" s="86"/>
      <c r="G135" s="86"/>
      <c r="H135" s="70"/>
      <c r="I135" s="70"/>
      <c r="J135" s="70"/>
      <c r="K135" s="146"/>
    </row>
    <row r="136" spans="3:12" ht="30.75" thickBot="1">
      <c r="C136" s="127" t="s">
        <v>44</v>
      </c>
      <c r="D136" s="131" t="s">
        <v>55</v>
      </c>
      <c r="E136" s="163" t="s">
        <v>56</v>
      </c>
      <c r="F136" s="131" t="s">
        <v>57</v>
      </c>
      <c r="G136" s="128" t="s">
        <v>27</v>
      </c>
      <c r="H136" s="126" t="s">
        <v>122</v>
      </c>
      <c r="I136" s="129" t="s">
        <v>46</v>
      </c>
      <c r="J136" s="129" t="s">
        <v>123</v>
      </c>
      <c r="K136" s="129" t="s">
        <v>401</v>
      </c>
      <c r="L136" s="129" t="s">
        <v>402</v>
      </c>
    </row>
    <row r="137" spans="3:12" ht="15.75" thickBot="1">
      <c r="C137" s="130" t="s">
        <v>470</v>
      </c>
      <c r="D137" s="192"/>
      <c r="E137" s="145">
        <v>12</v>
      </c>
      <c r="F137" s="253">
        <f>HLOOKUP($C137,$BZ$2:$CM$3,2,0)</f>
        <v>43674.39</v>
      </c>
      <c r="G137" s="106">
        <f>D137*E137*F137</f>
        <v>0</v>
      </c>
      <c r="H137" s="159"/>
      <c r="I137" s="107" t="s">
        <v>484</v>
      </c>
      <c r="J137" s="107" t="str">
        <f>VLOOKUP(I137,Presupuesto!$B$11:$C$565,2,0)</f>
        <v>SUELDOS Y SALARIOS PERMANENTES</v>
      </c>
      <c r="K137" s="205" t="s">
        <v>1359</v>
      </c>
      <c r="L137" s="91" t="s">
        <v>385</v>
      </c>
    </row>
    <row r="138" spans="3:12">
      <c r="C138" s="164" t="s">
        <v>58</v>
      </c>
      <c r="D138" s="156"/>
      <c r="E138" s="147">
        <v>0</v>
      </c>
      <c r="F138" s="93">
        <f>IF(E137=0,"",(G137/E137)/12*E137)</f>
        <v>0</v>
      </c>
      <c r="G138" s="90">
        <f>F138</f>
        <v>0</v>
      </c>
      <c r="H138" s="157"/>
      <c r="I138" s="109" t="s">
        <v>504</v>
      </c>
      <c r="J138" s="109" t="str">
        <f>VLOOKUP(I138,Presupuesto!$B$11:$C$565,2,0)</f>
        <v>AGUINALDO Y DECIMO CUARTO MES</v>
      </c>
      <c r="K138" s="91" t="str">
        <f t="shared" ref="K138:K169" si="4">$K$137</f>
        <v>Posgrado</v>
      </c>
      <c r="L138" s="91" t="s">
        <v>403</v>
      </c>
    </row>
    <row r="139" spans="3:12" ht="15.75" thickBot="1">
      <c r="C139" s="165" t="s">
        <v>59</v>
      </c>
      <c r="D139" s="156"/>
      <c r="E139" s="147">
        <v>0</v>
      </c>
      <c r="F139" s="110">
        <f>IF(E137&lt;6,"",((E137-6)/12)*(G137/E137))</f>
        <v>0</v>
      </c>
      <c r="G139" s="90">
        <f>F139</f>
        <v>0</v>
      </c>
      <c r="H139" s="157"/>
      <c r="I139" s="94" t="s">
        <v>507</v>
      </c>
      <c r="J139" s="94" t="str">
        <f>VLOOKUP(I139,Presupuesto!$B$11:$C$565,2,0)</f>
        <v>DECIMOCUARTO MES</v>
      </c>
      <c r="K139" s="91" t="str">
        <f t="shared" si="4"/>
        <v>Posgrado</v>
      </c>
      <c r="L139" s="91" t="s">
        <v>386</v>
      </c>
    </row>
    <row r="140" spans="3:12" ht="15.75" thickBot="1">
      <c r="C140" s="130" t="s">
        <v>471</v>
      </c>
      <c r="D140" s="192"/>
      <c r="E140" s="145">
        <v>12</v>
      </c>
      <c r="F140" s="253">
        <f>HLOOKUP($C140,$BZ$2:$CM$3,2,0)</f>
        <v>39703.99</v>
      </c>
      <c r="G140" s="106">
        <f>D140*E140*F140</f>
        <v>0</v>
      </c>
      <c r="H140" s="159"/>
      <c r="I140" s="107" t="s">
        <v>484</v>
      </c>
      <c r="J140" s="107" t="str">
        <f>VLOOKUP(I140,Presupuesto!$B$11:$C$565,2,0)</f>
        <v>SUELDOS Y SALARIOS PERMANENTES</v>
      </c>
      <c r="K140" s="91" t="str">
        <f t="shared" si="4"/>
        <v>Posgrado</v>
      </c>
      <c r="L140" s="91" t="s">
        <v>386</v>
      </c>
    </row>
    <row r="141" spans="3:12">
      <c r="C141" s="164" t="s">
        <v>58</v>
      </c>
      <c r="D141" s="156"/>
      <c r="E141" s="147">
        <v>0</v>
      </c>
      <c r="F141" s="93">
        <f>IF(E140=0,"",(G140/E140)/12*E140)</f>
        <v>0</v>
      </c>
      <c r="G141" s="90">
        <f>F141</f>
        <v>0</v>
      </c>
      <c r="H141" s="157"/>
      <c r="I141" s="109" t="s">
        <v>504</v>
      </c>
      <c r="J141" s="109" t="str">
        <f>VLOOKUP(I141,Presupuesto!$B$11:$C$565,2,0)</f>
        <v>AGUINALDO Y DECIMO CUARTO MES</v>
      </c>
      <c r="K141" s="91" t="str">
        <f t="shared" si="4"/>
        <v>Posgrado</v>
      </c>
      <c r="L141" s="91" t="s">
        <v>386</v>
      </c>
    </row>
    <row r="142" spans="3:12" ht="15.75" thickBot="1">
      <c r="C142" s="165" t="s">
        <v>59</v>
      </c>
      <c r="D142" s="156"/>
      <c r="E142" s="147">
        <v>0</v>
      </c>
      <c r="F142" s="110">
        <f>IF(E140&lt;6,"",((E140-6)/12)*(G140/E140))</f>
        <v>0</v>
      </c>
      <c r="G142" s="90">
        <f>F142</f>
        <v>0</v>
      </c>
      <c r="H142" s="157"/>
      <c r="I142" s="94" t="s">
        <v>507</v>
      </c>
      <c r="J142" s="94" t="str">
        <f>VLOOKUP(I142,Presupuesto!$B$11:$C$565,2,0)</f>
        <v>DECIMOCUARTO MES</v>
      </c>
      <c r="K142" s="91" t="str">
        <f t="shared" si="4"/>
        <v>Posgrado</v>
      </c>
      <c r="L142" s="91" t="s">
        <v>386</v>
      </c>
    </row>
    <row r="143" spans="3:12" ht="15.75" thickBot="1">
      <c r="C143" s="130" t="s">
        <v>472</v>
      </c>
      <c r="D143" s="192"/>
      <c r="E143" s="145">
        <v>12</v>
      </c>
      <c r="F143" s="253">
        <f>HLOOKUP($C143,$BZ$2:$CM$3,2,0)</f>
        <v>35733.589999999997</v>
      </c>
      <c r="G143" s="106">
        <f>D143*E143*F143</f>
        <v>0</v>
      </c>
      <c r="H143" s="159"/>
      <c r="I143" s="107" t="s">
        <v>484</v>
      </c>
      <c r="J143" s="107" t="str">
        <f>VLOOKUP(I143,Presupuesto!$B$11:$C$565,2,0)</f>
        <v>SUELDOS Y SALARIOS PERMANENTES</v>
      </c>
      <c r="K143" s="91" t="str">
        <f t="shared" si="4"/>
        <v>Posgrado</v>
      </c>
      <c r="L143" s="91" t="s">
        <v>386</v>
      </c>
    </row>
    <row r="144" spans="3:12">
      <c r="C144" s="164" t="s">
        <v>58</v>
      </c>
      <c r="D144" s="156"/>
      <c r="E144" s="147">
        <v>0</v>
      </c>
      <c r="F144" s="93">
        <f>IF(E143=0,"",(G143/E143)/12*E143)</f>
        <v>0</v>
      </c>
      <c r="G144" s="90">
        <f>F144</f>
        <v>0</v>
      </c>
      <c r="H144" s="157"/>
      <c r="I144" s="109" t="s">
        <v>504</v>
      </c>
      <c r="J144" s="109" t="str">
        <f>VLOOKUP(I144,Presupuesto!$B$11:$C$565,2,0)</f>
        <v>AGUINALDO Y DECIMO CUARTO MES</v>
      </c>
      <c r="K144" s="91" t="str">
        <f t="shared" si="4"/>
        <v>Posgrado</v>
      </c>
      <c r="L144" s="91" t="s">
        <v>386</v>
      </c>
    </row>
    <row r="145" spans="3:12" ht="15.75" thickBot="1">
      <c r="C145" s="165" t="s">
        <v>59</v>
      </c>
      <c r="D145" s="156"/>
      <c r="E145" s="147">
        <v>0</v>
      </c>
      <c r="F145" s="110">
        <f>IF(E143&lt;6,"",((E143-6)/12)*(G143/E143))</f>
        <v>0</v>
      </c>
      <c r="G145" s="90">
        <f>F145</f>
        <v>0</v>
      </c>
      <c r="H145" s="157"/>
      <c r="I145" s="94" t="s">
        <v>507</v>
      </c>
      <c r="J145" s="94" t="str">
        <f>VLOOKUP(I145,Presupuesto!$B$11:$C$565,2,0)</f>
        <v>DECIMOCUARTO MES</v>
      </c>
      <c r="K145" s="91" t="str">
        <f t="shared" si="4"/>
        <v>Posgrado</v>
      </c>
      <c r="L145" s="91" t="s">
        <v>386</v>
      </c>
    </row>
    <row r="146" spans="3:12" ht="15.75" thickBot="1">
      <c r="C146" s="130" t="s">
        <v>473</v>
      </c>
      <c r="D146" s="192"/>
      <c r="E146" s="145">
        <v>12</v>
      </c>
      <c r="F146" s="253">
        <f>HLOOKUP($C146,$BZ$2:$CM$3,2,0)</f>
        <v>31763.19</v>
      </c>
      <c r="G146" s="106">
        <f>D146*E146*F146</f>
        <v>0</v>
      </c>
      <c r="H146" s="159"/>
      <c r="I146" s="107" t="s">
        <v>484</v>
      </c>
      <c r="J146" s="107" t="str">
        <f>VLOOKUP(I146,Presupuesto!$B$11:$C$565,2,0)</f>
        <v>SUELDOS Y SALARIOS PERMANENTES</v>
      </c>
      <c r="K146" s="91" t="str">
        <f t="shared" si="4"/>
        <v>Posgrado</v>
      </c>
      <c r="L146" s="91" t="s">
        <v>386</v>
      </c>
    </row>
    <row r="147" spans="3:12">
      <c r="C147" s="164" t="s">
        <v>58</v>
      </c>
      <c r="D147" s="156"/>
      <c r="E147" s="147">
        <v>0</v>
      </c>
      <c r="F147" s="93">
        <f>IF(E146=0,"",(G146/E146)/12*E146)</f>
        <v>0</v>
      </c>
      <c r="G147" s="90">
        <f>F147</f>
        <v>0</v>
      </c>
      <c r="H147" s="157"/>
      <c r="I147" s="109" t="s">
        <v>504</v>
      </c>
      <c r="J147" s="109" t="str">
        <f>VLOOKUP(I147,Presupuesto!$B$11:$C$565,2,0)</f>
        <v>AGUINALDO Y DECIMO CUARTO MES</v>
      </c>
      <c r="K147" s="91" t="str">
        <f t="shared" si="4"/>
        <v>Posgrado</v>
      </c>
      <c r="L147" s="91" t="s">
        <v>386</v>
      </c>
    </row>
    <row r="148" spans="3:12" ht="15.75" thickBot="1">
      <c r="C148" s="165" t="s">
        <v>59</v>
      </c>
      <c r="D148" s="156"/>
      <c r="E148" s="147">
        <v>0</v>
      </c>
      <c r="F148" s="110">
        <f>IF(E146&lt;6,"",((E146-6)/12)*(G146/E146))</f>
        <v>0</v>
      </c>
      <c r="G148" s="90">
        <f>F148</f>
        <v>0</v>
      </c>
      <c r="H148" s="157"/>
      <c r="I148" s="94" t="s">
        <v>507</v>
      </c>
      <c r="J148" s="94" t="str">
        <f>VLOOKUP(I148,Presupuesto!$B$11:$C$565,2,0)</f>
        <v>DECIMOCUARTO MES</v>
      </c>
      <c r="K148" s="91" t="str">
        <f t="shared" si="4"/>
        <v>Posgrado</v>
      </c>
      <c r="L148" s="91" t="s">
        <v>386</v>
      </c>
    </row>
    <row r="149" spans="3:12" ht="15.75" thickBot="1">
      <c r="C149" s="130" t="s">
        <v>474</v>
      </c>
      <c r="D149" s="192"/>
      <c r="E149" s="145">
        <v>12</v>
      </c>
      <c r="F149" s="253">
        <f>HLOOKUP($C149,$BZ$2:$CM$3,2,0)</f>
        <v>29777.99</v>
      </c>
      <c r="G149" s="106">
        <f>D149*E149*F149</f>
        <v>0</v>
      </c>
      <c r="H149" s="159"/>
      <c r="I149" s="107" t="s">
        <v>484</v>
      </c>
      <c r="J149" s="107" t="str">
        <f>VLOOKUP(I149,Presupuesto!$B$11:$C$565,2,0)</f>
        <v>SUELDOS Y SALARIOS PERMANENTES</v>
      </c>
      <c r="K149" s="91" t="str">
        <f t="shared" si="4"/>
        <v>Posgrado</v>
      </c>
      <c r="L149" s="91" t="s">
        <v>386</v>
      </c>
    </row>
    <row r="150" spans="3:12">
      <c r="C150" s="164" t="s">
        <v>58</v>
      </c>
      <c r="D150" s="156"/>
      <c r="E150" s="147">
        <v>0</v>
      </c>
      <c r="F150" s="93">
        <f>IF(E149=0,"",(G149/E149)/12*E149)</f>
        <v>0</v>
      </c>
      <c r="G150" s="90">
        <f>F150</f>
        <v>0</v>
      </c>
      <c r="H150" s="157"/>
      <c r="I150" s="109" t="s">
        <v>504</v>
      </c>
      <c r="J150" s="109" t="str">
        <f>VLOOKUP(I150,Presupuesto!$B$11:$C$565,2,0)</f>
        <v>AGUINALDO Y DECIMO CUARTO MES</v>
      </c>
      <c r="K150" s="91" t="str">
        <f t="shared" si="4"/>
        <v>Posgrado</v>
      </c>
      <c r="L150" s="91" t="s">
        <v>386</v>
      </c>
    </row>
    <row r="151" spans="3:12" ht="15.75" thickBot="1">
      <c r="C151" s="165" t="s">
        <v>59</v>
      </c>
      <c r="D151" s="156"/>
      <c r="E151" s="147">
        <v>0</v>
      </c>
      <c r="F151" s="110">
        <f>IF(E149&lt;6,"",((E149-6)/12)*(G149/E149))</f>
        <v>0</v>
      </c>
      <c r="G151" s="90">
        <f>F151</f>
        <v>0</v>
      </c>
      <c r="H151" s="157"/>
      <c r="I151" s="94" t="s">
        <v>507</v>
      </c>
      <c r="J151" s="94" t="str">
        <f>VLOOKUP(I151,Presupuesto!$B$11:$C$565,2,0)</f>
        <v>DECIMOCUARTO MES</v>
      </c>
      <c r="K151" s="91" t="str">
        <f t="shared" si="4"/>
        <v>Posgrado</v>
      </c>
      <c r="L151" s="91" t="s">
        <v>386</v>
      </c>
    </row>
    <row r="152" spans="3:12" ht="15.75" thickBot="1">
      <c r="C152" s="130" t="s">
        <v>475</v>
      </c>
      <c r="D152" s="192"/>
      <c r="E152" s="145">
        <v>12</v>
      </c>
      <c r="F152" s="253">
        <f>HLOOKUP($C152,$BZ$2:$CM$3,2,0)</f>
        <v>27792.79</v>
      </c>
      <c r="G152" s="106">
        <f>D152*E152*F152</f>
        <v>0</v>
      </c>
      <c r="H152" s="159"/>
      <c r="I152" s="107" t="s">
        <v>484</v>
      </c>
      <c r="J152" s="107" t="str">
        <f>VLOOKUP(I152,Presupuesto!$B$11:$C$565,2,0)</f>
        <v>SUELDOS Y SALARIOS PERMANENTES</v>
      </c>
      <c r="K152" s="91" t="str">
        <f t="shared" si="4"/>
        <v>Posgrado</v>
      </c>
      <c r="L152" s="91" t="s">
        <v>386</v>
      </c>
    </row>
    <row r="153" spans="3:12">
      <c r="C153" s="164" t="s">
        <v>58</v>
      </c>
      <c r="D153" s="156"/>
      <c r="E153" s="147">
        <v>0</v>
      </c>
      <c r="F153" s="93">
        <f>IF(E152=0,"",(G152/E152)/12*E152)</f>
        <v>0</v>
      </c>
      <c r="G153" s="90">
        <f>F153</f>
        <v>0</v>
      </c>
      <c r="H153" s="157"/>
      <c r="I153" s="109" t="s">
        <v>504</v>
      </c>
      <c r="J153" s="109" t="str">
        <f>VLOOKUP(I153,Presupuesto!$B$11:$C$565,2,0)</f>
        <v>AGUINALDO Y DECIMO CUARTO MES</v>
      </c>
      <c r="K153" s="91" t="str">
        <f t="shared" si="4"/>
        <v>Posgrado</v>
      </c>
      <c r="L153" s="91" t="s">
        <v>386</v>
      </c>
    </row>
    <row r="154" spans="3:12" ht="15.75" thickBot="1">
      <c r="C154" s="165" t="s">
        <v>59</v>
      </c>
      <c r="D154" s="156"/>
      <c r="E154" s="147">
        <v>0</v>
      </c>
      <c r="F154" s="110">
        <f>IF(E152&lt;6,"",((E152-6)/12)*(G152/E152))</f>
        <v>0</v>
      </c>
      <c r="G154" s="90">
        <f>F154</f>
        <v>0</v>
      </c>
      <c r="H154" s="157"/>
      <c r="I154" s="94" t="s">
        <v>507</v>
      </c>
      <c r="J154" s="94" t="str">
        <f>VLOOKUP(I154,Presupuesto!$B$11:$C$565,2,0)</f>
        <v>DECIMOCUARTO MES</v>
      </c>
      <c r="K154" s="91" t="str">
        <f t="shared" si="4"/>
        <v>Posgrado</v>
      </c>
      <c r="L154" s="91" t="s">
        <v>386</v>
      </c>
    </row>
    <row r="155" spans="3:12" ht="15.75" thickBot="1">
      <c r="C155" s="130" t="s">
        <v>476</v>
      </c>
      <c r="D155" s="192"/>
      <c r="E155" s="145">
        <v>12</v>
      </c>
      <c r="F155" s="253">
        <f>HLOOKUP($C155,$BZ$2:$CM$3,2,0)</f>
        <v>18859.39</v>
      </c>
      <c r="G155" s="106">
        <f>D155*E155*F155</f>
        <v>0</v>
      </c>
      <c r="H155" s="159"/>
      <c r="I155" s="107" t="s">
        <v>484</v>
      </c>
      <c r="J155" s="107" t="str">
        <f>VLOOKUP(I155,Presupuesto!$B$11:$C$565,2,0)</f>
        <v>SUELDOS Y SALARIOS PERMANENTES</v>
      </c>
      <c r="K155" s="91" t="str">
        <f t="shared" si="4"/>
        <v>Posgrado</v>
      </c>
      <c r="L155" s="91" t="s">
        <v>386</v>
      </c>
    </row>
    <row r="156" spans="3:12">
      <c r="C156" s="164" t="s">
        <v>58</v>
      </c>
      <c r="D156" s="156"/>
      <c r="E156" s="147">
        <v>0</v>
      </c>
      <c r="F156" s="93">
        <f>IF(E155=0,"",(G155/E155)/12*E155)</f>
        <v>0</v>
      </c>
      <c r="G156" s="90">
        <f>F156</f>
        <v>0</v>
      </c>
      <c r="H156" s="157"/>
      <c r="I156" s="109" t="s">
        <v>504</v>
      </c>
      <c r="J156" s="109" t="str">
        <f>VLOOKUP(I156,Presupuesto!$B$11:$C$565,2,0)</f>
        <v>AGUINALDO Y DECIMO CUARTO MES</v>
      </c>
      <c r="K156" s="91" t="str">
        <f t="shared" si="4"/>
        <v>Posgrado</v>
      </c>
      <c r="L156" s="91" t="s">
        <v>386</v>
      </c>
    </row>
    <row r="157" spans="3:12" ht="15.75" thickBot="1">
      <c r="C157" s="165" t="s">
        <v>59</v>
      </c>
      <c r="D157" s="156"/>
      <c r="E157" s="147">
        <v>0</v>
      </c>
      <c r="F157" s="110">
        <f>IF(E155&lt;6,"",((E155-6)/12)*(G155/E155))</f>
        <v>0</v>
      </c>
      <c r="G157" s="90">
        <f>F157</f>
        <v>0</v>
      </c>
      <c r="H157" s="157"/>
      <c r="I157" s="94" t="s">
        <v>507</v>
      </c>
      <c r="J157" s="94" t="str">
        <f>VLOOKUP(I157,Presupuesto!$B$11:$C$565,2,0)</f>
        <v>DECIMOCUARTO MES</v>
      </c>
      <c r="K157" s="91" t="str">
        <f t="shared" si="4"/>
        <v>Posgrado</v>
      </c>
      <c r="L157" s="91" t="s">
        <v>386</v>
      </c>
    </row>
    <row r="158" spans="3:12" ht="15.75" thickBot="1">
      <c r="C158" s="130" t="s">
        <v>477</v>
      </c>
      <c r="D158" s="192"/>
      <c r="E158" s="145">
        <v>12</v>
      </c>
      <c r="F158" s="253">
        <f>HLOOKUP($C158,$BZ$2:$CM$3,2,0)</f>
        <v>17866.8</v>
      </c>
      <c r="G158" s="106">
        <f>D158*E158*F158</f>
        <v>0</v>
      </c>
      <c r="H158" s="159"/>
      <c r="I158" s="107" t="s">
        <v>484</v>
      </c>
      <c r="J158" s="107" t="str">
        <f>VLOOKUP(I158,Presupuesto!$B$11:$C$565,2,0)</f>
        <v>SUELDOS Y SALARIOS PERMANENTES</v>
      </c>
      <c r="K158" s="91" t="str">
        <f t="shared" si="4"/>
        <v>Posgrado</v>
      </c>
      <c r="L158" s="91" t="s">
        <v>386</v>
      </c>
    </row>
    <row r="159" spans="3:12">
      <c r="C159" s="164" t="s">
        <v>58</v>
      </c>
      <c r="D159" s="156"/>
      <c r="E159" s="147">
        <v>0</v>
      </c>
      <c r="F159" s="93">
        <f>IF(E158=0,"",(G158/E158)/12*E158)</f>
        <v>0</v>
      </c>
      <c r="G159" s="90">
        <f>F159</f>
        <v>0</v>
      </c>
      <c r="H159" s="157"/>
      <c r="I159" s="109" t="s">
        <v>504</v>
      </c>
      <c r="J159" s="109" t="str">
        <f>VLOOKUP(I159,Presupuesto!$B$11:$C$565,2,0)</f>
        <v>AGUINALDO Y DECIMO CUARTO MES</v>
      </c>
      <c r="K159" s="91" t="str">
        <f t="shared" si="4"/>
        <v>Posgrado</v>
      </c>
      <c r="L159" s="91" t="s">
        <v>386</v>
      </c>
    </row>
    <row r="160" spans="3:12" ht="15.75" thickBot="1">
      <c r="C160" s="165" t="s">
        <v>59</v>
      </c>
      <c r="D160" s="156"/>
      <c r="E160" s="147">
        <v>0</v>
      </c>
      <c r="F160" s="110">
        <f>IF(E158&lt;6,"",((E158-6)/12)*(G158/E158))</f>
        <v>0</v>
      </c>
      <c r="G160" s="90">
        <f>F160</f>
        <v>0</v>
      </c>
      <c r="H160" s="157"/>
      <c r="I160" s="94" t="s">
        <v>507</v>
      </c>
      <c r="J160" s="94" t="str">
        <f>VLOOKUP(I160,Presupuesto!$B$11:$C$565,2,0)</f>
        <v>DECIMOCUARTO MES</v>
      </c>
      <c r="K160" s="91" t="str">
        <f t="shared" si="4"/>
        <v>Posgrado</v>
      </c>
      <c r="L160" s="91" t="s">
        <v>386</v>
      </c>
    </row>
    <row r="161" spans="3:12" ht="15.75" thickBot="1">
      <c r="C161" s="130" t="s">
        <v>478</v>
      </c>
      <c r="D161" s="192"/>
      <c r="E161" s="145">
        <v>12</v>
      </c>
      <c r="F161" s="253">
        <f>HLOOKUP($C161,$BZ$2:$CM$3,2,0)</f>
        <v>13896.4</v>
      </c>
      <c r="G161" s="106">
        <f>D161*E161*F161</f>
        <v>0</v>
      </c>
      <c r="H161" s="159"/>
      <c r="I161" s="107" t="s">
        <v>484</v>
      </c>
      <c r="J161" s="107" t="str">
        <f>VLOOKUP(I161,Presupuesto!$B$11:$C$565,2,0)</f>
        <v>SUELDOS Y SALARIOS PERMANENTES</v>
      </c>
      <c r="K161" s="91" t="str">
        <f t="shared" si="4"/>
        <v>Posgrado</v>
      </c>
      <c r="L161" s="91" t="s">
        <v>386</v>
      </c>
    </row>
    <row r="162" spans="3:12">
      <c r="C162" s="164" t="s">
        <v>58</v>
      </c>
      <c r="D162" s="156"/>
      <c r="E162" s="147">
        <v>0</v>
      </c>
      <c r="F162" s="93">
        <f>IF(E161=0,"",(G161/E161)/12*E161)</f>
        <v>0</v>
      </c>
      <c r="G162" s="90">
        <f>F162</f>
        <v>0</v>
      </c>
      <c r="H162" s="157"/>
      <c r="I162" s="109" t="s">
        <v>504</v>
      </c>
      <c r="J162" s="109" t="str">
        <f>VLOOKUP(I162,Presupuesto!$B$11:$C$565,2,0)</f>
        <v>AGUINALDO Y DECIMO CUARTO MES</v>
      </c>
      <c r="K162" s="91" t="str">
        <f t="shared" si="4"/>
        <v>Posgrado</v>
      </c>
      <c r="L162" s="91" t="s">
        <v>386</v>
      </c>
    </row>
    <row r="163" spans="3:12" ht="15.75" thickBot="1">
      <c r="C163" s="165" t="s">
        <v>59</v>
      </c>
      <c r="D163" s="156"/>
      <c r="E163" s="147">
        <v>0</v>
      </c>
      <c r="F163" s="110">
        <f>IF(E161&lt;6,"",((E161-6)/12)*(G161/E161))</f>
        <v>0</v>
      </c>
      <c r="G163" s="90">
        <f>F163</f>
        <v>0</v>
      </c>
      <c r="H163" s="157"/>
      <c r="I163" s="94" t="s">
        <v>507</v>
      </c>
      <c r="J163" s="94" t="str">
        <f>VLOOKUP(I163,Presupuesto!$B$11:$C$565,2,0)</f>
        <v>DECIMOCUARTO MES</v>
      </c>
      <c r="K163" s="91" t="str">
        <f t="shared" si="4"/>
        <v>Posgrado</v>
      </c>
      <c r="L163" s="91" t="s">
        <v>386</v>
      </c>
    </row>
    <row r="164" spans="3:12" ht="15.75" thickBot="1">
      <c r="C164" s="130" t="s">
        <v>479</v>
      </c>
      <c r="D164" s="192"/>
      <c r="E164" s="145">
        <v>12</v>
      </c>
      <c r="F164" s="253">
        <f>HLOOKUP($C164,$BZ$2:$CM$3,2,0)</f>
        <v>15004.09</v>
      </c>
      <c r="G164" s="106">
        <f>D164*E164*F164</f>
        <v>0</v>
      </c>
      <c r="H164" s="159"/>
      <c r="I164" s="107" t="s">
        <v>484</v>
      </c>
      <c r="J164" s="107" t="str">
        <f>VLOOKUP(I164,Presupuesto!$B$11:$C$565,2,0)</f>
        <v>SUELDOS Y SALARIOS PERMANENTES</v>
      </c>
      <c r="K164" s="91" t="str">
        <f t="shared" si="4"/>
        <v>Posgrado</v>
      </c>
      <c r="L164" s="91" t="s">
        <v>386</v>
      </c>
    </row>
    <row r="165" spans="3:12">
      <c r="C165" s="164" t="s">
        <v>58</v>
      </c>
      <c r="D165" s="156"/>
      <c r="E165" s="147">
        <v>0</v>
      </c>
      <c r="F165" s="93">
        <f>IF(E164=0,"",(G164/E164)/12*E164)</f>
        <v>0</v>
      </c>
      <c r="G165" s="90">
        <f>F165</f>
        <v>0</v>
      </c>
      <c r="H165" s="157"/>
      <c r="I165" s="109" t="s">
        <v>504</v>
      </c>
      <c r="J165" s="109" t="str">
        <f>VLOOKUP(I165,Presupuesto!$B$11:$C$565,2,0)</f>
        <v>AGUINALDO Y DECIMO CUARTO MES</v>
      </c>
      <c r="K165" s="91" t="str">
        <f t="shared" si="4"/>
        <v>Posgrado</v>
      </c>
      <c r="L165" s="91" t="s">
        <v>386</v>
      </c>
    </row>
    <row r="166" spans="3:12" ht="15.75" thickBot="1">
      <c r="C166" s="165" t="s">
        <v>59</v>
      </c>
      <c r="D166" s="156"/>
      <c r="E166" s="147">
        <v>0</v>
      </c>
      <c r="F166" s="110">
        <f>IF(E164&lt;6,"",((E164-6)/12)*(G164/E164))</f>
        <v>0</v>
      </c>
      <c r="G166" s="90">
        <f>F166</f>
        <v>0</v>
      </c>
      <c r="H166" s="157"/>
      <c r="I166" s="94" t="s">
        <v>507</v>
      </c>
      <c r="J166" s="94" t="str">
        <f>VLOOKUP(I166,Presupuesto!$B$11:$C$565,2,0)</f>
        <v>DECIMOCUARTO MES</v>
      </c>
      <c r="K166" s="91" t="str">
        <f t="shared" si="4"/>
        <v>Posgrado</v>
      </c>
      <c r="L166" s="91" t="s">
        <v>386</v>
      </c>
    </row>
    <row r="167" spans="3:12" ht="15.75" thickBot="1">
      <c r="C167" s="130" t="s">
        <v>480</v>
      </c>
      <c r="D167" s="192"/>
      <c r="E167" s="145">
        <v>12</v>
      </c>
      <c r="F167" s="253">
        <f>HLOOKUP($C167,$BZ$2:$CM$3,2,0)</f>
        <v>13238.9</v>
      </c>
      <c r="G167" s="106">
        <f>D167*E167*F167</f>
        <v>0</v>
      </c>
      <c r="H167" s="159"/>
      <c r="I167" s="107" t="s">
        <v>484</v>
      </c>
      <c r="J167" s="107" t="str">
        <f>VLOOKUP(I167,Presupuesto!$B$11:$C$565,2,0)</f>
        <v>SUELDOS Y SALARIOS PERMANENTES</v>
      </c>
      <c r="K167" s="91" t="str">
        <f t="shared" si="4"/>
        <v>Posgrado</v>
      </c>
      <c r="L167" s="91" t="s">
        <v>386</v>
      </c>
    </row>
    <row r="168" spans="3:12">
      <c r="C168" s="164" t="s">
        <v>58</v>
      </c>
      <c r="D168" s="156"/>
      <c r="E168" s="147">
        <v>0</v>
      </c>
      <c r="F168" s="93">
        <f>IF(E167=0,"",(G167/E167)/12*E167)</f>
        <v>0</v>
      </c>
      <c r="G168" s="90">
        <f>F168</f>
        <v>0</v>
      </c>
      <c r="H168" s="157"/>
      <c r="I168" s="109" t="s">
        <v>504</v>
      </c>
      <c r="J168" s="109" t="str">
        <f>VLOOKUP(I168,Presupuesto!$B$11:$C$565,2,0)</f>
        <v>AGUINALDO Y DECIMO CUARTO MES</v>
      </c>
      <c r="K168" s="91" t="str">
        <f t="shared" si="4"/>
        <v>Posgrado</v>
      </c>
      <c r="L168" s="91" t="s">
        <v>386</v>
      </c>
    </row>
    <row r="169" spans="3:12" ht="15.75" thickBot="1">
      <c r="C169" s="165" t="s">
        <v>59</v>
      </c>
      <c r="D169" s="156"/>
      <c r="E169" s="147">
        <v>0</v>
      </c>
      <c r="F169" s="110">
        <f>IF(E167&lt;6,"",((E167-6)/12)*(G167/E167))</f>
        <v>0</v>
      </c>
      <c r="G169" s="90">
        <f>F169</f>
        <v>0</v>
      </c>
      <c r="H169" s="157"/>
      <c r="I169" s="94" t="s">
        <v>507</v>
      </c>
      <c r="J169" s="94" t="str">
        <f>VLOOKUP(I169,Presupuesto!$B$11:$C$565,2,0)</f>
        <v>DECIMOCUARTO MES</v>
      </c>
      <c r="K169" s="91" t="str">
        <f t="shared" si="4"/>
        <v>Posgrado</v>
      </c>
      <c r="L169" s="91" t="s">
        <v>386</v>
      </c>
    </row>
    <row r="170" spans="3:12" ht="15.75" thickBot="1">
      <c r="C170" s="130" t="s">
        <v>481</v>
      </c>
      <c r="D170" s="192"/>
      <c r="E170" s="145">
        <v>12</v>
      </c>
      <c r="F170" s="253">
        <f>HLOOKUP($C170,$BZ$2:$CM$3,2,0)</f>
        <v>12356.31</v>
      </c>
      <c r="G170" s="106">
        <f>D170*E170*F170</f>
        <v>0</v>
      </c>
      <c r="H170" s="159"/>
      <c r="I170" s="107" t="s">
        <v>484</v>
      </c>
      <c r="J170" s="107" t="str">
        <f>VLOOKUP(I170,Presupuesto!$B$11:$C$565,2,0)</f>
        <v>SUELDOS Y SALARIOS PERMANENTES</v>
      </c>
      <c r="K170" s="91" t="str">
        <f t="shared" ref="K170:K187" si="5">$K$137</f>
        <v>Posgrado</v>
      </c>
      <c r="L170" s="91" t="s">
        <v>386</v>
      </c>
    </row>
    <row r="171" spans="3:12">
      <c r="C171" s="164" t="s">
        <v>58</v>
      </c>
      <c r="D171" s="156"/>
      <c r="E171" s="147">
        <v>0</v>
      </c>
      <c r="F171" s="93">
        <f>IF(E170=0,"",(G170/E170)/12*E170)</f>
        <v>0</v>
      </c>
      <c r="G171" s="90">
        <f>F171</f>
        <v>0</v>
      </c>
      <c r="H171" s="157"/>
      <c r="I171" s="109" t="s">
        <v>504</v>
      </c>
      <c r="J171" s="109" t="str">
        <f>VLOOKUP(I171,Presupuesto!$B$11:$C$565,2,0)</f>
        <v>AGUINALDO Y DECIMO CUARTO MES</v>
      </c>
      <c r="K171" s="91" t="str">
        <f t="shared" si="5"/>
        <v>Posgrado</v>
      </c>
      <c r="L171" s="91" t="s">
        <v>386</v>
      </c>
    </row>
    <row r="172" spans="3:12" ht="15.75" thickBot="1">
      <c r="C172" s="165" t="s">
        <v>59</v>
      </c>
      <c r="D172" s="156"/>
      <c r="E172" s="147">
        <v>0</v>
      </c>
      <c r="F172" s="110">
        <f>IF(E170&lt;6,"",((E170-6)/12)*(G170/E170))</f>
        <v>0</v>
      </c>
      <c r="G172" s="90">
        <f>F172</f>
        <v>0</v>
      </c>
      <c r="H172" s="157"/>
      <c r="I172" s="94" t="s">
        <v>507</v>
      </c>
      <c r="J172" s="94" t="str">
        <f>VLOOKUP(I172,Presupuesto!$B$11:$C$565,2,0)</f>
        <v>DECIMOCUARTO MES</v>
      </c>
      <c r="K172" s="91" t="str">
        <f t="shared" si="5"/>
        <v>Posgrado</v>
      </c>
      <c r="L172" s="91" t="s">
        <v>386</v>
      </c>
    </row>
    <row r="173" spans="3:12" ht="15.75" thickBot="1">
      <c r="C173" s="130" t="s">
        <v>482</v>
      </c>
      <c r="D173" s="192"/>
      <c r="E173" s="145">
        <v>12</v>
      </c>
      <c r="F173" s="253">
        <f>HLOOKUP($C173,$BZ$2:$CM$3,2,0)</f>
        <v>463.22</v>
      </c>
      <c r="G173" s="106">
        <f>D173*E173*F173</f>
        <v>0</v>
      </c>
      <c r="H173" s="159"/>
      <c r="I173" s="107" t="s">
        <v>484</v>
      </c>
      <c r="J173" s="107" t="str">
        <f>VLOOKUP(I173,Presupuesto!$B$11:$C$565,2,0)</f>
        <v>SUELDOS Y SALARIOS PERMANENTES</v>
      </c>
      <c r="K173" s="91" t="str">
        <f t="shared" si="5"/>
        <v>Posgrado</v>
      </c>
      <c r="L173" s="91" t="s">
        <v>386</v>
      </c>
    </row>
    <row r="174" spans="3:12">
      <c r="C174" s="164" t="s">
        <v>58</v>
      </c>
      <c r="D174" s="156"/>
      <c r="E174" s="147">
        <v>0</v>
      </c>
      <c r="F174" s="93">
        <f>IF(E173=0,"",(G173/E173)/12*E173)</f>
        <v>0</v>
      </c>
      <c r="G174" s="90">
        <f>F174</f>
        <v>0</v>
      </c>
      <c r="H174" s="157"/>
      <c r="I174" s="109" t="s">
        <v>504</v>
      </c>
      <c r="J174" s="109" t="str">
        <f>VLOOKUP(I174,Presupuesto!$B$11:$C$565,2,0)</f>
        <v>AGUINALDO Y DECIMO CUARTO MES</v>
      </c>
      <c r="K174" s="91" t="str">
        <f t="shared" si="5"/>
        <v>Posgrado</v>
      </c>
      <c r="L174" s="91" t="s">
        <v>386</v>
      </c>
    </row>
    <row r="175" spans="3:12" ht="15.75" thickBot="1">
      <c r="C175" s="165" t="s">
        <v>59</v>
      </c>
      <c r="D175" s="156"/>
      <c r="E175" s="147">
        <v>0</v>
      </c>
      <c r="F175" s="110">
        <f>IF(E173&lt;6,"",((E173-6)/12)*(G173/E173))</f>
        <v>0</v>
      </c>
      <c r="G175" s="90">
        <f>F175</f>
        <v>0</v>
      </c>
      <c r="H175" s="157"/>
      <c r="I175" s="94" t="s">
        <v>507</v>
      </c>
      <c r="J175" s="94" t="str">
        <f>VLOOKUP(I175,Presupuesto!$B$11:$C$565,2,0)</f>
        <v>DECIMOCUARTO MES</v>
      </c>
      <c r="K175" s="91" t="str">
        <f t="shared" si="5"/>
        <v>Posgrado</v>
      </c>
      <c r="L175" s="91" t="s">
        <v>386</v>
      </c>
    </row>
    <row r="176" spans="3:12" ht="15.75" thickBot="1">
      <c r="C176" s="130" t="s">
        <v>483</v>
      </c>
      <c r="D176" s="192"/>
      <c r="E176" s="145">
        <v>12</v>
      </c>
      <c r="F176" s="253">
        <f>HLOOKUP($C176,$BZ$2:$CM$3,2,0)</f>
        <v>2007.3</v>
      </c>
      <c r="G176" s="106">
        <f>D176*E176*F176</f>
        <v>0</v>
      </c>
      <c r="H176" s="159"/>
      <c r="I176" s="107" t="s">
        <v>484</v>
      </c>
      <c r="J176" s="107" t="str">
        <f>VLOOKUP(I176,Presupuesto!$B$11:$C$565,2,0)</f>
        <v>SUELDOS Y SALARIOS PERMANENTES</v>
      </c>
      <c r="K176" s="91" t="str">
        <f t="shared" si="5"/>
        <v>Posgrado</v>
      </c>
      <c r="L176" s="91" t="s">
        <v>386</v>
      </c>
    </row>
    <row r="177" spans="3:12">
      <c r="C177" s="164" t="s">
        <v>58</v>
      </c>
      <c r="D177" s="156"/>
      <c r="E177" s="147">
        <v>0</v>
      </c>
      <c r="F177" s="93">
        <f>IF(E176=0,"",(G176/E176)/12*E176)</f>
        <v>0</v>
      </c>
      <c r="G177" s="90">
        <f>F177</f>
        <v>0</v>
      </c>
      <c r="H177" s="157"/>
      <c r="I177" s="109" t="s">
        <v>504</v>
      </c>
      <c r="J177" s="109" t="str">
        <f>VLOOKUP(I177,Presupuesto!$B$11:$C$565,2,0)</f>
        <v>AGUINALDO Y DECIMO CUARTO MES</v>
      </c>
      <c r="K177" s="91" t="str">
        <f t="shared" si="5"/>
        <v>Posgrado</v>
      </c>
      <c r="L177" s="91" t="s">
        <v>386</v>
      </c>
    </row>
    <row r="178" spans="3:12" ht="15.75" thickBot="1">
      <c r="C178" s="165" t="s">
        <v>59</v>
      </c>
      <c r="D178" s="156"/>
      <c r="E178" s="147">
        <v>0</v>
      </c>
      <c r="F178" s="110">
        <f>IF(E176&lt;6,"",((E176-6)/12)*(G176/E176))</f>
        <v>0</v>
      </c>
      <c r="G178" s="90">
        <f>F178</f>
        <v>0</v>
      </c>
      <c r="H178" s="157"/>
      <c r="I178" s="94" t="s">
        <v>507</v>
      </c>
      <c r="J178" s="94" t="str">
        <f>VLOOKUP(I178,Presupuesto!$B$11:$C$565,2,0)</f>
        <v>DECIMOCUARTO MES</v>
      </c>
      <c r="K178" s="91" t="str">
        <f t="shared" si="5"/>
        <v>Posgrado</v>
      </c>
      <c r="L178" s="91" t="s">
        <v>386</v>
      </c>
    </row>
    <row r="179" spans="3:12" ht="15.75" thickBot="1">
      <c r="C179" s="133" t="s">
        <v>83</v>
      </c>
      <c r="D179" s="192"/>
      <c r="E179" s="145">
        <v>12</v>
      </c>
      <c r="F179" s="132">
        <v>30000</v>
      </c>
      <c r="G179" s="106">
        <f>D179*E179*F179</f>
        <v>0</v>
      </c>
      <c r="H179" s="159"/>
      <c r="I179" s="107" t="s">
        <v>552</v>
      </c>
      <c r="J179" s="107" t="str">
        <f>VLOOKUP(I179,Presupuesto!$B$11:$C$565,2,0)</f>
        <v>CONTRATOS ESPECIALES</v>
      </c>
      <c r="K179" s="91" t="str">
        <f t="shared" si="5"/>
        <v>Posgrado</v>
      </c>
      <c r="L179" s="91" t="s">
        <v>386</v>
      </c>
    </row>
    <row r="180" spans="3:12">
      <c r="C180" s="164" t="s">
        <v>58</v>
      </c>
      <c r="D180" s="156"/>
      <c r="E180" s="147">
        <v>0</v>
      </c>
      <c r="F180" s="110">
        <f>IF(E179=0,"",(G179/E179)/12*E179)</f>
        <v>0</v>
      </c>
      <c r="G180" s="90">
        <f>F180</f>
        <v>0</v>
      </c>
      <c r="H180" s="157"/>
      <c r="I180" s="94" t="s">
        <v>552</v>
      </c>
      <c r="J180" s="94" t="str">
        <f>VLOOKUP(I180,Presupuesto!$B$11:$C$565,2,0)</f>
        <v>CONTRATOS ESPECIALES</v>
      </c>
      <c r="K180" s="91" t="str">
        <f t="shared" si="5"/>
        <v>Posgrado</v>
      </c>
      <c r="L180" s="91" t="s">
        <v>385</v>
      </c>
    </row>
    <row r="181" spans="3:12" ht="15.75" thickBot="1">
      <c r="C181" s="165" t="s">
        <v>59</v>
      </c>
      <c r="D181" s="156"/>
      <c r="E181" s="147">
        <v>0</v>
      </c>
      <c r="F181" s="93">
        <f>IF(E179&lt;6,"",((E179-6)/12)*(G179/E179))</f>
        <v>0</v>
      </c>
      <c r="G181" s="90">
        <f>F181</f>
        <v>0</v>
      </c>
      <c r="H181" s="157"/>
      <c r="I181" s="94" t="s">
        <v>552</v>
      </c>
      <c r="J181" s="94" t="str">
        <f>VLOOKUP(I181,Presupuesto!$B$11:$C$565,2,0)</f>
        <v>CONTRATOS ESPECIALES</v>
      </c>
      <c r="K181" s="91" t="str">
        <f t="shared" si="5"/>
        <v>Posgrado</v>
      </c>
      <c r="L181" s="91" t="s">
        <v>390</v>
      </c>
    </row>
    <row r="182" spans="3:12" ht="15.75" thickBot="1">
      <c r="C182" s="133" t="s">
        <v>60</v>
      </c>
      <c r="D182" s="192"/>
      <c r="E182" s="145">
        <v>12</v>
      </c>
      <c r="F182" s="111">
        <v>30000</v>
      </c>
      <c r="G182" s="106">
        <f>D182*E182*F182</f>
        <v>0</v>
      </c>
      <c r="H182" s="159"/>
      <c r="I182" s="107" t="s">
        <v>693</v>
      </c>
      <c r="J182" s="107" t="str">
        <f>VLOOKUP(I182,Presupuesto!$B$11:$C$565,2,0)</f>
        <v>OTROS SERVICIOS TECNICOS Y PROFESIONALES</v>
      </c>
      <c r="K182" s="91" t="str">
        <f t="shared" si="5"/>
        <v>Posgrado</v>
      </c>
      <c r="L182" s="91" t="s">
        <v>385</v>
      </c>
    </row>
    <row r="183" spans="3:12">
      <c r="C183" s="164" t="s">
        <v>58</v>
      </c>
      <c r="D183" s="156"/>
      <c r="E183" s="147">
        <v>0</v>
      </c>
      <c r="F183" s="93">
        <v>0</v>
      </c>
      <c r="G183" s="90">
        <f>F183</f>
        <v>0</v>
      </c>
      <c r="H183" s="157"/>
      <c r="I183" s="94" t="s">
        <v>693</v>
      </c>
      <c r="J183" s="94" t="str">
        <f>VLOOKUP(I183,Presupuesto!$B$11:$C$565,2,0)</f>
        <v>OTROS SERVICIOS TECNICOS Y PROFESIONALES</v>
      </c>
      <c r="K183" s="91" t="str">
        <f t="shared" si="5"/>
        <v>Posgrado</v>
      </c>
      <c r="L183" s="91" t="s">
        <v>385</v>
      </c>
    </row>
    <row r="184" spans="3:12" ht="15.75" thickBot="1">
      <c r="C184" s="165" t="s">
        <v>59</v>
      </c>
      <c r="D184" s="156"/>
      <c r="E184" s="147">
        <v>0</v>
      </c>
      <c r="F184" s="93">
        <v>0</v>
      </c>
      <c r="G184" s="90">
        <f>F184</f>
        <v>0</v>
      </c>
      <c r="H184" s="157"/>
      <c r="I184" s="94" t="s">
        <v>693</v>
      </c>
      <c r="J184" s="94" t="str">
        <f>VLOOKUP(I184,Presupuesto!$B$11:$C$565,2,0)</f>
        <v>OTROS SERVICIOS TECNICOS Y PROFESIONALES</v>
      </c>
      <c r="K184" s="91" t="str">
        <f t="shared" si="5"/>
        <v>Posgrado</v>
      </c>
      <c r="L184" s="91" t="s">
        <v>385</v>
      </c>
    </row>
    <row r="185" spans="3:12" ht="15.75" thickBot="1">
      <c r="C185" s="133" t="s">
        <v>61</v>
      </c>
      <c r="D185" s="192"/>
      <c r="E185" s="145">
        <v>12</v>
      </c>
      <c r="F185" s="111">
        <v>30000</v>
      </c>
      <c r="G185" s="106">
        <f>D185*E185*F185</f>
        <v>0</v>
      </c>
      <c r="H185" s="159"/>
      <c r="I185" s="107" t="s">
        <v>484</v>
      </c>
      <c r="J185" s="107" t="str">
        <f>VLOOKUP(I185,Presupuesto!$B$11:$C$565,2,0)</f>
        <v>SUELDOS Y SALARIOS PERMANENTES</v>
      </c>
      <c r="K185" s="91" t="str">
        <f t="shared" si="5"/>
        <v>Posgrado</v>
      </c>
      <c r="L185" s="91" t="s">
        <v>385</v>
      </c>
    </row>
    <row r="186" spans="3:12">
      <c r="C186" s="164" t="s">
        <v>58</v>
      </c>
      <c r="D186" s="162"/>
      <c r="E186" s="124">
        <v>0</v>
      </c>
      <c r="F186" s="112">
        <f>IF(E185=0,"",(G185/E185)/12*E185)</f>
        <v>0</v>
      </c>
      <c r="G186" s="113">
        <f>F186</f>
        <v>0</v>
      </c>
      <c r="H186" s="157"/>
      <c r="I186" s="94" t="s">
        <v>504</v>
      </c>
      <c r="J186" s="94" t="str">
        <f>VLOOKUP(I186,Presupuesto!$B$11:$C$565,2,0)</f>
        <v>AGUINALDO Y DECIMO CUARTO MES</v>
      </c>
      <c r="K186" s="91" t="str">
        <f t="shared" si="5"/>
        <v>Posgrado</v>
      </c>
      <c r="L186" s="91" t="s">
        <v>385</v>
      </c>
    </row>
    <row r="187" spans="3:12" ht="15.75" thickBot="1">
      <c r="C187" s="166" t="s">
        <v>59</v>
      </c>
      <c r="D187" s="155"/>
      <c r="E187" s="125">
        <v>0</v>
      </c>
      <c r="F187" s="98">
        <f>IF(E185&lt;6,"",((E185-6)/12)*(G185/E185))</f>
        <v>0</v>
      </c>
      <c r="G187" s="98">
        <f>F187</f>
        <v>0</v>
      </c>
      <c r="H187" s="155"/>
      <c r="I187" s="99" t="s">
        <v>507</v>
      </c>
      <c r="J187" s="117" t="str">
        <f>VLOOKUP(I187,Presupuesto!$B$11:$C$565,2,0)</f>
        <v>DECIMOCUARTO MES</v>
      </c>
      <c r="K187" s="99" t="str">
        <f t="shared" si="5"/>
        <v>Posgrado</v>
      </c>
      <c r="L187" s="117" t="s">
        <v>385</v>
      </c>
    </row>
    <row r="189" spans="3:12" ht="15.75" thickBot="1">
      <c r="K189" s="146"/>
    </row>
    <row r="190" spans="3:12" ht="15.75" thickBot="1">
      <c r="C190" s="68" t="s">
        <v>43</v>
      </c>
      <c r="D190" s="30">
        <f>SUM(G197:G247)</f>
        <v>0</v>
      </c>
      <c r="E190" s="86"/>
      <c r="F190" s="86"/>
      <c r="G190" s="86"/>
      <c r="H190" s="70"/>
      <c r="I190" s="70"/>
      <c r="J190" s="70"/>
      <c r="K190" s="146"/>
    </row>
    <row r="191" spans="3:12">
      <c r="D191" s="31"/>
      <c r="E191" s="86"/>
      <c r="F191" s="86"/>
      <c r="G191" s="86"/>
      <c r="H191" s="70"/>
      <c r="I191" s="70"/>
      <c r="J191" s="70"/>
      <c r="K191" s="146"/>
    </row>
    <row r="192" spans="3:12">
      <c r="D192" s="31"/>
      <c r="E192" s="86"/>
      <c r="F192" s="86"/>
      <c r="G192" s="86"/>
      <c r="H192" s="70"/>
      <c r="I192" s="70"/>
      <c r="J192" s="70"/>
      <c r="K192" s="146"/>
    </row>
    <row r="193" spans="3:12" ht="15.75">
      <c r="C193" s="195" t="s">
        <v>383</v>
      </c>
      <c r="D193" s="279"/>
      <c r="E193" s="86"/>
      <c r="F193" s="86"/>
      <c r="G193" s="86"/>
      <c r="H193" s="70"/>
      <c r="I193" s="70"/>
      <c r="J193" s="70"/>
      <c r="K193" s="146"/>
    </row>
    <row r="194" spans="3:12" ht="18.75">
      <c r="C194" s="197" t="e">
        <f>IFERROR(VLOOKUP(D193,#REF!,2,FALSE),IFERROR(VLOOKUP(D193,'2. Investigación Científica'!$E:$F,2,FALSE),IFERROR(VLOOKUP(D193,#REF!,2,FALSE),IFERROR(VLOOKUP(D193,#REF!,2,FALSE),IFERROR(VLOOKUP(D193,#REF!,2,FALSE),IFERROR(VLOOKUP(D193,'11. Gestion Administrativa'!$E:$F,2,FALSE),IFERROR(VLOOKUP(D193,#REF!,2,FALSE),IFERROR(VLOOKUP(D193,#REF!,2,FALSE),IFERROR(VLOOKUP(D193,#REF!,2,FALSE),IFERROR(VLOOKUP(D193,#REF!,2,FALSE),IFERROR(VLOOKUP(D193,#REF!,2,FALSE),IFERROR(VLOOKUP(D193,#REF!,2,FALSE),IFERROR(VLOOKUP(D193,#REF!,2,FALSE),IFERROR(VLOOKUP(D193,#REF!,2,FALSE),IFERROR(VLOOKUP(D193,#REF!,2,FALSE),IFERROR(VLOOKUP(D193,#REF!,2,FALSE),VLOOKUP(D193,#REF!,2,0)))))))))))))))))</f>
        <v>#REF!</v>
      </c>
      <c r="D194" s="31"/>
      <c r="E194" s="86"/>
      <c r="F194" s="86"/>
      <c r="G194" s="86"/>
      <c r="H194" s="70"/>
      <c r="I194" s="70"/>
      <c r="J194" s="70"/>
      <c r="K194" s="146"/>
    </row>
    <row r="195" spans="3:12" ht="15.75" thickBot="1">
      <c r="C195" s="170"/>
      <c r="D195" s="31"/>
      <c r="E195" s="86"/>
      <c r="F195" s="86"/>
      <c r="G195" s="86"/>
      <c r="H195" s="70"/>
      <c r="I195" s="70"/>
      <c r="J195" s="70"/>
      <c r="K195" s="146"/>
    </row>
    <row r="196" spans="3:12" ht="30.75" thickBot="1">
      <c r="C196" s="127" t="s">
        <v>44</v>
      </c>
      <c r="D196" s="131" t="s">
        <v>55</v>
      </c>
      <c r="E196" s="163" t="s">
        <v>56</v>
      </c>
      <c r="F196" s="131" t="s">
        <v>57</v>
      </c>
      <c r="G196" s="128" t="s">
        <v>27</v>
      </c>
      <c r="H196" s="126" t="s">
        <v>122</v>
      </c>
      <c r="I196" s="129" t="s">
        <v>46</v>
      </c>
      <c r="J196" s="129" t="s">
        <v>123</v>
      </c>
      <c r="K196" s="129" t="s">
        <v>401</v>
      </c>
      <c r="L196" s="129" t="s">
        <v>402</v>
      </c>
    </row>
    <row r="197" spans="3:12" ht="15.75" thickBot="1">
      <c r="C197" s="130" t="s">
        <v>470</v>
      </c>
      <c r="D197" s="192"/>
      <c r="E197" s="145">
        <v>12</v>
      </c>
      <c r="F197" s="253">
        <f>HLOOKUP($C197,$BZ$2:$CM$3,2,0)</f>
        <v>43674.39</v>
      </c>
      <c r="G197" s="106">
        <f>D197*E197*F197</f>
        <v>0</v>
      </c>
      <c r="H197" s="159"/>
      <c r="I197" s="107" t="s">
        <v>484</v>
      </c>
      <c r="J197" s="107" t="str">
        <f>VLOOKUP(I197,Presupuesto!$B$11:$C$565,2,0)</f>
        <v>SUELDOS Y SALARIOS PERMANENTES</v>
      </c>
      <c r="K197" s="205" t="s">
        <v>1359</v>
      </c>
      <c r="L197" s="91" t="s">
        <v>385</v>
      </c>
    </row>
    <row r="198" spans="3:12">
      <c r="C198" s="164" t="s">
        <v>58</v>
      </c>
      <c r="D198" s="156"/>
      <c r="E198" s="147">
        <v>0</v>
      </c>
      <c r="F198" s="93">
        <f>IF(E197=0,"",(G197/E197)/12*E197)</f>
        <v>0</v>
      </c>
      <c r="G198" s="90">
        <f>F198</f>
        <v>0</v>
      </c>
      <c r="H198" s="157"/>
      <c r="I198" s="109" t="s">
        <v>504</v>
      </c>
      <c r="J198" s="109" t="str">
        <f>VLOOKUP(I198,Presupuesto!$B$11:$C$565,2,0)</f>
        <v>AGUINALDO Y DECIMO CUARTO MES</v>
      </c>
      <c r="K198" s="91" t="str">
        <f t="shared" ref="K198:K229" si="6">$K$197</f>
        <v>Posgrado</v>
      </c>
      <c r="L198" s="91" t="s">
        <v>403</v>
      </c>
    </row>
    <row r="199" spans="3:12" ht="15.75" thickBot="1">
      <c r="C199" s="165" t="s">
        <v>59</v>
      </c>
      <c r="D199" s="156"/>
      <c r="E199" s="147">
        <v>0</v>
      </c>
      <c r="F199" s="110">
        <f>IF(E197&lt;6,"",((E197-6)/12)*(G197/E197))</f>
        <v>0</v>
      </c>
      <c r="G199" s="90">
        <f>F199</f>
        <v>0</v>
      </c>
      <c r="H199" s="157"/>
      <c r="I199" s="94" t="s">
        <v>507</v>
      </c>
      <c r="J199" s="94" t="str">
        <f>VLOOKUP(I199,Presupuesto!$B$11:$C$565,2,0)</f>
        <v>DECIMOCUARTO MES</v>
      </c>
      <c r="K199" s="91" t="str">
        <f t="shared" si="6"/>
        <v>Posgrado</v>
      </c>
      <c r="L199" s="91" t="s">
        <v>386</v>
      </c>
    </row>
    <row r="200" spans="3:12" ht="15.75" thickBot="1">
      <c r="C200" s="130" t="s">
        <v>471</v>
      </c>
      <c r="D200" s="192"/>
      <c r="E200" s="145">
        <v>12</v>
      </c>
      <c r="F200" s="253">
        <f>HLOOKUP($C200,$BZ$2:$CM$3,2,0)</f>
        <v>39703.99</v>
      </c>
      <c r="G200" s="106">
        <f>D200*E200*F200</f>
        <v>0</v>
      </c>
      <c r="H200" s="159"/>
      <c r="I200" s="107" t="s">
        <v>484</v>
      </c>
      <c r="J200" s="107" t="str">
        <f>VLOOKUP(I200,Presupuesto!$B$11:$C$565,2,0)</f>
        <v>SUELDOS Y SALARIOS PERMANENTES</v>
      </c>
      <c r="K200" s="91" t="str">
        <f t="shared" si="6"/>
        <v>Posgrado</v>
      </c>
      <c r="L200" s="91" t="s">
        <v>386</v>
      </c>
    </row>
    <row r="201" spans="3:12">
      <c r="C201" s="164" t="s">
        <v>58</v>
      </c>
      <c r="D201" s="156"/>
      <c r="E201" s="147">
        <v>0</v>
      </c>
      <c r="F201" s="93">
        <f>IF(E200=0,"",(G200/E200)/12*E200)</f>
        <v>0</v>
      </c>
      <c r="G201" s="90">
        <f>F201</f>
        <v>0</v>
      </c>
      <c r="H201" s="157"/>
      <c r="I201" s="109" t="s">
        <v>504</v>
      </c>
      <c r="J201" s="109" t="str">
        <f>VLOOKUP(I201,Presupuesto!$B$11:$C$565,2,0)</f>
        <v>AGUINALDO Y DECIMO CUARTO MES</v>
      </c>
      <c r="K201" s="91" t="str">
        <f t="shared" si="6"/>
        <v>Posgrado</v>
      </c>
      <c r="L201" s="91" t="s">
        <v>386</v>
      </c>
    </row>
    <row r="202" spans="3:12" ht="15.75" thickBot="1">
      <c r="C202" s="165" t="s">
        <v>59</v>
      </c>
      <c r="D202" s="156"/>
      <c r="E202" s="147">
        <v>0</v>
      </c>
      <c r="F202" s="110">
        <f>IF(E200&lt;6,"",((E200-6)/12)*(G200/E200))</f>
        <v>0</v>
      </c>
      <c r="G202" s="90">
        <f>F202</f>
        <v>0</v>
      </c>
      <c r="H202" s="157"/>
      <c r="I202" s="94" t="s">
        <v>507</v>
      </c>
      <c r="J202" s="94" t="str">
        <f>VLOOKUP(I202,Presupuesto!$B$11:$C$565,2,0)</f>
        <v>DECIMOCUARTO MES</v>
      </c>
      <c r="K202" s="91" t="str">
        <f t="shared" si="6"/>
        <v>Posgrado</v>
      </c>
      <c r="L202" s="91" t="s">
        <v>386</v>
      </c>
    </row>
    <row r="203" spans="3:12" ht="15.75" thickBot="1">
      <c r="C203" s="130" t="s">
        <v>472</v>
      </c>
      <c r="D203" s="192"/>
      <c r="E203" s="145">
        <v>12</v>
      </c>
      <c r="F203" s="253">
        <f>HLOOKUP($C203,$BZ$2:$CM$3,2,0)</f>
        <v>35733.589999999997</v>
      </c>
      <c r="G203" s="106">
        <f>D203*E203*F203</f>
        <v>0</v>
      </c>
      <c r="H203" s="159"/>
      <c r="I203" s="107" t="s">
        <v>484</v>
      </c>
      <c r="J203" s="107" t="str">
        <f>VLOOKUP(I203,Presupuesto!$B$11:$C$565,2,0)</f>
        <v>SUELDOS Y SALARIOS PERMANENTES</v>
      </c>
      <c r="K203" s="91" t="str">
        <f t="shared" si="6"/>
        <v>Posgrado</v>
      </c>
      <c r="L203" s="91" t="s">
        <v>386</v>
      </c>
    </row>
    <row r="204" spans="3:12">
      <c r="C204" s="164" t="s">
        <v>58</v>
      </c>
      <c r="D204" s="156"/>
      <c r="E204" s="147">
        <v>0</v>
      </c>
      <c r="F204" s="93">
        <f>IF(E203=0,"",(G203/E203)/12*E203)</f>
        <v>0</v>
      </c>
      <c r="G204" s="90">
        <f>F204</f>
        <v>0</v>
      </c>
      <c r="H204" s="157"/>
      <c r="I204" s="109" t="s">
        <v>504</v>
      </c>
      <c r="J204" s="109" t="str">
        <f>VLOOKUP(I204,Presupuesto!$B$11:$C$565,2,0)</f>
        <v>AGUINALDO Y DECIMO CUARTO MES</v>
      </c>
      <c r="K204" s="91" t="str">
        <f t="shared" si="6"/>
        <v>Posgrado</v>
      </c>
      <c r="L204" s="91" t="s">
        <v>386</v>
      </c>
    </row>
    <row r="205" spans="3:12" ht="15.75" thickBot="1">
      <c r="C205" s="165" t="s">
        <v>59</v>
      </c>
      <c r="D205" s="156"/>
      <c r="E205" s="147">
        <v>0</v>
      </c>
      <c r="F205" s="110">
        <f>IF(E203&lt;6,"",((E203-6)/12)*(G203/E203))</f>
        <v>0</v>
      </c>
      <c r="G205" s="90">
        <f>F205</f>
        <v>0</v>
      </c>
      <c r="H205" s="157"/>
      <c r="I205" s="94" t="s">
        <v>507</v>
      </c>
      <c r="J205" s="94" t="str">
        <f>VLOOKUP(I205,Presupuesto!$B$11:$C$565,2,0)</f>
        <v>DECIMOCUARTO MES</v>
      </c>
      <c r="K205" s="91" t="str">
        <f t="shared" si="6"/>
        <v>Posgrado</v>
      </c>
      <c r="L205" s="91" t="s">
        <v>386</v>
      </c>
    </row>
    <row r="206" spans="3:12" ht="15.75" thickBot="1">
      <c r="C206" s="130" t="s">
        <v>473</v>
      </c>
      <c r="D206" s="192"/>
      <c r="E206" s="145">
        <v>12</v>
      </c>
      <c r="F206" s="253">
        <f>HLOOKUP($C206,$BZ$2:$CM$3,2,0)</f>
        <v>31763.19</v>
      </c>
      <c r="G206" s="106">
        <f>D206*E206*F206</f>
        <v>0</v>
      </c>
      <c r="H206" s="159"/>
      <c r="I206" s="107" t="s">
        <v>484</v>
      </c>
      <c r="J206" s="107" t="str">
        <f>VLOOKUP(I206,Presupuesto!$B$11:$C$565,2,0)</f>
        <v>SUELDOS Y SALARIOS PERMANENTES</v>
      </c>
      <c r="K206" s="91" t="str">
        <f t="shared" si="6"/>
        <v>Posgrado</v>
      </c>
      <c r="L206" s="91" t="s">
        <v>386</v>
      </c>
    </row>
    <row r="207" spans="3:12">
      <c r="C207" s="164" t="s">
        <v>58</v>
      </c>
      <c r="D207" s="156"/>
      <c r="E207" s="147">
        <v>0</v>
      </c>
      <c r="F207" s="93">
        <f>IF(E206=0,"",(G206/E206)/12*E206)</f>
        <v>0</v>
      </c>
      <c r="G207" s="90">
        <f>F207</f>
        <v>0</v>
      </c>
      <c r="H207" s="157"/>
      <c r="I207" s="109" t="s">
        <v>504</v>
      </c>
      <c r="J207" s="109" t="str">
        <f>VLOOKUP(I207,Presupuesto!$B$11:$C$565,2,0)</f>
        <v>AGUINALDO Y DECIMO CUARTO MES</v>
      </c>
      <c r="K207" s="91" t="str">
        <f t="shared" si="6"/>
        <v>Posgrado</v>
      </c>
      <c r="L207" s="91" t="s">
        <v>386</v>
      </c>
    </row>
    <row r="208" spans="3:12" ht="15.75" thickBot="1">
      <c r="C208" s="165" t="s">
        <v>59</v>
      </c>
      <c r="D208" s="156"/>
      <c r="E208" s="147">
        <v>0</v>
      </c>
      <c r="F208" s="110">
        <f>IF(E206&lt;6,"",((E206-6)/12)*(G206/E206))</f>
        <v>0</v>
      </c>
      <c r="G208" s="90">
        <f>F208</f>
        <v>0</v>
      </c>
      <c r="H208" s="157"/>
      <c r="I208" s="94" t="s">
        <v>507</v>
      </c>
      <c r="J208" s="94" t="str">
        <f>VLOOKUP(I208,Presupuesto!$B$11:$C$565,2,0)</f>
        <v>DECIMOCUARTO MES</v>
      </c>
      <c r="K208" s="91" t="str">
        <f t="shared" si="6"/>
        <v>Posgrado</v>
      </c>
      <c r="L208" s="91" t="s">
        <v>386</v>
      </c>
    </row>
    <row r="209" spans="3:12" ht="15.75" thickBot="1">
      <c r="C209" s="130" t="s">
        <v>474</v>
      </c>
      <c r="D209" s="192"/>
      <c r="E209" s="145">
        <v>12</v>
      </c>
      <c r="F209" s="253">
        <f>HLOOKUP($C209,$BZ$2:$CM$3,2,0)</f>
        <v>29777.99</v>
      </c>
      <c r="G209" s="106">
        <f>D209*E209*F209</f>
        <v>0</v>
      </c>
      <c r="H209" s="159"/>
      <c r="I209" s="107" t="s">
        <v>484</v>
      </c>
      <c r="J209" s="107" t="str">
        <f>VLOOKUP(I209,Presupuesto!$B$11:$C$565,2,0)</f>
        <v>SUELDOS Y SALARIOS PERMANENTES</v>
      </c>
      <c r="K209" s="91" t="str">
        <f t="shared" si="6"/>
        <v>Posgrado</v>
      </c>
      <c r="L209" s="91" t="s">
        <v>386</v>
      </c>
    </row>
    <row r="210" spans="3:12">
      <c r="C210" s="164" t="s">
        <v>58</v>
      </c>
      <c r="D210" s="156"/>
      <c r="E210" s="147">
        <v>0</v>
      </c>
      <c r="F210" s="93">
        <f>IF(E209=0,"",(G209/E209)/12*E209)</f>
        <v>0</v>
      </c>
      <c r="G210" s="90">
        <f>F210</f>
        <v>0</v>
      </c>
      <c r="H210" s="157"/>
      <c r="I210" s="109" t="s">
        <v>504</v>
      </c>
      <c r="J210" s="109" t="str">
        <f>VLOOKUP(I210,Presupuesto!$B$11:$C$565,2,0)</f>
        <v>AGUINALDO Y DECIMO CUARTO MES</v>
      </c>
      <c r="K210" s="91" t="str">
        <f t="shared" si="6"/>
        <v>Posgrado</v>
      </c>
      <c r="L210" s="91" t="s">
        <v>386</v>
      </c>
    </row>
    <row r="211" spans="3:12" ht="15.75" thickBot="1">
      <c r="C211" s="165" t="s">
        <v>59</v>
      </c>
      <c r="D211" s="156"/>
      <c r="E211" s="147">
        <v>0</v>
      </c>
      <c r="F211" s="110">
        <f>IF(E209&lt;6,"",((E209-6)/12)*(G209/E209))</f>
        <v>0</v>
      </c>
      <c r="G211" s="90">
        <f>F211</f>
        <v>0</v>
      </c>
      <c r="H211" s="157"/>
      <c r="I211" s="94" t="s">
        <v>507</v>
      </c>
      <c r="J211" s="94" t="str">
        <f>VLOOKUP(I211,Presupuesto!$B$11:$C$565,2,0)</f>
        <v>DECIMOCUARTO MES</v>
      </c>
      <c r="K211" s="91" t="str">
        <f t="shared" si="6"/>
        <v>Posgrado</v>
      </c>
      <c r="L211" s="91" t="s">
        <v>386</v>
      </c>
    </row>
    <row r="212" spans="3:12" ht="15.75" thickBot="1">
      <c r="C212" s="130" t="s">
        <v>475</v>
      </c>
      <c r="D212" s="192"/>
      <c r="E212" s="145">
        <v>12</v>
      </c>
      <c r="F212" s="253">
        <f>HLOOKUP($C212,$BZ$2:$CM$3,2,0)</f>
        <v>27792.79</v>
      </c>
      <c r="G212" s="106">
        <f>D212*E212*F212</f>
        <v>0</v>
      </c>
      <c r="H212" s="159"/>
      <c r="I212" s="107" t="s">
        <v>484</v>
      </c>
      <c r="J212" s="107" t="str">
        <f>VLOOKUP(I212,Presupuesto!$B$11:$C$565,2,0)</f>
        <v>SUELDOS Y SALARIOS PERMANENTES</v>
      </c>
      <c r="K212" s="91" t="str">
        <f t="shared" si="6"/>
        <v>Posgrado</v>
      </c>
      <c r="L212" s="91" t="s">
        <v>386</v>
      </c>
    </row>
    <row r="213" spans="3:12">
      <c r="C213" s="164" t="s">
        <v>58</v>
      </c>
      <c r="D213" s="156"/>
      <c r="E213" s="147">
        <v>0</v>
      </c>
      <c r="F213" s="93">
        <f>IF(E212=0,"",(G212/E212)/12*E212)</f>
        <v>0</v>
      </c>
      <c r="G213" s="90">
        <f>F213</f>
        <v>0</v>
      </c>
      <c r="H213" s="157"/>
      <c r="I213" s="109" t="s">
        <v>504</v>
      </c>
      <c r="J213" s="109" t="str">
        <f>VLOOKUP(I213,Presupuesto!$B$11:$C$565,2,0)</f>
        <v>AGUINALDO Y DECIMO CUARTO MES</v>
      </c>
      <c r="K213" s="91" t="str">
        <f t="shared" si="6"/>
        <v>Posgrado</v>
      </c>
      <c r="L213" s="91" t="s">
        <v>386</v>
      </c>
    </row>
    <row r="214" spans="3:12" ht="15.75" thickBot="1">
      <c r="C214" s="165" t="s">
        <v>59</v>
      </c>
      <c r="D214" s="156"/>
      <c r="E214" s="147">
        <v>0</v>
      </c>
      <c r="F214" s="110">
        <f>IF(E212&lt;6,"",((E212-6)/12)*(G212/E212))</f>
        <v>0</v>
      </c>
      <c r="G214" s="90">
        <f>F214</f>
        <v>0</v>
      </c>
      <c r="H214" s="157"/>
      <c r="I214" s="94" t="s">
        <v>507</v>
      </c>
      <c r="J214" s="94" t="str">
        <f>VLOOKUP(I214,Presupuesto!$B$11:$C$565,2,0)</f>
        <v>DECIMOCUARTO MES</v>
      </c>
      <c r="K214" s="91" t="str">
        <f t="shared" si="6"/>
        <v>Posgrado</v>
      </c>
      <c r="L214" s="91" t="s">
        <v>386</v>
      </c>
    </row>
    <row r="215" spans="3:12" ht="15.75" thickBot="1">
      <c r="C215" s="130" t="s">
        <v>476</v>
      </c>
      <c r="D215" s="192"/>
      <c r="E215" s="145">
        <v>12</v>
      </c>
      <c r="F215" s="253">
        <f>HLOOKUP($C215,$BZ$2:$CM$3,2,0)</f>
        <v>18859.39</v>
      </c>
      <c r="G215" s="106">
        <f>D215*E215*F215</f>
        <v>0</v>
      </c>
      <c r="H215" s="159"/>
      <c r="I215" s="107" t="s">
        <v>484</v>
      </c>
      <c r="J215" s="107" t="str">
        <f>VLOOKUP(I215,Presupuesto!$B$11:$C$565,2,0)</f>
        <v>SUELDOS Y SALARIOS PERMANENTES</v>
      </c>
      <c r="K215" s="91" t="str">
        <f t="shared" si="6"/>
        <v>Posgrado</v>
      </c>
      <c r="L215" s="91" t="s">
        <v>386</v>
      </c>
    </row>
    <row r="216" spans="3:12">
      <c r="C216" s="164" t="s">
        <v>58</v>
      </c>
      <c r="D216" s="156"/>
      <c r="E216" s="147">
        <v>0</v>
      </c>
      <c r="F216" s="93">
        <f>IF(E215=0,"",(G215/E215)/12*E215)</f>
        <v>0</v>
      </c>
      <c r="G216" s="90">
        <f>F216</f>
        <v>0</v>
      </c>
      <c r="H216" s="157"/>
      <c r="I216" s="109" t="s">
        <v>504</v>
      </c>
      <c r="J216" s="109" t="str">
        <f>VLOOKUP(I216,Presupuesto!$B$11:$C$565,2,0)</f>
        <v>AGUINALDO Y DECIMO CUARTO MES</v>
      </c>
      <c r="K216" s="91" t="str">
        <f t="shared" si="6"/>
        <v>Posgrado</v>
      </c>
      <c r="L216" s="91" t="s">
        <v>386</v>
      </c>
    </row>
    <row r="217" spans="3:12" ht="15.75" thickBot="1">
      <c r="C217" s="165" t="s">
        <v>59</v>
      </c>
      <c r="D217" s="156"/>
      <c r="E217" s="147">
        <v>0</v>
      </c>
      <c r="F217" s="110">
        <f>IF(E215&lt;6,"",((E215-6)/12)*(G215/E215))</f>
        <v>0</v>
      </c>
      <c r="G217" s="90">
        <f>F217</f>
        <v>0</v>
      </c>
      <c r="H217" s="157"/>
      <c r="I217" s="94" t="s">
        <v>507</v>
      </c>
      <c r="J217" s="94" t="str">
        <f>VLOOKUP(I217,Presupuesto!$B$11:$C$565,2,0)</f>
        <v>DECIMOCUARTO MES</v>
      </c>
      <c r="K217" s="91" t="str">
        <f t="shared" si="6"/>
        <v>Posgrado</v>
      </c>
      <c r="L217" s="91" t="s">
        <v>386</v>
      </c>
    </row>
    <row r="218" spans="3:12" ht="15.75" thickBot="1">
      <c r="C218" s="130" t="s">
        <v>477</v>
      </c>
      <c r="D218" s="192"/>
      <c r="E218" s="145">
        <v>12</v>
      </c>
      <c r="F218" s="253">
        <f>HLOOKUP($C218,$BZ$2:$CM$3,2,0)</f>
        <v>17866.8</v>
      </c>
      <c r="G218" s="106">
        <f>D218*E218*F218</f>
        <v>0</v>
      </c>
      <c r="H218" s="159"/>
      <c r="I218" s="107" t="s">
        <v>484</v>
      </c>
      <c r="J218" s="107" t="str">
        <f>VLOOKUP(I218,Presupuesto!$B$11:$C$565,2,0)</f>
        <v>SUELDOS Y SALARIOS PERMANENTES</v>
      </c>
      <c r="K218" s="91" t="str">
        <f t="shared" si="6"/>
        <v>Posgrado</v>
      </c>
      <c r="L218" s="91" t="s">
        <v>386</v>
      </c>
    </row>
    <row r="219" spans="3:12">
      <c r="C219" s="164" t="s">
        <v>58</v>
      </c>
      <c r="D219" s="156"/>
      <c r="E219" s="147">
        <v>0</v>
      </c>
      <c r="F219" s="93">
        <f>IF(E218=0,"",(G218/E218)/12*E218)</f>
        <v>0</v>
      </c>
      <c r="G219" s="90">
        <f>F219</f>
        <v>0</v>
      </c>
      <c r="H219" s="157"/>
      <c r="I219" s="109" t="s">
        <v>504</v>
      </c>
      <c r="J219" s="109" t="str">
        <f>VLOOKUP(I219,Presupuesto!$B$11:$C$565,2,0)</f>
        <v>AGUINALDO Y DECIMO CUARTO MES</v>
      </c>
      <c r="K219" s="91" t="str">
        <f t="shared" si="6"/>
        <v>Posgrado</v>
      </c>
      <c r="L219" s="91" t="s">
        <v>386</v>
      </c>
    </row>
    <row r="220" spans="3:12" ht="15.75" thickBot="1">
      <c r="C220" s="165" t="s">
        <v>59</v>
      </c>
      <c r="D220" s="156"/>
      <c r="E220" s="147">
        <v>0</v>
      </c>
      <c r="F220" s="110">
        <f>IF(E218&lt;6,"",((E218-6)/12)*(G218/E218))</f>
        <v>0</v>
      </c>
      <c r="G220" s="90">
        <f>F220</f>
        <v>0</v>
      </c>
      <c r="H220" s="157"/>
      <c r="I220" s="94" t="s">
        <v>507</v>
      </c>
      <c r="J220" s="94" t="str">
        <f>VLOOKUP(I220,Presupuesto!$B$11:$C$565,2,0)</f>
        <v>DECIMOCUARTO MES</v>
      </c>
      <c r="K220" s="91" t="str">
        <f t="shared" si="6"/>
        <v>Posgrado</v>
      </c>
      <c r="L220" s="91" t="s">
        <v>386</v>
      </c>
    </row>
    <row r="221" spans="3:12" ht="15.75" thickBot="1">
      <c r="C221" s="130" t="s">
        <v>478</v>
      </c>
      <c r="D221" s="192"/>
      <c r="E221" s="145">
        <v>12</v>
      </c>
      <c r="F221" s="253">
        <f>HLOOKUP($C221,$BZ$2:$CM$3,2,0)</f>
        <v>13896.4</v>
      </c>
      <c r="G221" s="106">
        <f>D221*E221*F221</f>
        <v>0</v>
      </c>
      <c r="H221" s="159"/>
      <c r="I221" s="107" t="s">
        <v>484</v>
      </c>
      <c r="J221" s="107" t="str">
        <f>VLOOKUP(I221,Presupuesto!$B$11:$C$565,2,0)</f>
        <v>SUELDOS Y SALARIOS PERMANENTES</v>
      </c>
      <c r="K221" s="91" t="str">
        <f t="shared" si="6"/>
        <v>Posgrado</v>
      </c>
      <c r="L221" s="91" t="s">
        <v>386</v>
      </c>
    </row>
    <row r="222" spans="3:12">
      <c r="C222" s="164" t="s">
        <v>58</v>
      </c>
      <c r="D222" s="156"/>
      <c r="E222" s="147">
        <v>0</v>
      </c>
      <c r="F222" s="93">
        <f>IF(E221=0,"",(G221/E221)/12*E221)</f>
        <v>0</v>
      </c>
      <c r="G222" s="90">
        <f>F222</f>
        <v>0</v>
      </c>
      <c r="H222" s="157"/>
      <c r="I222" s="109" t="s">
        <v>504</v>
      </c>
      <c r="J222" s="109" t="str">
        <f>VLOOKUP(I222,Presupuesto!$B$11:$C$565,2,0)</f>
        <v>AGUINALDO Y DECIMO CUARTO MES</v>
      </c>
      <c r="K222" s="91" t="str">
        <f t="shared" si="6"/>
        <v>Posgrado</v>
      </c>
      <c r="L222" s="91" t="s">
        <v>386</v>
      </c>
    </row>
    <row r="223" spans="3:12" ht="15.75" thickBot="1">
      <c r="C223" s="165" t="s">
        <v>59</v>
      </c>
      <c r="D223" s="156"/>
      <c r="E223" s="147">
        <v>0</v>
      </c>
      <c r="F223" s="110">
        <f>IF(E221&lt;6,"",((E221-6)/12)*(G221/E221))</f>
        <v>0</v>
      </c>
      <c r="G223" s="90">
        <f>F223</f>
        <v>0</v>
      </c>
      <c r="H223" s="157"/>
      <c r="I223" s="94" t="s">
        <v>507</v>
      </c>
      <c r="J223" s="94" t="str">
        <f>VLOOKUP(I223,Presupuesto!$B$11:$C$565,2,0)</f>
        <v>DECIMOCUARTO MES</v>
      </c>
      <c r="K223" s="91" t="str">
        <f t="shared" si="6"/>
        <v>Posgrado</v>
      </c>
      <c r="L223" s="91" t="s">
        <v>386</v>
      </c>
    </row>
    <row r="224" spans="3:12" ht="15.75" thickBot="1">
      <c r="C224" s="130" t="s">
        <v>479</v>
      </c>
      <c r="D224" s="192"/>
      <c r="E224" s="145">
        <v>12</v>
      </c>
      <c r="F224" s="253">
        <f>HLOOKUP($C224,$BZ$2:$CM$3,2,0)</f>
        <v>15004.09</v>
      </c>
      <c r="G224" s="106">
        <f>D224*E224*F224</f>
        <v>0</v>
      </c>
      <c r="H224" s="159"/>
      <c r="I224" s="107" t="s">
        <v>484</v>
      </c>
      <c r="J224" s="107" t="str">
        <f>VLOOKUP(I224,Presupuesto!$B$11:$C$565,2,0)</f>
        <v>SUELDOS Y SALARIOS PERMANENTES</v>
      </c>
      <c r="K224" s="91" t="str">
        <f t="shared" si="6"/>
        <v>Posgrado</v>
      </c>
      <c r="L224" s="91" t="s">
        <v>386</v>
      </c>
    </row>
    <row r="225" spans="3:12">
      <c r="C225" s="164" t="s">
        <v>58</v>
      </c>
      <c r="D225" s="156"/>
      <c r="E225" s="147">
        <v>0</v>
      </c>
      <c r="F225" s="93">
        <f>IF(E224=0,"",(G224/E224)/12*E224)</f>
        <v>0</v>
      </c>
      <c r="G225" s="90">
        <f>F225</f>
        <v>0</v>
      </c>
      <c r="H225" s="157"/>
      <c r="I225" s="109" t="s">
        <v>504</v>
      </c>
      <c r="J225" s="109" t="str">
        <f>VLOOKUP(I225,Presupuesto!$B$11:$C$565,2,0)</f>
        <v>AGUINALDO Y DECIMO CUARTO MES</v>
      </c>
      <c r="K225" s="91" t="str">
        <f t="shared" si="6"/>
        <v>Posgrado</v>
      </c>
      <c r="L225" s="91" t="s">
        <v>386</v>
      </c>
    </row>
    <row r="226" spans="3:12" ht="15.75" thickBot="1">
      <c r="C226" s="165" t="s">
        <v>59</v>
      </c>
      <c r="D226" s="156"/>
      <c r="E226" s="147">
        <v>0</v>
      </c>
      <c r="F226" s="110">
        <f>IF(E224&lt;6,"",((E224-6)/12)*(G224/E224))</f>
        <v>0</v>
      </c>
      <c r="G226" s="90">
        <f>F226</f>
        <v>0</v>
      </c>
      <c r="H226" s="157"/>
      <c r="I226" s="94" t="s">
        <v>507</v>
      </c>
      <c r="J226" s="94" t="str">
        <f>VLOOKUP(I226,Presupuesto!$B$11:$C$565,2,0)</f>
        <v>DECIMOCUARTO MES</v>
      </c>
      <c r="K226" s="91" t="str">
        <f t="shared" si="6"/>
        <v>Posgrado</v>
      </c>
      <c r="L226" s="91" t="s">
        <v>386</v>
      </c>
    </row>
    <row r="227" spans="3:12" ht="15.75" thickBot="1">
      <c r="C227" s="130" t="s">
        <v>480</v>
      </c>
      <c r="D227" s="192"/>
      <c r="E227" s="145">
        <v>12</v>
      </c>
      <c r="F227" s="253">
        <f>HLOOKUP($C227,$BZ$2:$CM$3,2,0)</f>
        <v>13238.9</v>
      </c>
      <c r="G227" s="106">
        <f>D227*E227*F227</f>
        <v>0</v>
      </c>
      <c r="H227" s="159"/>
      <c r="I227" s="107" t="s">
        <v>484</v>
      </c>
      <c r="J227" s="107" t="str">
        <f>VLOOKUP(I227,Presupuesto!$B$11:$C$565,2,0)</f>
        <v>SUELDOS Y SALARIOS PERMANENTES</v>
      </c>
      <c r="K227" s="91" t="str">
        <f t="shared" si="6"/>
        <v>Posgrado</v>
      </c>
      <c r="L227" s="91" t="s">
        <v>386</v>
      </c>
    </row>
    <row r="228" spans="3:12">
      <c r="C228" s="164" t="s">
        <v>58</v>
      </c>
      <c r="D228" s="156"/>
      <c r="E228" s="147">
        <v>0</v>
      </c>
      <c r="F228" s="93">
        <f>IF(E227=0,"",(G227/E227)/12*E227)</f>
        <v>0</v>
      </c>
      <c r="G228" s="90">
        <f>F228</f>
        <v>0</v>
      </c>
      <c r="H228" s="157"/>
      <c r="I228" s="109" t="s">
        <v>504</v>
      </c>
      <c r="J228" s="109" t="str">
        <f>VLOOKUP(I228,Presupuesto!$B$11:$C$565,2,0)</f>
        <v>AGUINALDO Y DECIMO CUARTO MES</v>
      </c>
      <c r="K228" s="91" t="str">
        <f t="shared" si="6"/>
        <v>Posgrado</v>
      </c>
      <c r="L228" s="91" t="s">
        <v>386</v>
      </c>
    </row>
    <row r="229" spans="3:12" ht="15.75" thickBot="1">
      <c r="C229" s="165" t="s">
        <v>59</v>
      </c>
      <c r="D229" s="156"/>
      <c r="E229" s="147">
        <v>0</v>
      </c>
      <c r="F229" s="110">
        <f>IF(E227&lt;6,"",((E227-6)/12)*(G227/E227))</f>
        <v>0</v>
      </c>
      <c r="G229" s="90">
        <f>F229</f>
        <v>0</v>
      </c>
      <c r="H229" s="157"/>
      <c r="I229" s="94" t="s">
        <v>507</v>
      </c>
      <c r="J229" s="94" t="str">
        <f>VLOOKUP(I229,Presupuesto!$B$11:$C$565,2,0)</f>
        <v>DECIMOCUARTO MES</v>
      </c>
      <c r="K229" s="91" t="str">
        <f t="shared" si="6"/>
        <v>Posgrado</v>
      </c>
      <c r="L229" s="91" t="s">
        <v>386</v>
      </c>
    </row>
    <row r="230" spans="3:12" ht="15.75" thickBot="1">
      <c r="C230" s="130" t="s">
        <v>481</v>
      </c>
      <c r="D230" s="192"/>
      <c r="E230" s="145">
        <v>12</v>
      </c>
      <c r="F230" s="253">
        <f>HLOOKUP($C230,$BZ$2:$CM$3,2,0)</f>
        <v>12356.31</v>
      </c>
      <c r="G230" s="106">
        <f>D230*E230*F230</f>
        <v>0</v>
      </c>
      <c r="H230" s="159"/>
      <c r="I230" s="107" t="s">
        <v>484</v>
      </c>
      <c r="J230" s="107" t="str">
        <f>VLOOKUP(I230,Presupuesto!$B$11:$C$565,2,0)</f>
        <v>SUELDOS Y SALARIOS PERMANENTES</v>
      </c>
      <c r="K230" s="91" t="str">
        <f t="shared" ref="K230:K247" si="7">$K$197</f>
        <v>Posgrado</v>
      </c>
      <c r="L230" s="91" t="s">
        <v>386</v>
      </c>
    </row>
    <row r="231" spans="3:12">
      <c r="C231" s="164" t="s">
        <v>58</v>
      </c>
      <c r="D231" s="156"/>
      <c r="E231" s="147">
        <v>0</v>
      </c>
      <c r="F231" s="93">
        <f>IF(E230=0,"",(G230/E230)/12*E230)</f>
        <v>0</v>
      </c>
      <c r="G231" s="90">
        <f>F231</f>
        <v>0</v>
      </c>
      <c r="H231" s="157"/>
      <c r="I231" s="109" t="s">
        <v>504</v>
      </c>
      <c r="J231" s="109" t="str">
        <f>VLOOKUP(I231,Presupuesto!$B$11:$C$565,2,0)</f>
        <v>AGUINALDO Y DECIMO CUARTO MES</v>
      </c>
      <c r="K231" s="91" t="str">
        <f t="shared" si="7"/>
        <v>Posgrado</v>
      </c>
      <c r="L231" s="91" t="s">
        <v>386</v>
      </c>
    </row>
    <row r="232" spans="3:12" ht="15.75" thickBot="1">
      <c r="C232" s="165" t="s">
        <v>59</v>
      </c>
      <c r="D232" s="156"/>
      <c r="E232" s="147">
        <v>0</v>
      </c>
      <c r="F232" s="110">
        <f>IF(E230&lt;6,"",((E230-6)/12)*(G230/E230))</f>
        <v>0</v>
      </c>
      <c r="G232" s="90">
        <f>F232</f>
        <v>0</v>
      </c>
      <c r="H232" s="157"/>
      <c r="I232" s="94" t="s">
        <v>507</v>
      </c>
      <c r="J232" s="94" t="str">
        <f>VLOOKUP(I232,Presupuesto!$B$11:$C$565,2,0)</f>
        <v>DECIMOCUARTO MES</v>
      </c>
      <c r="K232" s="91" t="str">
        <f t="shared" si="7"/>
        <v>Posgrado</v>
      </c>
      <c r="L232" s="91" t="s">
        <v>386</v>
      </c>
    </row>
    <row r="233" spans="3:12" ht="15.75" thickBot="1">
      <c r="C233" s="130" t="s">
        <v>482</v>
      </c>
      <c r="D233" s="192"/>
      <c r="E233" s="145">
        <v>12</v>
      </c>
      <c r="F233" s="253">
        <f>HLOOKUP($C233,$BZ$2:$CM$3,2,0)</f>
        <v>463.22</v>
      </c>
      <c r="G233" s="106">
        <f>D233*E233*F233</f>
        <v>0</v>
      </c>
      <c r="H233" s="159"/>
      <c r="I233" s="107" t="s">
        <v>484</v>
      </c>
      <c r="J233" s="107" t="str">
        <f>VLOOKUP(I233,Presupuesto!$B$11:$C$565,2,0)</f>
        <v>SUELDOS Y SALARIOS PERMANENTES</v>
      </c>
      <c r="K233" s="91" t="str">
        <f t="shared" si="7"/>
        <v>Posgrado</v>
      </c>
      <c r="L233" s="91" t="s">
        <v>386</v>
      </c>
    </row>
    <row r="234" spans="3:12">
      <c r="C234" s="164" t="s">
        <v>58</v>
      </c>
      <c r="D234" s="156"/>
      <c r="E234" s="147">
        <v>0</v>
      </c>
      <c r="F234" s="93">
        <f>IF(E233=0,"",(G233/E233)/12*E233)</f>
        <v>0</v>
      </c>
      <c r="G234" s="90">
        <f>F234</f>
        <v>0</v>
      </c>
      <c r="H234" s="157"/>
      <c r="I234" s="109" t="s">
        <v>504</v>
      </c>
      <c r="J234" s="109" t="str">
        <f>VLOOKUP(I234,Presupuesto!$B$11:$C$565,2,0)</f>
        <v>AGUINALDO Y DECIMO CUARTO MES</v>
      </c>
      <c r="K234" s="91" t="str">
        <f t="shared" si="7"/>
        <v>Posgrado</v>
      </c>
      <c r="L234" s="91" t="s">
        <v>386</v>
      </c>
    </row>
    <row r="235" spans="3:12" ht="15.75" thickBot="1">
      <c r="C235" s="165" t="s">
        <v>59</v>
      </c>
      <c r="D235" s="156"/>
      <c r="E235" s="147">
        <v>0</v>
      </c>
      <c r="F235" s="110">
        <f>IF(E233&lt;6,"",((E233-6)/12)*(G233/E233))</f>
        <v>0</v>
      </c>
      <c r="G235" s="90">
        <f>F235</f>
        <v>0</v>
      </c>
      <c r="H235" s="157"/>
      <c r="I235" s="94" t="s">
        <v>507</v>
      </c>
      <c r="J235" s="94" t="str">
        <f>VLOOKUP(I235,Presupuesto!$B$11:$C$565,2,0)</f>
        <v>DECIMOCUARTO MES</v>
      </c>
      <c r="K235" s="91" t="str">
        <f t="shared" si="7"/>
        <v>Posgrado</v>
      </c>
      <c r="L235" s="91" t="s">
        <v>386</v>
      </c>
    </row>
    <row r="236" spans="3:12" ht="15.75" thickBot="1">
      <c r="C236" s="130" t="s">
        <v>483</v>
      </c>
      <c r="D236" s="192"/>
      <c r="E236" s="145">
        <v>12</v>
      </c>
      <c r="F236" s="253">
        <f>HLOOKUP($C236,$BZ$2:$CM$3,2,0)</f>
        <v>2007.3</v>
      </c>
      <c r="G236" s="106">
        <f>D236*E236*F236</f>
        <v>0</v>
      </c>
      <c r="H236" s="159"/>
      <c r="I236" s="107" t="s">
        <v>484</v>
      </c>
      <c r="J236" s="107" t="str">
        <f>VLOOKUP(I236,Presupuesto!$B$11:$C$565,2,0)</f>
        <v>SUELDOS Y SALARIOS PERMANENTES</v>
      </c>
      <c r="K236" s="91" t="str">
        <f t="shared" si="7"/>
        <v>Posgrado</v>
      </c>
      <c r="L236" s="91" t="s">
        <v>386</v>
      </c>
    </row>
    <row r="237" spans="3:12">
      <c r="C237" s="164" t="s">
        <v>58</v>
      </c>
      <c r="D237" s="156"/>
      <c r="E237" s="147">
        <v>0</v>
      </c>
      <c r="F237" s="93">
        <f>IF(E236=0,"",(G236/E236)/12*E236)</f>
        <v>0</v>
      </c>
      <c r="G237" s="90">
        <f>F237</f>
        <v>0</v>
      </c>
      <c r="H237" s="157"/>
      <c r="I237" s="109" t="s">
        <v>504</v>
      </c>
      <c r="J237" s="109" t="str">
        <f>VLOOKUP(I237,Presupuesto!$B$11:$C$565,2,0)</f>
        <v>AGUINALDO Y DECIMO CUARTO MES</v>
      </c>
      <c r="K237" s="91" t="str">
        <f t="shared" si="7"/>
        <v>Posgrado</v>
      </c>
      <c r="L237" s="91" t="s">
        <v>386</v>
      </c>
    </row>
    <row r="238" spans="3:12" ht="15.75" thickBot="1">
      <c r="C238" s="165" t="s">
        <v>59</v>
      </c>
      <c r="D238" s="156"/>
      <c r="E238" s="147">
        <v>0</v>
      </c>
      <c r="F238" s="110">
        <f>IF(E236&lt;6,"",((E236-6)/12)*(G236/E236))</f>
        <v>0</v>
      </c>
      <c r="G238" s="90">
        <f>F238</f>
        <v>0</v>
      </c>
      <c r="H238" s="157"/>
      <c r="I238" s="94" t="s">
        <v>507</v>
      </c>
      <c r="J238" s="94" t="str">
        <f>VLOOKUP(I238,Presupuesto!$B$11:$C$565,2,0)</f>
        <v>DECIMOCUARTO MES</v>
      </c>
      <c r="K238" s="91" t="str">
        <f t="shared" si="7"/>
        <v>Posgrado</v>
      </c>
      <c r="L238" s="91" t="s">
        <v>386</v>
      </c>
    </row>
    <row r="239" spans="3:12" ht="15.75" thickBot="1">
      <c r="C239" s="133" t="s">
        <v>83</v>
      </c>
      <c r="D239" s="192"/>
      <c r="E239" s="145">
        <v>12</v>
      </c>
      <c r="F239" s="132">
        <v>30000</v>
      </c>
      <c r="G239" s="106">
        <f>D239*E239*F239</f>
        <v>0</v>
      </c>
      <c r="H239" s="159"/>
      <c r="I239" s="107" t="s">
        <v>552</v>
      </c>
      <c r="J239" s="107" t="str">
        <f>VLOOKUP(I239,Presupuesto!$B$11:$C$565,2,0)</f>
        <v>CONTRATOS ESPECIALES</v>
      </c>
      <c r="K239" s="91" t="str">
        <f t="shared" si="7"/>
        <v>Posgrado</v>
      </c>
      <c r="L239" s="91" t="s">
        <v>386</v>
      </c>
    </row>
    <row r="240" spans="3:12">
      <c r="C240" s="164" t="s">
        <v>58</v>
      </c>
      <c r="D240" s="156"/>
      <c r="E240" s="147">
        <v>0</v>
      </c>
      <c r="F240" s="110">
        <f>IF(E239=0,"",(G239/E239)/12*E239)</f>
        <v>0</v>
      </c>
      <c r="G240" s="90">
        <f>F240</f>
        <v>0</v>
      </c>
      <c r="H240" s="157"/>
      <c r="I240" s="94" t="s">
        <v>552</v>
      </c>
      <c r="J240" s="94" t="str">
        <f>VLOOKUP(I240,Presupuesto!$B$11:$C$565,2,0)</f>
        <v>CONTRATOS ESPECIALES</v>
      </c>
      <c r="K240" s="91" t="str">
        <f t="shared" si="7"/>
        <v>Posgrado</v>
      </c>
      <c r="L240" s="91" t="s">
        <v>385</v>
      </c>
    </row>
    <row r="241" spans="3:12" ht="15.75" thickBot="1">
      <c r="C241" s="165" t="s">
        <v>59</v>
      </c>
      <c r="D241" s="156"/>
      <c r="E241" s="147">
        <v>0</v>
      </c>
      <c r="F241" s="93">
        <f>IF(E239&lt;6,"",((E239-6)/12)*(G239/E239))</f>
        <v>0</v>
      </c>
      <c r="G241" s="90">
        <f>F241</f>
        <v>0</v>
      </c>
      <c r="H241" s="157"/>
      <c r="I241" s="94" t="s">
        <v>552</v>
      </c>
      <c r="J241" s="94" t="str">
        <f>VLOOKUP(I241,Presupuesto!$B$11:$C$565,2,0)</f>
        <v>CONTRATOS ESPECIALES</v>
      </c>
      <c r="K241" s="91" t="str">
        <f t="shared" si="7"/>
        <v>Posgrado</v>
      </c>
      <c r="L241" s="91" t="s">
        <v>390</v>
      </c>
    </row>
    <row r="242" spans="3:12" ht="15.75" thickBot="1">
      <c r="C242" s="133" t="s">
        <v>60</v>
      </c>
      <c r="D242" s="192"/>
      <c r="E242" s="145">
        <v>12</v>
      </c>
      <c r="F242" s="111">
        <v>30000</v>
      </c>
      <c r="G242" s="106">
        <f>D242*E242*F242</f>
        <v>0</v>
      </c>
      <c r="H242" s="159"/>
      <c r="I242" s="107" t="s">
        <v>693</v>
      </c>
      <c r="J242" s="107" t="str">
        <f>VLOOKUP(I242,Presupuesto!$B$11:$C$565,2,0)</f>
        <v>OTROS SERVICIOS TECNICOS Y PROFESIONALES</v>
      </c>
      <c r="K242" s="91" t="str">
        <f t="shared" si="7"/>
        <v>Posgrado</v>
      </c>
      <c r="L242" s="91" t="s">
        <v>385</v>
      </c>
    </row>
    <row r="243" spans="3:12">
      <c r="C243" s="164" t="s">
        <v>58</v>
      </c>
      <c r="D243" s="156"/>
      <c r="E243" s="147">
        <v>0</v>
      </c>
      <c r="F243" s="93">
        <v>0</v>
      </c>
      <c r="G243" s="90">
        <f>F243</f>
        <v>0</v>
      </c>
      <c r="H243" s="157"/>
      <c r="I243" s="94" t="s">
        <v>693</v>
      </c>
      <c r="J243" s="94" t="str">
        <f>VLOOKUP(I243,Presupuesto!$B$11:$C$565,2,0)</f>
        <v>OTROS SERVICIOS TECNICOS Y PROFESIONALES</v>
      </c>
      <c r="K243" s="91" t="str">
        <f t="shared" si="7"/>
        <v>Posgrado</v>
      </c>
      <c r="L243" s="91" t="s">
        <v>385</v>
      </c>
    </row>
    <row r="244" spans="3:12" ht="15.75" thickBot="1">
      <c r="C244" s="165" t="s">
        <v>59</v>
      </c>
      <c r="D244" s="156"/>
      <c r="E244" s="147">
        <v>0</v>
      </c>
      <c r="F244" s="93">
        <v>0</v>
      </c>
      <c r="G244" s="90">
        <f>F244</f>
        <v>0</v>
      </c>
      <c r="H244" s="157"/>
      <c r="I244" s="94" t="s">
        <v>693</v>
      </c>
      <c r="J244" s="94" t="str">
        <f>VLOOKUP(I244,Presupuesto!$B$11:$C$565,2,0)</f>
        <v>OTROS SERVICIOS TECNICOS Y PROFESIONALES</v>
      </c>
      <c r="K244" s="91" t="str">
        <f t="shared" si="7"/>
        <v>Posgrado</v>
      </c>
      <c r="L244" s="91" t="s">
        <v>385</v>
      </c>
    </row>
    <row r="245" spans="3:12" ht="15.75" thickBot="1">
      <c r="C245" s="133" t="s">
        <v>61</v>
      </c>
      <c r="D245" s="192"/>
      <c r="E245" s="145">
        <v>12</v>
      </c>
      <c r="F245" s="111">
        <v>30000</v>
      </c>
      <c r="G245" s="106">
        <f>D245*E245*F245</f>
        <v>0</v>
      </c>
      <c r="H245" s="159"/>
      <c r="I245" s="107" t="s">
        <v>484</v>
      </c>
      <c r="J245" s="107" t="str">
        <f>VLOOKUP(I245,Presupuesto!$B$11:$C$565,2,0)</f>
        <v>SUELDOS Y SALARIOS PERMANENTES</v>
      </c>
      <c r="K245" s="91" t="str">
        <f t="shared" si="7"/>
        <v>Posgrado</v>
      </c>
      <c r="L245" s="91" t="s">
        <v>385</v>
      </c>
    </row>
    <row r="246" spans="3:12">
      <c r="C246" s="164" t="s">
        <v>58</v>
      </c>
      <c r="D246" s="162"/>
      <c r="E246" s="124">
        <v>0</v>
      </c>
      <c r="F246" s="112">
        <f>IF(E245=0,"",(G245/E245)/12*E245)</f>
        <v>0</v>
      </c>
      <c r="G246" s="113">
        <f>F246</f>
        <v>0</v>
      </c>
      <c r="H246" s="157"/>
      <c r="I246" s="94" t="s">
        <v>504</v>
      </c>
      <c r="J246" s="94" t="str">
        <f>VLOOKUP(I246,Presupuesto!$B$11:$C$565,2,0)</f>
        <v>AGUINALDO Y DECIMO CUARTO MES</v>
      </c>
      <c r="K246" s="91" t="str">
        <f t="shared" si="7"/>
        <v>Posgrado</v>
      </c>
      <c r="L246" s="91" t="s">
        <v>385</v>
      </c>
    </row>
    <row r="247" spans="3:12" ht="15.75" thickBot="1">
      <c r="C247" s="166" t="s">
        <v>59</v>
      </c>
      <c r="D247" s="155"/>
      <c r="E247" s="125">
        <v>0</v>
      </c>
      <c r="F247" s="98">
        <f>IF(E245&lt;6,"",((E245-6)/12)*(G245/E245))</f>
        <v>0</v>
      </c>
      <c r="G247" s="98">
        <f>F247</f>
        <v>0</v>
      </c>
      <c r="H247" s="155"/>
      <c r="I247" s="99" t="s">
        <v>507</v>
      </c>
      <c r="J247" s="117" t="str">
        <f>VLOOKUP(I247,Presupuesto!$B$11:$C$565,2,0)</f>
        <v>DECIMOCUARTO MES</v>
      </c>
      <c r="K247" s="99" t="str">
        <f t="shared" si="7"/>
        <v>Posgrado</v>
      </c>
      <c r="L247" s="117" t="s">
        <v>385</v>
      </c>
    </row>
    <row r="249" spans="3:12" ht="15.75" thickBot="1">
      <c r="K249" s="146"/>
    </row>
    <row r="250" spans="3:12" ht="15.75" thickBot="1">
      <c r="C250" s="68" t="s">
        <v>43</v>
      </c>
      <c r="D250" s="30">
        <f>SUM(G257:G307)</f>
        <v>0</v>
      </c>
      <c r="E250" s="86"/>
      <c r="F250" s="86"/>
      <c r="G250" s="86"/>
      <c r="H250" s="70"/>
      <c r="I250" s="70"/>
      <c r="J250" s="70"/>
      <c r="K250" s="146"/>
    </row>
    <row r="251" spans="3:12">
      <c r="D251" s="31"/>
      <c r="E251" s="86"/>
      <c r="F251" s="86"/>
      <c r="G251" s="86"/>
      <c r="H251" s="70"/>
      <c r="I251" s="70"/>
      <c r="J251" s="70"/>
      <c r="K251" s="146"/>
    </row>
    <row r="252" spans="3:12">
      <c r="D252" s="31"/>
      <c r="E252" s="86"/>
      <c r="F252" s="86"/>
      <c r="G252" s="86"/>
      <c r="H252" s="70"/>
      <c r="I252" s="70"/>
      <c r="J252" s="70"/>
      <c r="K252" s="146"/>
    </row>
    <row r="253" spans="3:12" ht="15.75">
      <c r="C253" s="195" t="s">
        <v>383</v>
      </c>
      <c r="D253" s="279"/>
      <c r="E253" s="86"/>
      <c r="F253" s="86"/>
      <c r="G253" s="86"/>
      <c r="H253" s="70"/>
      <c r="I253" s="70"/>
      <c r="J253" s="70"/>
      <c r="K253" s="146"/>
    </row>
    <row r="254" spans="3:12" ht="18.75">
      <c r="C254" s="197" t="e">
        <f>IFERROR(VLOOKUP(D253,#REF!,2,FALSE),IFERROR(VLOOKUP(D253,'2. Investigación Científica'!$E:$F,2,FALSE),IFERROR(VLOOKUP(D253,#REF!,2,FALSE),IFERROR(VLOOKUP(D253,#REF!,2,FALSE),IFERROR(VLOOKUP(D253,#REF!,2,FALSE),IFERROR(VLOOKUP(D253,'11. Gestion Administrativa'!$E:$F,2,FALSE),IFERROR(VLOOKUP(D253,#REF!,2,FALSE),IFERROR(VLOOKUP(D253,#REF!,2,FALSE),IFERROR(VLOOKUP(D253,#REF!,2,FALSE),IFERROR(VLOOKUP(D253,#REF!,2,FALSE),IFERROR(VLOOKUP(D253,#REF!,2,FALSE),IFERROR(VLOOKUP(D253,#REF!,2,FALSE),IFERROR(VLOOKUP(D253,#REF!,2,FALSE),IFERROR(VLOOKUP(D253,#REF!,2,FALSE),IFERROR(VLOOKUP(D253,#REF!,2,FALSE),IFERROR(VLOOKUP(D253,#REF!,2,FALSE),VLOOKUP(D253,#REF!,2,0)))))))))))))))))</f>
        <v>#REF!</v>
      </c>
      <c r="D254" s="31"/>
      <c r="E254" s="86"/>
      <c r="F254" s="86"/>
      <c r="G254" s="86"/>
      <c r="H254" s="70"/>
      <c r="I254" s="70"/>
      <c r="J254" s="70"/>
      <c r="K254" s="146"/>
    </row>
    <row r="255" spans="3:12" ht="15.75" thickBot="1">
      <c r="C255" s="170"/>
      <c r="D255" s="31"/>
      <c r="E255" s="86"/>
      <c r="F255" s="86"/>
      <c r="G255" s="86"/>
      <c r="H255" s="70"/>
      <c r="I255" s="70"/>
      <c r="J255" s="70"/>
      <c r="K255" s="146"/>
    </row>
    <row r="256" spans="3:12" ht="30.75" thickBot="1">
      <c r="C256" s="127" t="s">
        <v>44</v>
      </c>
      <c r="D256" s="131" t="s">
        <v>55</v>
      </c>
      <c r="E256" s="163" t="s">
        <v>56</v>
      </c>
      <c r="F256" s="131" t="s">
        <v>57</v>
      </c>
      <c r="G256" s="128" t="s">
        <v>27</v>
      </c>
      <c r="H256" s="126" t="s">
        <v>122</v>
      </c>
      <c r="I256" s="129" t="s">
        <v>46</v>
      </c>
      <c r="J256" s="129" t="s">
        <v>123</v>
      </c>
      <c r="K256" s="129" t="s">
        <v>401</v>
      </c>
      <c r="L256" s="129" t="s">
        <v>402</v>
      </c>
    </row>
    <row r="257" spans="3:12" ht="15.75" thickBot="1">
      <c r="C257" s="130" t="s">
        <v>470</v>
      </c>
      <c r="D257" s="192"/>
      <c r="E257" s="145">
        <v>12</v>
      </c>
      <c r="F257" s="253">
        <f>HLOOKUP($C257,$BZ$2:$CM$3,2,0)</f>
        <v>43674.39</v>
      </c>
      <c r="G257" s="106">
        <f>D257*E257*F257</f>
        <v>0</v>
      </c>
      <c r="H257" s="159"/>
      <c r="I257" s="107" t="s">
        <v>484</v>
      </c>
      <c r="J257" s="107" t="str">
        <f>VLOOKUP(I257,Presupuesto!$B$11:$C$565,2,0)</f>
        <v>SUELDOS Y SALARIOS PERMANENTES</v>
      </c>
      <c r="K257" s="205" t="s">
        <v>1359</v>
      </c>
      <c r="L257" s="91" t="s">
        <v>385</v>
      </c>
    </row>
    <row r="258" spans="3:12">
      <c r="C258" s="164" t="s">
        <v>58</v>
      </c>
      <c r="D258" s="156"/>
      <c r="E258" s="147">
        <v>0</v>
      </c>
      <c r="F258" s="93">
        <f>IF(E257=0,"",(G257/E257)/12*E257)</f>
        <v>0</v>
      </c>
      <c r="G258" s="90">
        <f>F258</f>
        <v>0</v>
      </c>
      <c r="H258" s="157"/>
      <c r="I258" s="109" t="s">
        <v>504</v>
      </c>
      <c r="J258" s="109" t="str">
        <f>VLOOKUP(I258,Presupuesto!$B$11:$C$565,2,0)</f>
        <v>AGUINALDO Y DECIMO CUARTO MES</v>
      </c>
      <c r="K258" s="91" t="str">
        <f t="shared" ref="K258:K289" si="8">$K$257</f>
        <v>Posgrado</v>
      </c>
      <c r="L258" s="91" t="s">
        <v>403</v>
      </c>
    </row>
    <row r="259" spans="3:12" ht="15.75" thickBot="1">
      <c r="C259" s="165" t="s">
        <v>59</v>
      </c>
      <c r="D259" s="156"/>
      <c r="E259" s="147">
        <v>0</v>
      </c>
      <c r="F259" s="110">
        <f>IF(E257&lt;6,"",((E257-6)/12)*(G257/E257))</f>
        <v>0</v>
      </c>
      <c r="G259" s="90">
        <f>F259</f>
        <v>0</v>
      </c>
      <c r="H259" s="157"/>
      <c r="I259" s="94" t="s">
        <v>507</v>
      </c>
      <c r="J259" s="94" t="str">
        <f>VLOOKUP(I259,Presupuesto!$B$11:$C$565,2,0)</f>
        <v>DECIMOCUARTO MES</v>
      </c>
      <c r="K259" s="91" t="str">
        <f t="shared" si="8"/>
        <v>Posgrado</v>
      </c>
      <c r="L259" s="91" t="s">
        <v>386</v>
      </c>
    </row>
    <row r="260" spans="3:12" ht="15.75" thickBot="1">
      <c r="C260" s="130" t="s">
        <v>471</v>
      </c>
      <c r="D260" s="192"/>
      <c r="E260" s="145">
        <v>12</v>
      </c>
      <c r="F260" s="253">
        <f>HLOOKUP($C260,$BZ$2:$CM$3,2,0)</f>
        <v>39703.99</v>
      </c>
      <c r="G260" s="106">
        <f>D260*E260*F260</f>
        <v>0</v>
      </c>
      <c r="H260" s="159"/>
      <c r="I260" s="107" t="s">
        <v>484</v>
      </c>
      <c r="J260" s="107" t="str">
        <f>VLOOKUP(I260,Presupuesto!$B$11:$C$565,2,0)</f>
        <v>SUELDOS Y SALARIOS PERMANENTES</v>
      </c>
      <c r="K260" s="91" t="str">
        <f t="shared" si="8"/>
        <v>Posgrado</v>
      </c>
      <c r="L260" s="91" t="s">
        <v>386</v>
      </c>
    </row>
    <row r="261" spans="3:12">
      <c r="C261" s="164" t="s">
        <v>58</v>
      </c>
      <c r="D261" s="156"/>
      <c r="E261" s="147">
        <v>0</v>
      </c>
      <c r="F261" s="93">
        <f>IF(E260=0,"",(G260/E260)/12*E260)</f>
        <v>0</v>
      </c>
      <c r="G261" s="90">
        <f>F261</f>
        <v>0</v>
      </c>
      <c r="H261" s="157"/>
      <c r="I261" s="109" t="s">
        <v>504</v>
      </c>
      <c r="J261" s="109" t="str">
        <f>VLOOKUP(I261,Presupuesto!$B$11:$C$565,2,0)</f>
        <v>AGUINALDO Y DECIMO CUARTO MES</v>
      </c>
      <c r="K261" s="91" t="str">
        <f t="shared" si="8"/>
        <v>Posgrado</v>
      </c>
      <c r="L261" s="91" t="s">
        <v>386</v>
      </c>
    </row>
    <row r="262" spans="3:12" ht="15.75" thickBot="1">
      <c r="C262" s="165" t="s">
        <v>59</v>
      </c>
      <c r="D262" s="156"/>
      <c r="E262" s="147">
        <v>0</v>
      </c>
      <c r="F262" s="110">
        <f>IF(E260&lt;6,"",((E260-6)/12)*(G260/E260))</f>
        <v>0</v>
      </c>
      <c r="G262" s="90">
        <f>F262</f>
        <v>0</v>
      </c>
      <c r="H262" s="157"/>
      <c r="I262" s="94" t="s">
        <v>507</v>
      </c>
      <c r="J262" s="94" t="str">
        <f>VLOOKUP(I262,Presupuesto!$B$11:$C$565,2,0)</f>
        <v>DECIMOCUARTO MES</v>
      </c>
      <c r="K262" s="91" t="str">
        <f t="shared" si="8"/>
        <v>Posgrado</v>
      </c>
      <c r="L262" s="91" t="s">
        <v>386</v>
      </c>
    </row>
    <row r="263" spans="3:12" ht="15.75" thickBot="1">
      <c r="C263" s="130" t="s">
        <v>472</v>
      </c>
      <c r="D263" s="192"/>
      <c r="E263" s="145">
        <v>12</v>
      </c>
      <c r="F263" s="253">
        <f>HLOOKUP($C263,$BZ$2:$CM$3,2,0)</f>
        <v>35733.589999999997</v>
      </c>
      <c r="G263" s="106">
        <f>D263*E263*F263</f>
        <v>0</v>
      </c>
      <c r="H263" s="159"/>
      <c r="I263" s="107" t="s">
        <v>484</v>
      </c>
      <c r="J263" s="107" t="str">
        <f>VLOOKUP(I263,Presupuesto!$B$11:$C$565,2,0)</f>
        <v>SUELDOS Y SALARIOS PERMANENTES</v>
      </c>
      <c r="K263" s="91" t="str">
        <f t="shared" si="8"/>
        <v>Posgrado</v>
      </c>
      <c r="L263" s="91" t="s">
        <v>386</v>
      </c>
    </row>
    <row r="264" spans="3:12">
      <c r="C264" s="164" t="s">
        <v>58</v>
      </c>
      <c r="D264" s="156"/>
      <c r="E264" s="147">
        <v>0</v>
      </c>
      <c r="F264" s="93">
        <f>IF(E263=0,"",(G263/E263)/12*E263)</f>
        <v>0</v>
      </c>
      <c r="G264" s="90">
        <f>F264</f>
        <v>0</v>
      </c>
      <c r="H264" s="157"/>
      <c r="I264" s="109" t="s">
        <v>504</v>
      </c>
      <c r="J264" s="109" t="str">
        <f>VLOOKUP(I264,Presupuesto!$B$11:$C$565,2,0)</f>
        <v>AGUINALDO Y DECIMO CUARTO MES</v>
      </c>
      <c r="K264" s="91" t="str">
        <f t="shared" si="8"/>
        <v>Posgrado</v>
      </c>
      <c r="L264" s="91" t="s">
        <v>386</v>
      </c>
    </row>
    <row r="265" spans="3:12" ht="15.75" thickBot="1">
      <c r="C265" s="165" t="s">
        <v>59</v>
      </c>
      <c r="D265" s="156"/>
      <c r="E265" s="147">
        <v>0</v>
      </c>
      <c r="F265" s="110">
        <f>IF(E263&lt;6,"",((E263-6)/12)*(G263/E263))</f>
        <v>0</v>
      </c>
      <c r="G265" s="90">
        <f>F265</f>
        <v>0</v>
      </c>
      <c r="H265" s="157"/>
      <c r="I265" s="94" t="s">
        <v>507</v>
      </c>
      <c r="J265" s="94" t="str">
        <f>VLOOKUP(I265,Presupuesto!$B$11:$C$565,2,0)</f>
        <v>DECIMOCUARTO MES</v>
      </c>
      <c r="K265" s="91" t="str">
        <f t="shared" si="8"/>
        <v>Posgrado</v>
      </c>
      <c r="L265" s="91" t="s">
        <v>386</v>
      </c>
    </row>
    <row r="266" spans="3:12" ht="15.75" thickBot="1">
      <c r="C266" s="130" t="s">
        <v>473</v>
      </c>
      <c r="D266" s="192"/>
      <c r="E266" s="145">
        <v>12</v>
      </c>
      <c r="F266" s="253">
        <f>HLOOKUP($C266,$BZ$2:$CM$3,2,0)</f>
        <v>31763.19</v>
      </c>
      <c r="G266" s="106">
        <f>D266*E266*F266</f>
        <v>0</v>
      </c>
      <c r="H266" s="159"/>
      <c r="I266" s="107" t="s">
        <v>484</v>
      </c>
      <c r="J266" s="107" t="str">
        <f>VLOOKUP(I266,Presupuesto!$B$11:$C$565,2,0)</f>
        <v>SUELDOS Y SALARIOS PERMANENTES</v>
      </c>
      <c r="K266" s="91" t="str">
        <f t="shared" si="8"/>
        <v>Posgrado</v>
      </c>
      <c r="L266" s="91" t="s">
        <v>386</v>
      </c>
    </row>
    <row r="267" spans="3:12">
      <c r="C267" s="164" t="s">
        <v>58</v>
      </c>
      <c r="D267" s="156"/>
      <c r="E267" s="147">
        <v>0</v>
      </c>
      <c r="F267" s="93">
        <f>IF(E266=0,"",(G266/E266)/12*E266)</f>
        <v>0</v>
      </c>
      <c r="G267" s="90">
        <f>F267</f>
        <v>0</v>
      </c>
      <c r="H267" s="157"/>
      <c r="I267" s="109" t="s">
        <v>504</v>
      </c>
      <c r="J267" s="109" t="str">
        <f>VLOOKUP(I267,Presupuesto!$B$11:$C$565,2,0)</f>
        <v>AGUINALDO Y DECIMO CUARTO MES</v>
      </c>
      <c r="K267" s="91" t="str">
        <f t="shared" si="8"/>
        <v>Posgrado</v>
      </c>
      <c r="L267" s="91" t="s">
        <v>386</v>
      </c>
    </row>
    <row r="268" spans="3:12" ht="15.75" thickBot="1">
      <c r="C268" s="165" t="s">
        <v>59</v>
      </c>
      <c r="D268" s="156"/>
      <c r="E268" s="147">
        <v>0</v>
      </c>
      <c r="F268" s="110">
        <f>IF(E266&lt;6,"",((E266-6)/12)*(G266/E266))</f>
        <v>0</v>
      </c>
      <c r="G268" s="90">
        <f>F268</f>
        <v>0</v>
      </c>
      <c r="H268" s="157"/>
      <c r="I268" s="94" t="s">
        <v>507</v>
      </c>
      <c r="J268" s="94" t="str">
        <f>VLOOKUP(I268,Presupuesto!$B$11:$C$565,2,0)</f>
        <v>DECIMOCUARTO MES</v>
      </c>
      <c r="K268" s="91" t="str">
        <f t="shared" si="8"/>
        <v>Posgrado</v>
      </c>
      <c r="L268" s="91" t="s">
        <v>386</v>
      </c>
    </row>
    <row r="269" spans="3:12" ht="15.75" thickBot="1">
      <c r="C269" s="130" t="s">
        <v>474</v>
      </c>
      <c r="D269" s="192"/>
      <c r="E269" s="145">
        <v>12</v>
      </c>
      <c r="F269" s="253">
        <f>HLOOKUP($C269,$BZ$2:$CM$3,2,0)</f>
        <v>29777.99</v>
      </c>
      <c r="G269" s="106">
        <f>D269*E269*F269</f>
        <v>0</v>
      </c>
      <c r="H269" s="159"/>
      <c r="I269" s="107" t="s">
        <v>484</v>
      </c>
      <c r="J269" s="107" t="str">
        <f>VLOOKUP(I269,Presupuesto!$B$11:$C$565,2,0)</f>
        <v>SUELDOS Y SALARIOS PERMANENTES</v>
      </c>
      <c r="K269" s="91" t="str">
        <f t="shared" si="8"/>
        <v>Posgrado</v>
      </c>
      <c r="L269" s="91" t="s">
        <v>386</v>
      </c>
    </row>
    <row r="270" spans="3:12">
      <c r="C270" s="164" t="s">
        <v>58</v>
      </c>
      <c r="D270" s="156"/>
      <c r="E270" s="147">
        <v>0</v>
      </c>
      <c r="F270" s="93">
        <f>IF(E269=0,"",(G269/E269)/12*E269)</f>
        <v>0</v>
      </c>
      <c r="G270" s="90">
        <f>F270</f>
        <v>0</v>
      </c>
      <c r="H270" s="157"/>
      <c r="I270" s="109" t="s">
        <v>504</v>
      </c>
      <c r="J270" s="109" t="str">
        <f>VLOOKUP(I270,Presupuesto!$B$11:$C$565,2,0)</f>
        <v>AGUINALDO Y DECIMO CUARTO MES</v>
      </c>
      <c r="K270" s="91" t="str">
        <f t="shared" si="8"/>
        <v>Posgrado</v>
      </c>
      <c r="L270" s="91" t="s">
        <v>386</v>
      </c>
    </row>
    <row r="271" spans="3:12" ht="15.75" thickBot="1">
      <c r="C271" s="165" t="s">
        <v>59</v>
      </c>
      <c r="D271" s="156"/>
      <c r="E271" s="147">
        <v>0</v>
      </c>
      <c r="F271" s="110">
        <f>IF(E269&lt;6,"",((E269-6)/12)*(G269/E269))</f>
        <v>0</v>
      </c>
      <c r="G271" s="90">
        <f>F271</f>
        <v>0</v>
      </c>
      <c r="H271" s="157"/>
      <c r="I271" s="94" t="s">
        <v>507</v>
      </c>
      <c r="J271" s="94" t="str">
        <f>VLOOKUP(I271,Presupuesto!$B$11:$C$565,2,0)</f>
        <v>DECIMOCUARTO MES</v>
      </c>
      <c r="K271" s="91" t="str">
        <f t="shared" si="8"/>
        <v>Posgrado</v>
      </c>
      <c r="L271" s="91" t="s">
        <v>386</v>
      </c>
    </row>
    <row r="272" spans="3:12" ht="15.75" thickBot="1">
      <c r="C272" s="130" t="s">
        <v>475</v>
      </c>
      <c r="D272" s="192"/>
      <c r="E272" s="145">
        <v>12</v>
      </c>
      <c r="F272" s="253">
        <f>HLOOKUP($C272,$BZ$2:$CM$3,2,0)</f>
        <v>27792.79</v>
      </c>
      <c r="G272" s="106">
        <f>D272*E272*F272</f>
        <v>0</v>
      </c>
      <c r="H272" s="159"/>
      <c r="I272" s="107" t="s">
        <v>484</v>
      </c>
      <c r="J272" s="107" t="str">
        <f>VLOOKUP(I272,Presupuesto!$B$11:$C$565,2,0)</f>
        <v>SUELDOS Y SALARIOS PERMANENTES</v>
      </c>
      <c r="K272" s="91" t="str">
        <f t="shared" si="8"/>
        <v>Posgrado</v>
      </c>
      <c r="L272" s="91" t="s">
        <v>386</v>
      </c>
    </row>
    <row r="273" spans="3:12">
      <c r="C273" s="164" t="s">
        <v>58</v>
      </c>
      <c r="D273" s="156"/>
      <c r="E273" s="147">
        <v>0</v>
      </c>
      <c r="F273" s="93">
        <f>IF(E272=0,"",(G272/E272)/12*E272)</f>
        <v>0</v>
      </c>
      <c r="G273" s="90">
        <f>F273</f>
        <v>0</v>
      </c>
      <c r="H273" s="157"/>
      <c r="I273" s="109" t="s">
        <v>504</v>
      </c>
      <c r="J273" s="109" t="str">
        <f>VLOOKUP(I273,Presupuesto!$B$11:$C$565,2,0)</f>
        <v>AGUINALDO Y DECIMO CUARTO MES</v>
      </c>
      <c r="K273" s="91" t="str">
        <f t="shared" si="8"/>
        <v>Posgrado</v>
      </c>
      <c r="L273" s="91" t="s">
        <v>386</v>
      </c>
    </row>
    <row r="274" spans="3:12" ht="15.75" thickBot="1">
      <c r="C274" s="165" t="s">
        <v>59</v>
      </c>
      <c r="D274" s="156"/>
      <c r="E274" s="147">
        <v>0</v>
      </c>
      <c r="F274" s="110">
        <f>IF(E272&lt;6,"",((E272-6)/12)*(G272/E272))</f>
        <v>0</v>
      </c>
      <c r="G274" s="90">
        <f>F274</f>
        <v>0</v>
      </c>
      <c r="H274" s="157"/>
      <c r="I274" s="94" t="s">
        <v>507</v>
      </c>
      <c r="J274" s="94" t="str">
        <f>VLOOKUP(I274,Presupuesto!$B$11:$C$565,2,0)</f>
        <v>DECIMOCUARTO MES</v>
      </c>
      <c r="K274" s="91" t="str">
        <f t="shared" si="8"/>
        <v>Posgrado</v>
      </c>
      <c r="L274" s="91" t="s">
        <v>386</v>
      </c>
    </row>
    <row r="275" spans="3:12" ht="15.75" thickBot="1">
      <c r="C275" s="130" t="s">
        <v>476</v>
      </c>
      <c r="D275" s="192"/>
      <c r="E275" s="145">
        <v>12</v>
      </c>
      <c r="F275" s="253">
        <f>HLOOKUP($C275,$BZ$2:$CM$3,2,0)</f>
        <v>18859.39</v>
      </c>
      <c r="G275" s="106">
        <f>D275*E275*F275</f>
        <v>0</v>
      </c>
      <c r="H275" s="159"/>
      <c r="I275" s="107" t="s">
        <v>484</v>
      </c>
      <c r="J275" s="107" t="str">
        <f>VLOOKUP(I275,Presupuesto!$B$11:$C$565,2,0)</f>
        <v>SUELDOS Y SALARIOS PERMANENTES</v>
      </c>
      <c r="K275" s="91" t="str">
        <f t="shared" si="8"/>
        <v>Posgrado</v>
      </c>
      <c r="L275" s="91" t="s">
        <v>386</v>
      </c>
    </row>
    <row r="276" spans="3:12">
      <c r="C276" s="164" t="s">
        <v>58</v>
      </c>
      <c r="D276" s="156"/>
      <c r="E276" s="147">
        <v>0</v>
      </c>
      <c r="F276" s="93">
        <f>IF(E275=0,"",(G275/E275)/12*E275)</f>
        <v>0</v>
      </c>
      <c r="G276" s="90">
        <f>F276</f>
        <v>0</v>
      </c>
      <c r="H276" s="157"/>
      <c r="I276" s="109" t="s">
        <v>504</v>
      </c>
      <c r="J276" s="109" t="str">
        <f>VLOOKUP(I276,Presupuesto!$B$11:$C$565,2,0)</f>
        <v>AGUINALDO Y DECIMO CUARTO MES</v>
      </c>
      <c r="K276" s="91" t="str">
        <f t="shared" si="8"/>
        <v>Posgrado</v>
      </c>
      <c r="L276" s="91" t="s">
        <v>386</v>
      </c>
    </row>
    <row r="277" spans="3:12" ht="15.75" thickBot="1">
      <c r="C277" s="165" t="s">
        <v>59</v>
      </c>
      <c r="D277" s="156"/>
      <c r="E277" s="147">
        <v>0</v>
      </c>
      <c r="F277" s="110">
        <f>IF(E275&lt;6,"",((E275-6)/12)*(G275/E275))</f>
        <v>0</v>
      </c>
      <c r="G277" s="90">
        <f>F277</f>
        <v>0</v>
      </c>
      <c r="H277" s="157"/>
      <c r="I277" s="94" t="s">
        <v>507</v>
      </c>
      <c r="J277" s="94" t="str">
        <f>VLOOKUP(I277,Presupuesto!$B$11:$C$565,2,0)</f>
        <v>DECIMOCUARTO MES</v>
      </c>
      <c r="K277" s="91" t="str">
        <f t="shared" si="8"/>
        <v>Posgrado</v>
      </c>
      <c r="L277" s="91" t="s">
        <v>386</v>
      </c>
    </row>
    <row r="278" spans="3:12" ht="15.75" thickBot="1">
      <c r="C278" s="130" t="s">
        <v>477</v>
      </c>
      <c r="D278" s="192"/>
      <c r="E278" s="145">
        <v>12</v>
      </c>
      <c r="F278" s="253">
        <f>HLOOKUP($C278,$BZ$2:$CM$3,2,0)</f>
        <v>17866.8</v>
      </c>
      <c r="G278" s="106">
        <f>D278*E278*F278</f>
        <v>0</v>
      </c>
      <c r="H278" s="159"/>
      <c r="I278" s="107" t="s">
        <v>484</v>
      </c>
      <c r="J278" s="107" t="str">
        <f>VLOOKUP(I278,Presupuesto!$B$11:$C$565,2,0)</f>
        <v>SUELDOS Y SALARIOS PERMANENTES</v>
      </c>
      <c r="K278" s="91" t="str">
        <f t="shared" si="8"/>
        <v>Posgrado</v>
      </c>
      <c r="L278" s="91" t="s">
        <v>386</v>
      </c>
    </row>
    <row r="279" spans="3:12">
      <c r="C279" s="164" t="s">
        <v>58</v>
      </c>
      <c r="D279" s="156"/>
      <c r="E279" s="147">
        <v>0</v>
      </c>
      <c r="F279" s="93">
        <f>IF(E278=0,"",(G278/E278)/12*E278)</f>
        <v>0</v>
      </c>
      <c r="G279" s="90">
        <f>F279</f>
        <v>0</v>
      </c>
      <c r="H279" s="157"/>
      <c r="I279" s="109" t="s">
        <v>504</v>
      </c>
      <c r="J279" s="109" t="str">
        <f>VLOOKUP(I279,Presupuesto!$B$11:$C$565,2,0)</f>
        <v>AGUINALDO Y DECIMO CUARTO MES</v>
      </c>
      <c r="K279" s="91" t="str">
        <f t="shared" si="8"/>
        <v>Posgrado</v>
      </c>
      <c r="L279" s="91" t="s">
        <v>386</v>
      </c>
    </row>
    <row r="280" spans="3:12" ht="15.75" thickBot="1">
      <c r="C280" s="165" t="s">
        <v>59</v>
      </c>
      <c r="D280" s="156"/>
      <c r="E280" s="147">
        <v>0</v>
      </c>
      <c r="F280" s="110">
        <f>IF(E278&lt;6,"",((E278-6)/12)*(G278/E278))</f>
        <v>0</v>
      </c>
      <c r="G280" s="90">
        <f>F280</f>
        <v>0</v>
      </c>
      <c r="H280" s="157"/>
      <c r="I280" s="94" t="s">
        <v>507</v>
      </c>
      <c r="J280" s="94" t="str">
        <f>VLOOKUP(I280,Presupuesto!$B$11:$C$565,2,0)</f>
        <v>DECIMOCUARTO MES</v>
      </c>
      <c r="K280" s="91" t="str">
        <f t="shared" si="8"/>
        <v>Posgrado</v>
      </c>
      <c r="L280" s="91" t="s">
        <v>386</v>
      </c>
    </row>
    <row r="281" spans="3:12" ht="15.75" thickBot="1">
      <c r="C281" s="130" t="s">
        <v>478</v>
      </c>
      <c r="D281" s="192"/>
      <c r="E281" s="145">
        <v>12</v>
      </c>
      <c r="F281" s="253">
        <f>HLOOKUP($C281,$BZ$2:$CM$3,2,0)</f>
        <v>13896.4</v>
      </c>
      <c r="G281" s="106">
        <f>D281*E281*F281</f>
        <v>0</v>
      </c>
      <c r="H281" s="159"/>
      <c r="I281" s="107" t="s">
        <v>484</v>
      </c>
      <c r="J281" s="107" t="str">
        <f>VLOOKUP(I281,Presupuesto!$B$11:$C$565,2,0)</f>
        <v>SUELDOS Y SALARIOS PERMANENTES</v>
      </c>
      <c r="K281" s="91" t="str">
        <f t="shared" si="8"/>
        <v>Posgrado</v>
      </c>
      <c r="L281" s="91" t="s">
        <v>386</v>
      </c>
    </row>
    <row r="282" spans="3:12">
      <c r="C282" s="164" t="s">
        <v>58</v>
      </c>
      <c r="D282" s="156"/>
      <c r="E282" s="147">
        <v>0</v>
      </c>
      <c r="F282" s="93">
        <f>IF(E281=0,"",(G281/E281)/12*E281)</f>
        <v>0</v>
      </c>
      <c r="G282" s="90">
        <f>F282</f>
        <v>0</v>
      </c>
      <c r="H282" s="157"/>
      <c r="I282" s="109" t="s">
        <v>504</v>
      </c>
      <c r="J282" s="109" t="str">
        <f>VLOOKUP(I282,Presupuesto!$B$11:$C$565,2,0)</f>
        <v>AGUINALDO Y DECIMO CUARTO MES</v>
      </c>
      <c r="K282" s="91" t="str">
        <f t="shared" si="8"/>
        <v>Posgrado</v>
      </c>
      <c r="L282" s="91" t="s">
        <v>386</v>
      </c>
    </row>
    <row r="283" spans="3:12" ht="15.75" thickBot="1">
      <c r="C283" s="165" t="s">
        <v>59</v>
      </c>
      <c r="D283" s="156"/>
      <c r="E283" s="147">
        <v>0</v>
      </c>
      <c r="F283" s="110">
        <f>IF(E281&lt;6,"",((E281-6)/12)*(G281/E281))</f>
        <v>0</v>
      </c>
      <c r="G283" s="90">
        <f>F283</f>
        <v>0</v>
      </c>
      <c r="H283" s="157"/>
      <c r="I283" s="94" t="s">
        <v>507</v>
      </c>
      <c r="J283" s="94" t="str">
        <f>VLOOKUP(I283,Presupuesto!$B$11:$C$565,2,0)</f>
        <v>DECIMOCUARTO MES</v>
      </c>
      <c r="K283" s="91" t="str">
        <f t="shared" si="8"/>
        <v>Posgrado</v>
      </c>
      <c r="L283" s="91" t="s">
        <v>386</v>
      </c>
    </row>
    <row r="284" spans="3:12" ht="15.75" thickBot="1">
      <c r="C284" s="130" t="s">
        <v>479</v>
      </c>
      <c r="D284" s="192"/>
      <c r="E284" s="145">
        <v>12</v>
      </c>
      <c r="F284" s="253">
        <f>HLOOKUP($C284,$BZ$2:$CM$3,2,0)</f>
        <v>15004.09</v>
      </c>
      <c r="G284" s="106">
        <f>D284*E284*F284</f>
        <v>0</v>
      </c>
      <c r="H284" s="159"/>
      <c r="I284" s="107" t="s">
        <v>484</v>
      </c>
      <c r="J284" s="107" t="str">
        <f>VLOOKUP(I284,Presupuesto!$B$11:$C$565,2,0)</f>
        <v>SUELDOS Y SALARIOS PERMANENTES</v>
      </c>
      <c r="K284" s="91" t="str">
        <f t="shared" si="8"/>
        <v>Posgrado</v>
      </c>
      <c r="L284" s="91" t="s">
        <v>386</v>
      </c>
    </row>
    <row r="285" spans="3:12">
      <c r="C285" s="164" t="s">
        <v>58</v>
      </c>
      <c r="D285" s="156"/>
      <c r="E285" s="147">
        <v>0</v>
      </c>
      <c r="F285" s="93">
        <f>IF(E284=0,"",(G284/E284)/12*E284)</f>
        <v>0</v>
      </c>
      <c r="G285" s="90">
        <f>F285</f>
        <v>0</v>
      </c>
      <c r="H285" s="157"/>
      <c r="I285" s="109" t="s">
        <v>504</v>
      </c>
      <c r="J285" s="109" t="str">
        <f>VLOOKUP(I285,Presupuesto!$B$11:$C$565,2,0)</f>
        <v>AGUINALDO Y DECIMO CUARTO MES</v>
      </c>
      <c r="K285" s="91" t="str">
        <f t="shared" si="8"/>
        <v>Posgrado</v>
      </c>
      <c r="L285" s="91" t="s">
        <v>386</v>
      </c>
    </row>
    <row r="286" spans="3:12" ht="15.75" thickBot="1">
      <c r="C286" s="165" t="s">
        <v>59</v>
      </c>
      <c r="D286" s="156"/>
      <c r="E286" s="147">
        <v>0</v>
      </c>
      <c r="F286" s="110">
        <f>IF(E284&lt;6,"",((E284-6)/12)*(G284/E284))</f>
        <v>0</v>
      </c>
      <c r="G286" s="90">
        <f>F286</f>
        <v>0</v>
      </c>
      <c r="H286" s="157"/>
      <c r="I286" s="94" t="s">
        <v>507</v>
      </c>
      <c r="J286" s="94" t="str">
        <f>VLOOKUP(I286,Presupuesto!$B$11:$C$565,2,0)</f>
        <v>DECIMOCUARTO MES</v>
      </c>
      <c r="K286" s="91" t="str">
        <f t="shared" si="8"/>
        <v>Posgrado</v>
      </c>
      <c r="L286" s="91" t="s">
        <v>386</v>
      </c>
    </row>
    <row r="287" spans="3:12" ht="15.75" thickBot="1">
      <c r="C287" s="130" t="s">
        <v>480</v>
      </c>
      <c r="D287" s="192"/>
      <c r="E287" s="145">
        <v>12</v>
      </c>
      <c r="F287" s="253">
        <f>HLOOKUP($C287,$BZ$2:$CM$3,2,0)</f>
        <v>13238.9</v>
      </c>
      <c r="G287" s="106">
        <f>D287*E287*F287</f>
        <v>0</v>
      </c>
      <c r="H287" s="159"/>
      <c r="I287" s="107" t="s">
        <v>484</v>
      </c>
      <c r="J287" s="107" t="str">
        <f>VLOOKUP(I287,Presupuesto!$B$11:$C$565,2,0)</f>
        <v>SUELDOS Y SALARIOS PERMANENTES</v>
      </c>
      <c r="K287" s="91" t="str">
        <f t="shared" si="8"/>
        <v>Posgrado</v>
      </c>
      <c r="L287" s="91" t="s">
        <v>386</v>
      </c>
    </row>
    <row r="288" spans="3:12">
      <c r="C288" s="164" t="s">
        <v>58</v>
      </c>
      <c r="D288" s="156"/>
      <c r="E288" s="147">
        <v>0</v>
      </c>
      <c r="F288" s="93">
        <f>IF(E287=0,"",(G287/E287)/12*E287)</f>
        <v>0</v>
      </c>
      <c r="G288" s="90">
        <f>F288</f>
        <v>0</v>
      </c>
      <c r="H288" s="157"/>
      <c r="I288" s="109" t="s">
        <v>504</v>
      </c>
      <c r="J288" s="109" t="str">
        <f>VLOOKUP(I288,Presupuesto!$B$11:$C$565,2,0)</f>
        <v>AGUINALDO Y DECIMO CUARTO MES</v>
      </c>
      <c r="K288" s="91" t="str">
        <f t="shared" si="8"/>
        <v>Posgrado</v>
      </c>
      <c r="L288" s="91" t="s">
        <v>386</v>
      </c>
    </row>
    <row r="289" spans="3:12" ht="15.75" thickBot="1">
      <c r="C289" s="165" t="s">
        <v>59</v>
      </c>
      <c r="D289" s="156"/>
      <c r="E289" s="147">
        <v>0</v>
      </c>
      <c r="F289" s="110">
        <f>IF(E287&lt;6,"",((E287-6)/12)*(G287/E287))</f>
        <v>0</v>
      </c>
      <c r="G289" s="90">
        <f>F289</f>
        <v>0</v>
      </c>
      <c r="H289" s="157"/>
      <c r="I289" s="94" t="s">
        <v>507</v>
      </c>
      <c r="J289" s="94" t="str">
        <f>VLOOKUP(I289,Presupuesto!$B$11:$C$565,2,0)</f>
        <v>DECIMOCUARTO MES</v>
      </c>
      <c r="K289" s="91" t="str">
        <f t="shared" si="8"/>
        <v>Posgrado</v>
      </c>
      <c r="L289" s="91" t="s">
        <v>386</v>
      </c>
    </row>
    <row r="290" spans="3:12" ht="15.75" thickBot="1">
      <c r="C290" s="130" t="s">
        <v>481</v>
      </c>
      <c r="D290" s="192"/>
      <c r="E290" s="145">
        <v>12</v>
      </c>
      <c r="F290" s="253">
        <f>HLOOKUP($C290,$BZ$2:$CM$3,2,0)</f>
        <v>12356.31</v>
      </c>
      <c r="G290" s="106">
        <f>D290*E290*F290</f>
        <v>0</v>
      </c>
      <c r="H290" s="159"/>
      <c r="I290" s="107" t="s">
        <v>484</v>
      </c>
      <c r="J290" s="107" t="str">
        <f>VLOOKUP(I290,Presupuesto!$B$11:$C$565,2,0)</f>
        <v>SUELDOS Y SALARIOS PERMANENTES</v>
      </c>
      <c r="K290" s="91" t="str">
        <f t="shared" ref="K290:K307" si="9">$K$257</f>
        <v>Posgrado</v>
      </c>
      <c r="L290" s="91" t="s">
        <v>386</v>
      </c>
    </row>
    <row r="291" spans="3:12">
      <c r="C291" s="164" t="s">
        <v>58</v>
      </c>
      <c r="D291" s="156"/>
      <c r="E291" s="147">
        <v>0</v>
      </c>
      <c r="F291" s="93">
        <f>IF(E290=0,"",(G290/E290)/12*E290)</f>
        <v>0</v>
      </c>
      <c r="G291" s="90">
        <f>F291</f>
        <v>0</v>
      </c>
      <c r="H291" s="157"/>
      <c r="I291" s="109" t="s">
        <v>504</v>
      </c>
      <c r="J291" s="109" t="str">
        <f>VLOOKUP(I291,Presupuesto!$B$11:$C$565,2,0)</f>
        <v>AGUINALDO Y DECIMO CUARTO MES</v>
      </c>
      <c r="K291" s="91" t="str">
        <f t="shared" si="9"/>
        <v>Posgrado</v>
      </c>
      <c r="L291" s="91" t="s">
        <v>386</v>
      </c>
    </row>
    <row r="292" spans="3:12" ht="15.75" thickBot="1">
      <c r="C292" s="165" t="s">
        <v>59</v>
      </c>
      <c r="D292" s="156"/>
      <c r="E292" s="147">
        <v>0</v>
      </c>
      <c r="F292" s="110">
        <f>IF(E290&lt;6,"",((E290-6)/12)*(G290/E290))</f>
        <v>0</v>
      </c>
      <c r="G292" s="90">
        <f>F292</f>
        <v>0</v>
      </c>
      <c r="H292" s="157"/>
      <c r="I292" s="94" t="s">
        <v>507</v>
      </c>
      <c r="J292" s="94" t="str">
        <f>VLOOKUP(I292,Presupuesto!$B$11:$C$565,2,0)</f>
        <v>DECIMOCUARTO MES</v>
      </c>
      <c r="K292" s="91" t="str">
        <f t="shared" si="9"/>
        <v>Posgrado</v>
      </c>
      <c r="L292" s="91" t="s">
        <v>386</v>
      </c>
    </row>
    <row r="293" spans="3:12" ht="15.75" thickBot="1">
      <c r="C293" s="130" t="s">
        <v>482</v>
      </c>
      <c r="D293" s="192"/>
      <c r="E293" s="145">
        <v>12</v>
      </c>
      <c r="F293" s="253">
        <f>HLOOKUP($C293,$BZ$2:$CM$3,2,0)</f>
        <v>463.22</v>
      </c>
      <c r="G293" s="106">
        <f>D293*E293*F293</f>
        <v>0</v>
      </c>
      <c r="H293" s="159"/>
      <c r="I293" s="107" t="s">
        <v>484</v>
      </c>
      <c r="J293" s="107" t="str">
        <f>VLOOKUP(I293,Presupuesto!$B$11:$C$565,2,0)</f>
        <v>SUELDOS Y SALARIOS PERMANENTES</v>
      </c>
      <c r="K293" s="91" t="str">
        <f t="shared" si="9"/>
        <v>Posgrado</v>
      </c>
      <c r="L293" s="91" t="s">
        <v>386</v>
      </c>
    </row>
    <row r="294" spans="3:12">
      <c r="C294" s="164" t="s">
        <v>58</v>
      </c>
      <c r="D294" s="156"/>
      <c r="E294" s="147">
        <v>0</v>
      </c>
      <c r="F294" s="93">
        <f>IF(E293=0,"",(G293/E293)/12*E293)</f>
        <v>0</v>
      </c>
      <c r="G294" s="90">
        <f>F294</f>
        <v>0</v>
      </c>
      <c r="H294" s="157"/>
      <c r="I294" s="109" t="s">
        <v>504</v>
      </c>
      <c r="J294" s="109" t="str">
        <f>VLOOKUP(I294,Presupuesto!$B$11:$C$565,2,0)</f>
        <v>AGUINALDO Y DECIMO CUARTO MES</v>
      </c>
      <c r="K294" s="91" t="str">
        <f t="shared" si="9"/>
        <v>Posgrado</v>
      </c>
      <c r="L294" s="91" t="s">
        <v>386</v>
      </c>
    </row>
    <row r="295" spans="3:12" ht="15.75" thickBot="1">
      <c r="C295" s="165" t="s">
        <v>59</v>
      </c>
      <c r="D295" s="156"/>
      <c r="E295" s="147">
        <v>0</v>
      </c>
      <c r="F295" s="110">
        <f>IF(E293&lt;6,"",((E293-6)/12)*(G293/E293))</f>
        <v>0</v>
      </c>
      <c r="G295" s="90">
        <f>F295</f>
        <v>0</v>
      </c>
      <c r="H295" s="157"/>
      <c r="I295" s="94" t="s">
        <v>507</v>
      </c>
      <c r="J295" s="94" t="str">
        <f>VLOOKUP(I295,Presupuesto!$B$11:$C$565,2,0)</f>
        <v>DECIMOCUARTO MES</v>
      </c>
      <c r="K295" s="91" t="str">
        <f t="shared" si="9"/>
        <v>Posgrado</v>
      </c>
      <c r="L295" s="91" t="s">
        <v>386</v>
      </c>
    </row>
    <row r="296" spans="3:12" ht="15.75" thickBot="1">
      <c r="C296" s="130" t="s">
        <v>483</v>
      </c>
      <c r="D296" s="192"/>
      <c r="E296" s="145">
        <v>12</v>
      </c>
      <c r="F296" s="253">
        <f>HLOOKUP($C296,$BZ$2:$CM$3,2,0)</f>
        <v>2007.3</v>
      </c>
      <c r="G296" s="106">
        <f>D296*E296*F296</f>
        <v>0</v>
      </c>
      <c r="H296" s="159"/>
      <c r="I296" s="107" t="s">
        <v>484</v>
      </c>
      <c r="J296" s="107" t="str">
        <f>VLOOKUP(I296,Presupuesto!$B$11:$C$565,2,0)</f>
        <v>SUELDOS Y SALARIOS PERMANENTES</v>
      </c>
      <c r="K296" s="91" t="str">
        <f t="shared" si="9"/>
        <v>Posgrado</v>
      </c>
      <c r="L296" s="91" t="s">
        <v>386</v>
      </c>
    </row>
    <row r="297" spans="3:12">
      <c r="C297" s="164" t="s">
        <v>58</v>
      </c>
      <c r="D297" s="156"/>
      <c r="E297" s="147">
        <v>0</v>
      </c>
      <c r="F297" s="93">
        <f>IF(E296=0,"",(G296/E296)/12*E296)</f>
        <v>0</v>
      </c>
      <c r="G297" s="90">
        <f>F297</f>
        <v>0</v>
      </c>
      <c r="H297" s="157"/>
      <c r="I297" s="109" t="s">
        <v>504</v>
      </c>
      <c r="J297" s="109" t="str">
        <f>VLOOKUP(I297,Presupuesto!$B$11:$C$565,2,0)</f>
        <v>AGUINALDO Y DECIMO CUARTO MES</v>
      </c>
      <c r="K297" s="91" t="str">
        <f t="shared" si="9"/>
        <v>Posgrado</v>
      </c>
      <c r="L297" s="91" t="s">
        <v>386</v>
      </c>
    </row>
    <row r="298" spans="3:12" ht="15.75" thickBot="1">
      <c r="C298" s="165" t="s">
        <v>59</v>
      </c>
      <c r="D298" s="156"/>
      <c r="E298" s="147">
        <v>0</v>
      </c>
      <c r="F298" s="110">
        <f>IF(E296&lt;6,"",((E296-6)/12)*(G296/E296))</f>
        <v>0</v>
      </c>
      <c r="G298" s="90">
        <f>F298</f>
        <v>0</v>
      </c>
      <c r="H298" s="157"/>
      <c r="I298" s="94" t="s">
        <v>507</v>
      </c>
      <c r="J298" s="94" t="str">
        <f>VLOOKUP(I298,Presupuesto!$B$11:$C$565,2,0)</f>
        <v>DECIMOCUARTO MES</v>
      </c>
      <c r="K298" s="91" t="str">
        <f t="shared" si="9"/>
        <v>Posgrado</v>
      </c>
      <c r="L298" s="91" t="s">
        <v>386</v>
      </c>
    </row>
    <row r="299" spans="3:12" ht="15.75" thickBot="1">
      <c r="C299" s="133" t="s">
        <v>83</v>
      </c>
      <c r="D299" s="192"/>
      <c r="E299" s="145">
        <v>12</v>
      </c>
      <c r="F299" s="132">
        <v>30000</v>
      </c>
      <c r="G299" s="106">
        <f>D299*E299*F299</f>
        <v>0</v>
      </c>
      <c r="H299" s="159"/>
      <c r="I299" s="107" t="s">
        <v>552</v>
      </c>
      <c r="J299" s="107" t="str">
        <f>VLOOKUP(I299,Presupuesto!$B$11:$C$565,2,0)</f>
        <v>CONTRATOS ESPECIALES</v>
      </c>
      <c r="K299" s="91" t="str">
        <f t="shared" si="9"/>
        <v>Posgrado</v>
      </c>
      <c r="L299" s="91" t="s">
        <v>386</v>
      </c>
    </row>
    <row r="300" spans="3:12">
      <c r="C300" s="164" t="s">
        <v>58</v>
      </c>
      <c r="D300" s="156"/>
      <c r="E300" s="147">
        <v>0</v>
      </c>
      <c r="F300" s="110">
        <f>IF(E299=0,"",(G299/E299)/12*E299)</f>
        <v>0</v>
      </c>
      <c r="G300" s="90">
        <f>F300</f>
        <v>0</v>
      </c>
      <c r="H300" s="157"/>
      <c r="I300" s="94" t="s">
        <v>552</v>
      </c>
      <c r="J300" s="94" t="str">
        <f>VLOOKUP(I300,Presupuesto!$B$11:$C$565,2,0)</f>
        <v>CONTRATOS ESPECIALES</v>
      </c>
      <c r="K300" s="91" t="str">
        <f t="shared" si="9"/>
        <v>Posgrado</v>
      </c>
      <c r="L300" s="91" t="s">
        <v>385</v>
      </c>
    </row>
    <row r="301" spans="3:12" ht="15.75" thickBot="1">
      <c r="C301" s="165" t="s">
        <v>59</v>
      </c>
      <c r="D301" s="156"/>
      <c r="E301" s="147">
        <v>0</v>
      </c>
      <c r="F301" s="93">
        <f>IF(E299&lt;6,"",((E299-6)/12)*(G299/E299))</f>
        <v>0</v>
      </c>
      <c r="G301" s="90">
        <f>F301</f>
        <v>0</v>
      </c>
      <c r="H301" s="157"/>
      <c r="I301" s="94" t="s">
        <v>552</v>
      </c>
      <c r="J301" s="94" t="str">
        <f>VLOOKUP(I301,Presupuesto!$B$11:$C$565,2,0)</f>
        <v>CONTRATOS ESPECIALES</v>
      </c>
      <c r="K301" s="91" t="str">
        <f t="shared" si="9"/>
        <v>Posgrado</v>
      </c>
      <c r="L301" s="91" t="s">
        <v>390</v>
      </c>
    </row>
    <row r="302" spans="3:12" ht="15.75" thickBot="1">
      <c r="C302" s="133" t="s">
        <v>60</v>
      </c>
      <c r="D302" s="192"/>
      <c r="E302" s="145">
        <v>12</v>
      </c>
      <c r="F302" s="111">
        <v>30000</v>
      </c>
      <c r="G302" s="106">
        <f>D302*E302*F302</f>
        <v>0</v>
      </c>
      <c r="H302" s="159"/>
      <c r="I302" s="107" t="s">
        <v>693</v>
      </c>
      <c r="J302" s="107" t="str">
        <f>VLOOKUP(I302,Presupuesto!$B$11:$C$565,2,0)</f>
        <v>OTROS SERVICIOS TECNICOS Y PROFESIONALES</v>
      </c>
      <c r="K302" s="91" t="str">
        <f t="shared" si="9"/>
        <v>Posgrado</v>
      </c>
      <c r="L302" s="91" t="s">
        <v>385</v>
      </c>
    </row>
    <row r="303" spans="3:12">
      <c r="C303" s="164" t="s">
        <v>58</v>
      </c>
      <c r="D303" s="156"/>
      <c r="E303" s="147">
        <v>0</v>
      </c>
      <c r="F303" s="93">
        <v>0</v>
      </c>
      <c r="G303" s="90">
        <f>F303</f>
        <v>0</v>
      </c>
      <c r="H303" s="157"/>
      <c r="I303" s="94" t="s">
        <v>693</v>
      </c>
      <c r="J303" s="94" t="str">
        <f>VLOOKUP(I303,Presupuesto!$B$11:$C$565,2,0)</f>
        <v>OTROS SERVICIOS TECNICOS Y PROFESIONALES</v>
      </c>
      <c r="K303" s="91" t="str">
        <f t="shared" si="9"/>
        <v>Posgrado</v>
      </c>
      <c r="L303" s="91" t="s">
        <v>385</v>
      </c>
    </row>
    <row r="304" spans="3:12" ht="15.75" thickBot="1">
      <c r="C304" s="165" t="s">
        <v>59</v>
      </c>
      <c r="D304" s="156"/>
      <c r="E304" s="147">
        <v>0</v>
      </c>
      <c r="F304" s="93">
        <v>0</v>
      </c>
      <c r="G304" s="90">
        <f>F304</f>
        <v>0</v>
      </c>
      <c r="H304" s="157"/>
      <c r="I304" s="94" t="s">
        <v>693</v>
      </c>
      <c r="J304" s="94" t="str">
        <f>VLOOKUP(I304,Presupuesto!$B$11:$C$565,2,0)</f>
        <v>OTROS SERVICIOS TECNICOS Y PROFESIONALES</v>
      </c>
      <c r="K304" s="91" t="str">
        <f t="shared" si="9"/>
        <v>Posgrado</v>
      </c>
      <c r="L304" s="91" t="s">
        <v>385</v>
      </c>
    </row>
    <row r="305" spans="3:12" ht="15.75" thickBot="1">
      <c r="C305" s="133" t="s">
        <v>61</v>
      </c>
      <c r="D305" s="192"/>
      <c r="E305" s="145">
        <v>12</v>
      </c>
      <c r="F305" s="111">
        <v>30000</v>
      </c>
      <c r="G305" s="106">
        <f>D305*E305*F305</f>
        <v>0</v>
      </c>
      <c r="H305" s="159"/>
      <c r="I305" s="107" t="s">
        <v>484</v>
      </c>
      <c r="J305" s="107" t="str">
        <f>VLOOKUP(I305,Presupuesto!$B$11:$C$565,2,0)</f>
        <v>SUELDOS Y SALARIOS PERMANENTES</v>
      </c>
      <c r="K305" s="91" t="str">
        <f t="shared" si="9"/>
        <v>Posgrado</v>
      </c>
      <c r="L305" s="91" t="s">
        <v>385</v>
      </c>
    </row>
    <row r="306" spans="3:12">
      <c r="C306" s="164" t="s">
        <v>58</v>
      </c>
      <c r="D306" s="162"/>
      <c r="E306" s="124">
        <v>0</v>
      </c>
      <c r="F306" s="112">
        <f>IF(E305=0,"",(G305/E305)/12*E305)</f>
        <v>0</v>
      </c>
      <c r="G306" s="113">
        <f>F306</f>
        <v>0</v>
      </c>
      <c r="H306" s="157"/>
      <c r="I306" s="94" t="s">
        <v>504</v>
      </c>
      <c r="J306" s="94" t="str">
        <f>VLOOKUP(I306,Presupuesto!$B$11:$C$565,2,0)</f>
        <v>AGUINALDO Y DECIMO CUARTO MES</v>
      </c>
      <c r="K306" s="91" t="str">
        <f t="shared" si="9"/>
        <v>Posgrado</v>
      </c>
      <c r="L306" s="91" t="s">
        <v>385</v>
      </c>
    </row>
    <row r="307" spans="3:12" ht="15.75" thickBot="1">
      <c r="C307" s="166" t="s">
        <v>59</v>
      </c>
      <c r="D307" s="155"/>
      <c r="E307" s="125">
        <v>0</v>
      </c>
      <c r="F307" s="98">
        <f>IF(E305&lt;6,"",((E305-6)/12)*(G305/E305))</f>
        <v>0</v>
      </c>
      <c r="G307" s="98">
        <f>F307</f>
        <v>0</v>
      </c>
      <c r="H307" s="155"/>
      <c r="I307" s="99" t="s">
        <v>507</v>
      </c>
      <c r="J307" s="117" t="str">
        <f>VLOOKUP(I307,Presupuesto!$B$11:$C$565,2,0)</f>
        <v>DECIMOCUARTO MES</v>
      </c>
      <c r="K307" s="99" t="str">
        <f t="shared" si="9"/>
        <v>Posgrado</v>
      </c>
      <c r="L307" s="117" t="s">
        <v>385</v>
      </c>
    </row>
    <row r="309" spans="3:12" ht="15.75" thickBot="1">
      <c r="K309" s="146"/>
    </row>
    <row r="310" spans="3:12" ht="15.75" thickBot="1">
      <c r="C310" s="68" t="s">
        <v>43</v>
      </c>
      <c r="D310" s="30">
        <f>SUM(G317:G367)</f>
        <v>0</v>
      </c>
      <c r="E310" s="86"/>
      <c r="F310" s="86"/>
      <c r="G310" s="86"/>
      <c r="H310" s="70"/>
      <c r="I310" s="70"/>
      <c r="J310" s="70"/>
      <c r="K310" s="146"/>
    </row>
    <row r="311" spans="3:12">
      <c r="D311" s="31"/>
      <c r="E311" s="86"/>
      <c r="F311" s="86"/>
      <c r="G311" s="86"/>
      <c r="H311" s="70"/>
      <c r="I311" s="70"/>
      <c r="J311" s="70"/>
      <c r="K311" s="146"/>
    </row>
    <row r="312" spans="3:12">
      <c r="D312" s="31"/>
      <c r="E312" s="86"/>
      <c r="F312" s="86"/>
      <c r="G312" s="86"/>
      <c r="H312" s="70"/>
      <c r="I312" s="70"/>
      <c r="J312" s="70"/>
      <c r="K312" s="146"/>
    </row>
    <row r="313" spans="3:12" ht="15.75">
      <c r="C313" s="195" t="s">
        <v>383</v>
      </c>
      <c r="D313" s="279"/>
      <c r="E313" s="86"/>
      <c r="F313" s="86"/>
      <c r="G313" s="86"/>
      <c r="H313" s="70"/>
      <c r="I313" s="70"/>
      <c r="J313" s="70"/>
      <c r="K313" s="146"/>
    </row>
    <row r="314" spans="3:12" ht="18.75">
      <c r="C314" s="197" t="e">
        <f>IFERROR(VLOOKUP(D313,#REF!,2,FALSE),IFERROR(VLOOKUP(D313,'2. Investigación Científica'!$E:$F,2,FALSE),IFERROR(VLOOKUP(D313,#REF!,2,FALSE),IFERROR(VLOOKUP(D313,#REF!,2,FALSE),IFERROR(VLOOKUP(D313,#REF!,2,FALSE),IFERROR(VLOOKUP(D313,'11. Gestion Administrativa'!$E:$F,2,FALSE),IFERROR(VLOOKUP(D313,#REF!,2,FALSE),IFERROR(VLOOKUP(D313,#REF!,2,FALSE),IFERROR(VLOOKUP(D313,#REF!,2,FALSE),IFERROR(VLOOKUP(D313,#REF!,2,FALSE),IFERROR(VLOOKUP(D313,#REF!,2,FALSE),IFERROR(VLOOKUP(D313,#REF!,2,FALSE),IFERROR(VLOOKUP(D313,#REF!,2,FALSE),IFERROR(VLOOKUP(D313,#REF!,2,FALSE),IFERROR(VLOOKUP(D313,#REF!,2,FALSE),IFERROR(VLOOKUP(D313,#REF!,2,FALSE),VLOOKUP(D313,#REF!,2,0)))))))))))))))))</f>
        <v>#REF!</v>
      </c>
      <c r="D314" s="31"/>
      <c r="E314" s="86"/>
      <c r="F314" s="86"/>
      <c r="G314" s="86"/>
      <c r="H314" s="70"/>
      <c r="I314" s="70"/>
      <c r="J314" s="70"/>
      <c r="K314" s="146"/>
    </row>
    <row r="315" spans="3:12" ht="15.75" thickBot="1">
      <c r="C315" s="170"/>
      <c r="D315" s="31"/>
      <c r="E315" s="86"/>
      <c r="F315" s="86"/>
      <c r="G315" s="86"/>
      <c r="H315" s="70"/>
      <c r="I315" s="70"/>
      <c r="J315" s="70"/>
      <c r="K315" s="146"/>
    </row>
    <row r="316" spans="3:12" ht="30.75" thickBot="1">
      <c r="C316" s="127" t="s">
        <v>44</v>
      </c>
      <c r="D316" s="131" t="s">
        <v>55</v>
      </c>
      <c r="E316" s="163" t="s">
        <v>56</v>
      </c>
      <c r="F316" s="131" t="s">
        <v>57</v>
      </c>
      <c r="G316" s="128" t="s">
        <v>27</v>
      </c>
      <c r="H316" s="126" t="s">
        <v>122</v>
      </c>
      <c r="I316" s="129" t="s">
        <v>46</v>
      </c>
      <c r="J316" s="129" t="s">
        <v>123</v>
      </c>
      <c r="K316" s="129" t="s">
        <v>401</v>
      </c>
      <c r="L316" s="129" t="s">
        <v>402</v>
      </c>
    </row>
    <row r="317" spans="3:12" ht="15.75" thickBot="1">
      <c r="C317" s="130" t="s">
        <v>470</v>
      </c>
      <c r="D317" s="192"/>
      <c r="E317" s="145">
        <v>12</v>
      </c>
      <c r="F317" s="253">
        <f>HLOOKUP($C317,$BZ$2:$CM$3,2,0)</f>
        <v>43674.39</v>
      </c>
      <c r="G317" s="106">
        <f>D317*E317*F317</f>
        <v>0</v>
      </c>
      <c r="H317" s="159"/>
      <c r="I317" s="107" t="s">
        <v>484</v>
      </c>
      <c r="J317" s="107" t="str">
        <f>VLOOKUP(I317,Presupuesto!$B$11:$C$565,2,0)</f>
        <v>SUELDOS Y SALARIOS PERMANENTES</v>
      </c>
      <c r="K317" s="205" t="s">
        <v>1359</v>
      </c>
      <c r="L317" s="91" t="s">
        <v>385</v>
      </c>
    </row>
    <row r="318" spans="3:12">
      <c r="C318" s="164" t="s">
        <v>58</v>
      </c>
      <c r="D318" s="156"/>
      <c r="E318" s="147">
        <v>0</v>
      </c>
      <c r="F318" s="93">
        <f>IF(E317=0,"",(G317/E317)/12*E317)</f>
        <v>0</v>
      </c>
      <c r="G318" s="90">
        <f>F318</f>
        <v>0</v>
      </c>
      <c r="H318" s="157"/>
      <c r="I318" s="109" t="s">
        <v>504</v>
      </c>
      <c r="J318" s="109" t="str">
        <f>VLOOKUP(I318,Presupuesto!$B$11:$C$565,2,0)</f>
        <v>AGUINALDO Y DECIMO CUARTO MES</v>
      </c>
      <c r="K318" s="91" t="str">
        <f t="shared" ref="K318:K349" si="10">$K$317</f>
        <v>Posgrado</v>
      </c>
      <c r="L318" s="91" t="s">
        <v>403</v>
      </c>
    </row>
    <row r="319" spans="3:12" ht="15.75" thickBot="1">
      <c r="C319" s="165" t="s">
        <v>59</v>
      </c>
      <c r="D319" s="156"/>
      <c r="E319" s="147">
        <v>0</v>
      </c>
      <c r="F319" s="110">
        <f>IF(E317&lt;6,"",((E317-6)/12)*(G317/E317))</f>
        <v>0</v>
      </c>
      <c r="G319" s="90">
        <f>F319</f>
        <v>0</v>
      </c>
      <c r="H319" s="157"/>
      <c r="I319" s="94" t="s">
        <v>507</v>
      </c>
      <c r="J319" s="94" t="str">
        <f>VLOOKUP(I319,Presupuesto!$B$11:$C$565,2,0)</f>
        <v>DECIMOCUARTO MES</v>
      </c>
      <c r="K319" s="91" t="str">
        <f t="shared" si="10"/>
        <v>Posgrado</v>
      </c>
      <c r="L319" s="91" t="s">
        <v>386</v>
      </c>
    </row>
    <row r="320" spans="3:12" ht="15.75" thickBot="1">
      <c r="C320" s="130" t="s">
        <v>471</v>
      </c>
      <c r="D320" s="192"/>
      <c r="E320" s="145">
        <v>12</v>
      </c>
      <c r="F320" s="253">
        <f>HLOOKUP($C320,$BZ$2:$CM$3,2,0)</f>
        <v>39703.99</v>
      </c>
      <c r="G320" s="106">
        <f>D320*E320*F320</f>
        <v>0</v>
      </c>
      <c r="H320" s="159"/>
      <c r="I320" s="107" t="s">
        <v>484</v>
      </c>
      <c r="J320" s="107" t="str">
        <f>VLOOKUP(I320,Presupuesto!$B$11:$C$565,2,0)</f>
        <v>SUELDOS Y SALARIOS PERMANENTES</v>
      </c>
      <c r="K320" s="91" t="str">
        <f t="shared" si="10"/>
        <v>Posgrado</v>
      </c>
      <c r="L320" s="91" t="s">
        <v>386</v>
      </c>
    </row>
    <row r="321" spans="3:12">
      <c r="C321" s="164" t="s">
        <v>58</v>
      </c>
      <c r="D321" s="156"/>
      <c r="E321" s="147">
        <v>0</v>
      </c>
      <c r="F321" s="93">
        <f>IF(E320=0,"",(G320/E320)/12*E320)</f>
        <v>0</v>
      </c>
      <c r="G321" s="90">
        <f>F321</f>
        <v>0</v>
      </c>
      <c r="H321" s="157"/>
      <c r="I321" s="109" t="s">
        <v>504</v>
      </c>
      <c r="J321" s="109" t="str">
        <f>VLOOKUP(I321,Presupuesto!$B$11:$C$565,2,0)</f>
        <v>AGUINALDO Y DECIMO CUARTO MES</v>
      </c>
      <c r="K321" s="91" t="str">
        <f t="shared" si="10"/>
        <v>Posgrado</v>
      </c>
      <c r="L321" s="91" t="s">
        <v>386</v>
      </c>
    </row>
    <row r="322" spans="3:12" ht="15.75" thickBot="1">
      <c r="C322" s="165" t="s">
        <v>59</v>
      </c>
      <c r="D322" s="156"/>
      <c r="E322" s="147">
        <v>0</v>
      </c>
      <c r="F322" s="110">
        <f>IF(E320&lt;6,"",((E320-6)/12)*(G320/E320))</f>
        <v>0</v>
      </c>
      <c r="G322" s="90">
        <f>F322</f>
        <v>0</v>
      </c>
      <c r="H322" s="157"/>
      <c r="I322" s="94" t="s">
        <v>507</v>
      </c>
      <c r="J322" s="94" t="str">
        <f>VLOOKUP(I322,Presupuesto!$B$11:$C$565,2,0)</f>
        <v>DECIMOCUARTO MES</v>
      </c>
      <c r="K322" s="91" t="str">
        <f t="shared" si="10"/>
        <v>Posgrado</v>
      </c>
      <c r="L322" s="91" t="s">
        <v>386</v>
      </c>
    </row>
    <row r="323" spans="3:12" ht="15.75" thickBot="1">
      <c r="C323" s="130" t="s">
        <v>472</v>
      </c>
      <c r="D323" s="192"/>
      <c r="E323" s="145">
        <v>12</v>
      </c>
      <c r="F323" s="253">
        <f>HLOOKUP($C323,$BZ$2:$CM$3,2,0)</f>
        <v>35733.589999999997</v>
      </c>
      <c r="G323" s="106">
        <f>D323*E323*F323</f>
        <v>0</v>
      </c>
      <c r="H323" s="159"/>
      <c r="I323" s="107" t="s">
        <v>484</v>
      </c>
      <c r="J323" s="107" t="str">
        <f>VLOOKUP(I323,Presupuesto!$B$11:$C$565,2,0)</f>
        <v>SUELDOS Y SALARIOS PERMANENTES</v>
      </c>
      <c r="K323" s="91" t="str">
        <f t="shared" si="10"/>
        <v>Posgrado</v>
      </c>
      <c r="L323" s="91" t="s">
        <v>386</v>
      </c>
    </row>
    <row r="324" spans="3:12">
      <c r="C324" s="164" t="s">
        <v>58</v>
      </c>
      <c r="D324" s="156"/>
      <c r="E324" s="147">
        <v>0</v>
      </c>
      <c r="F324" s="93">
        <f>IF(E323=0,"",(G323/E323)/12*E323)</f>
        <v>0</v>
      </c>
      <c r="G324" s="90">
        <f>F324</f>
        <v>0</v>
      </c>
      <c r="H324" s="157"/>
      <c r="I324" s="109" t="s">
        <v>504</v>
      </c>
      <c r="J324" s="109" t="str">
        <f>VLOOKUP(I324,Presupuesto!$B$11:$C$565,2,0)</f>
        <v>AGUINALDO Y DECIMO CUARTO MES</v>
      </c>
      <c r="K324" s="91" t="str">
        <f t="shared" si="10"/>
        <v>Posgrado</v>
      </c>
      <c r="L324" s="91" t="s">
        <v>386</v>
      </c>
    </row>
    <row r="325" spans="3:12" ht="15.75" thickBot="1">
      <c r="C325" s="165" t="s">
        <v>59</v>
      </c>
      <c r="D325" s="156"/>
      <c r="E325" s="147">
        <v>0</v>
      </c>
      <c r="F325" s="110">
        <f>IF(E323&lt;6,"",((E323-6)/12)*(G323/E323))</f>
        <v>0</v>
      </c>
      <c r="G325" s="90">
        <f>F325</f>
        <v>0</v>
      </c>
      <c r="H325" s="157"/>
      <c r="I325" s="94" t="s">
        <v>507</v>
      </c>
      <c r="J325" s="94" t="str">
        <f>VLOOKUP(I325,Presupuesto!$B$11:$C$565,2,0)</f>
        <v>DECIMOCUARTO MES</v>
      </c>
      <c r="K325" s="91" t="str">
        <f t="shared" si="10"/>
        <v>Posgrado</v>
      </c>
      <c r="L325" s="91" t="s">
        <v>386</v>
      </c>
    </row>
    <row r="326" spans="3:12" ht="15.75" thickBot="1">
      <c r="C326" s="130" t="s">
        <v>473</v>
      </c>
      <c r="D326" s="192"/>
      <c r="E326" s="145">
        <v>12</v>
      </c>
      <c r="F326" s="253">
        <f>HLOOKUP($C326,$BZ$2:$CM$3,2,0)</f>
        <v>31763.19</v>
      </c>
      <c r="G326" s="106">
        <f>D326*E326*F326</f>
        <v>0</v>
      </c>
      <c r="H326" s="159"/>
      <c r="I326" s="107" t="s">
        <v>484</v>
      </c>
      <c r="J326" s="107" t="str">
        <f>VLOOKUP(I326,Presupuesto!$B$11:$C$565,2,0)</f>
        <v>SUELDOS Y SALARIOS PERMANENTES</v>
      </c>
      <c r="K326" s="91" t="str">
        <f t="shared" si="10"/>
        <v>Posgrado</v>
      </c>
      <c r="L326" s="91" t="s">
        <v>386</v>
      </c>
    </row>
    <row r="327" spans="3:12">
      <c r="C327" s="164" t="s">
        <v>58</v>
      </c>
      <c r="D327" s="156"/>
      <c r="E327" s="147">
        <v>0</v>
      </c>
      <c r="F327" s="93">
        <f>IF(E326=0,"",(G326/E326)/12*E326)</f>
        <v>0</v>
      </c>
      <c r="G327" s="90">
        <f>F327</f>
        <v>0</v>
      </c>
      <c r="H327" s="157"/>
      <c r="I327" s="109" t="s">
        <v>504</v>
      </c>
      <c r="J327" s="109" t="str">
        <f>VLOOKUP(I327,Presupuesto!$B$11:$C$565,2,0)</f>
        <v>AGUINALDO Y DECIMO CUARTO MES</v>
      </c>
      <c r="K327" s="91" t="str">
        <f t="shared" si="10"/>
        <v>Posgrado</v>
      </c>
      <c r="L327" s="91" t="s">
        <v>386</v>
      </c>
    </row>
    <row r="328" spans="3:12" ht="15.75" thickBot="1">
      <c r="C328" s="165" t="s">
        <v>59</v>
      </c>
      <c r="D328" s="156"/>
      <c r="E328" s="147">
        <v>0</v>
      </c>
      <c r="F328" s="110">
        <f>IF(E326&lt;6,"",((E326-6)/12)*(G326/E326))</f>
        <v>0</v>
      </c>
      <c r="G328" s="90">
        <f>F328</f>
        <v>0</v>
      </c>
      <c r="H328" s="157"/>
      <c r="I328" s="94" t="s">
        <v>507</v>
      </c>
      <c r="J328" s="94" t="str">
        <f>VLOOKUP(I328,Presupuesto!$B$11:$C$565,2,0)</f>
        <v>DECIMOCUARTO MES</v>
      </c>
      <c r="K328" s="91" t="str">
        <f t="shared" si="10"/>
        <v>Posgrado</v>
      </c>
      <c r="L328" s="91" t="s">
        <v>386</v>
      </c>
    </row>
    <row r="329" spans="3:12" ht="15.75" thickBot="1">
      <c r="C329" s="130" t="s">
        <v>474</v>
      </c>
      <c r="D329" s="192"/>
      <c r="E329" s="145">
        <v>12</v>
      </c>
      <c r="F329" s="253">
        <f>HLOOKUP($C329,$BZ$2:$CM$3,2,0)</f>
        <v>29777.99</v>
      </c>
      <c r="G329" s="106">
        <f>D329*E329*F329</f>
        <v>0</v>
      </c>
      <c r="H329" s="159"/>
      <c r="I329" s="107" t="s">
        <v>484</v>
      </c>
      <c r="J329" s="107" t="str">
        <f>VLOOKUP(I329,Presupuesto!$B$11:$C$565,2,0)</f>
        <v>SUELDOS Y SALARIOS PERMANENTES</v>
      </c>
      <c r="K329" s="91" t="str">
        <f t="shared" si="10"/>
        <v>Posgrado</v>
      </c>
      <c r="L329" s="91" t="s">
        <v>386</v>
      </c>
    </row>
    <row r="330" spans="3:12">
      <c r="C330" s="164" t="s">
        <v>58</v>
      </c>
      <c r="D330" s="156"/>
      <c r="E330" s="147">
        <v>0</v>
      </c>
      <c r="F330" s="93">
        <f>IF(E329=0,"",(G329/E329)/12*E329)</f>
        <v>0</v>
      </c>
      <c r="G330" s="90">
        <f>F330</f>
        <v>0</v>
      </c>
      <c r="H330" s="157"/>
      <c r="I330" s="109" t="s">
        <v>504</v>
      </c>
      <c r="J330" s="109" t="str">
        <f>VLOOKUP(I330,Presupuesto!$B$11:$C$565,2,0)</f>
        <v>AGUINALDO Y DECIMO CUARTO MES</v>
      </c>
      <c r="K330" s="91" t="str">
        <f t="shared" si="10"/>
        <v>Posgrado</v>
      </c>
      <c r="L330" s="91" t="s">
        <v>386</v>
      </c>
    </row>
    <row r="331" spans="3:12" ht="15.75" thickBot="1">
      <c r="C331" s="165" t="s">
        <v>59</v>
      </c>
      <c r="D331" s="156"/>
      <c r="E331" s="147">
        <v>0</v>
      </c>
      <c r="F331" s="110">
        <f>IF(E329&lt;6,"",((E329-6)/12)*(G329/E329))</f>
        <v>0</v>
      </c>
      <c r="G331" s="90">
        <f>F331</f>
        <v>0</v>
      </c>
      <c r="H331" s="157"/>
      <c r="I331" s="94" t="s">
        <v>507</v>
      </c>
      <c r="J331" s="94" t="str">
        <f>VLOOKUP(I331,Presupuesto!$B$11:$C$565,2,0)</f>
        <v>DECIMOCUARTO MES</v>
      </c>
      <c r="K331" s="91" t="str">
        <f t="shared" si="10"/>
        <v>Posgrado</v>
      </c>
      <c r="L331" s="91" t="s">
        <v>386</v>
      </c>
    </row>
    <row r="332" spans="3:12" ht="15.75" thickBot="1">
      <c r="C332" s="130" t="s">
        <v>475</v>
      </c>
      <c r="D332" s="192"/>
      <c r="E332" s="145">
        <v>12</v>
      </c>
      <c r="F332" s="253">
        <f>HLOOKUP($C332,$BZ$2:$CM$3,2,0)</f>
        <v>27792.79</v>
      </c>
      <c r="G332" s="106">
        <f>D332*E332*F332</f>
        <v>0</v>
      </c>
      <c r="H332" s="159"/>
      <c r="I332" s="107" t="s">
        <v>484</v>
      </c>
      <c r="J332" s="107" t="str">
        <f>VLOOKUP(I332,Presupuesto!$B$11:$C$565,2,0)</f>
        <v>SUELDOS Y SALARIOS PERMANENTES</v>
      </c>
      <c r="K332" s="91" t="str">
        <f t="shared" si="10"/>
        <v>Posgrado</v>
      </c>
      <c r="L332" s="91" t="s">
        <v>386</v>
      </c>
    </row>
    <row r="333" spans="3:12">
      <c r="C333" s="164" t="s">
        <v>58</v>
      </c>
      <c r="D333" s="156"/>
      <c r="E333" s="147">
        <v>0</v>
      </c>
      <c r="F333" s="93">
        <f>IF(E332=0,"",(G332/E332)/12*E332)</f>
        <v>0</v>
      </c>
      <c r="G333" s="90">
        <f>F333</f>
        <v>0</v>
      </c>
      <c r="H333" s="157"/>
      <c r="I333" s="109" t="s">
        <v>504</v>
      </c>
      <c r="J333" s="109" t="str">
        <f>VLOOKUP(I333,Presupuesto!$B$11:$C$565,2,0)</f>
        <v>AGUINALDO Y DECIMO CUARTO MES</v>
      </c>
      <c r="K333" s="91" t="str">
        <f t="shared" si="10"/>
        <v>Posgrado</v>
      </c>
      <c r="L333" s="91" t="s">
        <v>386</v>
      </c>
    </row>
    <row r="334" spans="3:12" ht="15.75" thickBot="1">
      <c r="C334" s="165" t="s">
        <v>59</v>
      </c>
      <c r="D334" s="156"/>
      <c r="E334" s="147">
        <v>0</v>
      </c>
      <c r="F334" s="110">
        <f>IF(E332&lt;6,"",((E332-6)/12)*(G332/E332))</f>
        <v>0</v>
      </c>
      <c r="G334" s="90">
        <f>F334</f>
        <v>0</v>
      </c>
      <c r="H334" s="157"/>
      <c r="I334" s="94" t="s">
        <v>507</v>
      </c>
      <c r="J334" s="94" t="str">
        <f>VLOOKUP(I334,Presupuesto!$B$11:$C$565,2,0)</f>
        <v>DECIMOCUARTO MES</v>
      </c>
      <c r="K334" s="91" t="str">
        <f t="shared" si="10"/>
        <v>Posgrado</v>
      </c>
      <c r="L334" s="91" t="s">
        <v>386</v>
      </c>
    </row>
    <row r="335" spans="3:12" ht="15.75" thickBot="1">
      <c r="C335" s="130" t="s">
        <v>476</v>
      </c>
      <c r="D335" s="192"/>
      <c r="E335" s="145">
        <v>12</v>
      </c>
      <c r="F335" s="253">
        <f>HLOOKUP($C335,$BZ$2:$CM$3,2,0)</f>
        <v>18859.39</v>
      </c>
      <c r="G335" s="106">
        <f>D335*E335*F335</f>
        <v>0</v>
      </c>
      <c r="H335" s="159"/>
      <c r="I335" s="107" t="s">
        <v>484</v>
      </c>
      <c r="J335" s="107" t="str">
        <f>VLOOKUP(I335,Presupuesto!$B$11:$C$565,2,0)</f>
        <v>SUELDOS Y SALARIOS PERMANENTES</v>
      </c>
      <c r="K335" s="91" t="str">
        <f t="shared" si="10"/>
        <v>Posgrado</v>
      </c>
      <c r="L335" s="91" t="s">
        <v>386</v>
      </c>
    </row>
    <row r="336" spans="3:12">
      <c r="C336" s="164" t="s">
        <v>58</v>
      </c>
      <c r="D336" s="156"/>
      <c r="E336" s="147">
        <v>0</v>
      </c>
      <c r="F336" s="93">
        <f>IF(E335=0,"",(G335/E335)/12*E335)</f>
        <v>0</v>
      </c>
      <c r="G336" s="90">
        <f>F336</f>
        <v>0</v>
      </c>
      <c r="H336" s="157"/>
      <c r="I336" s="109" t="s">
        <v>504</v>
      </c>
      <c r="J336" s="109" t="str">
        <f>VLOOKUP(I336,Presupuesto!$B$11:$C$565,2,0)</f>
        <v>AGUINALDO Y DECIMO CUARTO MES</v>
      </c>
      <c r="K336" s="91" t="str">
        <f t="shared" si="10"/>
        <v>Posgrado</v>
      </c>
      <c r="L336" s="91" t="s">
        <v>386</v>
      </c>
    </row>
    <row r="337" spans="3:12" ht="15.75" thickBot="1">
      <c r="C337" s="165" t="s">
        <v>59</v>
      </c>
      <c r="D337" s="156"/>
      <c r="E337" s="147">
        <v>0</v>
      </c>
      <c r="F337" s="110">
        <f>IF(E335&lt;6,"",((E335-6)/12)*(G335/E335))</f>
        <v>0</v>
      </c>
      <c r="G337" s="90">
        <f>F337</f>
        <v>0</v>
      </c>
      <c r="H337" s="157"/>
      <c r="I337" s="94" t="s">
        <v>507</v>
      </c>
      <c r="J337" s="94" t="str">
        <f>VLOOKUP(I337,Presupuesto!$B$11:$C$565,2,0)</f>
        <v>DECIMOCUARTO MES</v>
      </c>
      <c r="K337" s="91" t="str">
        <f t="shared" si="10"/>
        <v>Posgrado</v>
      </c>
      <c r="L337" s="91" t="s">
        <v>386</v>
      </c>
    </row>
    <row r="338" spans="3:12" ht="15.75" thickBot="1">
      <c r="C338" s="130" t="s">
        <v>477</v>
      </c>
      <c r="D338" s="192"/>
      <c r="E338" s="145">
        <v>12</v>
      </c>
      <c r="F338" s="253">
        <f>HLOOKUP($C338,$BZ$2:$CM$3,2,0)</f>
        <v>17866.8</v>
      </c>
      <c r="G338" s="106">
        <f>D338*E338*F338</f>
        <v>0</v>
      </c>
      <c r="H338" s="159"/>
      <c r="I338" s="107" t="s">
        <v>484</v>
      </c>
      <c r="J338" s="107" t="str">
        <f>VLOOKUP(I338,Presupuesto!$B$11:$C$565,2,0)</f>
        <v>SUELDOS Y SALARIOS PERMANENTES</v>
      </c>
      <c r="K338" s="91" t="str">
        <f t="shared" si="10"/>
        <v>Posgrado</v>
      </c>
      <c r="L338" s="91" t="s">
        <v>386</v>
      </c>
    </row>
    <row r="339" spans="3:12">
      <c r="C339" s="164" t="s">
        <v>58</v>
      </c>
      <c r="D339" s="156"/>
      <c r="E339" s="147">
        <v>0</v>
      </c>
      <c r="F339" s="93">
        <f>IF(E338=0,"",(G338/E338)/12*E338)</f>
        <v>0</v>
      </c>
      <c r="G339" s="90">
        <f>F339</f>
        <v>0</v>
      </c>
      <c r="H339" s="157"/>
      <c r="I339" s="109" t="s">
        <v>504</v>
      </c>
      <c r="J339" s="109" t="str">
        <f>VLOOKUP(I339,Presupuesto!$B$11:$C$565,2,0)</f>
        <v>AGUINALDO Y DECIMO CUARTO MES</v>
      </c>
      <c r="K339" s="91" t="str">
        <f t="shared" si="10"/>
        <v>Posgrado</v>
      </c>
      <c r="L339" s="91" t="s">
        <v>386</v>
      </c>
    </row>
    <row r="340" spans="3:12" ht="15.75" thickBot="1">
      <c r="C340" s="165" t="s">
        <v>59</v>
      </c>
      <c r="D340" s="156"/>
      <c r="E340" s="147">
        <v>0</v>
      </c>
      <c r="F340" s="110">
        <f>IF(E338&lt;6,"",((E338-6)/12)*(G338/E338))</f>
        <v>0</v>
      </c>
      <c r="G340" s="90">
        <f>F340</f>
        <v>0</v>
      </c>
      <c r="H340" s="157"/>
      <c r="I340" s="94" t="s">
        <v>507</v>
      </c>
      <c r="J340" s="94" t="str">
        <f>VLOOKUP(I340,Presupuesto!$B$11:$C$565,2,0)</f>
        <v>DECIMOCUARTO MES</v>
      </c>
      <c r="K340" s="91" t="str">
        <f t="shared" si="10"/>
        <v>Posgrado</v>
      </c>
      <c r="L340" s="91" t="s">
        <v>386</v>
      </c>
    </row>
    <row r="341" spans="3:12" ht="15.75" thickBot="1">
      <c r="C341" s="130" t="s">
        <v>478</v>
      </c>
      <c r="D341" s="192"/>
      <c r="E341" s="145">
        <v>12</v>
      </c>
      <c r="F341" s="253">
        <f>HLOOKUP($C341,$BZ$2:$CM$3,2,0)</f>
        <v>13896.4</v>
      </c>
      <c r="G341" s="106">
        <f>D341*E341*F341</f>
        <v>0</v>
      </c>
      <c r="H341" s="159"/>
      <c r="I341" s="107" t="s">
        <v>484</v>
      </c>
      <c r="J341" s="107" t="str">
        <f>VLOOKUP(I341,Presupuesto!$B$11:$C$565,2,0)</f>
        <v>SUELDOS Y SALARIOS PERMANENTES</v>
      </c>
      <c r="K341" s="91" t="str">
        <f t="shared" si="10"/>
        <v>Posgrado</v>
      </c>
      <c r="L341" s="91" t="s">
        <v>386</v>
      </c>
    </row>
    <row r="342" spans="3:12">
      <c r="C342" s="164" t="s">
        <v>58</v>
      </c>
      <c r="D342" s="156"/>
      <c r="E342" s="147">
        <v>0</v>
      </c>
      <c r="F342" s="93">
        <f>IF(E341=0,"",(G341/E341)/12*E341)</f>
        <v>0</v>
      </c>
      <c r="G342" s="90">
        <f>F342</f>
        <v>0</v>
      </c>
      <c r="H342" s="157"/>
      <c r="I342" s="109" t="s">
        <v>504</v>
      </c>
      <c r="J342" s="109" t="str">
        <f>VLOOKUP(I342,Presupuesto!$B$11:$C$565,2,0)</f>
        <v>AGUINALDO Y DECIMO CUARTO MES</v>
      </c>
      <c r="K342" s="91" t="str">
        <f t="shared" si="10"/>
        <v>Posgrado</v>
      </c>
      <c r="L342" s="91" t="s">
        <v>386</v>
      </c>
    </row>
    <row r="343" spans="3:12" ht="15.75" thickBot="1">
      <c r="C343" s="165" t="s">
        <v>59</v>
      </c>
      <c r="D343" s="156"/>
      <c r="E343" s="147">
        <v>0</v>
      </c>
      <c r="F343" s="110">
        <f>IF(E341&lt;6,"",((E341-6)/12)*(G341/E341))</f>
        <v>0</v>
      </c>
      <c r="G343" s="90">
        <f>F343</f>
        <v>0</v>
      </c>
      <c r="H343" s="157"/>
      <c r="I343" s="94" t="s">
        <v>507</v>
      </c>
      <c r="J343" s="94" t="str">
        <f>VLOOKUP(I343,Presupuesto!$B$11:$C$565,2,0)</f>
        <v>DECIMOCUARTO MES</v>
      </c>
      <c r="K343" s="91" t="str">
        <f t="shared" si="10"/>
        <v>Posgrado</v>
      </c>
      <c r="L343" s="91" t="s">
        <v>386</v>
      </c>
    </row>
    <row r="344" spans="3:12" ht="15.75" thickBot="1">
      <c r="C344" s="130" t="s">
        <v>479</v>
      </c>
      <c r="D344" s="192"/>
      <c r="E344" s="145">
        <v>12</v>
      </c>
      <c r="F344" s="253">
        <f>HLOOKUP($C344,$BZ$2:$CM$3,2,0)</f>
        <v>15004.09</v>
      </c>
      <c r="G344" s="106">
        <f>D344*E344*F344</f>
        <v>0</v>
      </c>
      <c r="H344" s="159"/>
      <c r="I344" s="107" t="s">
        <v>484</v>
      </c>
      <c r="J344" s="107" t="str">
        <f>VLOOKUP(I344,Presupuesto!$B$11:$C$565,2,0)</f>
        <v>SUELDOS Y SALARIOS PERMANENTES</v>
      </c>
      <c r="K344" s="91" t="str">
        <f t="shared" si="10"/>
        <v>Posgrado</v>
      </c>
      <c r="L344" s="91" t="s">
        <v>386</v>
      </c>
    </row>
    <row r="345" spans="3:12">
      <c r="C345" s="164" t="s">
        <v>58</v>
      </c>
      <c r="D345" s="156"/>
      <c r="E345" s="147">
        <v>0</v>
      </c>
      <c r="F345" s="93">
        <f>IF(E344=0,"",(G344/E344)/12*E344)</f>
        <v>0</v>
      </c>
      <c r="G345" s="90">
        <f>F345</f>
        <v>0</v>
      </c>
      <c r="H345" s="157"/>
      <c r="I345" s="109" t="s">
        <v>504</v>
      </c>
      <c r="J345" s="109" t="str">
        <f>VLOOKUP(I345,Presupuesto!$B$11:$C$565,2,0)</f>
        <v>AGUINALDO Y DECIMO CUARTO MES</v>
      </c>
      <c r="K345" s="91" t="str">
        <f t="shared" si="10"/>
        <v>Posgrado</v>
      </c>
      <c r="L345" s="91" t="s">
        <v>386</v>
      </c>
    </row>
    <row r="346" spans="3:12" ht="15.75" thickBot="1">
      <c r="C346" s="165" t="s">
        <v>59</v>
      </c>
      <c r="D346" s="156"/>
      <c r="E346" s="147">
        <v>0</v>
      </c>
      <c r="F346" s="110">
        <f>IF(E344&lt;6,"",((E344-6)/12)*(G344/E344))</f>
        <v>0</v>
      </c>
      <c r="G346" s="90">
        <f>F346</f>
        <v>0</v>
      </c>
      <c r="H346" s="157"/>
      <c r="I346" s="94" t="s">
        <v>507</v>
      </c>
      <c r="J346" s="94" t="str">
        <f>VLOOKUP(I346,Presupuesto!$B$11:$C$565,2,0)</f>
        <v>DECIMOCUARTO MES</v>
      </c>
      <c r="K346" s="91" t="str">
        <f t="shared" si="10"/>
        <v>Posgrado</v>
      </c>
      <c r="L346" s="91" t="s">
        <v>386</v>
      </c>
    </row>
    <row r="347" spans="3:12" ht="15.75" thickBot="1">
      <c r="C347" s="130" t="s">
        <v>480</v>
      </c>
      <c r="D347" s="192"/>
      <c r="E347" s="145">
        <v>12</v>
      </c>
      <c r="F347" s="253">
        <f>HLOOKUP($C347,$BZ$2:$CM$3,2,0)</f>
        <v>13238.9</v>
      </c>
      <c r="G347" s="106">
        <f>D347*E347*F347</f>
        <v>0</v>
      </c>
      <c r="H347" s="159"/>
      <c r="I347" s="107" t="s">
        <v>484</v>
      </c>
      <c r="J347" s="107" t="str">
        <f>VLOOKUP(I347,Presupuesto!$B$11:$C$565,2,0)</f>
        <v>SUELDOS Y SALARIOS PERMANENTES</v>
      </c>
      <c r="K347" s="91" t="str">
        <f t="shared" si="10"/>
        <v>Posgrado</v>
      </c>
      <c r="L347" s="91" t="s">
        <v>386</v>
      </c>
    </row>
    <row r="348" spans="3:12">
      <c r="C348" s="164" t="s">
        <v>58</v>
      </c>
      <c r="D348" s="156"/>
      <c r="E348" s="147">
        <v>0</v>
      </c>
      <c r="F348" s="93">
        <f>IF(E347=0,"",(G347/E347)/12*E347)</f>
        <v>0</v>
      </c>
      <c r="G348" s="90">
        <f>F348</f>
        <v>0</v>
      </c>
      <c r="H348" s="157"/>
      <c r="I348" s="109" t="s">
        <v>504</v>
      </c>
      <c r="J348" s="109" t="str">
        <f>VLOOKUP(I348,Presupuesto!$B$11:$C$565,2,0)</f>
        <v>AGUINALDO Y DECIMO CUARTO MES</v>
      </c>
      <c r="K348" s="91" t="str">
        <f t="shared" si="10"/>
        <v>Posgrado</v>
      </c>
      <c r="L348" s="91" t="s">
        <v>386</v>
      </c>
    </row>
    <row r="349" spans="3:12" ht="15.75" thickBot="1">
      <c r="C349" s="165" t="s">
        <v>59</v>
      </c>
      <c r="D349" s="156"/>
      <c r="E349" s="147">
        <v>0</v>
      </c>
      <c r="F349" s="110">
        <f>IF(E347&lt;6,"",((E347-6)/12)*(G347/E347))</f>
        <v>0</v>
      </c>
      <c r="G349" s="90">
        <f>F349</f>
        <v>0</v>
      </c>
      <c r="H349" s="157"/>
      <c r="I349" s="94" t="s">
        <v>507</v>
      </c>
      <c r="J349" s="94" t="str">
        <f>VLOOKUP(I349,Presupuesto!$B$11:$C$565,2,0)</f>
        <v>DECIMOCUARTO MES</v>
      </c>
      <c r="K349" s="91" t="str">
        <f t="shared" si="10"/>
        <v>Posgrado</v>
      </c>
      <c r="L349" s="91" t="s">
        <v>386</v>
      </c>
    </row>
    <row r="350" spans="3:12" ht="15.75" thickBot="1">
      <c r="C350" s="130" t="s">
        <v>481</v>
      </c>
      <c r="D350" s="192"/>
      <c r="E350" s="145">
        <v>12</v>
      </c>
      <c r="F350" s="253">
        <f>HLOOKUP($C350,$BZ$2:$CM$3,2,0)</f>
        <v>12356.31</v>
      </c>
      <c r="G350" s="106">
        <f>D350*E350*F350</f>
        <v>0</v>
      </c>
      <c r="H350" s="159"/>
      <c r="I350" s="107" t="s">
        <v>484</v>
      </c>
      <c r="J350" s="107" t="str">
        <f>VLOOKUP(I350,Presupuesto!$B$11:$C$565,2,0)</f>
        <v>SUELDOS Y SALARIOS PERMANENTES</v>
      </c>
      <c r="K350" s="91" t="str">
        <f t="shared" ref="K350:K367" si="11">$K$317</f>
        <v>Posgrado</v>
      </c>
      <c r="L350" s="91" t="s">
        <v>386</v>
      </c>
    </row>
    <row r="351" spans="3:12">
      <c r="C351" s="164" t="s">
        <v>58</v>
      </c>
      <c r="D351" s="156"/>
      <c r="E351" s="147">
        <v>0</v>
      </c>
      <c r="F351" s="93">
        <f>IF(E350=0,"",(G350/E350)/12*E350)</f>
        <v>0</v>
      </c>
      <c r="G351" s="90">
        <f>F351</f>
        <v>0</v>
      </c>
      <c r="H351" s="157"/>
      <c r="I351" s="109" t="s">
        <v>504</v>
      </c>
      <c r="J351" s="109" t="str">
        <f>VLOOKUP(I351,Presupuesto!$B$11:$C$565,2,0)</f>
        <v>AGUINALDO Y DECIMO CUARTO MES</v>
      </c>
      <c r="K351" s="91" t="str">
        <f t="shared" si="11"/>
        <v>Posgrado</v>
      </c>
      <c r="L351" s="91" t="s">
        <v>386</v>
      </c>
    </row>
    <row r="352" spans="3:12" ht="15.75" thickBot="1">
      <c r="C352" s="165" t="s">
        <v>59</v>
      </c>
      <c r="D352" s="156"/>
      <c r="E352" s="147">
        <v>0</v>
      </c>
      <c r="F352" s="110">
        <f>IF(E350&lt;6,"",((E350-6)/12)*(G350/E350))</f>
        <v>0</v>
      </c>
      <c r="G352" s="90">
        <f>F352</f>
        <v>0</v>
      </c>
      <c r="H352" s="157"/>
      <c r="I352" s="94" t="s">
        <v>507</v>
      </c>
      <c r="J352" s="94" t="str">
        <f>VLOOKUP(I352,Presupuesto!$B$11:$C$565,2,0)</f>
        <v>DECIMOCUARTO MES</v>
      </c>
      <c r="K352" s="91" t="str">
        <f t="shared" si="11"/>
        <v>Posgrado</v>
      </c>
      <c r="L352" s="91" t="s">
        <v>386</v>
      </c>
    </row>
    <row r="353" spans="3:12" ht="15.75" thickBot="1">
      <c r="C353" s="130" t="s">
        <v>482</v>
      </c>
      <c r="D353" s="192"/>
      <c r="E353" s="145">
        <v>12</v>
      </c>
      <c r="F353" s="253">
        <f>HLOOKUP($C353,$BZ$2:$CM$3,2,0)</f>
        <v>463.22</v>
      </c>
      <c r="G353" s="106">
        <f>D353*E353*F353</f>
        <v>0</v>
      </c>
      <c r="H353" s="159"/>
      <c r="I353" s="107" t="s">
        <v>484</v>
      </c>
      <c r="J353" s="107" t="str">
        <f>VLOOKUP(I353,Presupuesto!$B$11:$C$565,2,0)</f>
        <v>SUELDOS Y SALARIOS PERMANENTES</v>
      </c>
      <c r="K353" s="91" t="str">
        <f t="shared" si="11"/>
        <v>Posgrado</v>
      </c>
      <c r="L353" s="91" t="s">
        <v>386</v>
      </c>
    </row>
    <row r="354" spans="3:12">
      <c r="C354" s="164" t="s">
        <v>58</v>
      </c>
      <c r="D354" s="156"/>
      <c r="E354" s="147">
        <v>0</v>
      </c>
      <c r="F354" s="93">
        <f>IF(E353=0,"",(G353/E353)/12*E353)</f>
        <v>0</v>
      </c>
      <c r="G354" s="90">
        <f>F354</f>
        <v>0</v>
      </c>
      <c r="H354" s="157"/>
      <c r="I354" s="109" t="s">
        <v>504</v>
      </c>
      <c r="J354" s="109" t="str">
        <f>VLOOKUP(I354,Presupuesto!$B$11:$C$565,2,0)</f>
        <v>AGUINALDO Y DECIMO CUARTO MES</v>
      </c>
      <c r="K354" s="91" t="str">
        <f t="shared" si="11"/>
        <v>Posgrado</v>
      </c>
      <c r="L354" s="91" t="s">
        <v>386</v>
      </c>
    </row>
    <row r="355" spans="3:12" ht="15.75" thickBot="1">
      <c r="C355" s="165" t="s">
        <v>59</v>
      </c>
      <c r="D355" s="156"/>
      <c r="E355" s="147">
        <v>0</v>
      </c>
      <c r="F355" s="110">
        <f>IF(E353&lt;6,"",((E353-6)/12)*(G353/E353))</f>
        <v>0</v>
      </c>
      <c r="G355" s="90">
        <f>F355</f>
        <v>0</v>
      </c>
      <c r="H355" s="157"/>
      <c r="I355" s="94" t="s">
        <v>507</v>
      </c>
      <c r="J355" s="94" t="str">
        <f>VLOOKUP(I355,Presupuesto!$B$11:$C$565,2,0)</f>
        <v>DECIMOCUARTO MES</v>
      </c>
      <c r="K355" s="91" t="str">
        <f t="shared" si="11"/>
        <v>Posgrado</v>
      </c>
      <c r="L355" s="91" t="s">
        <v>386</v>
      </c>
    </row>
    <row r="356" spans="3:12" ht="15.75" thickBot="1">
      <c r="C356" s="130" t="s">
        <v>483</v>
      </c>
      <c r="D356" s="192"/>
      <c r="E356" s="145">
        <v>12</v>
      </c>
      <c r="F356" s="253">
        <f>HLOOKUP($C356,$BZ$2:$CM$3,2,0)</f>
        <v>2007.3</v>
      </c>
      <c r="G356" s="106">
        <f>D356*E356*F356</f>
        <v>0</v>
      </c>
      <c r="H356" s="159"/>
      <c r="I356" s="107" t="s">
        <v>484</v>
      </c>
      <c r="J356" s="107" t="str">
        <f>VLOOKUP(I356,Presupuesto!$B$11:$C$565,2,0)</f>
        <v>SUELDOS Y SALARIOS PERMANENTES</v>
      </c>
      <c r="K356" s="91" t="str">
        <f t="shared" si="11"/>
        <v>Posgrado</v>
      </c>
      <c r="L356" s="91" t="s">
        <v>386</v>
      </c>
    </row>
    <row r="357" spans="3:12">
      <c r="C357" s="164" t="s">
        <v>58</v>
      </c>
      <c r="D357" s="156"/>
      <c r="E357" s="147">
        <v>0</v>
      </c>
      <c r="F357" s="93">
        <f>IF(E356=0,"",(G356/E356)/12*E356)</f>
        <v>0</v>
      </c>
      <c r="G357" s="90">
        <f>F357</f>
        <v>0</v>
      </c>
      <c r="H357" s="157"/>
      <c r="I357" s="109" t="s">
        <v>504</v>
      </c>
      <c r="J357" s="109" t="str">
        <f>VLOOKUP(I357,Presupuesto!$B$11:$C$565,2,0)</f>
        <v>AGUINALDO Y DECIMO CUARTO MES</v>
      </c>
      <c r="K357" s="91" t="str">
        <f t="shared" si="11"/>
        <v>Posgrado</v>
      </c>
      <c r="L357" s="91" t="s">
        <v>386</v>
      </c>
    </row>
    <row r="358" spans="3:12" ht="15.75" thickBot="1">
      <c r="C358" s="165" t="s">
        <v>59</v>
      </c>
      <c r="D358" s="156"/>
      <c r="E358" s="147">
        <v>0</v>
      </c>
      <c r="F358" s="110">
        <f>IF(E356&lt;6,"",((E356-6)/12)*(G356/E356))</f>
        <v>0</v>
      </c>
      <c r="G358" s="90">
        <f>F358</f>
        <v>0</v>
      </c>
      <c r="H358" s="157"/>
      <c r="I358" s="94" t="s">
        <v>507</v>
      </c>
      <c r="J358" s="94" t="str">
        <f>VLOOKUP(I358,Presupuesto!$B$11:$C$565,2,0)</f>
        <v>DECIMOCUARTO MES</v>
      </c>
      <c r="K358" s="91" t="str">
        <f t="shared" si="11"/>
        <v>Posgrado</v>
      </c>
      <c r="L358" s="91" t="s">
        <v>386</v>
      </c>
    </row>
    <row r="359" spans="3:12" ht="15.75" thickBot="1">
      <c r="C359" s="133" t="s">
        <v>83</v>
      </c>
      <c r="D359" s="192"/>
      <c r="E359" s="145">
        <v>12</v>
      </c>
      <c r="F359" s="132">
        <v>30000</v>
      </c>
      <c r="G359" s="106">
        <f>D359*E359*F359</f>
        <v>0</v>
      </c>
      <c r="H359" s="159"/>
      <c r="I359" s="107" t="s">
        <v>552</v>
      </c>
      <c r="J359" s="107" t="str">
        <f>VLOOKUP(I359,Presupuesto!$B$11:$C$565,2,0)</f>
        <v>CONTRATOS ESPECIALES</v>
      </c>
      <c r="K359" s="91" t="str">
        <f t="shared" si="11"/>
        <v>Posgrado</v>
      </c>
      <c r="L359" s="91" t="s">
        <v>386</v>
      </c>
    </row>
    <row r="360" spans="3:12">
      <c r="C360" s="164" t="s">
        <v>58</v>
      </c>
      <c r="D360" s="156"/>
      <c r="E360" s="147">
        <v>0</v>
      </c>
      <c r="F360" s="110">
        <f>IF(E359=0,"",(G359/E359)/12*E359)</f>
        <v>0</v>
      </c>
      <c r="G360" s="90">
        <f>F360</f>
        <v>0</v>
      </c>
      <c r="H360" s="157"/>
      <c r="I360" s="94" t="s">
        <v>552</v>
      </c>
      <c r="J360" s="94" t="str">
        <f>VLOOKUP(I360,Presupuesto!$B$11:$C$565,2,0)</f>
        <v>CONTRATOS ESPECIALES</v>
      </c>
      <c r="K360" s="91" t="str">
        <f t="shared" si="11"/>
        <v>Posgrado</v>
      </c>
      <c r="L360" s="91" t="s">
        <v>385</v>
      </c>
    </row>
    <row r="361" spans="3:12" ht="15.75" thickBot="1">
      <c r="C361" s="165" t="s">
        <v>59</v>
      </c>
      <c r="D361" s="156"/>
      <c r="E361" s="147">
        <v>0</v>
      </c>
      <c r="F361" s="93">
        <f>IF(E359&lt;6,"",((E359-6)/12)*(G359/E359))</f>
        <v>0</v>
      </c>
      <c r="G361" s="90">
        <f>F361</f>
        <v>0</v>
      </c>
      <c r="H361" s="157"/>
      <c r="I361" s="94" t="s">
        <v>552</v>
      </c>
      <c r="J361" s="94" t="str">
        <f>VLOOKUP(I361,Presupuesto!$B$11:$C$565,2,0)</f>
        <v>CONTRATOS ESPECIALES</v>
      </c>
      <c r="K361" s="91" t="str">
        <f t="shared" si="11"/>
        <v>Posgrado</v>
      </c>
      <c r="L361" s="91" t="s">
        <v>390</v>
      </c>
    </row>
    <row r="362" spans="3:12" ht="15.75" thickBot="1">
      <c r="C362" s="133" t="s">
        <v>60</v>
      </c>
      <c r="D362" s="192"/>
      <c r="E362" s="145">
        <v>12</v>
      </c>
      <c r="F362" s="111">
        <v>30000</v>
      </c>
      <c r="G362" s="106">
        <f>D362*E362*F362</f>
        <v>0</v>
      </c>
      <c r="H362" s="159"/>
      <c r="I362" s="107" t="s">
        <v>693</v>
      </c>
      <c r="J362" s="107" t="str">
        <f>VLOOKUP(I362,Presupuesto!$B$11:$C$565,2,0)</f>
        <v>OTROS SERVICIOS TECNICOS Y PROFESIONALES</v>
      </c>
      <c r="K362" s="91" t="str">
        <f t="shared" si="11"/>
        <v>Posgrado</v>
      </c>
      <c r="L362" s="91" t="s">
        <v>385</v>
      </c>
    </row>
    <row r="363" spans="3:12">
      <c r="C363" s="164" t="s">
        <v>58</v>
      </c>
      <c r="D363" s="156"/>
      <c r="E363" s="147">
        <v>0</v>
      </c>
      <c r="F363" s="93">
        <v>0</v>
      </c>
      <c r="G363" s="90">
        <f>F363</f>
        <v>0</v>
      </c>
      <c r="H363" s="157"/>
      <c r="I363" s="94" t="s">
        <v>693</v>
      </c>
      <c r="J363" s="94" t="str">
        <f>VLOOKUP(I363,Presupuesto!$B$11:$C$565,2,0)</f>
        <v>OTROS SERVICIOS TECNICOS Y PROFESIONALES</v>
      </c>
      <c r="K363" s="91" t="str">
        <f t="shared" si="11"/>
        <v>Posgrado</v>
      </c>
      <c r="L363" s="91" t="s">
        <v>385</v>
      </c>
    </row>
    <row r="364" spans="3:12" ht="15.75" thickBot="1">
      <c r="C364" s="165" t="s">
        <v>59</v>
      </c>
      <c r="D364" s="156"/>
      <c r="E364" s="147">
        <v>0</v>
      </c>
      <c r="F364" s="93">
        <v>0</v>
      </c>
      <c r="G364" s="90">
        <f>F364</f>
        <v>0</v>
      </c>
      <c r="H364" s="157"/>
      <c r="I364" s="94" t="s">
        <v>693</v>
      </c>
      <c r="J364" s="94" t="str">
        <f>VLOOKUP(I364,Presupuesto!$B$11:$C$565,2,0)</f>
        <v>OTROS SERVICIOS TECNICOS Y PROFESIONALES</v>
      </c>
      <c r="K364" s="91" t="str">
        <f t="shared" si="11"/>
        <v>Posgrado</v>
      </c>
      <c r="L364" s="91" t="s">
        <v>385</v>
      </c>
    </row>
    <row r="365" spans="3:12" ht="15.75" thickBot="1">
      <c r="C365" s="133" t="s">
        <v>61</v>
      </c>
      <c r="D365" s="192"/>
      <c r="E365" s="145">
        <v>12</v>
      </c>
      <c r="F365" s="111">
        <v>30000</v>
      </c>
      <c r="G365" s="106">
        <f>D365*E365*F365</f>
        <v>0</v>
      </c>
      <c r="H365" s="159"/>
      <c r="I365" s="107" t="s">
        <v>484</v>
      </c>
      <c r="J365" s="107" t="str">
        <f>VLOOKUP(I365,Presupuesto!$B$11:$C$565,2,0)</f>
        <v>SUELDOS Y SALARIOS PERMANENTES</v>
      </c>
      <c r="K365" s="91" t="str">
        <f t="shared" si="11"/>
        <v>Posgrado</v>
      </c>
      <c r="L365" s="91" t="s">
        <v>385</v>
      </c>
    </row>
    <row r="366" spans="3:12">
      <c r="C366" s="164" t="s">
        <v>58</v>
      </c>
      <c r="D366" s="162"/>
      <c r="E366" s="124">
        <v>0</v>
      </c>
      <c r="F366" s="112">
        <f>IF(E365=0,"",(G365/E365)/12*E365)</f>
        <v>0</v>
      </c>
      <c r="G366" s="113">
        <f>F366</f>
        <v>0</v>
      </c>
      <c r="H366" s="157"/>
      <c r="I366" s="94" t="s">
        <v>504</v>
      </c>
      <c r="J366" s="94" t="str">
        <f>VLOOKUP(I366,Presupuesto!$B$11:$C$565,2,0)</f>
        <v>AGUINALDO Y DECIMO CUARTO MES</v>
      </c>
      <c r="K366" s="91" t="str">
        <f t="shared" si="11"/>
        <v>Posgrado</v>
      </c>
      <c r="L366" s="91" t="s">
        <v>385</v>
      </c>
    </row>
    <row r="367" spans="3:12" ht="15.75" thickBot="1">
      <c r="C367" s="166" t="s">
        <v>59</v>
      </c>
      <c r="D367" s="155"/>
      <c r="E367" s="125">
        <v>0</v>
      </c>
      <c r="F367" s="98">
        <f>IF(E365&lt;6,"",((E365-6)/12)*(G365/E365))</f>
        <v>0</v>
      </c>
      <c r="G367" s="98">
        <f>F367</f>
        <v>0</v>
      </c>
      <c r="H367" s="155"/>
      <c r="I367" s="99" t="s">
        <v>507</v>
      </c>
      <c r="J367" s="117" t="str">
        <f>VLOOKUP(I367,Presupuesto!$B$11:$C$565,2,0)</f>
        <v>DECIMOCUARTO MES</v>
      </c>
      <c r="K367" s="99" t="str">
        <f t="shared" si="11"/>
        <v>Posgrado</v>
      </c>
      <c r="L367" s="117" t="s">
        <v>385</v>
      </c>
    </row>
    <row r="369" spans="3:12" ht="15.75" thickBot="1">
      <c r="K369" s="146"/>
    </row>
    <row r="370" spans="3:12" ht="15.75" thickBot="1">
      <c r="C370" s="68" t="s">
        <v>43</v>
      </c>
      <c r="D370" s="30">
        <f>SUM(G377:G427)</f>
        <v>0</v>
      </c>
      <c r="E370" s="86"/>
      <c r="F370" s="86"/>
      <c r="G370" s="86"/>
      <c r="H370" s="70"/>
      <c r="I370" s="70"/>
      <c r="J370" s="70"/>
      <c r="K370" s="146"/>
    </row>
    <row r="371" spans="3:12">
      <c r="D371" s="31"/>
      <c r="E371" s="86"/>
      <c r="F371" s="86"/>
      <c r="G371" s="86"/>
      <c r="H371" s="70"/>
      <c r="I371" s="70"/>
      <c r="J371" s="70"/>
      <c r="K371" s="146"/>
    </row>
    <row r="372" spans="3:12">
      <c r="D372" s="31"/>
      <c r="E372" s="86"/>
      <c r="F372" s="86"/>
      <c r="G372" s="86"/>
      <c r="H372" s="70"/>
      <c r="I372" s="70"/>
      <c r="J372" s="70"/>
      <c r="K372" s="146"/>
    </row>
    <row r="373" spans="3:12" ht="15.75">
      <c r="C373" s="195" t="s">
        <v>383</v>
      </c>
      <c r="D373" s="279"/>
      <c r="E373" s="86"/>
      <c r="F373" s="86"/>
      <c r="G373" s="86"/>
      <c r="H373" s="70"/>
      <c r="I373" s="70"/>
      <c r="J373" s="70"/>
      <c r="K373" s="146"/>
    </row>
    <row r="374" spans="3:12" ht="18.75">
      <c r="C374" s="197" t="e">
        <f>IFERROR(VLOOKUP(D373,#REF!,2,FALSE),IFERROR(VLOOKUP(D373,'2. Investigación Científica'!$E:$F,2,FALSE),IFERROR(VLOOKUP(D373,#REF!,2,FALSE),IFERROR(VLOOKUP(D373,#REF!,2,FALSE),IFERROR(VLOOKUP(D373,#REF!,2,FALSE),IFERROR(VLOOKUP(D373,'11. Gestion Administrativa'!$E:$F,2,FALSE),IFERROR(VLOOKUP(D373,#REF!,2,FALSE),IFERROR(VLOOKUP(D373,#REF!,2,FALSE),IFERROR(VLOOKUP(D373,#REF!,2,FALSE),IFERROR(VLOOKUP(D373,#REF!,2,FALSE),IFERROR(VLOOKUP(D373,#REF!,2,FALSE),IFERROR(VLOOKUP(D373,#REF!,2,FALSE),IFERROR(VLOOKUP(D373,#REF!,2,FALSE),IFERROR(VLOOKUP(D373,#REF!,2,FALSE),IFERROR(VLOOKUP(D373,#REF!,2,FALSE),IFERROR(VLOOKUP(D373,#REF!,2,FALSE),VLOOKUP(D373,#REF!,2,0)))))))))))))))))</f>
        <v>#REF!</v>
      </c>
      <c r="D374" s="31"/>
      <c r="E374" s="86"/>
      <c r="F374" s="86"/>
      <c r="G374" s="86"/>
      <c r="H374" s="70"/>
      <c r="I374" s="70"/>
      <c r="J374" s="70"/>
      <c r="K374" s="146"/>
    </row>
    <row r="375" spans="3:12" ht="15.75" thickBot="1">
      <c r="C375" s="170"/>
      <c r="D375" s="31"/>
      <c r="E375" s="86"/>
      <c r="F375" s="86"/>
      <c r="G375" s="86"/>
      <c r="H375" s="70"/>
      <c r="I375" s="70"/>
      <c r="J375" s="70"/>
      <c r="K375" s="146"/>
    </row>
    <row r="376" spans="3:12" ht="30.75" thickBot="1">
      <c r="C376" s="127" t="s">
        <v>44</v>
      </c>
      <c r="D376" s="131" t="s">
        <v>55</v>
      </c>
      <c r="E376" s="163" t="s">
        <v>56</v>
      </c>
      <c r="F376" s="131" t="s">
        <v>57</v>
      </c>
      <c r="G376" s="128" t="s">
        <v>27</v>
      </c>
      <c r="H376" s="126" t="s">
        <v>122</v>
      </c>
      <c r="I376" s="129" t="s">
        <v>46</v>
      </c>
      <c r="J376" s="129" t="s">
        <v>123</v>
      </c>
      <c r="K376" s="129" t="s">
        <v>401</v>
      </c>
      <c r="L376" s="129" t="s">
        <v>402</v>
      </c>
    </row>
    <row r="377" spans="3:12" ht="15.75" thickBot="1">
      <c r="C377" s="130" t="s">
        <v>470</v>
      </c>
      <c r="D377" s="192"/>
      <c r="E377" s="145">
        <v>12</v>
      </c>
      <c r="F377" s="253">
        <f>HLOOKUP($C377,$BZ$2:$CM$3,2,0)</f>
        <v>43674.39</v>
      </c>
      <c r="G377" s="106">
        <f>D377*E377*F377</f>
        <v>0</v>
      </c>
      <c r="H377" s="159"/>
      <c r="I377" s="107" t="s">
        <v>484</v>
      </c>
      <c r="J377" s="107" t="str">
        <f>VLOOKUP(I377,Presupuesto!$B$11:$C$565,2,0)</f>
        <v>SUELDOS Y SALARIOS PERMANENTES</v>
      </c>
      <c r="K377" s="205" t="s">
        <v>1359</v>
      </c>
      <c r="L377" s="91" t="s">
        <v>385</v>
      </c>
    </row>
    <row r="378" spans="3:12">
      <c r="C378" s="164" t="s">
        <v>58</v>
      </c>
      <c r="D378" s="156"/>
      <c r="E378" s="147">
        <v>0</v>
      </c>
      <c r="F378" s="93">
        <f>IF(E377=0,"",(G377/E377)/12*E377)</f>
        <v>0</v>
      </c>
      <c r="G378" s="90">
        <f>F378</f>
        <v>0</v>
      </c>
      <c r="H378" s="157"/>
      <c r="I378" s="109" t="s">
        <v>504</v>
      </c>
      <c r="J378" s="109" t="str">
        <f>VLOOKUP(I378,Presupuesto!$B$11:$C$565,2,0)</f>
        <v>AGUINALDO Y DECIMO CUARTO MES</v>
      </c>
      <c r="K378" s="91" t="str">
        <f t="shared" ref="K378:K409" si="12">$K$377</f>
        <v>Posgrado</v>
      </c>
      <c r="L378" s="91" t="s">
        <v>403</v>
      </c>
    </row>
    <row r="379" spans="3:12" ht="15.75" thickBot="1">
      <c r="C379" s="165" t="s">
        <v>59</v>
      </c>
      <c r="D379" s="156"/>
      <c r="E379" s="147">
        <v>0</v>
      </c>
      <c r="F379" s="110">
        <f>IF(E377&lt;6,"",((E377-6)/12)*(G377/E377))</f>
        <v>0</v>
      </c>
      <c r="G379" s="90">
        <f>F379</f>
        <v>0</v>
      </c>
      <c r="H379" s="157"/>
      <c r="I379" s="94" t="s">
        <v>507</v>
      </c>
      <c r="J379" s="94" t="str">
        <f>VLOOKUP(I379,Presupuesto!$B$11:$C$565,2,0)</f>
        <v>DECIMOCUARTO MES</v>
      </c>
      <c r="K379" s="91" t="str">
        <f t="shared" si="12"/>
        <v>Posgrado</v>
      </c>
      <c r="L379" s="91" t="s">
        <v>386</v>
      </c>
    </row>
    <row r="380" spans="3:12" ht="15.75" thickBot="1">
      <c r="C380" s="130" t="s">
        <v>471</v>
      </c>
      <c r="D380" s="192"/>
      <c r="E380" s="145">
        <v>12</v>
      </c>
      <c r="F380" s="253">
        <f>HLOOKUP($C380,$BZ$2:$CM$3,2,0)</f>
        <v>39703.99</v>
      </c>
      <c r="G380" s="106">
        <f>D380*E380*F380</f>
        <v>0</v>
      </c>
      <c r="H380" s="159"/>
      <c r="I380" s="107" t="s">
        <v>484</v>
      </c>
      <c r="J380" s="107" t="str">
        <f>VLOOKUP(I380,Presupuesto!$B$11:$C$565,2,0)</f>
        <v>SUELDOS Y SALARIOS PERMANENTES</v>
      </c>
      <c r="K380" s="91" t="str">
        <f t="shared" si="12"/>
        <v>Posgrado</v>
      </c>
      <c r="L380" s="91" t="s">
        <v>386</v>
      </c>
    </row>
    <row r="381" spans="3:12">
      <c r="C381" s="164" t="s">
        <v>58</v>
      </c>
      <c r="D381" s="156"/>
      <c r="E381" s="147">
        <v>0</v>
      </c>
      <c r="F381" s="93">
        <f>IF(E380=0,"",(G380/E380)/12*E380)</f>
        <v>0</v>
      </c>
      <c r="G381" s="90">
        <f>F381</f>
        <v>0</v>
      </c>
      <c r="H381" s="157"/>
      <c r="I381" s="109" t="s">
        <v>504</v>
      </c>
      <c r="J381" s="109" t="str">
        <f>VLOOKUP(I381,Presupuesto!$B$11:$C$565,2,0)</f>
        <v>AGUINALDO Y DECIMO CUARTO MES</v>
      </c>
      <c r="K381" s="91" t="str">
        <f t="shared" si="12"/>
        <v>Posgrado</v>
      </c>
      <c r="L381" s="91" t="s">
        <v>386</v>
      </c>
    </row>
    <row r="382" spans="3:12" ht="15.75" thickBot="1">
      <c r="C382" s="165" t="s">
        <v>59</v>
      </c>
      <c r="D382" s="156"/>
      <c r="E382" s="147">
        <v>0</v>
      </c>
      <c r="F382" s="110">
        <f>IF(E380&lt;6,"",((E380-6)/12)*(G380/E380))</f>
        <v>0</v>
      </c>
      <c r="G382" s="90">
        <f>F382</f>
        <v>0</v>
      </c>
      <c r="H382" s="157"/>
      <c r="I382" s="94" t="s">
        <v>507</v>
      </c>
      <c r="J382" s="94" t="str">
        <f>VLOOKUP(I382,Presupuesto!$B$11:$C$565,2,0)</f>
        <v>DECIMOCUARTO MES</v>
      </c>
      <c r="K382" s="91" t="str">
        <f t="shared" si="12"/>
        <v>Posgrado</v>
      </c>
      <c r="L382" s="91" t="s">
        <v>386</v>
      </c>
    </row>
    <row r="383" spans="3:12" ht="15.75" thickBot="1">
      <c r="C383" s="130" t="s">
        <v>472</v>
      </c>
      <c r="D383" s="192"/>
      <c r="E383" s="145">
        <v>12</v>
      </c>
      <c r="F383" s="253">
        <f>HLOOKUP($C383,$BZ$2:$CM$3,2,0)</f>
        <v>35733.589999999997</v>
      </c>
      <c r="G383" s="106">
        <f>D383*E383*F383</f>
        <v>0</v>
      </c>
      <c r="H383" s="159"/>
      <c r="I383" s="107" t="s">
        <v>484</v>
      </c>
      <c r="J383" s="107" t="str">
        <f>VLOOKUP(I383,Presupuesto!$B$11:$C$565,2,0)</f>
        <v>SUELDOS Y SALARIOS PERMANENTES</v>
      </c>
      <c r="K383" s="91" t="str">
        <f t="shared" si="12"/>
        <v>Posgrado</v>
      </c>
      <c r="L383" s="91" t="s">
        <v>386</v>
      </c>
    </row>
    <row r="384" spans="3:12">
      <c r="C384" s="164" t="s">
        <v>58</v>
      </c>
      <c r="D384" s="156"/>
      <c r="E384" s="147">
        <v>0</v>
      </c>
      <c r="F384" s="93">
        <f>IF(E383=0,"",(G383/E383)/12*E383)</f>
        <v>0</v>
      </c>
      <c r="G384" s="90">
        <f>F384</f>
        <v>0</v>
      </c>
      <c r="H384" s="157"/>
      <c r="I384" s="109" t="s">
        <v>504</v>
      </c>
      <c r="J384" s="109" t="str">
        <f>VLOOKUP(I384,Presupuesto!$B$11:$C$565,2,0)</f>
        <v>AGUINALDO Y DECIMO CUARTO MES</v>
      </c>
      <c r="K384" s="91" t="str">
        <f t="shared" si="12"/>
        <v>Posgrado</v>
      </c>
      <c r="L384" s="91" t="s">
        <v>386</v>
      </c>
    </row>
    <row r="385" spans="3:12" ht="15.75" thickBot="1">
      <c r="C385" s="165" t="s">
        <v>59</v>
      </c>
      <c r="D385" s="156"/>
      <c r="E385" s="147">
        <v>0</v>
      </c>
      <c r="F385" s="110">
        <f>IF(E383&lt;6,"",((E383-6)/12)*(G383/E383))</f>
        <v>0</v>
      </c>
      <c r="G385" s="90">
        <f>F385</f>
        <v>0</v>
      </c>
      <c r="H385" s="157"/>
      <c r="I385" s="94" t="s">
        <v>507</v>
      </c>
      <c r="J385" s="94" t="str">
        <f>VLOOKUP(I385,Presupuesto!$B$11:$C$565,2,0)</f>
        <v>DECIMOCUARTO MES</v>
      </c>
      <c r="K385" s="91" t="str">
        <f t="shared" si="12"/>
        <v>Posgrado</v>
      </c>
      <c r="L385" s="91" t="s">
        <v>386</v>
      </c>
    </row>
    <row r="386" spans="3:12" ht="15.75" thickBot="1">
      <c r="C386" s="130" t="s">
        <v>473</v>
      </c>
      <c r="D386" s="192"/>
      <c r="E386" s="145">
        <v>12</v>
      </c>
      <c r="F386" s="253">
        <f>HLOOKUP($C386,$BZ$2:$CM$3,2,0)</f>
        <v>31763.19</v>
      </c>
      <c r="G386" s="106">
        <f>D386*E386*F386</f>
        <v>0</v>
      </c>
      <c r="H386" s="159"/>
      <c r="I386" s="107" t="s">
        <v>484</v>
      </c>
      <c r="J386" s="107" t="str">
        <f>VLOOKUP(I386,Presupuesto!$B$11:$C$565,2,0)</f>
        <v>SUELDOS Y SALARIOS PERMANENTES</v>
      </c>
      <c r="K386" s="91" t="str">
        <f t="shared" si="12"/>
        <v>Posgrado</v>
      </c>
      <c r="L386" s="91" t="s">
        <v>386</v>
      </c>
    </row>
    <row r="387" spans="3:12">
      <c r="C387" s="164" t="s">
        <v>58</v>
      </c>
      <c r="D387" s="156"/>
      <c r="E387" s="147">
        <v>0</v>
      </c>
      <c r="F387" s="93">
        <f>IF(E386=0,"",(G386/E386)/12*E386)</f>
        <v>0</v>
      </c>
      <c r="G387" s="90">
        <f>F387</f>
        <v>0</v>
      </c>
      <c r="H387" s="157"/>
      <c r="I387" s="109" t="s">
        <v>504</v>
      </c>
      <c r="J387" s="109" t="str">
        <f>VLOOKUP(I387,Presupuesto!$B$11:$C$565,2,0)</f>
        <v>AGUINALDO Y DECIMO CUARTO MES</v>
      </c>
      <c r="K387" s="91" t="str">
        <f t="shared" si="12"/>
        <v>Posgrado</v>
      </c>
      <c r="L387" s="91" t="s">
        <v>386</v>
      </c>
    </row>
    <row r="388" spans="3:12" ht="15.75" thickBot="1">
      <c r="C388" s="165" t="s">
        <v>59</v>
      </c>
      <c r="D388" s="156"/>
      <c r="E388" s="147">
        <v>0</v>
      </c>
      <c r="F388" s="110">
        <f>IF(E386&lt;6,"",((E386-6)/12)*(G386/E386))</f>
        <v>0</v>
      </c>
      <c r="G388" s="90">
        <f>F388</f>
        <v>0</v>
      </c>
      <c r="H388" s="157"/>
      <c r="I388" s="94" t="s">
        <v>507</v>
      </c>
      <c r="J388" s="94" t="str">
        <f>VLOOKUP(I388,Presupuesto!$B$11:$C$565,2,0)</f>
        <v>DECIMOCUARTO MES</v>
      </c>
      <c r="K388" s="91" t="str">
        <f t="shared" si="12"/>
        <v>Posgrado</v>
      </c>
      <c r="L388" s="91" t="s">
        <v>386</v>
      </c>
    </row>
    <row r="389" spans="3:12" ht="15.75" thickBot="1">
      <c r="C389" s="130" t="s">
        <v>474</v>
      </c>
      <c r="D389" s="192"/>
      <c r="E389" s="145">
        <v>12</v>
      </c>
      <c r="F389" s="253">
        <f>HLOOKUP($C389,$BZ$2:$CM$3,2,0)</f>
        <v>29777.99</v>
      </c>
      <c r="G389" s="106">
        <f>D389*E389*F389</f>
        <v>0</v>
      </c>
      <c r="H389" s="159"/>
      <c r="I389" s="107" t="s">
        <v>484</v>
      </c>
      <c r="J389" s="107" t="str">
        <f>VLOOKUP(I389,Presupuesto!$B$11:$C$565,2,0)</f>
        <v>SUELDOS Y SALARIOS PERMANENTES</v>
      </c>
      <c r="K389" s="91" t="str">
        <f t="shared" si="12"/>
        <v>Posgrado</v>
      </c>
      <c r="L389" s="91" t="s">
        <v>386</v>
      </c>
    </row>
    <row r="390" spans="3:12">
      <c r="C390" s="164" t="s">
        <v>58</v>
      </c>
      <c r="D390" s="156"/>
      <c r="E390" s="147">
        <v>0</v>
      </c>
      <c r="F390" s="93">
        <f>IF(E389=0,"",(G389/E389)/12*E389)</f>
        <v>0</v>
      </c>
      <c r="G390" s="90">
        <f>F390</f>
        <v>0</v>
      </c>
      <c r="H390" s="157"/>
      <c r="I390" s="109" t="s">
        <v>504</v>
      </c>
      <c r="J390" s="109" t="str">
        <f>VLOOKUP(I390,Presupuesto!$B$11:$C$565,2,0)</f>
        <v>AGUINALDO Y DECIMO CUARTO MES</v>
      </c>
      <c r="K390" s="91" t="str">
        <f t="shared" si="12"/>
        <v>Posgrado</v>
      </c>
      <c r="L390" s="91" t="s">
        <v>386</v>
      </c>
    </row>
    <row r="391" spans="3:12" ht="15.75" thickBot="1">
      <c r="C391" s="165" t="s">
        <v>59</v>
      </c>
      <c r="D391" s="156"/>
      <c r="E391" s="147">
        <v>0</v>
      </c>
      <c r="F391" s="110">
        <f>IF(E389&lt;6,"",((E389-6)/12)*(G389/E389))</f>
        <v>0</v>
      </c>
      <c r="G391" s="90">
        <f>F391</f>
        <v>0</v>
      </c>
      <c r="H391" s="157"/>
      <c r="I391" s="94" t="s">
        <v>507</v>
      </c>
      <c r="J391" s="94" t="str">
        <f>VLOOKUP(I391,Presupuesto!$B$11:$C$565,2,0)</f>
        <v>DECIMOCUARTO MES</v>
      </c>
      <c r="K391" s="91" t="str">
        <f t="shared" si="12"/>
        <v>Posgrado</v>
      </c>
      <c r="L391" s="91" t="s">
        <v>386</v>
      </c>
    </row>
    <row r="392" spans="3:12" ht="15.75" thickBot="1">
      <c r="C392" s="130" t="s">
        <v>475</v>
      </c>
      <c r="D392" s="192"/>
      <c r="E392" s="145">
        <v>12</v>
      </c>
      <c r="F392" s="253">
        <f>HLOOKUP($C392,$BZ$2:$CM$3,2,0)</f>
        <v>27792.79</v>
      </c>
      <c r="G392" s="106">
        <f>D392*E392*F392</f>
        <v>0</v>
      </c>
      <c r="H392" s="159"/>
      <c r="I392" s="107" t="s">
        <v>484</v>
      </c>
      <c r="J392" s="107" t="str">
        <f>VLOOKUP(I392,Presupuesto!$B$11:$C$565,2,0)</f>
        <v>SUELDOS Y SALARIOS PERMANENTES</v>
      </c>
      <c r="K392" s="91" t="str">
        <f t="shared" si="12"/>
        <v>Posgrado</v>
      </c>
      <c r="L392" s="91" t="s">
        <v>386</v>
      </c>
    </row>
    <row r="393" spans="3:12">
      <c r="C393" s="164" t="s">
        <v>58</v>
      </c>
      <c r="D393" s="156"/>
      <c r="E393" s="147">
        <v>0</v>
      </c>
      <c r="F393" s="93">
        <f>IF(E392=0,"",(G392/E392)/12*E392)</f>
        <v>0</v>
      </c>
      <c r="G393" s="90">
        <f>F393</f>
        <v>0</v>
      </c>
      <c r="H393" s="157"/>
      <c r="I393" s="109" t="s">
        <v>504</v>
      </c>
      <c r="J393" s="109" t="str">
        <f>VLOOKUP(I393,Presupuesto!$B$11:$C$565,2,0)</f>
        <v>AGUINALDO Y DECIMO CUARTO MES</v>
      </c>
      <c r="K393" s="91" t="str">
        <f t="shared" si="12"/>
        <v>Posgrado</v>
      </c>
      <c r="L393" s="91" t="s">
        <v>386</v>
      </c>
    </row>
    <row r="394" spans="3:12" ht="15.75" thickBot="1">
      <c r="C394" s="165" t="s">
        <v>59</v>
      </c>
      <c r="D394" s="156"/>
      <c r="E394" s="147">
        <v>0</v>
      </c>
      <c r="F394" s="110">
        <f>IF(E392&lt;6,"",((E392-6)/12)*(G392/E392))</f>
        <v>0</v>
      </c>
      <c r="G394" s="90">
        <f>F394</f>
        <v>0</v>
      </c>
      <c r="H394" s="157"/>
      <c r="I394" s="94" t="s">
        <v>507</v>
      </c>
      <c r="J394" s="94" t="str">
        <f>VLOOKUP(I394,Presupuesto!$B$11:$C$565,2,0)</f>
        <v>DECIMOCUARTO MES</v>
      </c>
      <c r="K394" s="91" t="str">
        <f t="shared" si="12"/>
        <v>Posgrado</v>
      </c>
      <c r="L394" s="91" t="s">
        <v>386</v>
      </c>
    </row>
    <row r="395" spans="3:12" ht="15.75" thickBot="1">
      <c r="C395" s="130" t="s">
        <v>476</v>
      </c>
      <c r="D395" s="192"/>
      <c r="E395" s="145">
        <v>12</v>
      </c>
      <c r="F395" s="253">
        <f>HLOOKUP($C395,$BZ$2:$CM$3,2,0)</f>
        <v>18859.39</v>
      </c>
      <c r="G395" s="106">
        <f>D395*E395*F395</f>
        <v>0</v>
      </c>
      <c r="H395" s="159"/>
      <c r="I395" s="107" t="s">
        <v>484</v>
      </c>
      <c r="J395" s="107" t="str">
        <f>VLOOKUP(I395,Presupuesto!$B$11:$C$565,2,0)</f>
        <v>SUELDOS Y SALARIOS PERMANENTES</v>
      </c>
      <c r="K395" s="91" t="str">
        <f t="shared" si="12"/>
        <v>Posgrado</v>
      </c>
      <c r="L395" s="91" t="s">
        <v>386</v>
      </c>
    </row>
    <row r="396" spans="3:12">
      <c r="C396" s="164" t="s">
        <v>58</v>
      </c>
      <c r="D396" s="156"/>
      <c r="E396" s="147">
        <v>0</v>
      </c>
      <c r="F396" s="93">
        <f>IF(E395=0,"",(G395/E395)/12*E395)</f>
        <v>0</v>
      </c>
      <c r="G396" s="90">
        <f>F396</f>
        <v>0</v>
      </c>
      <c r="H396" s="157"/>
      <c r="I396" s="109" t="s">
        <v>504</v>
      </c>
      <c r="J396" s="109" t="str">
        <f>VLOOKUP(I396,Presupuesto!$B$11:$C$565,2,0)</f>
        <v>AGUINALDO Y DECIMO CUARTO MES</v>
      </c>
      <c r="K396" s="91" t="str">
        <f t="shared" si="12"/>
        <v>Posgrado</v>
      </c>
      <c r="L396" s="91" t="s">
        <v>386</v>
      </c>
    </row>
    <row r="397" spans="3:12" ht="15.75" thickBot="1">
      <c r="C397" s="165" t="s">
        <v>59</v>
      </c>
      <c r="D397" s="156"/>
      <c r="E397" s="147">
        <v>0</v>
      </c>
      <c r="F397" s="110">
        <f>IF(E395&lt;6,"",((E395-6)/12)*(G395/E395))</f>
        <v>0</v>
      </c>
      <c r="G397" s="90">
        <f>F397</f>
        <v>0</v>
      </c>
      <c r="H397" s="157"/>
      <c r="I397" s="94" t="s">
        <v>507</v>
      </c>
      <c r="J397" s="94" t="str">
        <f>VLOOKUP(I397,Presupuesto!$B$11:$C$565,2,0)</f>
        <v>DECIMOCUARTO MES</v>
      </c>
      <c r="K397" s="91" t="str">
        <f t="shared" si="12"/>
        <v>Posgrado</v>
      </c>
      <c r="L397" s="91" t="s">
        <v>386</v>
      </c>
    </row>
    <row r="398" spans="3:12" ht="15.75" thickBot="1">
      <c r="C398" s="130" t="s">
        <v>477</v>
      </c>
      <c r="D398" s="192"/>
      <c r="E398" s="145">
        <v>12</v>
      </c>
      <c r="F398" s="253">
        <f>HLOOKUP($C398,$BZ$2:$CM$3,2,0)</f>
        <v>17866.8</v>
      </c>
      <c r="G398" s="106">
        <f>D398*E398*F398</f>
        <v>0</v>
      </c>
      <c r="H398" s="159"/>
      <c r="I398" s="107" t="s">
        <v>484</v>
      </c>
      <c r="J398" s="107" t="str">
        <f>VLOOKUP(I398,Presupuesto!$B$11:$C$565,2,0)</f>
        <v>SUELDOS Y SALARIOS PERMANENTES</v>
      </c>
      <c r="K398" s="91" t="str">
        <f t="shared" si="12"/>
        <v>Posgrado</v>
      </c>
      <c r="L398" s="91" t="s">
        <v>386</v>
      </c>
    </row>
    <row r="399" spans="3:12">
      <c r="C399" s="164" t="s">
        <v>58</v>
      </c>
      <c r="D399" s="156"/>
      <c r="E399" s="147">
        <v>0</v>
      </c>
      <c r="F399" s="93">
        <f>IF(E398=0,"",(G398/E398)/12*E398)</f>
        <v>0</v>
      </c>
      <c r="G399" s="90">
        <f>F399</f>
        <v>0</v>
      </c>
      <c r="H399" s="157"/>
      <c r="I399" s="109" t="s">
        <v>504</v>
      </c>
      <c r="J399" s="109" t="str">
        <f>VLOOKUP(I399,Presupuesto!$B$11:$C$565,2,0)</f>
        <v>AGUINALDO Y DECIMO CUARTO MES</v>
      </c>
      <c r="K399" s="91" t="str">
        <f t="shared" si="12"/>
        <v>Posgrado</v>
      </c>
      <c r="L399" s="91" t="s">
        <v>386</v>
      </c>
    </row>
    <row r="400" spans="3:12" ht="15.75" thickBot="1">
      <c r="C400" s="165" t="s">
        <v>59</v>
      </c>
      <c r="D400" s="156"/>
      <c r="E400" s="147">
        <v>0</v>
      </c>
      <c r="F400" s="110">
        <f>IF(E398&lt;6,"",((E398-6)/12)*(G398/E398))</f>
        <v>0</v>
      </c>
      <c r="G400" s="90">
        <f>F400</f>
        <v>0</v>
      </c>
      <c r="H400" s="157"/>
      <c r="I400" s="94" t="s">
        <v>507</v>
      </c>
      <c r="J400" s="94" t="str">
        <f>VLOOKUP(I400,Presupuesto!$B$11:$C$565,2,0)</f>
        <v>DECIMOCUARTO MES</v>
      </c>
      <c r="K400" s="91" t="str">
        <f t="shared" si="12"/>
        <v>Posgrado</v>
      </c>
      <c r="L400" s="91" t="s">
        <v>386</v>
      </c>
    </row>
    <row r="401" spans="3:12" ht="15.75" thickBot="1">
      <c r="C401" s="130" t="s">
        <v>478</v>
      </c>
      <c r="D401" s="192"/>
      <c r="E401" s="145">
        <v>12</v>
      </c>
      <c r="F401" s="253">
        <f>HLOOKUP($C401,$BZ$2:$CM$3,2,0)</f>
        <v>13896.4</v>
      </c>
      <c r="G401" s="106">
        <f>D401*E401*F401</f>
        <v>0</v>
      </c>
      <c r="H401" s="159"/>
      <c r="I401" s="107" t="s">
        <v>484</v>
      </c>
      <c r="J401" s="107" t="str">
        <f>VLOOKUP(I401,Presupuesto!$B$11:$C$565,2,0)</f>
        <v>SUELDOS Y SALARIOS PERMANENTES</v>
      </c>
      <c r="K401" s="91" t="str">
        <f t="shared" si="12"/>
        <v>Posgrado</v>
      </c>
      <c r="L401" s="91" t="s">
        <v>386</v>
      </c>
    </row>
    <row r="402" spans="3:12">
      <c r="C402" s="164" t="s">
        <v>58</v>
      </c>
      <c r="D402" s="156"/>
      <c r="E402" s="147">
        <v>0</v>
      </c>
      <c r="F402" s="93">
        <f>IF(E401=0,"",(G401/E401)/12*E401)</f>
        <v>0</v>
      </c>
      <c r="G402" s="90">
        <f>F402</f>
        <v>0</v>
      </c>
      <c r="H402" s="157"/>
      <c r="I402" s="109" t="s">
        <v>504</v>
      </c>
      <c r="J402" s="109" t="str">
        <f>VLOOKUP(I402,Presupuesto!$B$11:$C$565,2,0)</f>
        <v>AGUINALDO Y DECIMO CUARTO MES</v>
      </c>
      <c r="K402" s="91" t="str">
        <f t="shared" si="12"/>
        <v>Posgrado</v>
      </c>
      <c r="L402" s="91" t="s">
        <v>386</v>
      </c>
    </row>
    <row r="403" spans="3:12" ht="15.75" thickBot="1">
      <c r="C403" s="165" t="s">
        <v>59</v>
      </c>
      <c r="D403" s="156"/>
      <c r="E403" s="147">
        <v>0</v>
      </c>
      <c r="F403" s="110">
        <f>IF(E401&lt;6,"",((E401-6)/12)*(G401/E401))</f>
        <v>0</v>
      </c>
      <c r="G403" s="90">
        <f>F403</f>
        <v>0</v>
      </c>
      <c r="H403" s="157"/>
      <c r="I403" s="94" t="s">
        <v>507</v>
      </c>
      <c r="J403" s="94" t="str">
        <f>VLOOKUP(I403,Presupuesto!$B$11:$C$565,2,0)</f>
        <v>DECIMOCUARTO MES</v>
      </c>
      <c r="K403" s="91" t="str">
        <f t="shared" si="12"/>
        <v>Posgrado</v>
      </c>
      <c r="L403" s="91" t="s">
        <v>386</v>
      </c>
    </row>
    <row r="404" spans="3:12" ht="15.75" thickBot="1">
      <c r="C404" s="130" t="s">
        <v>479</v>
      </c>
      <c r="D404" s="192"/>
      <c r="E404" s="145">
        <v>12</v>
      </c>
      <c r="F404" s="253">
        <f>HLOOKUP($C404,$BZ$2:$CM$3,2,0)</f>
        <v>15004.09</v>
      </c>
      <c r="G404" s="106">
        <f>D404*E404*F404</f>
        <v>0</v>
      </c>
      <c r="H404" s="159"/>
      <c r="I404" s="107" t="s">
        <v>484</v>
      </c>
      <c r="J404" s="107" t="str">
        <f>VLOOKUP(I404,Presupuesto!$B$11:$C$565,2,0)</f>
        <v>SUELDOS Y SALARIOS PERMANENTES</v>
      </c>
      <c r="K404" s="91" t="str">
        <f t="shared" si="12"/>
        <v>Posgrado</v>
      </c>
      <c r="L404" s="91" t="s">
        <v>386</v>
      </c>
    </row>
    <row r="405" spans="3:12">
      <c r="C405" s="164" t="s">
        <v>58</v>
      </c>
      <c r="D405" s="156"/>
      <c r="E405" s="147">
        <v>0</v>
      </c>
      <c r="F405" s="93">
        <f>IF(E404=0,"",(G404/E404)/12*E404)</f>
        <v>0</v>
      </c>
      <c r="G405" s="90">
        <f>F405</f>
        <v>0</v>
      </c>
      <c r="H405" s="157"/>
      <c r="I405" s="109" t="s">
        <v>504</v>
      </c>
      <c r="J405" s="109" t="str">
        <f>VLOOKUP(I405,Presupuesto!$B$11:$C$565,2,0)</f>
        <v>AGUINALDO Y DECIMO CUARTO MES</v>
      </c>
      <c r="K405" s="91" t="str">
        <f t="shared" si="12"/>
        <v>Posgrado</v>
      </c>
      <c r="L405" s="91" t="s">
        <v>386</v>
      </c>
    </row>
    <row r="406" spans="3:12" ht="15.75" thickBot="1">
      <c r="C406" s="165" t="s">
        <v>59</v>
      </c>
      <c r="D406" s="156"/>
      <c r="E406" s="147">
        <v>0</v>
      </c>
      <c r="F406" s="110">
        <f>IF(E404&lt;6,"",((E404-6)/12)*(G404/E404))</f>
        <v>0</v>
      </c>
      <c r="G406" s="90">
        <f>F406</f>
        <v>0</v>
      </c>
      <c r="H406" s="157"/>
      <c r="I406" s="94" t="s">
        <v>507</v>
      </c>
      <c r="J406" s="94" t="str">
        <f>VLOOKUP(I406,Presupuesto!$B$11:$C$565,2,0)</f>
        <v>DECIMOCUARTO MES</v>
      </c>
      <c r="K406" s="91" t="str">
        <f t="shared" si="12"/>
        <v>Posgrado</v>
      </c>
      <c r="L406" s="91" t="s">
        <v>386</v>
      </c>
    </row>
    <row r="407" spans="3:12" ht="15.75" thickBot="1">
      <c r="C407" s="130" t="s">
        <v>480</v>
      </c>
      <c r="D407" s="192"/>
      <c r="E407" s="145">
        <v>12</v>
      </c>
      <c r="F407" s="253">
        <f>HLOOKUP($C407,$BZ$2:$CM$3,2,0)</f>
        <v>13238.9</v>
      </c>
      <c r="G407" s="106">
        <f>D407*E407*F407</f>
        <v>0</v>
      </c>
      <c r="H407" s="159"/>
      <c r="I407" s="107" t="s">
        <v>484</v>
      </c>
      <c r="J407" s="107" t="str">
        <f>VLOOKUP(I407,Presupuesto!$B$11:$C$565,2,0)</f>
        <v>SUELDOS Y SALARIOS PERMANENTES</v>
      </c>
      <c r="K407" s="91" t="str">
        <f t="shared" si="12"/>
        <v>Posgrado</v>
      </c>
      <c r="L407" s="91" t="s">
        <v>386</v>
      </c>
    </row>
    <row r="408" spans="3:12">
      <c r="C408" s="164" t="s">
        <v>58</v>
      </c>
      <c r="D408" s="156"/>
      <c r="E408" s="147">
        <v>0</v>
      </c>
      <c r="F408" s="93">
        <f>IF(E407=0,"",(G407/E407)/12*E407)</f>
        <v>0</v>
      </c>
      <c r="G408" s="90">
        <f>F408</f>
        <v>0</v>
      </c>
      <c r="H408" s="157"/>
      <c r="I408" s="109" t="s">
        <v>504</v>
      </c>
      <c r="J408" s="109" t="str">
        <f>VLOOKUP(I408,Presupuesto!$B$11:$C$565,2,0)</f>
        <v>AGUINALDO Y DECIMO CUARTO MES</v>
      </c>
      <c r="K408" s="91" t="str">
        <f t="shared" si="12"/>
        <v>Posgrado</v>
      </c>
      <c r="L408" s="91" t="s">
        <v>386</v>
      </c>
    </row>
    <row r="409" spans="3:12" ht="15.75" thickBot="1">
      <c r="C409" s="165" t="s">
        <v>59</v>
      </c>
      <c r="D409" s="156"/>
      <c r="E409" s="147">
        <v>0</v>
      </c>
      <c r="F409" s="110">
        <f>IF(E407&lt;6,"",((E407-6)/12)*(G407/E407))</f>
        <v>0</v>
      </c>
      <c r="G409" s="90">
        <f>F409</f>
        <v>0</v>
      </c>
      <c r="H409" s="157"/>
      <c r="I409" s="94" t="s">
        <v>507</v>
      </c>
      <c r="J409" s="94" t="str">
        <f>VLOOKUP(I409,Presupuesto!$B$11:$C$565,2,0)</f>
        <v>DECIMOCUARTO MES</v>
      </c>
      <c r="K409" s="91" t="str">
        <f t="shared" si="12"/>
        <v>Posgrado</v>
      </c>
      <c r="L409" s="91" t="s">
        <v>386</v>
      </c>
    </row>
    <row r="410" spans="3:12" ht="15.75" thickBot="1">
      <c r="C410" s="130" t="s">
        <v>481</v>
      </c>
      <c r="D410" s="192"/>
      <c r="E410" s="145">
        <v>12</v>
      </c>
      <c r="F410" s="253">
        <f>HLOOKUP($C410,$BZ$2:$CM$3,2,0)</f>
        <v>12356.31</v>
      </c>
      <c r="G410" s="106">
        <f>D410*E410*F410</f>
        <v>0</v>
      </c>
      <c r="H410" s="159"/>
      <c r="I410" s="107" t="s">
        <v>484</v>
      </c>
      <c r="J410" s="107" t="str">
        <f>VLOOKUP(I410,Presupuesto!$B$11:$C$565,2,0)</f>
        <v>SUELDOS Y SALARIOS PERMANENTES</v>
      </c>
      <c r="K410" s="91" t="str">
        <f t="shared" ref="K410:K427" si="13">$K$377</f>
        <v>Posgrado</v>
      </c>
      <c r="L410" s="91" t="s">
        <v>386</v>
      </c>
    </row>
    <row r="411" spans="3:12">
      <c r="C411" s="164" t="s">
        <v>58</v>
      </c>
      <c r="D411" s="156"/>
      <c r="E411" s="147">
        <v>0</v>
      </c>
      <c r="F411" s="93">
        <f>IF(E410=0,"",(G410/E410)/12*E410)</f>
        <v>0</v>
      </c>
      <c r="G411" s="90">
        <f>F411</f>
        <v>0</v>
      </c>
      <c r="H411" s="157"/>
      <c r="I411" s="109" t="s">
        <v>504</v>
      </c>
      <c r="J411" s="109" t="str">
        <f>VLOOKUP(I411,Presupuesto!$B$11:$C$565,2,0)</f>
        <v>AGUINALDO Y DECIMO CUARTO MES</v>
      </c>
      <c r="K411" s="91" t="str">
        <f t="shared" si="13"/>
        <v>Posgrado</v>
      </c>
      <c r="L411" s="91" t="s">
        <v>386</v>
      </c>
    </row>
    <row r="412" spans="3:12" ht="15.75" thickBot="1">
      <c r="C412" s="165" t="s">
        <v>59</v>
      </c>
      <c r="D412" s="156"/>
      <c r="E412" s="147">
        <v>0</v>
      </c>
      <c r="F412" s="110">
        <f>IF(E410&lt;6,"",((E410-6)/12)*(G410/E410))</f>
        <v>0</v>
      </c>
      <c r="G412" s="90">
        <f>F412</f>
        <v>0</v>
      </c>
      <c r="H412" s="157"/>
      <c r="I412" s="94" t="s">
        <v>507</v>
      </c>
      <c r="J412" s="94" t="str">
        <f>VLOOKUP(I412,Presupuesto!$B$11:$C$565,2,0)</f>
        <v>DECIMOCUARTO MES</v>
      </c>
      <c r="K412" s="91" t="str">
        <f t="shared" si="13"/>
        <v>Posgrado</v>
      </c>
      <c r="L412" s="91" t="s">
        <v>386</v>
      </c>
    </row>
    <row r="413" spans="3:12" ht="15.75" thickBot="1">
      <c r="C413" s="130" t="s">
        <v>482</v>
      </c>
      <c r="D413" s="192"/>
      <c r="E413" s="145">
        <v>12</v>
      </c>
      <c r="F413" s="253">
        <f>HLOOKUP($C413,$BZ$2:$CM$3,2,0)</f>
        <v>463.22</v>
      </c>
      <c r="G413" s="106">
        <f>D413*E413*F413</f>
        <v>0</v>
      </c>
      <c r="H413" s="159"/>
      <c r="I413" s="107" t="s">
        <v>484</v>
      </c>
      <c r="J413" s="107" t="str">
        <f>VLOOKUP(I413,Presupuesto!$B$11:$C$565,2,0)</f>
        <v>SUELDOS Y SALARIOS PERMANENTES</v>
      </c>
      <c r="K413" s="91" t="str">
        <f t="shared" si="13"/>
        <v>Posgrado</v>
      </c>
      <c r="L413" s="91" t="s">
        <v>386</v>
      </c>
    </row>
    <row r="414" spans="3:12">
      <c r="C414" s="164" t="s">
        <v>58</v>
      </c>
      <c r="D414" s="156"/>
      <c r="E414" s="147">
        <v>0</v>
      </c>
      <c r="F414" s="93">
        <f>IF(E413=0,"",(G413/E413)/12*E413)</f>
        <v>0</v>
      </c>
      <c r="G414" s="90">
        <f>F414</f>
        <v>0</v>
      </c>
      <c r="H414" s="157"/>
      <c r="I414" s="109" t="s">
        <v>504</v>
      </c>
      <c r="J414" s="109" t="str">
        <f>VLOOKUP(I414,Presupuesto!$B$11:$C$565,2,0)</f>
        <v>AGUINALDO Y DECIMO CUARTO MES</v>
      </c>
      <c r="K414" s="91" t="str">
        <f t="shared" si="13"/>
        <v>Posgrado</v>
      </c>
      <c r="L414" s="91" t="s">
        <v>386</v>
      </c>
    </row>
    <row r="415" spans="3:12" ht="15.75" thickBot="1">
      <c r="C415" s="165" t="s">
        <v>59</v>
      </c>
      <c r="D415" s="156"/>
      <c r="E415" s="147">
        <v>0</v>
      </c>
      <c r="F415" s="110">
        <f>IF(E413&lt;6,"",((E413-6)/12)*(G413/E413))</f>
        <v>0</v>
      </c>
      <c r="G415" s="90">
        <f>F415</f>
        <v>0</v>
      </c>
      <c r="H415" s="157"/>
      <c r="I415" s="94" t="s">
        <v>507</v>
      </c>
      <c r="J415" s="94" t="str">
        <f>VLOOKUP(I415,Presupuesto!$B$11:$C$565,2,0)</f>
        <v>DECIMOCUARTO MES</v>
      </c>
      <c r="K415" s="91" t="str">
        <f t="shared" si="13"/>
        <v>Posgrado</v>
      </c>
      <c r="L415" s="91" t="s">
        <v>386</v>
      </c>
    </row>
    <row r="416" spans="3:12" ht="15.75" thickBot="1">
      <c r="C416" s="130" t="s">
        <v>483</v>
      </c>
      <c r="D416" s="192"/>
      <c r="E416" s="145">
        <v>12</v>
      </c>
      <c r="F416" s="253">
        <f>HLOOKUP($C416,$BZ$2:$CM$3,2,0)</f>
        <v>2007.3</v>
      </c>
      <c r="G416" s="106">
        <f>D416*E416*F416</f>
        <v>0</v>
      </c>
      <c r="H416" s="159"/>
      <c r="I416" s="107" t="s">
        <v>484</v>
      </c>
      <c r="J416" s="107" t="str">
        <f>VLOOKUP(I416,Presupuesto!$B$11:$C$565,2,0)</f>
        <v>SUELDOS Y SALARIOS PERMANENTES</v>
      </c>
      <c r="K416" s="91" t="str">
        <f t="shared" si="13"/>
        <v>Posgrado</v>
      </c>
      <c r="L416" s="91" t="s">
        <v>386</v>
      </c>
    </row>
    <row r="417" spans="3:12">
      <c r="C417" s="164" t="s">
        <v>58</v>
      </c>
      <c r="D417" s="156"/>
      <c r="E417" s="147">
        <v>0</v>
      </c>
      <c r="F417" s="93">
        <f>IF(E416=0,"",(G416/E416)/12*E416)</f>
        <v>0</v>
      </c>
      <c r="G417" s="90">
        <f>F417</f>
        <v>0</v>
      </c>
      <c r="H417" s="157"/>
      <c r="I417" s="109" t="s">
        <v>504</v>
      </c>
      <c r="J417" s="109" t="str">
        <f>VLOOKUP(I417,Presupuesto!$B$11:$C$565,2,0)</f>
        <v>AGUINALDO Y DECIMO CUARTO MES</v>
      </c>
      <c r="K417" s="91" t="str">
        <f t="shared" si="13"/>
        <v>Posgrado</v>
      </c>
      <c r="L417" s="91" t="s">
        <v>386</v>
      </c>
    </row>
    <row r="418" spans="3:12" ht="15.75" thickBot="1">
      <c r="C418" s="165" t="s">
        <v>59</v>
      </c>
      <c r="D418" s="156"/>
      <c r="E418" s="147">
        <v>0</v>
      </c>
      <c r="F418" s="110">
        <f>IF(E416&lt;6,"",((E416-6)/12)*(G416/E416))</f>
        <v>0</v>
      </c>
      <c r="G418" s="90">
        <f>F418</f>
        <v>0</v>
      </c>
      <c r="H418" s="157"/>
      <c r="I418" s="94" t="s">
        <v>507</v>
      </c>
      <c r="J418" s="94" t="str">
        <f>VLOOKUP(I418,Presupuesto!$B$11:$C$565,2,0)</f>
        <v>DECIMOCUARTO MES</v>
      </c>
      <c r="K418" s="91" t="str">
        <f t="shared" si="13"/>
        <v>Posgrado</v>
      </c>
      <c r="L418" s="91" t="s">
        <v>386</v>
      </c>
    </row>
    <row r="419" spans="3:12" ht="15.75" thickBot="1">
      <c r="C419" s="133" t="s">
        <v>83</v>
      </c>
      <c r="D419" s="192"/>
      <c r="E419" s="145">
        <v>12</v>
      </c>
      <c r="F419" s="132">
        <v>30000</v>
      </c>
      <c r="G419" s="106">
        <f>D419*E419*F419</f>
        <v>0</v>
      </c>
      <c r="H419" s="159"/>
      <c r="I419" s="107" t="s">
        <v>552</v>
      </c>
      <c r="J419" s="107" t="str">
        <f>VLOOKUP(I419,Presupuesto!$B$11:$C$565,2,0)</f>
        <v>CONTRATOS ESPECIALES</v>
      </c>
      <c r="K419" s="91" t="str">
        <f t="shared" si="13"/>
        <v>Posgrado</v>
      </c>
      <c r="L419" s="91" t="s">
        <v>386</v>
      </c>
    </row>
    <row r="420" spans="3:12">
      <c r="C420" s="164" t="s">
        <v>58</v>
      </c>
      <c r="D420" s="156"/>
      <c r="E420" s="147">
        <v>0</v>
      </c>
      <c r="F420" s="110">
        <f>IF(E419=0,"",(G419/E419)/12*E419)</f>
        <v>0</v>
      </c>
      <c r="G420" s="90">
        <f>F420</f>
        <v>0</v>
      </c>
      <c r="H420" s="157"/>
      <c r="I420" s="94" t="s">
        <v>552</v>
      </c>
      <c r="J420" s="94" t="str">
        <f>VLOOKUP(I420,Presupuesto!$B$11:$C$565,2,0)</f>
        <v>CONTRATOS ESPECIALES</v>
      </c>
      <c r="K420" s="91" t="str">
        <f t="shared" si="13"/>
        <v>Posgrado</v>
      </c>
      <c r="L420" s="91" t="s">
        <v>385</v>
      </c>
    </row>
    <row r="421" spans="3:12" ht="15.75" thickBot="1">
      <c r="C421" s="165" t="s">
        <v>59</v>
      </c>
      <c r="D421" s="156"/>
      <c r="E421" s="147">
        <v>0</v>
      </c>
      <c r="F421" s="93">
        <f>IF(E419&lt;6,"",((E419-6)/12)*(G419/E419))</f>
        <v>0</v>
      </c>
      <c r="G421" s="90">
        <f>F421</f>
        <v>0</v>
      </c>
      <c r="H421" s="157"/>
      <c r="I421" s="94" t="s">
        <v>552</v>
      </c>
      <c r="J421" s="94" t="str">
        <f>VLOOKUP(I421,Presupuesto!$B$11:$C$565,2,0)</f>
        <v>CONTRATOS ESPECIALES</v>
      </c>
      <c r="K421" s="91" t="str">
        <f t="shared" si="13"/>
        <v>Posgrado</v>
      </c>
      <c r="L421" s="91" t="s">
        <v>390</v>
      </c>
    </row>
    <row r="422" spans="3:12" ht="15.75" thickBot="1">
      <c r="C422" s="133" t="s">
        <v>60</v>
      </c>
      <c r="D422" s="192"/>
      <c r="E422" s="145">
        <v>12</v>
      </c>
      <c r="F422" s="111">
        <v>30000</v>
      </c>
      <c r="G422" s="106">
        <f>D422*E422*F422</f>
        <v>0</v>
      </c>
      <c r="H422" s="159"/>
      <c r="I422" s="107" t="s">
        <v>693</v>
      </c>
      <c r="J422" s="107" t="str">
        <f>VLOOKUP(I422,Presupuesto!$B$11:$C$565,2,0)</f>
        <v>OTROS SERVICIOS TECNICOS Y PROFESIONALES</v>
      </c>
      <c r="K422" s="91" t="str">
        <f t="shared" si="13"/>
        <v>Posgrado</v>
      </c>
      <c r="L422" s="91" t="s">
        <v>385</v>
      </c>
    </row>
    <row r="423" spans="3:12">
      <c r="C423" s="164" t="s">
        <v>58</v>
      </c>
      <c r="D423" s="156"/>
      <c r="E423" s="147">
        <v>0</v>
      </c>
      <c r="F423" s="93">
        <v>0</v>
      </c>
      <c r="G423" s="90">
        <f>F423</f>
        <v>0</v>
      </c>
      <c r="H423" s="157"/>
      <c r="I423" s="94" t="s">
        <v>693</v>
      </c>
      <c r="J423" s="94" t="str">
        <f>VLOOKUP(I423,Presupuesto!$B$11:$C$565,2,0)</f>
        <v>OTROS SERVICIOS TECNICOS Y PROFESIONALES</v>
      </c>
      <c r="K423" s="91" t="str">
        <f t="shared" si="13"/>
        <v>Posgrado</v>
      </c>
      <c r="L423" s="91" t="s">
        <v>385</v>
      </c>
    </row>
    <row r="424" spans="3:12" ht="15.75" thickBot="1">
      <c r="C424" s="165" t="s">
        <v>59</v>
      </c>
      <c r="D424" s="156"/>
      <c r="E424" s="147">
        <v>0</v>
      </c>
      <c r="F424" s="93">
        <v>0</v>
      </c>
      <c r="G424" s="90">
        <f>F424</f>
        <v>0</v>
      </c>
      <c r="H424" s="157"/>
      <c r="I424" s="94" t="s">
        <v>693</v>
      </c>
      <c r="J424" s="94" t="str">
        <f>VLOOKUP(I424,Presupuesto!$B$11:$C$565,2,0)</f>
        <v>OTROS SERVICIOS TECNICOS Y PROFESIONALES</v>
      </c>
      <c r="K424" s="91" t="str">
        <f t="shared" si="13"/>
        <v>Posgrado</v>
      </c>
      <c r="L424" s="91" t="s">
        <v>385</v>
      </c>
    </row>
    <row r="425" spans="3:12" ht="15.75" thickBot="1">
      <c r="C425" s="133" t="s">
        <v>61</v>
      </c>
      <c r="D425" s="192"/>
      <c r="E425" s="145">
        <v>12</v>
      </c>
      <c r="F425" s="111">
        <v>30000</v>
      </c>
      <c r="G425" s="106">
        <f>D425*E425*F425</f>
        <v>0</v>
      </c>
      <c r="H425" s="159"/>
      <c r="I425" s="107" t="s">
        <v>484</v>
      </c>
      <c r="J425" s="107" t="str">
        <f>VLOOKUP(I425,Presupuesto!$B$11:$C$565,2,0)</f>
        <v>SUELDOS Y SALARIOS PERMANENTES</v>
      </c>
      <c r="K425" s="91" t="str">
        <f t="shared" si="13"/>
        <v>Posgrado</v>
      </c>
      <c r="L425" s="91" t="s">
        <v>385</v>
      </c>
    </row>
    <row r="426" spans="3:12">
      <c r="C426" s="164" t="s">
        <v>58</v>
      </c>
      <c r="D426" s="162"/>
      <c r="E426" s="124">
        <v>0</v>
      </c>
      <c r="F426" s="112">
        <f>IF(E425=0,"",(G425/E425)/12*E425)</f>
        <v>0</v>
      </c>
      <c r="G426" s="113">
        <f>F426</f>
        <v>0</v>
      </c>
      <c r="H426" s="157"/>
      <c r="I426" s="94" t="s">
        <v>504</v>
      </c>
      <c r="J426" s="94" t="str">
        <f>VLOOKUP(I426,Presupuesto!$B$11:$C$565,2,0)</f>
        <v>AGUINALDO Y DECIMO CUARTO MES</v>
      </c>
      <c r="K426" s="91" t="str">
        <f t="shared" si="13"/>
        <v>Posgrado</v>
      </c>
      <c r="L426" s="91" t="s">
        <v>385</v>
      </c>
    </row>
    <row r="427" spans="3:12" ht="15.75" thickBot="1">
      <c r="C427" s="166" t="s">
        <v>59</v>
      </c>
      <c r="D427" s="155"/>
      <c r="E427" s="125">
        <v>0</v>
      </c>
      <c r="F427" s="98">
        <f>IF(E425&lt;6,"",((E425-6)/12)*(G425/E425))</f>
        <v>0</v>
      </c>
      <c r="G427" s="98">
        <f>F427</f>
        <v>0</v>
      </c>
      <c r="H427" s="155"/>
      <c r="I427" s="99" t="s">
        <v>507</v>
      </c>
      <c r="J427" s="117" t="str">
        <f>VLOOKUP(I427,Presupuesto!$B$11:$C$565,2,0)</f>
        <v>DECIMOCUARTO MES</v>
      </c>
      <c r="K427" s="99" t="str">
        <f t="shared" si="13"/>
        <v>Posgrado</v>
      </c>
      <c r="L427" s="117" t="s">
        <v>385</v>
      </c>
    </row>
    <row r="429" spans="3:12" ht="15.75" thickBot="1">
      <c r="K429" s="146"/>
    </row>
    <row r="430" spans="3:12" ht="15.75" thickBot="1">
      <c r="C430" s="68" t="s">
        <v>43</v>
      </c>
      <c r="D430" s="30">
        <f>SUM(G437:G487)</f>
        <v>0</v>
      </c>
      <c r="E430" s="86"/>
      <c r="F430" s="86"/>
      <c r="G430" s="86"/>
      <c r="H430" s="70"/>
      <c r="I430" s="70"/>
      <c r="J430" s="70"/>
      <c r="K430" s="146"/>
    </row>
    <row r="431" spans="3:12">
      <c r="D431" s="31"/>
      <c r="E431" s="86"/>
      <c r="F431" s="86"/>
      <c r="G431" s="86"/>
      <c r="H431" s="70"/>
      <c r="I431" s="70"/>
      <c r="J431" s="70"/>
      <c r="K431" s="146"/>
    </row>
    <row r="432" spans="3:12">
      <c r="D432" s="31"/>
      <c r="E432" s="86"/>
      <c r="F432" s="86"/>
      <c r="G432" s="86"/>
      <c r="H432" s="70"/>
      <c r="I432" s="70"/>
      <c r="J432" s="70"/>
      <c r="K432" s="146"/>
    </row>
    <row r="433" spans="3:12" ht="15.75">
      <c r="C433" s="195" t="s">
        <v>383</v>
      </c>
      <c r="D433" s="279"/>
      <c r="E433" s="86"/>
      <c r="F433" s="86"/>
      <c r="G433" s="86"/>
      <c r="H433" s="70"/>
      <c r="I433" s="70"/>
      <c r="J433" s="70"/>
      <c r="K433" s="146"/>
    </row>
    <row r="434" spans="3:12" ht="18.75">
      <c r="C434" s="197" t="e">
        <f>IFERROR(VLOOKUP(D433,#REF!,2,FALSE),IFERROR(VLOOKUP(D433,'2. Investigación Científica'!$E:$F,2,FALSE),IFERROR(VLOOKUP(D433,#REF!,2,FALSE),IFERROR(VLOOKUP(D433,#REF!,2,FALSE),IFERROR(VLOOKUP(D433,#REF!,2,FALSE),IFERROR(VLOOKUP(D433,'11. Gestion Administrativa'!$E:$F,2,FALSE),IFERROR(VLOOKUP(D433,#REF!,2,FALSE),IFERROR(VLOOKUP(D433,#REF!,2,FALSE),IFERROR(VLOOKUP(D433,#REF!,2,FALSE),IFERROR(VLOOKUP(D433,#REF!,2,FALSE),IFERROR(VLOOKUP(D433,#REF!,2,FALSE),IFERROR(VLOOKUP(D433,#REF!,2,FALSE),IFERROR(VLOOKUP(D433,#REF!,2,FALSE),IFERROR(VLOOKUP(D433,#REF!,2,FALSE),IFERROR(VLOOKUP(D433,#REF!,2,FALSE),IFERROR(VLOOKUP(D433,#REF!,2,FALSE),VLOOKUP(D433,#REF!,2,0)))))))))))))))))</f>
        <v>#REF!</v>
      </c>
      <c r="D434" s="31"/>
      <c r="E434" s="86"/>
      <c r="F434" s="86"/>
      <c r="G434" s="86"/>
      <c r="H434" s="70"/>
      <c r="I434" s="70"/>
      <c r="J434" s="70"/>
      <c r="K434" s="146"/>
    </row>
    <row r="435" spans="3:12" ht="15.75" thickBot="1">
      <c r="C435" s="170"/>
      <c r="D435" s="31"/>
      <c r="E435" s="86"/>
      <c r="F435" s="86"/>
      <c r="G435" s="86"/>
      <c r="H435" s="70"/>
      <c r="I435" s="70"/>
      <c r="J435" s="70"/>
      <c r="K435" s="146"/>
    </row>
    <row r="436" spans="3:12" ht="30.75" thickBot="1">
      <c r="C436" s="127" t="s">
        <v>44</v>
      </c>
      <c r="D436" s="131" t="s">
        <v>55</v>
      </c>
      <c r="E436" s="163" t="s">
        <v>56</v>
      </c>
      <c r="F436" s="131" t="s">
        <v>57</v>
      </c>
      <c r="G436" s="128" t="s">
        <v>27</v>
      </c>
      <c r="H436" s="126" t="s">
        <v>122</v>
      </c>
      <c r="I436" s="129" t="s">
        <v>46</v>
      </c>
      <c r="J436" s="129" t="s">
        <v>123</v>
      </c>
      <c r="K436" s="129" t="s">
        <v>401</v>
      </c>
      <c r="L436" s="129" t="s">
        <v>402</v>
      </c>
    </row>
    <row r="437" spans="3:12" ht="15.75" thickBot="1">
      <c r="C437" s="130" t="s">
        <v>470</v>
      </c>
      <c r="D437" s="192"/>
      <c r="E437" s="145">
        <v>12</v>
      </c>
      <c r="F437" s="253">
        <f>HLOOKUP($C437,$BZ$2:$CM$3,2,0)</f>
        <v>43674.39</v>
      </c>
      <c r="G437" s="106">
        <f>D437*E437*F437</f>
        <v>0</v>
      </c>
      <c r="H437" s="159"/>
      <c r="I437" s="107" t="s">
        <v>484</v>
      </c>
      <c r="J437" s="107" t="str">
        <f>VLOOKUP(I437,Presupuesto!$B$11:$C$565,2,0)</f>
        <v>SUELDOS Y SALARIOS PERMANENTES</v>
      </c>
      <c r="K437" s="205" t="s">
        <v>1359</v>
      </c>
      <c r="L437" s="91" t="s">
        <v>385</v>
      </c>
    </row>
    <row r="438" spans="3:12">
      <c r="C438" s="164" t="s">
        <v>58</v>
      </c>
      <c r="D438" s="156"/>
      <c r="E438" s="147">
        <v>0</v>
      </c>
      <c r="F438" s="93">
        <f>IF(E437=0,"",(G437/E437)/12*E437)</f>
        <v>0</v>
      </c>
      <c r="G438" s="90">
        <f>F438</f>
        <v>0</v>
      </c>
      <c r="H438" s="157"/>
      <c r="I438" s="109" t="s">
        <v>504</v>
      </c>
      <c r="J438" s="109" t="str">
        <f>VLOOKUP(I438,Presupuesto!$B$11:$C$565,2,0)</f>
        <v>AGUINALDO Y DECIMO CUARTO MES</v>
      </c>
      <c r="K438" s="91" t="str">
        <f t="shared" ref="K438:K469" si="14">$K$437</f>
        <v>Posgrado</v>
      </c>
      <c r="L438" s="91" t="s">
        <v>403</v>
      </c>
    </row>
    <row r="439" spans="3:12" ht="15.75" thickBot="1">
      <c r="C439" s="165" t="s">
        <v>59</v>
      </c>
      <c r="D439" s="156"/>
      <c r="E439" s="147">
        <v>0</v>
      </c>
      <c r="F439" s="110">
        <f>IF(E437&lt;6,"",((E437-6)/12)*(G437/E437))</f>
        <v>0</v>
      </c>
      <c r="G439" s="90">
        <f>F439</f>
        <v>0</v>
      </c>
      <c r="H439" s="157"/>
      <c r="I439" s="94" t="s">
        <v>507</v>
      </c>
      <c r="J439" s="94" t="str">
        <f>VLOOKUP(I439,Presupuesto!$B$11:$C$565,2,0)</f>
        <v>DECIMOCUARTO MES</v>
      </c>
      <c r="K439" s="91" t="str">
        <f t="shared" si="14"/>
        <v>Posgrado</v>
      </c>
      <c r="L439" s="91" t="s">
        <v>386</v>
      </c>
    </row>
    <row r="440" spans="3:12" ht="15.75" thickBot="1">
      <c r="C440" s="130" t="s">
        <v>471</v>
      </c>
      <c r="D440" s="192"/>
      <c r="E440" s="145">
        <v>12</v>
      </c>
      <c r="F440" s="253">
        <f>HLOOKUP($C440,$BZ$2:$CM$3,2,0)</f>
        <v>39703.99</v>
      </c>
      <c r="G440" s="106">
        <f>D440*E440*F440</f>
        <v>0</v>
      </c>
      <c r="H440" s="159"/>
      <c r="I440" s="107" t="s">
        <v>484</v>
      </c>
      <c r="J440" s="107" t="str">
        <f>VLOOKUP(I440,Presupuesto!$B$11:$C$565,2,0)</f>
        <v>SUELDOS Y SALARIOS PERMANENTES</v>
      </c>
      <c r="K440" s="91" t="str">
        <f t="shared" si="14"/>
        <v>Posgrado</v>
      </c>
      <c r="L440" s="91" t="s">
        <v>386</v>
      </c>
    </row>
    <row r="441" spans="3:12">
      <c r="C441" s="164" t="s">
        <v>58</v>
      </c>
      <c r="D441" s="156"/>
      <c r="E441" s="147">
        <v>0</v>
      </c>
      <c r="F441" s="93">
        <f>IF(E440=0,"",(G440/E440)/12*E440)</f>
        <v>0</v>
      </c>
      <c r="G441" s="90">
        <f>F441</f>
        <v>0</v>
      </c>
      <c r="H441" s="157"/>
      <c r="I441" s="109" t="s">
        <v>504</v>
      </c>
      <c r="J441" s="109" t="str">
        <f>VLOOKUP(I441,Presupuesto!$B$11:$C$565,2,0)</f>
        <v>AGUINALDO Y DECIMO CUARTO MES</v>
      </c>
      <c r="K441" s="91" t="str">
        <f t="shared" si="14"/>
        <v>Posgrado</v>
      </c>
      <c r="L441" s="91" t="s">
        <v>386</v>
      </c>
    </row>
    <row r="442" spans="3:12" ht="15.75" thickBot="1">
      <c r="C442" s="165" t="s">
        <v>59</v>
      </c>
      <c r="D442" s="156"/>
      <c r="E442" s="147">
        <v>0</v>
      </c>
      <c r="F442" s="110">
        <f>IF(E440&lt;6,"",((E440-6)/12)*(G440/E440))</f>
        <v>0</v>
      </c>
      <c r="G442" s="90">
        <f>F442</f>
        <v>0</v>
      </c>
      <c r="H442" s="157"/>
      <c r="I442" s="94" t="s">
        <v>507</v>
      </c>
      <c r="J442" s="94" t="str">
        <f>VLOOKUP(I442,Presupuesto!$B$11:$C$565,2,0)</f>
        <v>DECIMOCUARTO MES</v>
      </c>
      <c r="K442" s="91" t="str">
        <f t="shared" si="14"/>
        <v>Posgrado</v>
      </c>
      <c r="L442" s="91" t="s">
        <v>386</v>
      </c>
    </row>
    <row r="443" spans="3:12" ht="15.75" thickBot="1">
      <c r="C443" s="130" t="s">
        <v>472</v>
      </c>
      <c r="D443" s="192"/>
      <c r="E443" s="145">
        <v>12</v>
      </c>
      <c r="F443" s="253">
        <f>HLOOKUP($C443,$BZ$2:$CM$3,2,0)</f>
        <v>35733.589999999997</v>
      </c>
      <c r="G443" s="106">
        <f>D443*E443*F443</f>
        <v>0</v>
      </c>
      <c r="H443" s="159"/>
      <c r="I443" s="107" t="s">
        <v>484</v>
      </c>
      <c r="J443" s="107" t="str">
        <f>VLOOKUP(I443,Presupuesto!$B$11:$C$565,2,0)</f>
        <v>SUELDOS Y SALARIOS PERMANENTES</v>
      </c>
      <c r="K443" s="91" t="str">
        <f t="shared" si="14"/>
        <v>Posgrado</v>
      </c>
      <c r="L443" s="91" t="s">
        <v>386</v>
      </c>
    </row>
    <row r="444" spans="3:12">
      <c r="C444" s="164" t="s">
        <v>58</v>
      </c>
      <c r="D444" s="156"/>
      <c r="E444" s="147">
        <v>0</v>
      </c>
      <c r="F444" s="93">
        <f>IF(E443=0,"",(G443/E443)/12*E443)</f>
        <v>0</v>
      </c>
      <c r="G444" s="90">
        <f>F444</f>
        <v>0</v>
      </c>
      <c r="H444" s="157"/>
      <c r="I444" s="109" t="s">
        <v>504</v>
      </c>
      <c r="J444" s="109" t="str">
        <f>VLOOKUP(I444,Presupuesto!$B$11:$C$565,2,0)</f>
        <v>AGUINALDO Y DECIMO CUARTO MES</v>
      </c>
      <c r="K444" s="91" t="str">
        <f t="shared" si="14"/>
        <v>Posgrado</v>
      </c>
      <c r="L444" s="91" t="s">
        <v>386</v>
      </c>
    </row>
    <row r="445" spans="3:12" ht="15.75" thickBot="1">
      <c r="C445" s="165" t="s">
        <v>59</v>
      </c>
      <c r="D445" s="156"/>
      <c r="E445" s="147">
        <v>0</v>
      </c>
      <c r="F445" s="110">
        <f>IF(E443&lt;6,"",((E443-6)/12)*(G443/E443))</f>
        <v>0</v>
      </c>
      <c r="G445" s="90">
        <f>F445</f>
        <v>0</v>
      </c>
      <c r="H445" s="157"/>
      <c r="I445" s="94" t="s">
        <v>507</v>
      </c>
      <c r="J445" s="94" t="str">
        <f>VLOOKUP(I445,Presupuesto!$B$11:$C$565,2,0)</f>
        <v>DECIMOCUARTO MES</v>
      </c>
      <c r="K445" s="91" t="str">
        <f t="shared" si="14"/>
        <v>Posgrado</v>
      </c>
      <c r="L445" s="91" t="s">
        <v>386</v>
      </c>
    </row>
    <row r="446" spans="3:12" ht="15.75" thickBot="1">
      <c r="C446" s="130" t="s">
        <v>473</v>
      </c>
      <c r="D446" s="192"/>
      <c r="E446" s="145">
        <v>12</v>
      </c>
      <c r="F446" s="253">
        <f>HLOOKUP($C446,$BZ$2:$CM$3,2,0)</f>
        <v>31763.19</v>
      </c>
      <c r="G446" s="106">
        <f>D446*E446*F446</f>
        <v>0</v>
      </c>
      <c r="H446" s="159"/>
      <c r="I446" s="107" t="s">
        <v>484</v>
      </c>
      <c r="J446" s="107" t="str">
        <f>VLOOKUP(I446,Presupuesto!$B$11:$C$565,2,0)</f>
        <v>SUELDOS Y SALARIOS PERMANENTES</v>
      </c>
      <c r="K446" s="91" t="str">
        <f t="shared" si="14"/>
        <v>Posgrado</v>
      </c>
      <c r="L446" s="91" t="s">
        <v>386</v>
      </c>
    </row>
    <row r="447" spans="3:12">
      <c r="C447" s="164" t="s">
        <v>58</v>
      </c>
      <c r="D447" s="156"/>
      <c r="E447" s="147">
        <v>0</v>
      </c>
      <c r="F447" s="93">
        <f>IF(E446=0,"",(G446/E446)/12*E446)</f>
        <v>0</v>
      </c>
      <c r="G447" s="90">
        <f>F447</f>
        <v>0</v>
      </c>
      <c r="H447" s="157"/>
      <c r="I447" s="109" t="s">
        <v>504</v>
      </c>
      <c r="J447" s="109" t="str">
        <f>VLOOKUP(I447,Presupuesto!$B$11:$C$565,2,0)</f>
        <v>AGUINALDO Y DECIMO CUARTO MES</v>
      </c>
      <c r="K447" s="91" t="str">
        <f t="shared" si="14"/>
        <v>Posgrado</v>
      </c>
      <c r="L447" s="91" t="s">
        <v>386</v>
      </c>
    </row>
    <row r="448" spans="3:12" ht="15.75" thickBot="1">
      <c r="C448" s="165" t="s">
        <v>59</v>
      </c>
      <c r="D448" s="156"/>
      <c r="E448" s="147">
        <v>0</v>
      </c>
      <c r="F448" s="110">
        <f>IF(E446&lt;6,"",((E446-6)/12)*(G446/E446))</f>
        <v>0</v>
      </c>
      <c r="G448" s="90">
        <f>F448</f>
        <v>0</v>
      </c>
      <c r="H448" s="157"/>
      <c r="I448" s="94" t="s">
        <v>507</v>
      </c>
      <c r="J448" s="94" t="str">
        <f>VLOOKUP(I448,Presupuesto!$B$11:$C$565,2,0)</f>
        <v>DECIMOCUARTO MES</v>
      </c>
      <c r="K448" s="91" t="str">
        <f t="shared" si="14"/>
        <v>Posgrado</v>
      </c>
      <c r="L448" s="91" t="s">
        <v>386</v>
      </c>
    </row>
    <row r="449" spans="3:12" ht="15.75" thickBot="1">
      <c r="C449" s="130" t="s">
        <v>474</v>
      </c>
      <c r="D449" s="192"/>
      <c r="E449" s="145">
        <v>12</v>
      </c>
      <c r="F449" s="253">
        <f>HLOOKUP($C449,$BZ$2:$CM$3,2,0)</f>
        <v>29777.99</v>
      </c>
      <c r="G449" s="106">
        <f>D449*E449*F449</f>
        <v>0</v>
      </c>
      <c r="H449" s="159"/>
      <c r="I449" s="107" t="s">
        <v>484</v>
      </c>
      <c r="J449" s="107" t="str">
        <f>VLOOKUP(I449,Presupuesto!$B$11:$C$565,2,0)</f>
        <v>SUELDOS Y SALARIOS PERMANENTES</v>
      </c>
      <c r="K449" s="91" t="str">
        <f t="shared" si="14"/>
        <v>Posgrado</v>
      </c>
      <c r="L449" s="91" t="s">
        <v>386</v>
      </c>
    </row>
    <row r="450" spans="3:12">
      <c r="C450" s="164" t="s">
        <v>58</v>
      </c>
      <c r="D450" s="156"/>
      <c r="E450" s="147">
        <v>0</v>
      </c>
      <c r="F450" s="93">
        <f>IF(E449=0,"",(G449/E449)/12*E449)</f>
        <v>0</v>
      </c>
      <c r="G450" s="90">
        <f>F450</f>
        <v>0</v>
      </c>
      <c r="H450" s="157"/>
      <c r="I450" s="109" t="s">
        <v>504</v>
      </c>
      <c r="J450" s="109" t="str">
        <f>VLOOKUP(I450,Presupuesto!$B$11:$C$565,2,0)</f>
        <v>AGUINALDO Y DECIMO CUARTO MES</v>
      </c>
      <c r="K450" s="91" t="str">
        <f t="shared" si="14"/>
        <v>Posgrado</v>
      </c>
      <c r="L450" s="91" t="s">
        <v>386</v>
      </c>
    </row>
    <row r="451" spans="3:12" ht="15.75" thickBot="1">
      <c r="C451" s="165" t="s">
        <v>59</v>
      </c>
      <c r="D451" s="156"/>
      <c r="E451" s="147">
        <v>0</v>
      </c>
      <c r="F451" s="110">
        <f>IF(E449&lt;6,"",((E449-6)/12)*(G449/E449))</f>
        <v>0</v>
      </c>
      <c r="G451" s="90">
        <f>F451</f>
        <v>0</v>
      </c>
      <c r="H451" s="157"/>
      <c r="I451" s="94" t="s">
        <v>507</v>
      </c>
      <c r="J451" s="94" t="str">
        <f>VLOOKUP(I451,Presupuesto!$B$11:$C$565,2,0)</f>
        <v>DECIMOCUARTO MES</v>
      </c>
      <c r="K451" s="91" t="str">
        <f t="shared" si="14"/>
        <v>Posgrado</v>
      </c>
      <c r="L451" s="91" t="s">
        <v>386</v>
      </c>
    </row>
    <row r="452" spans="3:12" ht="15.75" thickBot="1">
      <c r="C452" s="130" t="s">
        <v>475</v>
      </c>
      <c r="D452" s="192"/>
      <c r="E452" s="145">
        <v>12</v>
      </c>
      <c r="F452" s="253">
        <f>HLOOKUP($C452,$BZ$2:$CM$3,2,0)</f>
        <v>27792.79</v>
      </c>
      <c r="G452" s="106">
        <f>D452*E452*F452</f>
        <v>0</v>
      </c>
      <c r="H452" s="159"/>
      <c r="I452" s="107" t="s">
        <v>484</v>
      </c>
      <c r="J452" s="107" t="str">
        <f>VLOOKUP(I452,Presupuesto!$B$11:$C$565,2,0)</f>
        <v>SUELDOS Y SALARIOS PERMANENTES</v>
      </c>
      <c r="K452" s="91" t="str">
        <f t="shared" si="14"/>
        <v>Posgrado</v>
      </c>
      <c r="L452" s="91" t="s">
        <v>386</v>
      </c>
    </row>
    <row r="453" spans="3:12">
      <c r="C453" s="164" t="s">
        <v>58</v>
      </c>
      <c r="D453" s="156"/>
      <c r="E453" s="147">
        <v>0</v>
      </c>
      <c r="F453" s="93">
        <f>IF(E452=0,"",(G452/E452)/12*E452)</f>
        <v>0</v>
      </c>
      <c r="G453" s="90">
        <f>F453</f>
        <v>0</v>
      </c>
      <c r="H453" s="157"/>
      <c r="I453" s="109" t="s">
        <v>504</v>
      </c>
      <c r="J453" s="109" t="str">
        <f>VLOOKUP(I453,Presupuesto!$B$11:$C$565,2,0)</f>
        <v>AGUINALDO Y DECIMO CUARTO MES</v>
      </c>
      <c r="K453" s="91" t="str">
        <f t="shared" si="14"/>
        <v>Posgrado</v>
      </c>
      <c r="L453" s="91" t="s">
        <v>386</v>
      </c>
    </row>
    <row r="454" spans="3:12" ht="15.75" thickBot="1">
      <c r="C454" s="165" t="s">
        <v>59</v>
      </c>
      <c r="D454" s="156"/>
      <c r="E454" s="147">
        <v>0</v>
      </c>
      <c r="F454" s="110">
        <f>IF(E452&lt;6,"",((E452-6)/12)*(G452/E452))</f>
        <v>0</v>
      </c>
      <c r="G454" s="90">
        <f>F454</f>
        <v>0</v>
      </c>
      <c r="H454" s="157"/>
      <c r="I454" s="94" t="s">
        <v>507</v>
      </c>
      <c r="J454" s="94" t="str">
        <f>VLOOKUP(I454,Presupuesto!$B$11:$C$565,2,0)</f>
        <v>DECIMOCUARTO MES</v>
      </c>
      <c r="K454" s="91" t="str">
        <f t="shared" si="14"/>
        <v>Posgrado</v>
      </c>
      <c r="L454" s="91" t="s">
        <v>386</v>
      </c>
    </row>
    <row r="455" spans="3:12" ht="15.75" thickBot="1">
      <c r="C455" s="130" t="s">
        <v>476</v>
      </c>
      <c r="D455" s="192"/>
      <c r="E455" s="145">
        <v>12</v>
      </c>
      <c r="F455" s="253">
        <f>HLOOKUP($C455,$BZ$2:$CM$3,2,0)</f>
        <v>18859.39</v>
      </c>
      <c r="G455" s="106">
        <f>D455*E455*F455</f>
        <v>0</v>
      </c>
      <c r="H455" s="159"/>
      <c r="I455" s="107" t="s">
        <v>484</v>
      </c>
      <c r="J455" s="107" t="str">
        <f>VLOOKUP(I455,Presupuesto!$B$11:$C$565,2,0)</f>
        <v>SUELDOS Y SALARIOS PERMANENTES</v>
      </c>
      <c r="K455" s="91" t="str">
        <f t="shared" si="14"/>
        <v>Posgrado</v>
      </c>
      <c r="L455" s="91" t="s">
        <v>386</v>
      </c>
    </row>
    <row r="456" spans="3:12">
      <c r="C456" s="164" t="s">
        <v>58</v>
      </c>
      <c r="D456" s="156"/>
      <c r="E456" s="147">
        <v>0</v>
      </c>
      <c r="F456" s="93">
        <f>IF(E455=0,"",(G455/E455)/12*E455)</f>
        <v>0</v>
      </c>
      <c r="G456" s="90">
        <f>F456</f>
        <v>0</v>
      </c>
      <c r="H456" s="157"/>
      <c r="I456" s="109" t="s">
        <v>504</v>
      </c>
      <c r="J456" s="109" t="str">
        <f>VLOOKUP(I456,Presupuesto!$B$11:$C$565,2,0)</f>
        <v>AGUINALDO Y DECIMO CUARTO MES</v>
      </c>
      <c r="K456" s="91" t="str">
        <f t="shared" si="14"/>
        <v>Posgrado</v>
      </c>
      <c r="L456" s="91" t="s">
        <v>386</v>
      </c>
    </row>
    <row r="457" spans="3:12" ht="15.75" thickBot="1">
      <c r="C457" s="165" t="s">
        <v>59</v>
      </c>
      <c r="D457" s="156"/>
      <c r="E457" s="147">
        <v>0</v>
      </c>
      <c r="F457" s="110">
        <f>IF(E455&lt;6,"",((E455-6)/12)*(G455/E455))</f>
        <v>0</v>
      </c>
      <c r="G457" s="90">
        <f>F457</f>
        <v>0</v>
      </c>
      <c r="H457" s="157"/>
      <c r="I457" s="94" t="s">
        <v>507</v>
      </c>
      <c r="J457" s="94" t="str">
        <f>VLOOKUP(I457,Presupuesto!$B$11:$C$565,2,0)</f>
        <v>DECIMOCUARTO MES</v>
      </c>
      <c r="K457" s="91" t="str">
        <f t="shared" si="14"/>
        <v>Posgrado</v>
      </c>
      <c r="L457" s="91" t="s">
        <v>386</v>
      </c>
    </row>
    <row r="458" spans="3:12" ht="15.75" thickBot="1">
      <c r="C458" s="130" t="s">
        <v>477</v>
      </c>
      <c r="D458" s="192"/>
      <c r="E458" s="145">
        <v>12</v>
      </c>
      <c r="F458" s="253">
        <f>HLOOKUP($C458,$BZ$2:$CM$3,2,0)</f>
        <v>17866.8</v>
      </c>
      <c r="G458" s="106">
        <f>D458*E458*F458</f>
        <v>0</v>
      </c>
      <c r="H458" s="159"/>
      <c r="I458" s="107" t="s">
        <v>484</v>
      </c>
      <c r="J458" s="107" t="str">
        <f>VLOOKUP(I458,Presupuesto!$B$11:$C$565,2,0)</f>
        <v>SUELDOS Y SALARIOS PERMANENTES</v>
      </c>
      <c r="K458" s="91" t="str">
        <f t="shared" si="14"/>
        <v>Posgrado</v>
      </c>
      <c r="L458" s="91" t="s">
        <v>386</v>
      </c>
    </row>
    <row r="459" spans="3:12">
      <c r="C459" s="164" t="s">
        <v>58</v>
      </c>
      <c r="D459" s="156"/>
      <c r="E459" s="147">
        <v>0</v>
      </c>
      <c r="F459" s="93">
        <f>IF(E458=0,"",(G458/E458)/12*E458)</f>
        <v>0</v>
      </c>
      <c r="G459" s="90">
        <f>F459</f>
        <v>0</v>
      </c>
      <c r="H459" s="157"/>
      <c r="I459" s="109" t="s">
        <v>504</v>
      </c>
      <c r="J459" s="109" t="str">
        <f>VLOOKUP(I459,Presupuesto!$B$11:$C$565,2,0)</f>
        <v>AGUINALDO Y DECIMO CUARTO MES</v>
      </c>
      <c r="K459" s="91" t="str">
        <f t="shared" si="14"/>
        <v>Posgrado</v>
      </c>
      <c r="L459" s="91" t="s">
        <v>386</v>
      </c>
    </row>
    <row r="460" spans="3:12" ht="15.75" thickBot="1">
      <c r="C460" s="165" t="s">
        <v>59</v>
      </c>
      <c r="D460" s="156"/>
      <c r="E460" s="147">
        <v>0</v>
      </c>
      <c r="F460" s="110">
        <f>IF(E458&lt;6,"",((E458-6)/12)*(G458/E458))</f>
        <v>0</v>
      </c>
      <c r="G460" s="90">
        <f>F460</f>
        <v>0</v>
      </c>
      <c r="H460" s="157"/>
      <c r="I460" s="94" t="s">
        <v>507</v>
      </c>
      <c r="J460" s="94" t="str">
        <f>VLOOKUP(I460,Presupuesto!$B$11:$C$565,2,0)</f>
        <v>DECIMOCUARTO MES</v>
      </c>
      <c r="K460" s="91" t="str">
        <f t="shared" si="14"/>
        <v>Posgrado</v>
      </c>
      <c r="L460" s="91" t="s">
        <v>386</v>
      </c>
    </row>
    <row r="461" spans="3:12" ht="15.75" thickBot="1">
      <c r="C461" s="130" t="s">
        <v>478</v>
      </c>
      <c r="D461" s="192"/>
      <c r="E461" s="145">
        <v>12</v>
      </c>
      <c r="F461" s="253">
        <f>HLOOKUP($C461,$BZ$2:$CM$3,2,0)</f>
        <v>13896.4</v>
      </c>
      <c r="G461" s="106">
        <f>D461*E461*F461</f>
        <v>0</v>
      </c>
      <c r="H461" s="159"/>
      <c r="I461" s="107" t="s">
        <v>484</v>
      </c>
      <c r="J461" s="107" t="str">
        <f>VLOOKUP(I461,Presupuesto!$B$11:$C$565,2,0)</f>
        <v>SUELDOS Y SALARIOS PERMANENTES</v>
      </c>
      <c r="K461" s="91" t="str">
        <f t="shared" si="14"/>
        <v>Posgrado</v>
      </c>
      <c r="L461" s="91" t="s">
        <v>386</v>
      </c>
    </row>
    <row r="462" spans="3:12">
      <c r="C462" s="164" t="s">
        <v>58</v>
      </c>
      <c r="D462" s="156"/>
      <c r="E462" s="147">
        <v>0</v>
      </c>
      <c r="F462" s="93">
        <f>IF(E461=0,"",(G461/E461)/12*E461)</f>
        <v>0</v>
      </c>
      <c r="G462" s="90">
        <f>F462</f>
        <v>0</v>
      </c>
      <c r="H462" s="157"/>
      <c r="I462" s="109" t="s">
        <v>504</v>
      </c>
      <c r="J462" s="109" t="str">
        <f>VLOOKUP(I462,Presupuesto!$B$11:$C$565,2,0)</f>
        <v>AGUINALDO Y DECIMO CUARTO MES</v>
      </c>
      <c r="K462" s="91" t="str">
        <f t="shared" si="14"/>
        <v>Posgrado</v>
      </c>
      <c r="L462" s="91" t="s">
        <v>386</v>
      </c>
    </row>
    <row r="463" spans="3:12" ht="15.75" thickBot="1">
      <c r="C463" s="165" t="s">
        <v>59</v>
      </c>
      <c r="D463" s="156"/>
      <c r="E463" s="147">
        <v>0</v>
      </c>
      <c r="F463" s="110">
        <f>IF(E461&lt;6,"",((E461-6)/12)*(G461/E461))</f>
        <v>0</v>
      </c>
      <c r="G463" s="90">
        <f>F463</f>
        <v>0</v>
      </c>
      <c r="H463" s="157"/>
      <c r="I463" s="94" t="s">
        <v>507</v>
      </c>
      <c r="J463" s="94" t="str">
        <f>VLOOKUP(I463,Presupuesto!$B$11:$C$565,2,0)</f>
        <v>DECIMOCUARTO MES</v>
      </c>
      <c r="K463" s="91" t="str">
        <f t="shared" si="14"/>
        <v>Posgrado</v>
      </c>
      <c r="L463" s="91" t="s">
        <v>386</v>
      </c>
    </row>
    <row r="464" spans="3:12" ht="15.75" thickBot="1">
      <c r="C464" s="130" t="s">
        <v>479</v>
      </c>
      <c r="D464" s="192"/>
      <c r="E464" s="145">
        <v>12</v>
      </c>
      <c r="F464" s="253">
        <f>HLOOKUP($C464,$BZ$2:$CM$3,2,0)</f>
        <v>15004.09</v>
      </c>
      <c r="G464" s="106">
        <f>D464*E464*F464</f>
        <v>0</v>
      </c>
      <c r="H464" s="159"/>
      <c r="I464" s="107" t="s">
        <v>484</v>
      </c>
      <c r="J464" s="107" t="str">
        <f>VLOOKUP(I464,Presupuesto!$B$11:$C$565,2,0)</f>
        <v>SUELDOS Y SALARIOS PERMANENTES</v>
      </c>
      <c r="K464" s="91" t="str">
        <f t="shared" si="14"/>
        <v>Posgrado</v>
      </c>
      <c r="L464" s="91" t="s">
        <v>386</v>
      </c>
    </row>
    <row r="465" spans="3:12">
      <c r="C465" s="164" t="s">
        <v>58</v>
      </c>
      <c r="D465" s="156"/>
      <c r="E465" s="147">
        <v>0</v>
      </c>
      <c r="F465" s="93">
        <f>IF(E464=0,"",(G464/E464)/12*E464)</f>
        <v>0</v>
      </c>
      <c r="G465" s="90">
        <f>F465</f>
        <v>0</v>
      </c>
      <c r="H465" s="157"/>
      <c r="I465" s="109" t="s">
        <v>504</v>
      </c>
      <c r="J465" s="109" t="str">
        <f>VLOOKUP(I465,Presupuesto!$B$11:$C$565,2,0)</f>
        <v>AGUINALDO Y DECIMO CUARTO MES</v>
      </c>
      <c r="K465" s="91" t="str">
        <f t="shared" si="14"/>
        <v>Posgrado</v>
      </c>
      <c r="L465" s="91" t="s">
        <v>386</v>
      </c>
    </row>
    <row r="466" spans="3:12" ht="15.75" thickBot="1">
      <c r="C466" s="165" t="s">
        <v>59</v>
      </c>
      <c r="D466" s="156"/>
      <c r="E466" s="147">
        <v>0</v>
      </c>
      <c r="F466" s="110">
        <f>IF(E464&lt;6,"",((E464-6)/12)*(G464/E464))</f>
        <v>0</v>
      </c>
      <c r="G466" s="90">
        <f>F466</f>
        <v>0</v>
      </c>
      <c r="H466" s="157"/>
      <c r="I466" s="94" t="s">
        <v>507</v>
      </c>
      <c r="J466" s="94" t="str">
        <f>VLOOKUP(I466,Presupuesto!$B$11:$C$565,2,0)</f>
        <v>DECIMOCUARTO MES</v>
      </c>
      <c r="K466" s="91" t="str">
        <f t="shared" si="14"/>
        <v>Posgrado</v>
      </c>
      <c r="L466" s="91" t="s">
        <v>386</v>
      </c>
    </row>
    <row r="467" spans="3:12" ht="15.75" thickBot="1">
      <c r="C467" s="130" t="s">
        <v>480</v>
      </c>
      <c r="D467" s="192"/>
      <c r="E467" s="145">
        <v>12</v>
      </c>
      <c r="F467" s="253">
        <f>HLOOKUP($C467,$BZ$2:$CM$3,2,0)</f>
        <v>13238.9</v>
      </c>
      <c r="G467" s="106">
        <f>D467*E467*F467</f>
        <v>0</v>
      </c>
      <c r="H467" s="159"/>
      <c r="I467" s="107" t="s">
        <v>484</v>
      </c>
      <c r="J467" s="107" t="str">
        <f>VLOOKUP(I467,Presupuesto!$B$11:$C$565,2,0)</f>
        <v>SUELDOS Y SALARIOS PERMANENTES</v>
      </c>
      <c r="K467" s="91" t="str">
        <f t="shared" si="14"/>
        <v>Posgrado</v>
      </c>
      <c r="L467" s="91" t="s">
        <v>386</v>
      </c>
    </row>
    <row r="468" spans="3:12">
      <c r="C468" s="164" t="s">
        <v>58</v>
      </c>
      <c r="D468" s="156"/>
      <c r="E468" s="147">
        <v>0</v>
      </c>
      <c r="F468" s="93">
        <f>IF(E467=0,"",(G467/E467)/12*E467)</f>
        <v>0</v>
      </c>
      <c r="G468" s="90">
        <f>F468</f>
        <v>0</v>
      </c>
      <c r="H468" s="157"/>
      <c r="I468" s="109" t="s">
        <v>504</v>
      </c>
      <c r="J468" s="109" t="str">
        <f>VLOOKUP(I468,Presupuesto!$B$11:$C$565,2,0)</f>
        <v>AGUINALDO Y DECIMO CUARTO MES</v>
      </c>
      <c r="K468" s="91" t="str">
        <f t="shared" si="14"/>
        <v>Posgrado</v>
      </c>
      <c r="L468" s="91" t="s">
        <v>386</v>
      </c>
    </row>
    <row r="469" spans="3:12" ht="15.75" thickBot="1">
      <c r="C469" s="165" t="s">
        <v>59</v>
      </c>
      <c r="D469" s="156"/>
      <c r="E469" s="147">
        <v>0</v>
      </c>
      <c r="F469" s="110">
        <f>IF(E467&lt;6,"",((E467-6)/12)*(G467/E467))</f>
        <v>0</v>
      </c>
      <c r="G469" s="90">
        <f>F469</f>
        <v>0</v>
      </c>
      <c r="H469" s="157"/>
      <c r="I469" s="94" t="s">
        <v>507</v>
      </c>
      <c r="J469" s="94" t="str">
        <f>VLOOKUP(I469,Presupuesto!$B$11:$C$565,2,0)</f>
        <v>DECIMOCUARTO MES</v>
      </c>
      <c r="K469" s="91" t="str">
        <f t="shared" si="14"/>
        <v>Posgrado</v>
      </c>
      <c r="L469" s="91" t="s">
        <v>386</v>
      </c>
    </row>
    <row r="470" spans="3:12" ht="15.75" thickBot="1">
      <c r="C470" s="130" t="s">
        <v>481</v>
      </c>
      <c r="D470" s="192"/>
      <c r="E470" s="145">
        <v>12</v>
      </c>
      <c r="F470" s="253">
        <f>HLOOKUP($C470,$BZ$2:$CM$3,2,0)</f>
        <v>12356.31</v>
      </c>
      <c r="G470" s="106">
        <f>D470*E470*F470</f>
        <v>0</v>
      </c>
      <c r="H470" s="159"/>
      <c r="I470" s="107" t="s">
        <v>484</v>
      </c>
      <c r="J470" s="107" t="str">
        <f>VLOOKUP(I470,Presupuesto!$B$11:$C$565,2,0)</f>
        <v>SUELDOS Y SALARIOS PERMANENTES</v>
      </c>
      <c r="K470" s="91" t="str">
        <f t="shared" ref="K470:K487" si="15">$K$437</f>
        <v>Posgrado</v>
      </c>
      <c r="L470" s="91" t="s">
        <v>386</v>
      </c>
    </row>
    <row r="471" spans="3:12">
      <c r="C471" s="164" t="s">
        <v>58</v>
      </c>
      <c r="D471" s="156"/>
      <c r="E471" s="147">
        <v>0</v>
      </c>
      <c r="F471" s="93">
        <f>IF(E470=0,"",(G470/E470)/12*E470)</f>
        <v>0</v>
      </c>
      <c r="G471" s="90">
        <f>F471</f>
        <v>0</v>
      </c>
      <c r="H471" s="157"/>
      <c r="I471" s="109" t="s">
        <v>504</v>
      </c>
      <c r="J471" s="109" t="str">
        <f>VLOOKUP(I471,Presupuesto!$B$11:$C$565,2,0)</f>
        <v>AGUINALDO Y DECIMO CUARTO MES</v>
      </c>
      <c r="K471" s="91" t="str">
        <f t="shared" si="15"/>
        <v>Posgrado</v>
      </c>
      <c r="L471" s="91" t="s">
        <v>386</v>
      </c>
    </row>
    <row r="472" spans="3:12" ht="15.75" thickBot="1">
      <c r="C472" s="165" t="s">
        <v>59</v>
      </c>
      <c r="D472" s="156"/>
      <c r="E472" s="147">
        <v>0</v>
      </c>
      <c r="F472" s="110">
        <f>IF(E470&lt;6,"",((E470-6)/12)*(G470/E470))</f>
        <v>0</v>
      </c>
      <c r="G472" s="90">
        <f>F472</f>
        <v>0</v>
      </c>
      <c r="H472" s="157"/>
      <c r="I472" s="94" t="s">
        <v>507</v>
      </c>
      <c r="J472" s="94" t="str">
        <f>VLOOKUP(I472,Presupuesto!$B$11:$C$565,2,0)</f>
        <v>DECIMOCUARTO MES</v>
      </c>
      <c r="K472" s="91" t="str">
        <f t="shared" si="15"/>
        <v>Posgrado</v>
      </c>
      <c r="L472" s="91" t="s">
        <v>386</v>
      </c>
    </row>
    <row r="473" spans="3:12" ht="15.75" thickBot="1">
      <c r="C473" s="130" t="s">
        <v>482</v>
      </c>
      <c r="D473" s="192"/>
      <c r="E473" s="145">
        <v>12</v>
      </c>
      <c r="F473" s="253">
        <f>HLOOKUP($C473,$BZ$2:$CM$3,2,0)</f>
        <v>463.22</v>
      </c>
      <c r="G473" s="106">
        <f>D473*E473*F473</f>
        <v>0</v>
      </c>
      <c r="H473" s="159"/>
      <c r="I473" s="107" t="s">
        <v>484</v>
      </c>
      <c r="J473" s="107" t="str">
        <f>VLOOKUP(I473,Presupuesto!$B$11:$C$565,2,0)</f>
        <v>SUELDOS Y SALARIOS PERMANENTES</v>
      </c>
      <c r="K473" s="91" t="str">
        <f t="shared" si="15"/>
        <v>Posgrado</v>
      </c>
      <c r="L473" s="91" t="s">
        <v>386</v>
      </c>
    </row>
    <row r="474" spans="3:12">
      <c r="C474" s="164" t="s">
        <v>58</v>
      </c>
      <c r="D474" s="156"/>
      <c r="E474" s="147">
        <v>0</v>
      </c>
      <c r="F474" s="93">
        <f>IF(E473=0,"",(G473/E473)/12*E473)</f>
        <v>0</v>
      </c>
      <c r="G474" s="90">
        <f>F474</f>
        <v>0</v>
      </c>
      <c r="H474" s="157"/>
      <c r="I474" s="109" t="s">
        <v>504</v>
      </c>
      <c r="J474" s="109" t="str">
        <f>VLOOKUP(I474,Presupuesto!$B$11:$C$565,2,0)</f>
        <v>AGUINALDO Y DECIMO CUARTO MES</v>
      </c>
      <c r="K474" s="91" t="str">
        <f t="shared" si="15"/>
        <v>Posgrado</v>
      </c>
      <c r="L474" s="91" t="s">
        <v>386</v>
      </c>
    </row>
    <row r="475" spans="3:12" ht="15.75" thickBot="1">
      <c r="C475" s="165" t="s">
        <v>59</v>
      </c>
      <c r="D475" s="156"/>
      <c r="E475" s="147">
        <v>0</v>
      </c>
      <c r="F475" s="110">
        <f>IF(E473&lt;6,"",((E473-6)/12)*(G473/E473))</f>
        <v>0</v>
      </c>
      <c r="G475" s="90">
        <f>F475</f>
        <v>0</v>
      </c>
      <c r="H475" s="157"/>
      <c r="I475" s="94" t="s">
        <v>507</v>
      </c>
      <c r="J475" s="94" t="str">
        <f>VLOOKUP(I475,Presupuesto!$B$11:$C$565,2,0)</f>
        <v>DECIMOCUARTO MES</v>
      </c>
      <c r="K475" s="91" t="str">
        <f t="shared" si="15"/>
        <v>Posgrado</v>
      </c>
      <c r="L475" s="91" t="s">
        <v>386</v>
      </c>
    </row>
    <row r="476" spans="3:12" ht="15.75" thickBot="1">
      <c r="C476" s="130" t="s">
        <v>483</v>
      </c>
      <c r="D476" s="192"/>
      <c r="E476" s="145">
        <v>12</v>
      </c>
      <c r="F476" s="253">
        <f>HLOOKUP($C476,$BZ$2:$CM$3,2,0)</f>
        <v>2007.3</v>
      </c>
      <c r="G476" s="106">
        <f>D476*E476*F476</f>
        <v>0</v>
      </c>
      <c r="H476" s="159"/>
      <c r="I476" s="107" t="s">
        <v>484</v>
      </c>
      <c r="J476" s="107" t="str">
        <f>VLOOKUP(I476,Presupuesto!$B$11:$C$565,2,0)</f>
        <v>SUELDOS Y SALARIOS PERMANENTES</v>
      </c>
      <c r="K476" s="91" t="str">
        <f t="shared" si="15"/>
        <v>Posgrado</v>
      </c>
      <c r="L476" s="91" t="s">
        <v>386</v>
      </c>
    </row>
    <row r="477" spans="3:12">
      <c r="C477" s="164" t="s">
        <v>58</v>
      </c>
      <c r="D477" s="156"/>
      <c r="E477" s="147">
        <v>0</v>
      </c>
      <c r="F477" s="93">
        <f>IF(E476=0,"",(G476/E476)/12*E476)</f>
        <v>0</v>
      </c>
      <c r="G477" s="90">
        <f>F477</f>
        <v>0</v>
      </c>
      <c r="H477" s="157"/>
      <c r="I477" s="109" t="s">
        <v>504</v>
      </c>
      <c r="J477" s="109" t="str">
        <f>VLOOKUP(I477,Presupuesto!$B$11:$C$565,2,0)</f>
        <v>AGUINALDO Y DECIMO CUARTO MES</v>
      </c>
      <c r="K477" s="91" t="str">
        <f t="shared" si="15"/>
        <v>Posgrado</v>
      </c>
      <c r="L477" s="91" t="s">
        <v>386</v>
      </c>
    </row>
    <row r="478" spans="3:12" ht="15.75" thickBot="1">
      <c r="C478" s="165" t="s">
        <v>59</v>
      </c>
      <c r="D478" s="156"/>
      <c r="E478" s="147">
        <v>0</v>
      </c>
      <c r="F478" s="110">
        <f>IF(E476&lt;6,"",((E476-6)/12)*(G476/E476))</f>
        <v>0</v>
      </c>
      <c r="G478" s="90">
        <f>F478</f>
        <v>0</v>
      </c>
      <c r="H478" s="157"/>
      <c r="I478" s="94" t="s">
        <v>507</v>
      </c>
      <c r="J478" s="94" t="str">
        <f>VLOOKUP(I478,Presupuesto!$B$11:$C$565,2,0)</f>
        <v>DECIMOCUARTO MES</v>
      </c>
      <c r="K478" s="91" t="str">
        <f t="shared" si="15"/>
        <v>Posgrado</v>
      </c>
      <c r="L478" s="91" t="s">
        <v>386</v>
      </c>
    </row>
    <row r="479" spans="3:12" ht="15.75" thickBot="1">
      <c r="C479" s="133" t="s">
        <v>83</v>
      </c>
      <c r="D479" s="192"/>
      <c r="E479" s="145">
        <v>12</v>
      </c>
      <c r="F479" s="132">
        <v>30000</v>
      </c>
      <c r="G479" s="106">
        <f>D479*E479*F479</f>
        <v>0</v>
      </c>
      <c r="H479" s="159"/>
      <c r="I479" s="107" t="s">
        <v>552</v>
      </c>
      <c r="J479" s="107" t="str">
        <f>VLOOKUP(I479,Presupuesto!$B$11:$C$565,2,0)</f>
        <v>CONTRATOS ESPECIALES</v>
      </c>
      <c r="K479" s="91" t="str">
        <f t="shared" si="15"/>
        <v>Posgrado</v>
      </c>
      <c r="L479" s="91" t="s">
        <v>386</v>
      </c>
    </row>
    <row r="480" spans="3:12">
      <c r="C480" s="164" t="s">
        <v>58</v>
      </c>
      <c r="D480" s="156"/>
      <c r="E480" s="147">
        <v>0</v>
      </c>
      <c r="F480" s="110">
        <f>IF(E479=0,"",(G479/E479)/12*E479)</f>
        <v>0</v>
      </c>
      <c r="G480" s="90">
        <f>F480</f>
        <v>0</v>
      </c>
      <c r="H480" s="157"/>
      <c r="I480" s="94" t="s">
        <v>552</v>
      </c>
      <c r="J480" s="94" t="str">
        <f>VLOOKUP(I480,Presupuesto!$B$11:$C$565,2,0)</f>
        <v>CONTRATOS ESPECIALES</v>
      </c>
      <c r="K480" s="91" t="str">
        <f t="shared" si="15"/>
        <v>Posgrado</v>
      </c>
      <c r="L480" s="91" t="s">
        <v>385</v>
      </c>
    </row>
    <row r="481" spans="3:12" ht="15.75" thickBot="1">
      <c r="C481" s="165" t="s">
        <v>59</v>
      </c>
      <c r="D481" s="156"/>
      <c r="E481" s="147">
        <v>0</v>
      </c>
      <c r="F481" s="93">
        <f>IF(E479&lt;6,"",((E479-6)/12)*(G479/E479))</f>
        <v>0</v>
      </c>
      <c r="G481" s="90">
        <f>F481</f>
        <v>0</v>
      </c>
      <c r="H481" s="157"/>
      <c r="I481" s="94" t="s">
        <v>552</v>
      </c>
      <c r="J481" s="94" t="str">
        <f>VLOOKUP(I481,Presupuesto!$B$11:$C$565,2,0)</f>
        <v>CONTRATOS ESPECIALES</v>
      </c>
      <c r="K481" s="91" t="str">
        <f t="shared" si="15"/>
        <v>Posgrado</v>
      </c>
      <c r="L481" s="91" t="s">
        <v>390</v>
      </c>
    </row>
    <row r="482" spans="3:12" ht="15.75" thickBot="1">
      <c r="C482" s="133" t="s">
        <v>60</v>
      </c>
      <c r="D482" s="192"/>
      <c r="E482" s="145">
        <v>12</v>
      </c>
      <c r="F482" s="111">
        <v>30000</v>
      </c>
      <c r="G482" s="106">
        <f>D482*E482*F482</f>
        <v>0</v>
      </c>
      <c r="H482" s="159"/>
      <c r="I482" s="107" t="s">
        <v>693</v>
      </c>
      <c r="J482" s="107" t="str">
        <f>VLOOKUP(I482,Presupuesto!$B$11:$C$565,2,0)</f>
        <v>OTROS SERVICIOS TECNICOS Y PROFESIONALES</v>
      </c>
      <c r="K482" s="91" t="str">
        <f t="shared" si="15"/>
        <v>Posgrado</v>
      </c>
      <c r="L482" s="91" t="s">
        <v>385</v>
      </c>
    </row>
    <row r="483" spans="3:12">
      <c r="C483" s="164" t="s">
        <v>58</v>
      </c>
      <c r="D483" s="156"/>
      <c r="E483" s="147">
        <v>0</v>
      </c>
      <c r="F483" s="93">
        <v>0</v>
      </c>
      <c r="G483" s="90">
        <f>F483</f>
        <v>0</v>
      </c>
      <c r="H483" s="157"/>
      <c r="I483" s="94" t="s">
        <v>693</v>
      </c>
      <c r="J483" s="94" t="str">
        <f>VLOOKUP(I483,Presupuesto!$B$11:$C$565,2,0)</f>
        <v>OTROS SERVICIOS TECNICOS Y PROFESIONALES</v>
      </c>
      <c r="K483" s="91" t="str">
        <f t="shared" si="15"/>
        <v>Posgrado</v>
      </c>
      <c r="L483" s="91" t="s">
        <v>385</v>
      </c>
    </row>
    <row r="484" spans="3:12" ht="15.75" thickBot="1">
      <c r="C484" s="165" t="s">
        <v>59</v>
      </c>
      <c r="D484" s="156"/>
      <c r="E484" s="147">
        <v>0</v>
      </c>
      <c r="F484" s="93">
        <v>0</v>
      </c>
      <c r="G484" s="90">
        <f>F484</f>
        <v>0</v>
      </c>
      <c r="H484" s="157"/>
      <c r="I484" s="94" t="s">
        <v>693</v>
      </c>
      <c r="J484" s="94" t="str">
        <f>VLOOKUP(I484,Presupuesto!$B$11:$C$565,2,0)</f>
        <v>OTROS SERVICIOS TECNICOS Y PROFESIONALES</v>
      </c>
      <c r="K484" s="91" t="str">
        <f t="shared" si="15"/>
        <v>Posgrado</v>
      </c>
      <c r="L484" s="91" t="s">
        <v>385</v>
      </c>
    </row>
    <row r="485" spans="3:12" ht="15.75" thickBot="1">
      <c r="C485" s="133" t="s">
        <v>61</v>
      </c>
      <c r="D485" s="192"/>
      <c r="E485" s="145">
        <v>12</v>
      </c>
      <c r="F485" s="111">
        <v>30000</v>
      </c>
      <c r="G485" s="106">
        <f>D485*E485*F485</f>
        <v>0</v>
      </c>
      <c r="H485" s="159"/>
      <c r="I485" s="107" t="s">
        <v>484</v>
      </c>
      <c r="J485" s="107" t="str">
        <f>VLOOKUP(I485,Presupuesto!$B$11:$C$565,2,0)</f>
        <v>SUELDOS Y SALARIOS PERMANENTES</v>
      </c>
      <c r="K485" s="91" t="str">
        <f t="shared" si="15"/>
        <v>Posgrado</v>
      </c>
      <c r="L485" s="91" t="s">
        <v>385</v>
      </c>
    </row>
    <row r="486" spans="3:12">
      <c r="C486" s="164" t="s">
        <v>58</v>
      </c>
      <c r="D486" s="162"/>
      <c r="E486" s="124">
        <v>0</v>
      </c>
      <c r="F486" s="112">
        <f>IF(E485=0,"",(G485/E485)/12*E485)</f>
        <v>0</v>
      </c>
      <c r="G486" s="113">
        <f>F486</f>
        <v>0</v>
      </c>
      <c r="H486" s="157"/>
      <c r="I486" s="94" t="s">
        <v>504</v>
      </c>
      <c r="J486" s="94" t="str">
        <f>VLOOKUP(I486,Presupuesto!$B$11:$C$565,2,0)</f>
        <v>AGUINALDO Y DECIMO CUARTO MES</v>
      </c>
      <c r="K486" s="91" t="str">
        <f t="shared" si="15"/>
        <v>Posgrado</v>
      </c>
      <c r="L486" s="91" t="s">
        <v>385</v>
      </c>
    </row>
    <row r="487" spans="3:12" ht="15.75" thickBot="1">
      <c r="C487" s="166" t="s">
        <v>59</v>
      </c>
      <c r="D487" s="155"/>
      <c r="E487" s="125">
        <v>0</v>
      </c>
      <c r="F487" s="98">
        <f>IF(E485&lt;6,"",((E485-6)/12)*(G485/E485))</f>
        <v>0</v>
      </c>
      <c r="G487" s="98">
        <f>F487</f>
        <v>0</v>
      </c>
      <c r="H487" s="155"/>
      <c r="I487" s="99" t="s">
        <v>507</v>
      </c>
      <c r="J487" s="117" t="str">
        <f>VLOOKUP(I487,Presupuesto!$B$11:$C$565,2,0)</f>
        <v>DECIMOCUARTO MES</v>
      </c>
      <c r="K487" s="99" t="str">
        <f t="shared" si="15"/>
        <v>Posgrado</v>
      </c>
      <c r="L487" s="117" t="s">
        <v>385</v>
      </c>
    </row>
    <row r="489" spans="3:12" ht="15.75" thickBot="1">
      <c r="K489" s="146"/>
    </row>
    <row r="490" spans="3:12" ht="15.75" thickBot="1">
      <c r="C490" s="68" t="s">
        <v>43</v>
      </c>
      <c r="D490" s="30">
        <f>SUM(G497:G547)</f>
        <v>0</v>
      </c>
      <c r="E490" s="86"/>
      <c r="F490" s="86"/>
      <c r="G490" s="86"/>
      <c r="H490" s="70"/>
      <c r="I490" s="70"/>
      <c r="J490" s="70"/>
      <c r="K490" s="146"/>
    </row>
    <row r="491" spans="3:12">
      <c r="D491" s="31"/>
      <c r="E491" s="86"/>
      <c r="F491" s="86"/>
      <c r="G491" s="86"/>
      <c r="H491" s="70"/>
      <c r="I491" s="70"/>
      <c r="J491" s="70"/>
      <c r="K491" s="146"/>
    </row>
    <row r="492" spans="3:12">
      <c r="D492" s="31"/>
      <c r="E492" s="86"/>
      <c r="F492" s="86"/>
      <c r="G492" s="86"/>
      <c r="H492" s="70"/>
      <c r="I492" s="70"/>
      <c r="J492" s="70"/>
      <c r="K492" s="146"/>
    </row>
    <row r="493" spans="3:12" ht="15.75">
      <c r="C493" s="195" t="s">
        <v>383</v>
      </c>
      <c r="D493" s="279"/>
      <c r="E493" s="86"/>
      <c r="F493" s="86"/>
      <c r="G493" s="86"/>
      <c r="H493" s="70"/>
      <c r="I493" s="70"/>
      <c r="J493" s="70"/>
      <c r="K493" s="146"/>
    </row>
    <row r="494" spans="3:12" ht="18.75">
      <c r="C494" s="197" t="e">
        <f>IFERROR(VLOOKUP(D493,#REF!,2,FALSE),IFERROR(VLOOKUP(D493,'2. Investigación Científica'!$E:$F,2,FALSE),IFERROR(VLOOKUP(D493,#REF!,2,FALSE),IFERROR(VLOOKUP(D493,#REF!,2,FALSE),IFERROR(VLOOKUP(D493,#REF!,2,FALSE),IFERROR(VLOOKUP(D493,'11. Gestion Administrativa'!$E:$F,2,FALSE),IFERROR(VLOOKUP(D493,#REF!,2,FALSE),IFERROR(VLOOKUP(D493,#REF!,2,FALSE),IFERROR(VLOOKUP(D493,#REF!,2,FALSE),IFERROR(VLOOKUP(D493,#REF!,2,FALSE),IFERROR(VLOOKUP(D493,#REF!,2,FALSE),IFERROR(VLOOKUP(D493,#REF!,2,FALSE),IFERROR(VLOOKUP(D493,#REF!,2,FALSE),IFERROR(VLOOKUP(D493,#REF!,2,FALSE),IFERROR(VLOOKUP(D493,#REF!,2,FALSE),IFERROR(VLOOKUP(D493,#REF!,2,FALSE),VLOOKUP(D493,#REF!,2,0)))))))))))))))))</f>
        <v>#REF!</v>
      </c>
      <c r="D494" s="31"/>
      <c r="E494" s="86"/>
      <c r="F494" s="86"/>
      <c r="G494" s="86"/>
      <c r="H494" s="70"/>
      <c r="I494" s="70"/>
      <c r="J494" s="70"/>
      <c r="K494" s="146"/>
    </row>
    <row r="495" spans="3:12" ht="15.75" thickBot="1">
      <c r="C495" s="170"/>
      <c r="D495" s="31"/>
      <c r="E495" s="86"/>
      <c r="F495" s="86"/>
      <c r="G495" s="86"/>
      <c r="H495" s="70"/>
      <c r="I495" s="70"/>
      <c r="J495" s="70"/>
      <c r="K495" s="146"/>
    </row>
    <row r="496" spans="3:12" ht="30.75" thickBot="1">
      <c r="C496" s="127" t="s">
        <v>44</v>
      </c>
      <c r="D496" s="131" t="s">
        <v>55</v>
      </c>
      <c r="E496" s="163" t="s">
        <v>56</v>
      </c>
      <c r="F496" s="131" t="s">
        <v>57</v>
      </c>
      <c r="G496" s="128" t="s">
        <v>27</v>
      </c>
      <c r="H496" s="126" t="s">
        <v>122</v>
      </c>
      <c r="I496" s="129" t="s">
        <v>46</v>
      </c>
      <c r="J496" s="129" t="s">
        <v>123</v>
      </c>
      <c r="K496" s="129" t="s">
        <v>401</v>
      </c>
      <c r="L496" s="129" t="s">
        <v>402</v>
      </c>
    </row>
    <row r="497" spans="3:12" ht="15.75" thickBot="1">
      <c r="C497" s="130" t="s">
        <v>470</v>
      </c>
      <c r="D497" s="192"/>
      <c r="E497" s="145">
        <v>12</v>
      </c>
      <c r="F497" s="253">
        <f>HLOOKUP($C497,$BZ$2:$CM$3,2,0)</f>
        <v>43674.39</v>
      </c>
      <c r="G497" s="106">
        <f>D497*E497*F497</f>
        <v>0</v>
      </c>
      <c r="H497" s="159"/>
      <c r="I497" s="107" t="s">
        <v>484</v>
      </c>
      <c r="J497" s="107" t="str">
        <f>VLOOKUP(I497,Presupuesto!$B$11:$C$565,2,0)</f>
        <v>SUELDOS Y SALARIOS PERMANENTES</v>
      </c>
      <c r="K497" s="205" t="s">
        <v>1359</v>
      </c>
      <c r="L497" s="91" t="s">
        <v>385</v>
      </c>
    </row>
    <row r="498" spans="3:12">
      <c r="C498" s="164" t="s">
        <v>58</v>
      </c>
      <c r="D498" s="156"/>
      <c r="E498" s="147">
        <v>0</v>
      </c>
      <c r="F498" s="93">
        <f>IF(E497=0,"",(G497/E497)/12*E497)</f>
        <v>0</v>
      </c>
      <c r="G498" s="90">
        <f>F498</f>
        <v>0</v>
      </c>
      <c r="H498" s="157"/>
      <c r="I498" s="109" t="s">
        <v>504</v>
      </c>
      <c r="J498" s="109" t="str">
        <f>VLOOKUP(I498,Presupuesto!$B$11:$C$565,2,0)</f>
        <v>AGUINALDO Y DECIMO CUARTO MES</v>
      </c>
      <c r="K498" s="91" t="str">
        <f t="shared" ref="K498:K529" si="16">$K$497</f>
        <v>Posgrado</v>
      </c>
      <c r="L498" s="91" t="s">
        <v>403</v>
      </c>
    </row>
    <row r="499" spans="3:12" ht="15.75" thickBot="1">
      <c r="C499" s="165" t="s">
        <v>59</v>
      </c>
      <c r="D499" s="156"/>
      <c r="E499" s="147">
        <v>0</v>
      </c>
      <c r="F499" s="110">
        <f>IF(E497&lt;6,"",((E497-6)/12)*(G497/E497))</f>
        <v>0</v>
      </c>
      <c r="G499" s="90">
        <f>F499</f>
        <v>0</v>
      </c>
      <c r="H499" s="157"/>
      <c r="I499" s="94" t="s">
        <v>507</v>
      </c>
      <c r="J499" s="94" t="str">
        <f>VLOOKUP(I499,Presupuesto!$B$11:$C$565,2,0)</f>
        <v>DECIMOCUARTO MES</v>
      </c>
      <c r="K499" s="91" t="str">
        <f t="shared" si="16"/>
        <v>Posgrado</v>
      </c>
      <c r="L499" s="91" t="s">
        <v>386</v>
      </c>
    </row>
    <row r="500" spans="3:12" ht="15.75" thickBot="1">
      <c r="C500" s="130" t="s">
        <v>471</v>
      </c>
      <c r="D500" s="192"/>
      <c r="E500" s="145">
        <v>12</v>
      </c>
      <c r="F500" s="253">
        <f>HLOOKUP($C500,$BZ$2:$CM$3,2,0)</f>
        <v>39703.99</v>
      </c>
      <c r="G500" s="106">
        <f>D500*E500*F500</f>
        <v>0</v>
      </c>
      <c r="H500" s="159"/>
      <c r="I500" s="107" t="s">
        <v>484</v>
      </c>
      <c r="J500" s="107" t="str">
        <f>VLOOKUP(I500,Presupuesto!$B$11:$C$565,2,0)</f>
        <v>SUELDOS Y SALARIOS PERMANENTES</v>
      </c>
      <c r="K500" s="91" t="str">
        <f t="shared" si="16"/>
        <v>Posgrado</v>
      </c>
      <c r="L500" s="91" t="s">
        <v>386</v>
      </c>
    </row>
    <row r="501" spans="3:12">
      <c r="C501" s="164" t="s">
        <v>58</v>
      </c>
      <c r="D501" s="156"/>
      <c r="E501" s="147">
        <v>0</v>
      </c>
      <c r="F501" s="93">
        <f>IF(E500=0,"",(G500/E500)/12*E500)</f>
        <v>0</v>
      </c>
      <c r="G501" s="90">
        <f>F501</f>
        <v>0</v>
      </c>
      <c r="H501" s="157"/>
      <c r="I501" s="109" t="s">
        <v>504</v>
      </c>
      <c r="J501" s="109" t="str">
        <f>VLOOKUP(I501,Presupuesto!$B$11:$C$565,2,0)</f>
        <v>AGUINALDO Y DECIMO CUARTO MES</v>
      </c>
      <c r="K501" s="91" t="str">
        <f t="shared" si="16"/>
        <v>Posgrado</v>
      </c>
      <c r="L501" s="91" t="s">
        <v>386</v>
      </c>
    </row>
    <row r="502" spans="3:12" ht="15.75" thickBot="1">
      <c r="C502" s="165" t="s">
        <v>59</v>
      </c>
      <c r="D502" s="156"/>
      <c r="E502" s="147">
        <v>0</v>
      </c>
      <c r="F502" s="110">
        <f>IF(E500&lt;6,"",((E500-6)/12)*(G500/E500))</f>
        <v>0</v>
      </c>
      <c r="G502" s="90">
        <f>F502</f>
        <v>0</v>
      </c>
      <c r="H502" s="157"/>
      <c r="I502" s="94" t="s">
        <v>507</v>
      </c>
      <c r="J502" s="94" t="str">
        <f>VLOOKUP(I502,Presupuesto!$B$11:$C$565,2,0)</f>
        <v>DECIMOCUARTO MES</v>
      </c>
      <c r="K502" s="91" t="str">
        <f t="shared" si="16"/>
        <v>Posgrado</v>
      </c>
      <c r="L502" s="91" t="s">
        <v>386</v>
      </c>
    </row>
    <row r="503" spans="3:12" ht="15.75" thickBot="1">
      <c r="C503" s="130" t="s">
        <v>472</v>
      </c>
      <c r="D503" s="192"/>
      <c r="E503" s="145">
        <v>12</v>
      </c>
      <c r="F503" s="253">
        <f>HLOOKUP($C503,$BZ$2:$CM$3,2,0)</f>
        <v>35733.589999999997</v>
      </c>
      <c r="G503" s="106">
        <f>D503*E503*F503</f>
        <v>0</v>
      </c>
      <c r="H503" s="159"/>
      <c r="I503" s="107" t="s">
        <v>484</v>
      </c>
      <c r="J503" s="107" t="str">
        <f>VLOOKUP(I503,Presupuesto!$B$11:$C$565,2,0)</f>
        <v>SUELDOS Y SALARIOS PERMANENTES</v>
      </c>
      <c r="K503" s="91" t="str">
        <f t="shared" si="16"/>
        <v>Posgrado</v>
      </c>
      <c r="L503" s="91" t="s">
        <v>386</v>
      </c>
    </row>
    <row r="504" spans="3:12">
      <c r="C504" s="164" t="s">
        <v>58</v>
      </c>
      <c r="D504" s="156"/>
      <c r="E504" s="147">
        <v>0</v>
      </c>
      <c r="F504" s="93">
        <f>IF(E503=0,"",(G503/E503)/12*E503)</f>
        <v>0</v>
      </c>
      <c r="G504" s="90">
        <f>F504</f>
        <v>0</v>
      </c>
      <c r="H504" s="157"/>
      <c r="I504" s="109" t="s">
        <v>504</v>
      </c>
      <c r="J504" s="109" t="str">
        <f>VLOOKUP(I504,Presupuesto!$B$11:$C$565,2,0)</f>
        <v>AGUINALDO Y DECIMO CUARTO MES</v>
      </c>
      <c r="K504" s="91" t="str">
        <f t="shared" si="16"/>
        <v>Posgrado</v>
      </c>
      <c r="L504" s="91" t="s">
        <v>386</v>
      </c>
    </row>
    <row r="505" spans="3:12" ht="15.75" thickBot="1">
      <c r="C505" s="165" t="s">
        <v>59</v>
      </c>
      <c r="D505" s="156"/>
      <c r="E505" s="147">
        <v>0</v>
      </c>
      <c r="F505" s="110">
        <f>IF(E503&lt;6,"",((E503-6)/12)*(G503/E503))</f>
        <v>0</v>
      </c>
      <c r="G505" s="90">
        <f>F505</f>
        <v>0</v>
      </c>
      <c r="H505" s="157"/>
      <c r="I505" s="94" t="s">
        <v>507</v>
      </c>
      <c r="J505" s="94" t="str">
        <f>VLOOKUP(I505,Presupuesto!$B$11:$C$565,2,0)</f>
        <v>DECIMOCUARTO MES</v>
      </c>
      <c r="K505" s="91" t="str">
        <f t="shared" si="16"/>
        <v>Posgrado</v>
      </c>
      <c r="L505" s="91" t="s">
        <v>386</v>
      </c>
    </row>
    <row r="506" spans="3:12" ht="15.75" thickBot="1">
      <c r="C506" s="130" t="s">
        <v>473</v>
      </c>
      <c r="D506" s="192"/>
      <c r="E506" s="145">
        <v>12</v>
      </c>
      <c r="F506" s="253">
        <f>HLOOKUP($C506,$BZ$2:$CM$3,2,0)</f>
        <v>31763.19</v>
      </c>
      <c r="G506" s="106">
        <f>D506*E506*F506</f>
        <v>0</v>
      </c>
      <c r="H506" s="159"/>
      <c r="I506" s="107" t="s">
        <v>484</v>
      </c>
      <c r="J506" s="107" t="str">
        <f>VLOOKUP(I506,Presupuesto!$B$11:$C$565,2,0)</f>
        <v>SUELDOS Y SALARIOS PERMANENTES</v>
      </c>
      <c r="K506" s="91" t="str">
        <f t="shared" si="16"/>
        <v>Posgrado</v>
      </c>
      <c r="L506" s="91" t="s">
        <v>386</v>
      </c>
    </row>
    <row r="507" spans="3:12">
      <c r="C507" s="164" t="s">
        <v>58</v>
      </c>
      <c r="D507" s="156"/>
      <c r="E507" s="147">
        <v>0</v>
      </c>
      <c r="F507" s="93">
        <f>IF(E506=0,"",(G506/E506)/12*E506)</f>
        <v>0</v>
      </c>
      <c r="G507" s="90">
        <f>F507</f>
        <v>0</v>
      </c>
      <c r="H507" s="157"/>
      <c r="I507" s="109" t="s">
        <v>504</v>
      </c>
      <c r="J507" s="109" t="str">
        <f>VLOOKUP(I507,Presupuesto!$B$11:$C$565,2,0)</f>
        <v>AGUINALDO Y DECIMO CUARTO MES</v>
      </c>
      <c r="K507" s="91" t="str">
        <f t="shared" si="16"/>
        <v>Posgrado</v>
      </c>
      <c r="L507" s="91" t="s">
        <v>386</v>
      </c>
    </row>
    <row r="508" spans="3:12" ht="15.75" thickBot="1">
      <c r="C508" s="165" t="s">
        <v>59</v>
      </c>
      <c r="D508" s="156"/>
      <c r="E508" s="147">
        <v>0</v>
      </c>
      <c r="F508" s="110">
        <f>IF(E506&lt;6,"",((E506-6)/12)*(G506/E506))</f>
        <v>0</v>
      </c>
      <c r="G508" s="90">
        <f>F508</f>
        <v>0</v>
      </c>
      <c r="H508" s="157"/>
      <c r="I508" s="94" t="s">
        <v>507</v>
      </c>
      <c r="J508" s="94" t="str">
        <f>VLOOKUP(I508,Presupuesto!$B$11:$C$565,2,0)</f>
        <v>DECIMOCUARTO MES</v>
      </c>
      <c r="K508" s="91" t="str">
        <f t="shared" si="16"/>
        <v>Posgrado</v>
      </c>
      <c r="L508" s="91" t="s">
        <v>386</v>
      </c>
    </row>
    <row r="509" spans="3:12" ht="15.75" thickBot="1">
      <c r="C509" s="130" t="s">
        <v>474</v>
      </c>
      <c r="D509" s="192"/>
      <c r="E509" s="145">
        <v>12</v>
      </c>
      <c r="F509" s="253">
        <f>HLOOKUP($C509,$BZ$2:$CM$3,2,0)</f>
        <v>29777.99</v>
      </c>
      <c r="G509" s="106">
        <f>D509*E509*F509</f>
        <v>0</v>
      </c>
      <c r="H509" s="159"/>
      <c r="I509" s="107" t="s">
        <v>484</v>
      </c>
      <c r="J509" s="107" t="str">
        <f>VLOOKUP(I509,Presupuesto!$B$11:$C$565,2,0)</f>
        <v>SUELDOS Y SALARIOS PERMANENTES</v>
      </c>
      <c r="K509" s="91" t="str">
        <f t="shared" si="16"/>
        <v>Posgrado</v>
      </c>
      <c r="L509" s="91" t="s">
        <v>386</v>
      </c>
    </row>
    <row r="510" spans="3:12">
      <c r="C510" s="164" t="s">
        <v>58</v>
      </c>
      <c r="D510" s="156"/>
      <c r="E510" s="147">
        <v>0</v>
      </c>
      <c r="F510" s="93">
        <f>IF(E509=0,"",(G509/E509)/12*E509)</f>
        <v>0</v>
      </c>
      <c r="G510" s="90">
        <f>F510</f>
        <v>0</v>
      </c>
      <c r="H510" s="157"/>
      <c r="I510" s="109" t="s">
        <v>504</v>
      </c>
      <c r="J510" s="109" t="str">
        <f>VLOOKUP(I510,Presupuesto!$B$11:$C$565,2,0)</f>
        <v>AGUINALDO Y DECIMO CUARTO MES</v>
      </c>
      <c r="K510" s="91" t="str">
        <f t="shared" si="16"/>
        <v>Posgrado</v>
      </c>
      <c r="L510" s="91" t="s">
        <v>386</v>
      </c>
    </row>
    <row r="511" spans="3:12" ht="15.75" thickBot="1">
      <c r="C511" s="165" t="s">
        <v>59</v>
      </c>
      <c r="D511" s="156"/>
      <c r="E511" s="147">
        <v>0</v>
      </c>
      <c r="F511" s="110">
        <f>IF(E509&lt;6,"",((E509-6)/12)*(G509/E509))</f>
        <v>0</v>
      </c>
      <c r="G511" s="90">
        <f>F511</f>
        <v>0</v>
      </c>
      <c r="H511" s="157"/>
      <c r="I511" s="94" t="s">
        <v>507</v>
      </c>
      <c r="J511" s="94" t="str">
        <f>VLOOKUP(I511,Presupuesto!$B$11:$C$565,2,0)</f>
        <v>DECIMOCUARTO MES</v>
      </c>
      <c r="K511" s="91" t="str">
        <f t="shared" si="16"/>
        <v>Posgrado</v>
      </c>
      <c r="L511" s="91" t="s">
        <v>386</v>
      </c>
    </row>
    <row r="512" spans="3:12" ht="15.75" thickBot="1">
      <c r="C512" s="130" t="s">
        <v>475</v>
      </c>
      <c r="D512" s="192"/>
      <c r="E512" s="145">
        <v>12</v>
      </c>
      <c r="F512" s="253">
        <f>HLOOKUP($C512,$BZ$2:$CM$3,2,0)</f>
        <v>27792.79</v>
      </c>
      <c r="G512" s="106">
        <f>D512*E512*F512</f>
        <v>0</v>
      </c>
      <c r="H512" s="159"/>
      <c r="I512" s="107" t="s">
        <v>484</v>
      </c>
      <c r="J512" s="107" t="str">
        <f>VLOOKUP(I512,Presupuesto!$B$11:$C$565,2,0)</f>
        <v>SUELDOS Y SALARIOS PERMANENTES</v>
      </c>
      <c r="K512" s="91" t="str">
        <f t="shared" si="16"/>
        <v>Posgrado</v>
      </c>
      <c r="L512" s="91" t="s">
        <v>386</v>
      </c>
    </row>
    <row r="513" spans="3:12">
      <c r="C513" s="164" t="s">
        <v>58</v>
      </c>
      <c r="D513" s="156"/>
      <c r="E513" s="147">
        <v>0</v>
      </c>
      <c r="F513" s="93">
        <f>IF(E512=0,"",(G512/E512)/12*E512)</f>
        <v>0</v>
      </c>
      <c r="G513" s="90">
        <f>F513</f>
        <v>0</v>
      </c>
      <c r="H513" s="157"/>
      <c r="I513" s="109" t="s">
        <v>504</v>
      </c>
      <c r="J513" s="109" t="str">
        <f>VLOOKUP(I513,Presupuesto!$B$11:$C$565,2,0)</f>
        <v>AGUINALDO Y DECIMO CUARTO MES</v>
      </c>
      <c r="K513" s="91" t="str">
        <f t="shared" si="16"/>
        <v>Posgrado</v>
      </c>
      <c r="L513" s="91" t="s">
        <v>386</v>
      </c>
    </row>
    <row r="514" spans="3:12" ht="15.75" thickBot="1">
      <c r="C514" s="165" t="s">
        <v>59</v>
      </c>
      <c r="D514" s="156"/>
      <c r="E514" s="147">
        <v>0</v>
      </c>
      <c r="F514" s="110">
        <f>IF(E512&lt;6,"",((E512-6)/12)*(G512/E512))</f>
        <v>0</v>
      </c>
      <c r="G514" s="90">
        <f>F514</f>
        <v>0</v>
      </c>
      <c r="H514" s="157"/>
      <c r="I514" s="94" t="s">
        <v>507</v>
      </c>
      <c r="J514" s="94" t="str">
        <f>VLOOKUP(I514,Presupuesto!$B$11:$C$565,2,0)</f>
        <v>DECIMOCUARTO MES</v>
      </c>
      <c r="K514" s="91" t="str">
        <f t="shared" si="16"/>
        <v>Posgrado</v>
      </c>
      <c r="L514" s="91" t="s">
        <v>386</v>
      </c>
    </row>
    <row r="515" spans="3:12" ht="15.75" thickBot="1">
      <c r="C515" s="130" t="s">
        <v>476</v>
      </c>
      <c r="D515" s="192"/>
      <c r="E515" s="145">
        <v>12</v>
      </c>
      <c r="F515" s="253">
        <f>HLOOKUP($C515,$BZ$2:$CM$3,2,0)</f>
        <v>18859.39</v>
      </c>
      <c r="G515" s="106">
        <f>D515*E515*F515</f>
        <v>0</v>
      </c>
      <c r="H515" s="159"/>
      <c r="I515" s="107" t="s">
        <v>484</v>
      </c>
      <c r="J515" s="107" t="str">
        <f>VLOOKUP(I515,Presupuesto!$B$11:$C$565,2,0)</f>
        <v>SUELDOS Y SALARIOS PERMANENTES</v>
      </c>
      <c r="K515" s="91" t="str">
        <f t="shared" si="16"/>
        <v>Posgrado</v>
      </c>
      <c r="L515" s="91" t="s">
        <v>386</v>
      </c>
    </row>
    <row r="516" spans="3:12">
      <c r="C516" s="164" t="s">
        <v>58</v>
      </c>
      <c r="D516" s="156"/>
      <c r="E516" s="147">
        <v>0</v>
      </c>
      <c r="F516" s="93">
        <f>IF(E515=0,"",(G515/E515)/12*E515)</f>
        <v>0</v>
      </c>
      <c r="G516" s="90">
        <f>F516</f>
        <v>0</v>
      </c>
      <c r="H516" s="157"/>
      <c r="I516" s="109" t="s">
        <v>504</v>
      </c>
      <c r="J516" s="109" t="str">
        <f>VLOOKUP(I516,Presupuesto!$B$11:$C$565,2,0)</f>
        <v>AGUINALDO Y DECIMO CUARTO MES</v>
      </c>
      <c r="K516" s="91" t="str">
        <f t="shared" si="16"/>
        <v>Posgrado</v>
      </c>
      <c r="L516" s="91" t="s">
        <v>386</v>
      </c>
    </row>
    <row r="517" spans="3:12" ht="15.75" thickBot="1">
      <c r="C517" s="165" t="s">
        <v>59</v>
      </c>
      <c r="D517" s="156"/>
      <c r="E517" s="147">
        <v>0</v>
      </c>
      <c r="F517" s="110">
        <f>IF(E515&lt;6,"",((E515-6)/12)*(G515/E515))</f>
        <v>0</v>
      </c>
      <c r="G517" s="90">
        <f>F517</f>
        <v>0</v>
      </c>
      <c r="H517" s="157"/>
      <c r="I517" s="94" t="s">
        <v>507</v>
      </c>
      <c r="J517" s="94" t="str">
        <f>VLOOKUP(I517,Presupuesto!$B$11:$C$565,2,0)</f>
        <v>DECIMOCUARTO MES</v>
      </c>
      <c r="K517" s="91" t="str">
        <f t="shared" si="16"/>
        <v>Posgrado</v>
      </c>
      <c r="L517" s="91" t="s">
        <v>386</v>
      </c>
    </row>
    <row r="518" spans="3:12" ht="15.75" thickBot="1">
      <c r="C518" s="130" t="s">
        <v>477</v>
      </c>
      <c r="D518" s="192"/>
      <c r="E518" s="145">
        <v>12</v>
      </c>
      <c r="F518" s="253">
        <f>HLOOKUP($C518,$BZ$2:$CM$3,2,0)</f>
        <v>17866.8</v>
      </c>
      <c r="G518" s="106">
        <f>D518*E518*F518</f>
        <v>0</v>
      </c>
      <c r="H518" s="159"/>
      <c r="I518" s="107" t="s">
        <v>484</v>
      </c>
      <c r="J518" s="107" t="str">
        <f>VLOOKUP(I518,Presupuesto!$B$11:$C$565,2,0)</f>
        <v>SUELDOS Y SALARIOS PERMANENTES</v>
      </c>
      <c r="K518" s="91" t="str">
        <f t="shared" si="16"/>
        <v>Posgrado</v>
      </c>
      <c r="L518" s="91" t="s">
        <v>386</v>
      </c>
    </row>
    <row r="519" spans="3:12">
      <c r="C519" s="164" t="s">
        <v>58</v>
      </c>
      <c r="D519" s="156"/>
      <c r="E519" s="147">
        <v>0</v>
      </c>
      <c r="F519" s="93">
        <f>IF(E518=0,"",(G518/E518)/12*E518)</f>
        <v>0</v>
      </c>
      <c r="G519" s="90">
        <f>F519</f>
        <v>0</v>
      </c>
      <c r="H519" s="157"/>
      <c r="I519" s="109" t="s">
        <v>504</v>
      </c>
      <c r="J519" s="109" t="str">
        <f>VLOOKUP(I519,Presupuesto!$B$11:$C$565,2,0)</f>
        <v>AGUINALDO Y DECIMO CUARTO MES</v>
      </c>
      <c r="K519" s="91" t="str">
        <f t="shared" si="16"/>
        <v>Posgrado</v>
      </c>
      <c r="L519" s="91" t="s">
        <v>386</v>
      </c>
    </row>
    <row r="520" spans="3:12" ht="15.75" thickBot="1">
      <c r="C520" s="165" t="s">
        <v>59</v>
      </c>
      <c r="D520" s="156"/>
      <c r="E520" s="147">
        <v>0</v>
      </c>
      <c r="F520" s="110">
        <f>IF(E518&lt;6,"",((E518-6)/12)*(G518/E518))</f>
        <v>0</v>
      </c>
      <c r="G520" s="90">
        <f>F520</f>
        <v>0</v>
      </c>
      <c r="H520" s="157"/>
      <c r="I520" s="94" t="s">
        <v>507</v>
      </c>
      <c r="J520" s="94" t="str">
        <f>VLOOKUP(I520,Presupuesto!$B$11:$C$565,2,0)</f>
        <v>DECIMOCUARTO MES</v>
      </c>
      <c r="K520" s="91" t="str">
        <f t="shared" si="16"/>
        <v>Posgrado</v>
      </c>
      <c r="L520" s="91" t="s">
        <v>386</v>
      </c>
    </row>
    <row r="521" spans="3:12" ht="15.75" thickBot="1">
      <c r="C521" s="130" t="s">
        <v>478</v>
      </c>
      <c r="D521" s="192"/>
      <c r="E521" s="145">
        <v>12</v>
      </c>
      <c r="F521" s="253">
        <f>HLOOKUP($C521,$BZ$2:$CM$3,2,0)</f>
        <v>13896.4</v>
      </c>
      <c r="G521" s="106">
        <f>D521*E521*F521</f>
        <v>0</v>
      </c>
      <c r="H521" s="159"/>
      <c r="I521" s="107" t="s">
        <v>484</v>
      </c>
      <c r="J521" s="107" t="str">
        <f>VLOOKUP(I521,Presupuesto!$B$11:$C$565,2,0)</f>
        <v>SUELDOS Y SALARIOS PERMANENTES</v>
      </c>
      <c r="K521" s="91" t="str">
        <f t="shared" si="16"/>
        <v>Posgrado</v>
      </c>
      <c r="L521" s="91" t="s">
        <v>386</v>
      </c>
    </row>
    <row r="522" spans="3:12">
      <c r="C522" s="164" t="s">
        <v>58</v>
      </c>
      <c r="D522" s="156"/>
      <c r="E522" s="147">
        <v>0</v>
      </c>
      <c r="F522" s="93">
        <f>IF(E521=0,"",(G521/E521)/12*E521)</f>
        <v>0</v>
      </c>
      <c r="G522" s="90">
        <f>F522</f>
        <v>0</v>
      </c>
      <c r="H522" s="157"/>
      <c r="I522" s="109" t="s">
        <v>504</v>
      </c>
      <c r="J522" s="109" t="str">
        <f>VLOOKUP(I522,Presupuesto!$B$11:$C$565,2,0)</f>
        <v>AGUINALDO Y DECIMO CUARTO MES</v>
      </c>
      <c r="K522" s="91" t="str">
        <f t="shared" si="16"/>
        <v>Posgrado</v>
      </c>
      <c r="L522" s="91" t="s">
        <v>386</v>
      </c>
    </row>
    <row r="523" spans="3:12" ht="15.75" thickBot="1">
      <c r="C523" s="165" t="s">
        <v>59</v>
      </c>
      <c r="D523" s="156"/>
      <c r="E523" s="147">
        <v>0</v>
      </c>
      <c r="F523" s="110">
        <f>IF(E521&lt;6,"",((E521-6)/12)*(G521/E521))</f>
        <v>0</v>
      </c>
      <c r="G523" s="90">
        <f>F523</f>
        <v>0</v>
      </c>
      <c r="H523" s="157"/>
      <c r="I523" s="94" t="s">
        <v>507</v>
      </c>
      <c r="J523" s="94" t="str">
        <f>VLOOKUP(I523,Presupuesto!$B$11:$C$565,2,0)</f>
        <v>DECIMOCUARTO MES</v>
      </c>
      <c r="K523" s="91" t="str">
        <f t="shared" si="16"/>
        <v>Posgrado</v>
      </c>
      <c r="L523" s="91" t="s">
        <v>386</v>
      </c>
    </row>
    <row r="524" spans="3:12" ht="15.75" thickBot="1">
      <c r="C524" s="130" t="s">
        <v>479</v>
      </c>
      <c r="D524" s="192"/>
      <c r="E524" s="145">
        <v>12</v>
      </c>
      <c r="F524" s="253">
        <f>HLOOKUP($C524,$BZ$2:$CM$3,2,0)</f>
        <v>15004.09</v>
      </c>
      <c r="G524" s="106">
        <f>D524*E524*F524</f>
        <v>0</v>
      </c>
      <c r="H524" s="159"/>
      <c r="I524" s="107" t="s">
        <v>484</v>
      </c>
      <c r="J524" s="107" t="str">
        <f>VLOOKUP(I524,Presupuesto!$B$11:$C$565,2,0)</f>
        <v>SUELDOS Y SALARIOS PERMANENTES</v>
      </c>
      <c r="K524" s="91" t="str">
        <f t="shared" si="16"/>
        <v>Posgrado</v>
      </c>
      <c r="L524" s="91" t="s">
        <v>386</v>
      </c>
    </row>
    <row r="525" spans="3:12">
      <c r="C525" s="164" t="s">
        <v>58</v>
      </c>
      <c r="D525" s="156"/>
      <c r="E525" s="147">
        <v>0</v>
      </c>
      <c r="F525" s="93">
        <f>IF(E524=0,"",(G524/E524)/12*E524)</f>
        <v>0</v>
      </c>
      <c r="G525" s="90">
        <f>F525</f>
        <v>0</v>
      </c>
      <c r="H525" s="157"/>
      <c r="I525" s="109" t="s">
        <v>504</v>
      </c>
      <c r="J525" s="109" t="str">
        <f>VLOOKUP(I525,Presupuesto!$B$11:$C$565,2,0)</f>
        <v>AGUINALDO Y DECIMO CUARTO MES</v>
      </c>
      <c r="K525" s="91" t="str">
        <f t="shared" si="16"/>
        <v>Posgrado</v>
      </c>
      <c r="L525" s="91" t="s">
        <v>386</v>
      </c>
    </row>
    <row r="526" spans="3:12" ht="15.75" thickBot="1">
      <c r="C526" s="165" t="s">
        <v>59</v>
      </c>
      <c r="D526" s="156"/>
      <c r="E526" s="147">
        <v>0</v>
      </c>
      <c r="F526" s="110">
        <f>IF(E524&lt;6,"",((E524-6)/12)*(G524/E524))</f>
        <v>0</v>
      </c>
      <c r="G526" s="90">
        <f>F526</f>
        <v>0</v>
      </c>
      <c r="H526" s="157"/>
      <c r="I526" s="94" t="s">
        <v>507</v>
      </c>
      <c r="J526" s="94" t="str">
        <f>VLOOKUP(I526,Presupuesto!$B$11:$C$565,2,0)</f>
        <v>DECIMOCUARTO MES</v>
      </c>
      <c r="K526" s="91" t="str">
        <f t="shared" si="16"/>
        <v>Posgrado</v>
      </c>
      <c r="L526" s="91" t="s">
        <v>386</v>
      </c>
    </row>
    <row r="527" spans="3:12" ht="15.75" thickBot="1">
      <c r="C527" s="130" t="s">
        <v>480</v>
      </c>
      <c r="D527" s="192"/>
      <c r="E527" s="145">
        <v>12</v>
      </c>
      <c r="F527" s="253">
        <f>HLOOKUP($C527,$BZ$2:$CM$3,2,0)</f>
        <v>13238.9</v>
      </c>
      <c r="G527" s="106">
        <f>D527*E527*F527</f>
        <v>0</v>
      </c>
      <c r="H527" s="159"/>
      <c r="I527" s="107" t="s">
        <v>484</v>
      </c>
      <c r="J527" s="107" t="str">
        <f>VLOOKUP(I527,Presupuesto!$B$11:$C$565,2,0)</f>
        <v>SUELDOS Y SALARIOS PERMANENTES</v>
      </c>
      <c r="K527" s="91" t="str">
        <f t="shared" si="16"/>
        <v>Posgrado</v>
      </c>
      <c r="L527" s="91" t="s">
        <v>386</v>
      </c>
    </row>
    <row r="528" spans="3:12">
      <c r="C528" s="164" t="s">
        <v>58</v>
      </c>
      <c r="D528" s="156"/>
      <c r="E528" s="147">
        <v>0</v>
      </c>
      <c r="F528" s="93">
        <f>IF(E527=0,"",(G527/E527)/12*E527)</f>
        <v>0</v>
      </c>
      <c r="G528" s="90">
        <f>F528</f>
        <v>0</v>
      </c>
      <c r="H528" s="157"/>
      <c r="I528" s="109" t="s">
        <v>504</v>
      </c>
      <c r="J528" s="109" t="str">
        <f>VLOOKUP(I528,Presupuesto!$B$11:$C$565,2,0)</f>
        <v>AGUINALDO Y DECIMO CUARTO MES</v>
      </c>
      <c r="K528" s="91" t="str">
        <f t="shared" si="16"/>
        <v>Posgrado</v>
      </c>
      <c r="L528" s="91" t="s">
        <v>386</v>
      </c>
    </row>
    <row r="529" spans="3:12" ht="15.75" thickBot="1">
      <c r="C529" s="165" t="s">
        <v>59</v>
      </c>
      <c r="D529" s="156"/>
      <c r="E529" s="147">
        <v>0</v>
      </c>
      <c r="F529" s="110">
        <f>IF(E527&lt;6,"",((E527-6)/12)*(G527/E527))</f>
        <v>0</v>
      </c>
      <c r="G529" s="90">
        <f>F529</f>
        <v>0</v>
      </c>
      <c r="H529" s="157"/>
      <c r="I529" s="94" t="s">
        <v>507</v>
      </c>
      <c r="J529" s="94" t="str">
        <f>VLOOKUP(I529,Presupuesto!$B$11:$C$565,2,0)</f>
        <v>DECIMOCUARTO MES</v>
      </c>
      <c r="K529" s="91" t="str">
        <f t="shared" si="16"/>
        <v>Posgrado</v>
      </c>
      <c r="L529" s="91" t="s">
        <v>386</v>
      </c>
    </row>
    <row r="530" spans="3:12" ht="15.75" thickBot="1">
      <c r="C530" s="130" t="s">
        <v>481</v>
      </c>
      <c r="D530" s="192"/>
      <c r="E530" s="145">
        <v>12</v>
      </c>
      <c r="F530" s="253">
        <f>HLOOKUP($C530,$BZ$2:$CM$3,2,0)</f>
        <v>12356.31</v>
      </c>
      <c r="G530" s="106">
        <f>D530*E530*F530</f>
        <v>0</v>
      </c>
      <c r="H530" s="159"/>
      <c r="I530" s="107" t="s">
        <v>484</v>
      </c>
      <c r="J530" s="107" t="str">
        <f>VLOOKUP(I530,Presupuesto!$B$11:$C$565,2,0)</f>
        <v>SUELDOS Y SALARIOS PERMANENTES</v>
      </c>
      <c r="K530" s="91" t="str">
        <f t="shared" ref="K530:K547" si="17">$K$497</f>
        <v>Posgrado</v>
      </c>
      <c r="L530" s="91" t="s">
        <v>386</v>
      </c>
    </row>
    <row r="531" spans="3:12">
      <c r="C531" s="164" t="s">
        <v>58</v>
      </c>
      <c r="D531" s="156"/>
      <c r="E531" s="147">
        <v>0</v>
      </c>
      <c r="F531" s="93">
        <f>IF(E530=0,"",(G530/E530)/12*E530)</f>
        <v>0</v>
      </c>
      <c r="G531" s="90">
        <f>F531</f>
        <v>0</v>
      </c>
      <c r="H531" s="157"/>
      <c r="I531" s="109" t="s">
        <v>504</v>
      </c>
      <c r="J531" s="109" t="str">
        <f>VLOOKUP(I531,Presupuesto!$B$11:$C$565,2,0)</f>
        <v>AGUINALDO Y DECIMO CUARTO MES</v>
      </c>
      <c r="K531" s="91" t="str">
        <f t="shared" si="17"/>
        <v>Posgrado</v>
      </c>
      <c r="L531" s="91" t="s">
        <v>386</v>
      </c>
    </row>
    <row r="532" spans="3:12" ht="15.75" thickBot="1">
      <c r="C532" s="165" t="s">
        <v>59</v>
      </c>
      <c r="D532" s="156"/>
      <c r="E532" s="147">
        <v>0</v>
      </c>
      <c r="F532" s="110">
        <f>IF(E530&lt;6,"",((E530-6)/12)*(G530/E530))</f>
        <v>0</v>
      </c>
      <c r="G532" s="90">
        <f>F532</f>
        <v>0</v>
      </c>
      <c r="H532" s="157"/>
      <c r="I532" s="94" t="s">
        <v>507</v>
      </c>
      <c r="J532" s="94" t="str">
        <f>VLOOKUP(I532,Presupuesto!$B$11:$C$565,2,0)</f>
        <v>DECIMOCUARTO MES</v>
      </c>
      <c r="K532" s="91" t="str">
        <f t="shared" si="17"/>
        <v>Posgrado</v>
      </c>
      <c r="L532" s="91" t="s">
        <v>386</v>
      </c>
    </row>
    <row r="533" spans="3:12" ht="15.75" thickBot="1">
      <c r="C533" s="130" t="s">
        <v>482</v>
      </c>
      <c r="D533" s="192"/>
      <c r="E533" s="145">
        <v>12</v>
      </c>
      <c r="F533" s="253">
        <f>HLOOKUP($C533,$BZ$2:$CM$3,2,0)</f>
        <v>463.22</v>
      </c>
      <c r="G533" s="106">
        <f>D533*E533*F533</f>
        <v>0</v>
      </c>
      <c r="H533" s="159"/>
      <c r="I533" s="107" t="s">
        <v>484</v>
      </c>
      <c r="J533" s="107" t="str">
        <f>VLOOKUP(I533,Presupuesto!$B$11:$C$565,2,0)</f>
        <v>SUELDOS Y SALARIOS PERMANENTES</v>
      </c>
      <c r="K533" s="91" t="str">
        <f t="shared" si="17"/>
        <v>Posgrado</v>
      </c>
      <c r="L533" s="91" t="s">
        <v>386</v>
      </c>
    </row>
    <row r="534" spans="3:12">
      <c r="C534" s="164" t="s">
        <v>58</v>
      </c>
      <c r="D534" s="156"/>
      <c r="E534" s="147">
        <v>0</v>
      </c>
      <c r="F534" s="93">
        <f>IF(E533=0,"",(G533/E533)/12*E533)</f>
        <v>0</v>
      </c>
      <c r="G534" s="90">
        <f>F534</f>
        <v>0</v>
      </c>
      <c r="H534" s="157"/>
      <c r="I534" s="109" t="s">
        <v>504</v>
      </c>
      <c r="J534" s="109" t="str">
        <f>VLOOKUP(I534,Presupuesto!$B$11:$C$565,2,0)</f>
        <v>AGUINALDO Y DECIMO CUARTO MES</v>
      </c>
      <c r="K534" s="91" t="str">
        <f t="shared" si="17"/>
        <v>Posgrado</v>
      </c>
      <c r="L534" s="91" t="s">
        <v>386</v>
      </c>
    </row>
    <row r="535" spans="3:12" ht="15.75" thickBot="1">
      <c r="C535" s="165" t="s">
        <v>59</v>
      </c>
      <c r="D535" s="156"/>
      <c r="E535" s="147">
        <v>0</v>
      </c>
      <c r="F535" s="110">
        <f>IF(E533&lt;6,"",((E533-6)/12)*(G533/E533))</f>
        <v>0</v>
      </c>
      <c r="G535" s="90">
        <f>F535</f>
        <v>0</v>
      </c>
      <c r="H535" s="157"/>
      <c r="I535" s="94" t="s">
        <v>507</v>
      </c>
      <c r="J535" s="94" t="str">
        <f>VLOOKUP(I535,Presupuesto!$B$11:$C$565,2,0)</f>
        <v>DECIMOCUARTO MES</v>
      </c>
      <c r="K535" s="91" t="str">
        <f t="shared" si="17"/>
        <v>Posgrado</v>
      </c>
      <c r="L535" s="91" t="s">
        <v>386</v>
      </c>
    </row>
    <row r="536" spans="3:12" ht="15.75" thickBot="1">
      <c r="C536" s="130" t="s">
        <v>483</v>
      </c>
      <c r="D536" s="192"/>
      <c r="E536" s="145">
        <v>12</v>
      </c>
      <c r="F536" s="253">
        <f>HLOOKUP($C536,$BZ$2:$CM$3,2,0)</f>
        <v>2007.3</v>
      </c>
      <c r="G536" s="106">
        <f>D536*E536*F536</f>
        <v>0</v>
      </c>
      <c r="H536" s="159"/>
      <c r="I536" s="107" t="s">
        <v>484</v>
      </c>
      <c r="J536" s="107" t="str">
        <f>VLOOKUP(I536,Presupuesto!$B$11:$C$565,2,0)</f>
        <v>SUELDOS Y SALARIOS PERMANENTES</v>
      </c>
      <c r="K536" s="91" t="str">
        <f t="shared" si="17"/>
        <v>Posgrado</v>
      </c>
      <c r="L536" s="91" t="s">
        <v>386</v>
      </c>
    </row>
    <row r="537" spans="3:12">
      <c r="C537" s="164" t="s">
        <v>58</v>
      </c>
      <c r="D537" s="156"/>
      <c r="E537" s="147">
        <v>0</v>
      </c>
      <c r="F537" s="93">
        <f>IF(E536=0,"",(G536/E536)/12*E536)</f>
        <v>0</v>
      </c>
      <c r="G537" s="90">
        <f>F537</f>
        <v>0</v>
      </c>
      <c r="H537" s="157"/>
      <c r="I537" s="109" t="s">
        <v>504</v>
      </c>
      <c r="J537" s="109" t="str">
        <f>VLOOKUP(I537,Presupuesto!$B$11:$C$565,2,0)</f>
        <v>AGUINALDO Y DECIMO CUARTO MES</v>
      </c>
      <c r="K537" s="91" t="str">
        <f t="shared" si="17"/>
        <v>Posgrado</v>
      </c>
      <c r="L537" s="91" t="s">
        <v>386</v>
      </c>
    </row>
    <row r="538" spans="3:12" ht="15.75" thickBot="1">
      <c r="C538" s="165" t="s">
        <v>59</v>
      </c>
      <c r="D538" s="156"/>
      <c r="E538" s="147">
        <v>0</v>
      </c>
      <c r="F538" s="110">
        <f>IF(E536&lt;6,"",((E536-6)/12)*(G536/E536))</f>
        <v>0</v>
      </c>
      <c r="G538" s="90">
        <f>F538</f>
        <v>0</v>
      </c>
      <c r="H538" s="157"/>
      <c r="I538" s="94" t="s">
        <v>507</v>
      </c>
      <c r="J538" s="94" t="str">
        <f>VLOOKUP(I538,Presupuesto!$B$11:$C$565,2,0)</f>
        <v>DECIMOCUARTO MES</v>
      </c>
      <c r="K538" s="91" t="str">
        <f t="shared" si="17"/>
        <v>Posgrado</v>
      </c>
      <c r="L538" s="91" t="s">
        <v>386</v>
      </c>
    </row>
    <row r="539" spans="3:12" ht="15.75" thickBot="1">
      <c r="C539" s="133" t="s">
        <v>83</v>
      </c>
      <c r="D539" s="192"/>
      <c r="E539" s="145">
        <v>12</v>
      </c>
      <c r="F539" s="132">
        <v>30000</v>
      </c>
      <c r="G539" s="106">
        <f>D539*E539*F539</f>
        <v>0</v>
      </c>
      <c r="H539" s="159"/>
      <c r="I539" s="107" t="s">
        <v>552</v>
      </c>
      <c r="J539" s="107" t="str">
        <f>VLOOKUP(I539,Presupuesto!$B$11:$C$565,2,0)</f>
        <v>CONTRATOS ESPECIALES</v>
      </c>
      <c r="K539" s="91" t="str">
        <f t="shared" si="17"/>
        <v>Posgrado</v>
      </c>
      <c r="L539" s="91" t="s">
        <v>386</v>
      </c>
    </row>
    <row r="540" spans="3:12">
      <c r="C540" s="164" t="s">
        <v>58</v>
      </c>
      <c r="D540" s="156"/>
      <c r="E540" s="147">
        <v>0</v>
      </c>
      <c r="F540" s="110">
        <f>IF(E539=0,"",(G539/E539)/12*E539)</f>
        <v>0</v>
      </c>
      <c r="G540" s="90">
        <f>F540</f>
        <v>0</v>
      </c>
      <c r="H540" s="157"/>
      <c r="I540" s="94" t="s">
        <v>552</v>
      </c>
      <c r="J540" s="94" t="str">
        <f>VLOOKUP(I540,Presupuesto!$B$11:$C$565,2,0)</f>
        <v>CONTRATOS ESPECIALES</v>
      </c>
      <c r="K540" s="91" t="str">
        <f t="shared" si="17"/>
        <v>Posgrado</v>
      </c>
      <c r="L540" s="91" t="s">
        <v>385</v>
      </c>
    </row>
    <row r="541" spans="3:12" ht="15.75" thickBot="1">
      <c r="C541" s="165" t="s">
        <v>59</v>
      </c>
      <c r="D541" s="156"/>
      <c r="E541" s="147">
        <v>0</v>
      </c>
      <c r="F541" s="93">
        <f>IF(E539&lt;6,"",((E539-6)/12)*(G539/E539))</f>
        <v>0</v>
      </c>
      <c r="G541" s="90">
        <f>F541</f>
        <v>0</v>
      </c>
      <c r="H541" s="157"/>
      <c r="I541" s="94" t="s">
        <v>552</v>
      </c>
      <c r="J541" s="94" t="str">
        <f>VLOOKUP(I541,Presupuesto!$B$11:$C$565,2,0)</f>
        <v>CONTRATOS ESPECIALES</v>
      </c>
      <c r="K541" s="91" t="str">
        <f t="shared" si="17"/>
        <v>Posgrado</v>
      </c>
      <c r="L541" s="91" t="s">
        <v>390</v>
      </c>
    </row>
    <row r="542" spans="3:12" ht="15.75" thickBot="1">
      <c r="C542" s="133" t="s">
        <v>60</v>
      </c>
      <c r="D542" s="192"/>
      <c r="E542" s="145">
        <v>12</v>
      </c>
      <c r="F542" s="111">
        <v>30000</v>
      </c>
      <c r="G542" s="106">
        <f>D542*E542*F542</f>
        <v>0</v>
      </c>
      <c r="H542" s="159"/>
      <c r="I542" s="107" t="s">
        <v>693</v>
      </c>
      <c r="J542" s="107" t="str">
        <f>VLOOKUP(I542,Presupuesto!$B$11:$C$565,2,0)</f>
        <v>OTROS SERVICIOS TECNICOS Y PROFESIONALES</v>
      </c>
      <c r="K542" s="91" t="str">
        <f t="shared" si="17"/>
        <v>Posgrado</v>
      </c>
      <c r="L542" s="91" t="s">
        <v>385</v>
      </c>
    </row>
    <row r="543" spans="3:12">
      <c r="C543" s="164" t="s">
        <v>58</v>
      </c>
      <c r="D543" s="156"/>
      <c r="E543" s="147">
        <v>0</v>
      </c>
      <c r="F543" s="93">
        <v>0</v>
      </c>
      <c r="G543" s="90">
        <f>F543</f>
        <v>0</v>
      </c>
      <c r="H543" s="157"/>
      <c r="I543" s="94" t="s">
        <v>693</v>
      </c>
      <c r="J543" s="94" t="str">
        <f>VLOOKUP(I543,Presupuesto!$B$11:$C$565,2,0)</f>
        <v>OTROS SERVICIOS TECNICOS Y PROFESIONALES</v>
      </c>
      <c r="K543" s="91" t="str">
        <f t="shared" si="17"/>
        <v>Posgrado</v>
      </c>
      <c r="L543" s="91" t="s">
        <v>385</v>
      </c>
    </row>
    <row r="544" spans="3:12" ht="15.75" thickBot="1">
      <c r="C544" s="165" t="s">
        <v>59</v>
      </c>
      <c r="D544" s="156"/>
      <c r="E544" s="147">
        <v>0</v>
      </c>
      <c r="F544" s="93">
        <v>0</v>
      </c>
      <c r="G544" s="90">
        <f>F544</f>
        <v>0</v>
      </c>
      <c r="H544" s="157"/>
      <c r="I544" s="94" t="s">
        <v>693</v>
      </c>
      <c r="J544" s="94" t="str">
        <f>VLOOKUP(I544,Presupuesto!$B$11:$C$565,2,0)</f>
        <v>OTROS SERVICIOS TECNICOS Y PROFESIONALES</v>
      </c>
      <c r="K544" s="91" t="str">
        <f t="shared" si="17"/>
        <v>Posgrado</v>
      </c>
      <c r="L544" s="91" t="s">
        <v>385</v>
      </c>
    </row>
    <row r="545" spans="3:12" ht="15.75" thickBot="1">
      <c r="C545" s="133" t="s">
        <v>61</v>
      </c>
      <c r="D545" s="192"/>
      <c r="E545" s="145">
        <v>12</v>
      </c>
      <c r="F545" s="111">
        <v>30000</v>
      </c>
      <c r="G545" s="106">
        <f>D545*E545*F545</f>
        <v>0</v>
      </c>
      <c r="H545" s="159"/>
      <c r="I545" s="107" t="s">
        <v>484</v>
      </c>
      <c r="J545" s="107" t="str">
        <f>VLOOKUP(I545,Presupuesto!$B$11:$C$565,2,0)</f>
        <v>SUELDOS Y SALARIOS PERMANENTES</v>
      </c>
      <c r="K545" s="91" t="str">
        <f t="shared" si="17"/>
        <v>Posgrado</v>
      </c>
      <c r="L545" s="91" t="s">
        <v>385</v>
      </c>
    </row>
    <row r="546" spans="3:12">
      <c r="C546" s="164" t="s">
        <v>58</v>
      </c>
      <c r="D546" s="162"/>
      <c r="E546" s="124">
        <v>0</v>
      </c>
      <c r="F546" s="112">
        <f>IF(E545=0,"",(G545/E545)/12*E545)</f>
        <v>0</v>
      </c>
      <c r="G546" s="113">
        <f>F546</f>
        <v>0</v>
      </c>
      <c r="H546" s="157"/>
      <c r="I546" s="94" t="s">
        <v>504</v>
      </c>
      <c r="J546" s="94" t="str">
        <f>VLOOKUP(I546,Presupuesto!$B$11:$C$565,2,0)</f>
        <v>AGUINALDO Y DECIMO CUARTO MES</v>
      </c>
      <c r="K546" s="91" t="str">
        <f t="shared" si="17"/>
        <v>Posgrado</v>
      </c>
      <c r="L546" s="91" t="s">
        <v>385</v>
      </c>
    </row>
    <row r="547" spans="3:12" ht="15.75" thickBot="1">
      <c r="C547" s="166" t="s">
        <v>59</v>
      </c>
      <c r="D547" s="155"/>
      <c r="E547" s="125">
        <v>0</v>
      </c>
      <c r="F547" s="98">
        <f>IF(E545&lt;6,"",((E545-6)/12)*(G545/E545))</f>
        <v>0</v>
      </c>
      <c r="G547" s="98">
        <f>F547</f>
        <v>0</v>
      </c>
      <c r="H547" s="155"/>
      <c r="I547" s="99" t="s">
        <v>507</v>
      </c>
      <c r="J547" s="117" t="str">
        <f>VLOOKUP(I547,Presupuesto!$B$11:$C$565,2,0)</f>
        <v>DECIMOCUARTO MES</v>
      </c>
      <c r="K547" s="99" t="str">
        <f t="shared" si="17"/>
        <v>Posgrado</v>
      </c>
      <c r="L547" s="117" t="s">
        <v>385</v>
      </c>
    </row>
    <row r="549" spans="3:12" ht="15.75" thickBot="1">
      <c r="K549" s="146"/>
    </row>
    <row r="550" spans="3:12" ht="15.75" thickBot="1">
      <c r="C550" s="68" t="s">
        <v>43</v>
      </c>
      <c r="D550" s="30">
        <f>SUM(G557:G607)</f>
        <v>0</v>
      </c>
      <c r="E550" s="86"/>
      <c r="F550" s="86"/>
      <c r="G550" s="86"/>
      <c r="H550" s="70"/>
      <c r="I550" s="70"/>
      <c r="J550" s="70"/>
      <c r="K550" s="146"/>
    </row>
    <row r="551" spans="3:12">
      <c r="D551" s="31"/>
      <c r="E551" s="86"/>
      <c r="F551" s="86"/>
      <c r="G551" s="86"/>
      <c r="H551" s="70"/>
      <c r="I551" s="70"/>
      <c r="J551" s="70"/>
      <c r="K551" s="146"/>
    </row>
    <row r="552" spans="3:12">
      <c r="D552" s="31"/>
      <c r="E552" s="86"/>
      <c r="F552" s="86"/>
      <c r="G552" s="86"/>
      <c r="H552" s="70"/>
      <c r="I552" s="70"/>
      <c r="J552" s="70"/>
      <c r="K552" s="146"/>
    </row>
    <row r="553" spans="3:12" ht="15.75">
      <c r="C553" s="195" t="s">
        <v>383</v>
      </c>
      <c r="D553" s="279"/>
      <c r="E553" s="86"/>
      <c r="F553" s="86"/>
      <c r="G553" s="86"/>
      <c r="H553" s="70"/>
      <c r="I553" s="70"/>
      <c r="J553" s="70"/>
      <c r="K553" s="146"/>
    </row>
    <row r="554" spans="3:12" ht="18.75">
      <c r="C554" s="197" t="e">
        <f>IFERROR(VLOOKUP(D553,#REF!,2,FALSE),IFERROR(VLOOKUP(D553,'2. Investigación Científica'!$E:$F,2,FALSE),IFERROR(VLOOKUP(D553,#REF!,2,FALSE),IFERROR(VLOOKUP(D553,#REF!,2,FALSE),IFERROR(VLOOKUP(D553,#REF!,2,FALSE),IFERROR(VLOOKUP(D553,'11. Gestion Administrativa'!$E:$F,2,FALSE),IFERROR(VLOOKUP(D553,#REF!,2,FALSE),IFERROR(VLOOKUP(D553,#REF!,2,FALSE),IFERROR(VLOOKUP(D553,#REF!,2,FALSE),IFERROR(VLOOKUP(D553,#REF!,2,FALSE),IFERROR(VLOOKUP(D553,#REF!,2,FALSE),IFERROR(VLOOKUP(D553,#REF!,2,FALSE),IFERROR(VLOOKUP(D553,#REF!,2,FALSE),IFERROR(VLOOKUP(D553,#REF!,2,FALSE),IFERROR(VLOOKUP(D553,#REF!,2,FALSE),IFERROR(VLOOKUP(D553,#REF!,2,FALSE),VLOOKUP(D553,#REF!,2,0)))))))))))))))))</f>
        <v>#REF!</v>
      </c>
      <c r="D554" s="31"/>
      <c r="E554" s="86"/>
      <c r="F554" s="86"/>
      <c r="G554" s="86"/>
      <c r="H554" s="70"/>
      <c r="I554" s="70"/>
      <c r="J554" s="70"/>
      <c r="K554" s="146"/>
    </row>
    <row r="555" spans="3:12" ht="15.75" thickBot="1">
      <c r="C555" s="170"/>
      <c r="D555" s="31"/>
      <c r="E555" s="86"/>
      <c r="F555" s="86"/>
      <c r="G555" s="86"/>
      <c r="H555" s="70"/>
      <c r="I555" s="70"/>
      <c r="J555" s="70"/>
      <c r="K555" s="146"/>
    </row>
    <row r="556" spans="3:12" ht="30.75" thickBot="1">
      <c r="C556" s="127" t="s">
        <v>44</v>
      </c>
      <c r="D556" s="131" t="s">
        <v>55</v>
      </c>
      <c r="E556" s="163" t="s">
        <v>56</v>
      </c>
      <c r="F556" s="131" t="s">
        <v>57</v>
      </c>
      <c r="G556" s="128" t="s">
        <v>27</v>
      </c>
      <c r="H556" s="126" t="s">
        <v>122</v>
      </c>
      <c r="I556" s="129" t="s">
        <v>46</v>
      </c>
      <c r="J556" s="129" t="s">
        <v>123</v>
      </c>
      <c r="K556" s="129" t="s">
        <v>401</v>
      </c>
      <c r="L556" s="129" t="s">
        <v>402</v>
      </c>
    </row>
    <row r="557" spans="3:12" ht="15.75" thickBot="1">
      <c r="C557" s="130" t="s">
        <v>470</v>
      </c>
      <c r="D557" s="192"/>
      <c r="E557" s="145">
        <v>12</v>
      </c>
      <c r="F557" s="253">
        <f>HLOOKUP($C557,$BZ$2:$CM$3,2,0)</f>
        <v>43674.39</v>
      </c>
      <c r="G557" s="106">
        <f>D557*E557*F557</f>
        <v>0</v>
      </c>
      <c r="H557" s="159"/>
      <c r="I557" s="107" t="s">
        <v>484</v>
      </c>
      <c r="J557" s="107" t="str">
        <f>VLOOKUP(I557,Presupuesto!$B$11:$C$565,2,0)</f>
        <v>SUELDOS Y SALARIOS PERMANENTES</v>
      </c>
      <c r="K557" s="205" t="s">
        <v>1359</v>
      </c>
      <c r="L557" s="91" t="s">
        <v>385</v>
      </c>
    </row>
    <row r="558" spans="3:12">
      <c r="C558" s="164" t="s">
        <v>58</v>
      </c>
      <c r="D558" s="156"/>
      <c r="E558" s="147">
        <v>0</v>
      </c>
      <c r="F558" s="93">
        <f>IF(E557=0,"",(G557/E557)/12*E557)</f>
        <v>0</v>
      </c>
      <c r="G558" s="90">
        <f>F558</f>
        <v>0</v>
      </c>
      <c r="H558" s="157"/>
      <c r="I558" s="109" t="s">
        <v>504</v>
      </c>
      <c r="J558" s="109" t="str">
        <f>VLOOKUP(I558,Presupuesto!$B$11:$C$565,2,0)</f>
        <v>AGUINALDO Y DECIMO CUARTO MES</v>
      </c>
      <c r="K558" s="91" t="str">
        <f t="shared" ref="K558:K589" si="18">$K$557</f>
        <v>Posgrado</v>
      </c>
      <c r="L558" s="91" t="s">
        <v>403</v>
      </c>
    </row>
    <row r="559" spans="3:12" ht="15.75" thickBot="1">
      <c r="C559" s="165" t="s">
        <v>59</v>
      </c>
      <c r="D559" s="156"/>
      <c r="E559" s="147">
        <v>0</v>
      </c>
      <c r="F559" s="110">
        <f>IF(E557&lt;6,"",((E557-6)/12)*(G557/E557))</f>
        <v>0</v>
      </c>
      <c r="G559" s="90">
        <f>F559</f>
        <v>0</v>
      </c>
      <c r="H559" s="157"/>
      <c r="I559" s="94" t="s">
        <v>507</v>
      </c>
      <c r="J559" s="94" t="str">
        <f>VLOOKUP(I559,Presupuesto!$B$11:$C$565,2,0)</f>
        <v>DECIMOCUARTO MES</v>
      </c>
      <c r="K559" s="91" t="str">
        <f t="shared" si="18"/>
        <v>Posgrado</v>
      </c>
      <c r="L559" s="91" t="s">
        <v>386</v>
      </c>
    </row>
    <row r="560" spans="3:12" ht="15.75" thickBot="1">
      <c r="C560" s="130" t="s">
        <v>471</v>
      </c>
      <c r="D560" s="192"/>
      <c r="E560" s="145">
        <v>12</v>
      </c>
      <c r="F560" s="253">
        <f>HLOOKUP($C560,$BZ$2:$CM$3,2,0)</f>
        <v>39703.99</v>
      </c>
      <c r="G560" s="106">
        <f>D560*E560*F560</f>
        <v>0</v>
      </c>
      <c r="H560" s="159"/>
      <c r="I560" s="107" t="s">
        <v>484</v>
      </c>
      <c r="J560" s="107" t="str">
        <f>VLOOKUP(I560,Presupuesto!$B$11:$C$565,2,0)</f>
        <v>SUELDOS Y SALARIOS PERMANENTES</v>
      </c>
      <c r="K560" s="91" t="str">
        <f t="shared" si="18"/>
        <v>Posgrado</v>
      </c>
      <c r="L560" s="91" t="s">
        <v>386</v>
      </c>
    </row>
    <row r="561" spans="3:12">
      <c r="C561" s="164" t="s">
        <v>58</v>
      </c>
      <c r="D561" s="156"/>
      <c r="E561" s="147">
        <v>0</v>
      </c>
      <c r="F561" s="93">
        <f>IF(E560=0,"",(G560/E560)/12*E560)</f>
        <v>0</v>
      </c>
      <c r="G561" s="90">
        <f>F561</f>
        <v>0</v>
      </c>
      <c r="H561" s="157"/>
      <c r="I561" s="109" t="s">
        <v>504</v>
      </c>
      <c r="J561" s="109" t="str">
        <f>VLOOKUP(I561,Presupuesto!$B$11:$C$565,2,0)</f>
        <v>AGUINALDO Y DECIMO CUARTO MES</v>
      </c>
      <c r="K561" s="91" t="str">
        <f t="shared" si="18"/>
        <v>Posgrado</v>
      </c>
      <c r="L561" s="91" t="s">
        <v>386</v>
      </c>
    </row>
    <row r="562" spans="3:12" ht="15.75" thickBot="1">
      <c r="C562" s="165" t="s">
        <v>59</v>
      </c>
      <c r="D562" s="156"/>
      <c r="E562" s="147">
        <v>0</v>
      </c>
      <c r="F562" s="110">
        <f>IF(E560&lt;6,"",((E560-6)/12)*(G560/E560))</f>
        <v>0</v>
      </c>
      <c r="G562" s="90">
        <f>F562</f>
        <v>0</v>
      </c>
      <c r="H562" s="157"/>
      <c r="I562" s="94" t="s">
        <v>507</v>
      </c>
      <c r="J562" s="94" t="str">
        <f>VLOOKUP(I562,Presupuesto!$B$11:$C$565,2,0)</f>
        <v>DECIMOCUARTO MES</v>
      </c>
      <c r="K562" s="91" t="str">
        <f t="shared" si="18"/>
        <v>Posgrado</v>
      </c>
      <c r="L562" s="91" t="s">
        <v>386</v>
      </c>
    </row>
    <row r="563" spans="3:12" ht="15.75" thickBot="1">
      <c r="C563" s="130" t="s">
        <v>472</v>
      </c>
      <c r="D563" s="192"/>
      <c r="E563" s="145">
        <v>12</v>
      </c>
      <c r="F563" s="253">
        <f>HLOOKUP($C563,$BZ$2:$CM$3,2,0)</f>
        <v>35733.589999999997</v>
      </c>
      <c r="G563" s="106">
        <f>D563*E563*F563</f>
        <v>0</v>
      </c>
      <c r="H563" s="159"/>
      <c r="I563" s="107" t="s">
        <v>484</v>
      </c>
      <c r="J563" s="107" t="str">
        <f>VLOOKUP(I563,Presupuesto!$B$11:$C$565,2,0)</f>
        <v>SUELDOS Y SALARIOS PERMANENTES</v>
      </c>
      <c r="K563" s="91" t="str">
        <f t="shared" si="18"/>
        <v>Posgrado</v>
      </c>
      <c r="L563" s="91" t="s">
        <v>386</v>
      </c>
    </row>
    <row r="564" spans="3:12">
      <c r="C564" s="164" t="s">
        <v>58</v>
      </c>
      <c r="D564" s="156"/>
      <c r="E564" s="147">
        <v>0</v>
      </c>
      <c r="F564" s="93">
        <f>IF(E563=0,"",(G563/E563)/12*E563)</f>
        <v>0</v>
      </c>
      <c r="G564" s="90">
        <f>F564</f>
        <v>0</v>
      </c>
      <c r="H564" s="157"/>
      <c r="I564" s="109" t="s">
        <v>504</v>
      </c>
      <c r="J564" s="109" t="str">
        <f>VLOOKUP(I564,Presupuesto!$B$11:$C$565,2,0)</f>
        <v>AGUINALDO Y DECIMO CUARTO MES</v>
      </c>
      <c r="K564" s="91" t="str">
        <f t="shared" si="18"/>
        <v>Posgrado</v>
      </c>
      <c r="L564" s="91" t="s">
        <v>386</v>
      </c>
    </row>
    <row r="565" spans="3:12" ht="15.75" thickBot="1">
      <c r="C565" s="165" t="s">
        <v>59</v>
      </c>
      <c r="D565" s="156"/>
      <c r="E565" s="147">
        <v>0</v>
      </c>
      <c r="F565" s="110">
        <f>IF(E563&lt;6,"",((E563-6)/12)*(G563/E563))</f>
        <v>0</v>
      </c>
      <c r="G565" s="90">
        <f>F565</f>
        <v>0</v>
      </c>
      <c r="H565" s="157"/>
      <c r="I565" s="94" t="s">
        <v>507</v>
      </c>
      <c r="J565" s="94" t="str">
        <f>VLOOKUP(I565,Presupuesto!$B$11:$C$565,2,0)</f>
        <v>DECIMOCUARTO MES</v>
      </c>
      <c r="K565" s="91" t="str">
        <f t="shared" si="18"/>
        <v>Posgrado</v>
      </c>
      <c r="L565" s="91" t="s">
        <v>386</v>
      </c>
    </row>
    <row r="566" spans="3:12" ht="15.75" thickBot="1">
      <c r="C566" s="130" t="s">
        <v>473</v>
      </c>
      <c r="D566" s="192"/>
      <c r="E566" s="145">
        <v>12</v>
      </c>
      <c r="F566" s="253">
        <f>HLOOKUP($C566,$BZ$2:$CM$3,2,0)</f>
        <v>31763.19</v>
      </c>
      <c r="G566" s="106">
        <f>D566*E566*F566</f>
        <v>0</v>
      </c>
      <c r="H566" s="159"/>
      <c r="I566" s="107" t="s">
        <v>484</v>
      </c>
      <c r="J566" s="107" t="str">
        <f>VLOOKUP(I566,Presupuesto!$B$11:$C$565,2,0)</f>
        <v>SUELDOS Y SALARIOS PERMANENTES</v>
      </c>
      <c r="K566" s="91" t="str">
        <f t="shared" si="18"/>
        <v>Posgrado</v>
      </c>
      <c r="L566" s="91" t="s">
        <v>386</v>
      </c>
    </row>
    <row r="567" spans="3:12">
      <c r="C567" s="164" t="s">
        <v>58</v>
      </c>
      <c r="D567" s="156"/>
      <c r="E567" s="147">
        <v>0</v>
      </c>
      <c r="F567" s="93">
        <f>IF(E566=0,"",(G566/E566)/12*E566)</f>
        <v>0</v>
      </c>
      <c r="G567" s="90">
        <f>F567</f>
        <v>0</v>
      </c>
      <c r="H567" s="157"/>
      <c r="I567" s="109" t="s">
        <v>504</v>
      </c>
      <c r="J567" s="109" t="str">
        <f>VLOOKUP(I567,Presupuesto!$B$11:$C$565,2,0)</f>
        <v>AGUINALDO Y DECIMO CUARTO MES</v>
      </c>
      <c r="K567" s="91" t="str">
        <f t="shared" si="18"/>
        <v>Posgrado</v>
      </c>
      <c r="L567" s="91" t="s">
        <v>386</v>
      </c>
    </row>
    <row r="568" spans="3:12" ht="15.75" thickBot="1">
      <c r="C568" s="165" t="s">
        <v>59</v>
      </c>
      <c r="D568" s="156"/>
      <c r="E568" s="147">
        <v>0</v>
      </c>
      <c r="F568" s="110">
        <f>IF(E566&lt;6,"",((E566-6)/12)*(G566/E566))</f>
        <v>0</v>
      </c>
      <c r="G568" s="90">
        <f>F568</f>
        <v>0</v>
      </c>
      <c r="H568" s="157"/>
      <c r="I568" s="94" t="s">
        <v>507</v>
      </c>
      <c r="J568" s="94" t="str">
        <f>VLOOKUP(I568,Presupuesto!$B$11:$C$565,2,0)</f>
        <v>DECIMOCUARTO MES</v>
      </c>
      <c r="K568" s="91" t="str">
        <f t="shared" si="18"/>
        <v>Posgrado</v>
      </c>
      <c r="L568" s="91" t="s">
        <v>386</v>
      </c>
    </row>
    <row r="569" spans="3:12" ht="15.75" thickBot="1">
      <c r="C569" s="130" t="s">
        <v>474</v>
      </c>
      <c r="D569" s="192"/>
      <c r="E569" s="145">
        <v>12</v>
      </c>
      <c r="F569" s="253">
        <f>HLOOKUP($C569,$BZ$2:$CM$3,2,0)</f>
        <v>29777.99</v>
      </c>
      <c r="G569" s="106">
        <f>D569*E569*F569</f>
        <v>0</v>
      </c>
      <c r="H569" s="159"/>
      <c r="I569" s="107" t="s">
        <v>484</v>
      </c>
      <c r="J569" s="107" t="str">
        <f>VLOOKUP(I569,Presupuesto!$B$11:$C$565,2,0)</f>
        <v>SUELDOS Y SALARIOS PERMANENTES</v>
      </c>
      <c r="K569" s="91" t="str">
        <f t="shared" si="18"/>
        <v>Posgrado</v>
      </c>
      <c r="L569" s="91" t="s">
        <v>386</v>
      </c>
    </row>
    <row r="570" spans="3:12">
      <c r="C570" s="164" t="s">
        <v>58</v>
      </c>
      <c r="D570" s="156"/>
      <c r="E570" s="147">
        <v>0</v>
      </c>
      <c r="F570" s="93">
        <f>IF(E569=0,"",(G569/E569)/12*E569)</f>
        <v>0</v>
      </c>
      <c r="G570" s="90">
        <f>F570</f>
        <v>0</v>
      </c>
      <c r="H570" s="157"/>
      <c r="I570" s="109" t="s">
        <v>504</v>
      </c>
      <c r="J570" s="109" t="str">
        <f>VLOOKUP(I570,Presupuesto!$B$11:$C$565,2,0)</f>
        <v>AGUINALDO Y DECIMO CUARTO MES</v>
      </c>
      <c r="K570" s="91" t="str">
        <f t="shared" si="18"/>
        <v>Posgrado</v>
      </c>
      <c r="L570" s="91" t="s">
        <v>386</v>
      </c>
    </row>
    <row r="571" spans="3:12" ht="15.75" thickBot="1">
      <c r="C571" s="165" t="s">
        <v>59</v>
      </c>
      <c r="D571" s="156"/>
      <c r="E571" s="147">
        <v>0</v>
      </c>
      <c r="F571" s="110">
        <f>IF(E569&lt;6,"",((E569-6)/12)*(G569/E569))</f>
        <v>0</v>
      </c>
      <c r="G571" s="90">
        <f>F571</f>
        <v>0</v>
      </c>
      <c r="H571" s="157"/>
      <c r="I571" s="94" t="s">
        <v>507</v>
      </c>
      <c r="J571" s="94" t="str">
        <f>VLOOKUP(I571,Presupuesto!$B$11:$C$565,2,0)</f>
        <v>DECIMOCUARTO MES</v>
      </c>
      <c r="K571" s="91" t="str">
        <f t="shared" si="18"/>
        <v>Posgrado</v>
      </c>
      <c r="L571" s="91" t="s">
        <v>386</v>
      </c>
    </row>
    <row r="572" spans="3:12" ht="15.75" thickBot="1">
      <c r="C572" s="130" t="s">
        <v>475</v>
      </c>
      <c r="D572" s="192"/>
      <c r="E572" s="145">
        <v>12</v>
      </c>
      <c r="F572" s="253">
        <f>HLOOKUP($C572,$BZ$2:$CM$3,2,0)</f>
        <v>27792.79</v>
      </c>
      <c r="G572" s="106">
        <f>D572*E572*F572</f>
        <v>0</v>
      </c>
      <c r="H572" s="159"/>
      <c r="I572" s="107" t="s">
        <v>484</v>
      </c>
      <c r="J572" s="107" t="str">
        <f>VLOOKUP(I572,Presupuesto!$B$11:$C$565,2,0)</f>
        <v>SUELDOS Y SALARIOS PERMANENTES</v>
      </c>
      <c r="K572" s="91" t="str">
        <f t="shared" si="18"/>
        <v>Posgrado</v>
      </c>
      <c r="L572" s="91" t="s">
        <v>386</v>
      </c>
    </row>
    <row r="573" spans="3:12">
      <c r="C573" s="164" t="s">
        <v>58</v>
      </c>
      <c r="D573" s="156"/>
      <c r="E573" s="147">
        <v>0</v>
      </c>
      <c r="F573" s="93">
        <f>IF(E572=0,"",(G572/E572)/12*E572)</f>
        <v>0</v>
      </c>
      <c r="G573" s="90">
        <f>F573</f>
        <v>0</v>
      </c>
      <c r="H573" s="157"/>
      <c r="I573" s="109" t="s">
        <v>504</v>
      </c>
      <c r="J573" s="109" t="str">
        <f>VLOOKUP(I573,Presupuesto!$B$11:$C$565,2,0)</f>
        <v>AGUINALDO Y DECIMO CUARTO MES</v>
      </c>
      <c r="K573" s="91" t="str">
        <f t="shared" si="18"/>
        <v>Posgrado</v>
      </c>
      <c r="L573" s="91" t="s">
        <v>386</v>
      </c>
    </row>
    <row r="574" spans="3:12" ht="15.75" thickBot="1">
      <c r="C574" s="165" t="s">
        <v>59</v>
      </c>
      <c r="D574" s="156"/>
      <c r="E574" s="147">
        <v>0</v>
      </c>
      <c r="F574" s="110">
        <f>IF(E572&lt;6,"",((E572-6)/12)*(G572/E572))</f>
        <v>0</v>
      </c>
      <c r="G574" s="90">
        <f>F574</f>
        <v>0</v>
      </c>
      <c r="H574" s="157"/>
      <c r="I574" s="94" t="s">
        <v>507</v>
      </c>
      <c r="J574" s="94" t="str">
        <f>VLOOKUP(I574,Presupuesto!$B$11:$C$565,2,0)</f>
        <v>DECIMOCUARTO MES</v>
      </c>
      <c r="K574" s="91" t="str">
        <f t="shared" si="18"/>
        <v>Posgrado</v>
      </c>
      <c r="L574" s="91" t="s">
        <v>386</v>
      </c>
    </row>
    <row r="575" spans="3:12" ht="15.75" thickBot="1">
      <c r="C575" s="130" t="s">
        <v>476</v>
      </c>
      <c r="D575" s="192"/>
      <c r="E575" s="145">
        <v>12</v>
      </c>
      <c r="F575" s="253">
        <f>HLOOKUP($C575,$BZ$2:$CM$3,2,0)</f>
        <v>18859.39</v>
      </c>
      <c r="G575" s="106">
        <f>D575*E575*F575</f>
        <v>0</v>
      </c>
      <c r="H575" s="159"/>
      <c r="I575" s="107" t="s">
        <v>484</v>
      </c>
      <c r="J575" s="107" t="str">
        <f>VLOOKUP(I575,Presupuesto!$B$11:$C$565,2,0)</f>
        <v>SUELDOS Y SALARIOS PERMANENTES</v>
      </c>
      <c r="K575" s="91" t="str">
        <f t="shared" si="18"/>
        <v>Posgrado</v>
      </c>
      <c r="L575" s="91" t="s">
        <v>386</v>
      </c>
    </row>
    <row r="576" spans="3:12">
      <c r="C576" s="164" t="s">
        <v>58</v>
      </c>
      <c r="D576" s="156"/>
      <c r="E576" s="147">
        <v>0</v>
      </c>
      <c r="F576" s="93">
        <f>IF(E575=0,"",(G575/E575)/12*E575)</f>
        <v>0</v>
      </c>
      <c r="G576" s="90">
        <f>F576</f>
        <v>0</v>
      </c>
      <c r="H576" s="157"/>
      <c r="I576" s="109" t="s">
        <v>504</v>
      </c>
      <c r="J576" s="109" t="str">
        <f>VLOOKUP(I576,Presupuesto!$B$11:$C$565,2,0)</f>
        <v>AGUINALDO Y DECIMO CUARTO MES</v>
      </c>
      <c r="K576" s="91" t="str">
        <f t="shared" si="18"/>
        <v>Posgrado</v>
      </c>
      <c r="L576" s="91" t="s">
        <v>386</v>
      </c>
    </row>
    <row r="577" spans="3:12" ht="15.75" thickBot="1">
      <c r="C577" s="165" t="s">
        <v>59</v>
      </c>
      <c r="D577" s="156"/>
      <c r="E577" s="147">
        <v>0</v>
      </c>
      <c r="F577" s="110">
        <f>IF(E575&lt;6,"",((E575-6)/12)*(G575/E575))</f>
        <v>0</v>
      </c>
      <c r="G577" s="90">
        <f>F577</f>
        <v>0</v>
      </c>
      <c r="H577" s="157"/>
      <c r="I577" s="94" t="s">
        <v>507</v>
      </c>
      <c r="J577" s="94" t="str">
        <f>VLOOKUP(I577,Presupuesto!$B$11:$C$565,2,0)</f>
        <v>DECIMOCUARTO MES</v>
      </c>
      <c r="K577" s="91" t="str">
        <f t="shared" si="18"/>
        <v>Posgrado</v>
      </c>
      <c r="L577" s="91" t="s">
        <v>386</v>
      </c>
    </row>
    <row r="578" spans="3:12" ht="15.75" thickBot="1">
      <c r="C578" s="130" t="s">
        <v>477</v>
      </c>
      <c r="D578" s="192"/>
      <c r="E578" s="145">
        <v>12</v>
      </c>
      <c r="F578" s="253">
        <f>HLOOKUP($C578,$BZ$2:$CM$3,2,0)</f>
        <v>17866.8</v>
      </c>
      <c r="G578" s="106">
        <f>D578*E578*F578</f>
        <v>0</v>
      </c>
      <c r="H578" s="159"/>
      <c r="I578" s="107" t="s">
        <v>484</v>
      </c>
      <c r="J578" s="107" t="str">
        <f>VLOOKUP(I578,Presupuesto!$B$11:$C$565,2,0)</f>
        <v>SUELDOS Y SALARIOS PERMANENTES</v>
      </c>
      <c r="K578" s="91" t="str">
        <f t="shared" si="18"/>
        <v>Posgrado</v>
      </c>
      <c r="L578" s="91" t="s">
        <v>386</v>
      </c>
    </row>
    <row r="579" spans="3:12">
      <c r="C579" s="164" t="s">
        <v>58</v>
      </c>
      <c r="D579" s="156"/>
      <c r="E579" s="147">
        <v>0</v>
      </c>
      <c r="F579" s="93">
        <f>IF(E578=0,"",(G578/E578)/12*E578)</f>
        <v>0</v>
      </c>
      <c r="G579" s="90">
        <f>F579</f>
        <v>0</v>
      </c>
      <c r="H579" s="157"/>
      <c r="I579" s="109" t="s">
        <v>504</v>
      </c>
      <c r="J579" s="109" t="str">
        <f>VLOOKUP(I579,Presupuesto!$B$11:$C$565,2,0)</f>
        <v>AGUINALDO Y DECIMO CUARTO MES</v>
      </c>
      <c r="K579" s="91" t="str">
        <f t="shared" si="18"/>
        <v>Posgrado</v>
      </c>
      <c r="L579" s="91" t="s">
        <v>386</v>
      </c>
    </row>
    <row r="580" spans="3:12" ht="15.75" thickBot="1">
      <c r="C580" s="165" t="s">
        <v>59</v>
      </c>
      <c r="D580" s="156"/>
      <c r="E580" s="147">
        <v>0</v>
      </c>
      <c r="F580" s="110">
        <f>IF(E578&lt;6,"",((E578-6)/12)*(G578/E578))</f>
        <v>0</v>
      </c>
      <c r="G580" s="90">
        <f>F580</f>
        <v>0</v>
      </c>
      <c r="H580" s="157"/>
      <c r="I580" s="94" t="s">
        <v>507</v>
      </c>
      <c r="J580" s="94" t="str">
        <f>VLOOKUP(I580,Presupuesto!$B$11:$C$565,2,0)</f>
        <v>DECIMOCUARTO MES</v>
      </c>
      <c r="K580" s="91" t="str">
        <f t="shared" si="18"/>
        <v>Posgrado</v>
      </c>
      <c r="L580" s="91" t="s">
        <v>386</v>
      </c>
    </row>
    <row r="581" spans="3:12" ht="15.75" thickBot="1">
      <c r="C581" s="130" t="s">
        <v>478</v>
      </c>
      <c r="D581" s="192"/>
      <c r="E581" s="145">
        <v>12</v>
      </c>
      <c r="F581" s="253">
        <f>HLOOKUP($C581,$BZ$2:$CM$3,2,0)</f>
        <v>13896.4</v>
      </c>
      <c r="G581" s="106">
        <f>D581*E581*F581</f>
        <v>0</v>
      </c>
      <c r="H581" s="159"/>
      <c r="I581" s="107" t="s">
        <v>484</v>
      </c>
      <c r="J581" s="107" t="str">
        <f>VLOOKUP(I581,Presupuesto!$B$11:$C$565,2,0)</f>
        <v>SUELDOS Y SALARIOS PERMANENTES</v>
      </c>
      <c r="K581" s="91" t="str">
        <f t="shared" si="18"/>
        <v>Posgrado</v>
      </c>
      <c r="L581" s="91" t="s">
        <v>386</v>
      </c>
    </row>
    <row r="582" spans="3:12">
      <c r="C582" s="164" t="s">
        <v>58</v>
      </c>
      <c r="D582" s="156"/>
      <c r="E582" s="147">
        <v>0</v>
      </c>
      <c r="F582" s="93">
        <f>IF(E581=0,"",(G581/E581)/12*E581)</f>
        <v>0</v>
      </c>
      <c r="G582" s="90">
        <f>F582</f>
        <v>0</v>
      </c>
      <c r="H582" s="157"/>
      <c r="I582" s="109" t="s">
        <v>504</v>
      </c>
      <c r="J582" s="109" t="str">
        <f>VLOOKUP(I582,Presupuesto!$B$11:$C$565,2,0)</f>
        <v>AGUINALDO Y DECIMO CUARTO MES</v>
      </c>
      <c r="K582" s="91" t="str">
        <f t="shared" si="18"/>
        <v>Posgrado</v>
      </c>
      <c r="L582" s="91" t="s">
        <v>386</v>
      </c>
    </row>
    <row r="583" spans="3:12" ht="15.75" thickBot="1">
      <c r="C583" s="165" t="s">
        <v>59</v>
      </c>
      <c r="D583" s="156"/>
      <c r="E583" s="147">
        <v>0</v>
      </c>
      <c r="F583" s="110">
        <f>IF(E581&lt;6,"",((E581-6)/12)*(G581/E581))</f>
        <v>0</v>
      </c>
      <c r="G583" s="90">
        <f>F583</f>
        <v>0</v>
      </c>
      <c r="H583" s="157"/>
      <c r="I583" s="94" t="s">
        <v>507</v>
      </c>
      <c r="J583" s="94" t="str">
        <f>VLOOKUP(I583,Presupuesto!$B$11:$C$565,2,0)</f>
        <v>DECIMOCUARTO MES</v>
      </c>
      <c r="K583" s="91" t="str">
        <f t="shared" si="18"/>
        <v>Posgrado</v>
      </c>
      <c r="L583" s="91" t="s">
        <v>386</v>
      </c>
    </row>
    <row r="584" spans="3:12" ht="15.75" thickBot="1">
      <c r="C584" s="130" t="s">
        <v>479</v>
      </c>
      <c r="D584" s="192"/>
      <c r="E584" s="145">
        <v>12</v>
      </c>
      <c r="F584" s="253">
        <f>HLOOKUP($C584,$BZ$2:$CM$3,2,0)</f>
        <v>15004.09</v>
      </c>
      <c r="G584" s="106">
        <f>D584*E584*F584</f>
        <v>0</v>
      </c>
      <c r="H584" s="159"/>
      <c r="I584" s="107" t="s">
        <v>484</v>
      </c>
      <c r="J584" s="107" t="str">
        <f>VLOOKUP(I584,Presupuesto!$B$11:$C$565,2,0)</f>
        <v>SUELDOS Y SALARIOS PERMANENTES</v>
      </c>
      <c r="K584" s="91" t="str">
        <f t="shared" si="18"/>
        <v>Posgrado</v>
      </c>
      <c r="L584" s="91" t="s">
        <v>386</v>
      </c>
    </row>
    <row r="585" spans="3:12">
      <c r="C585" s="164" t="s">
        <v>58</v>
      </c>
      <c r="D585" s="156"/>
      <c r="E585" s="147">
        <v>0</v>
      </c>
      <c r="F585" s="93">
        <f>IF(E584=0,"",(G584/E584)/12*E584)</f>
        <v>0</v>
      </c>
      <c r="G585" s="90">
        <f>F585</f>
        <v>0</v>
      </c>
      <c r="H585" s="157"/>
      <c r="I585" s="109" t="s">
        <v>504</v>
      </c>
      <c r="J585" s="109" t="str">
        <f>VLOOKUP(I585,Presupuesto!$B$11:$C$565,2,0)</f>
        <v>AGUINALDO Y DECIMO CUARTO MES</v>
      </c>
      <c r="K585" s="91" t="str">
        <f t="shared" si="18"/>
        <v>Posgrado</v>
      </c>
      <c r="L585" s="91" t="s">
        <v>386</v>
      </c>
    </row>
    <row r="586" spans="3:12" ht="15.75" thickBot="1">
      <c r="C586" s="165" t="s">
        <v>59</v>
      </c>
      <c r="D586" s="156"/>
      <c r="E586" s="147">
        <v>0</v>
      </c>
      <c r="F586" s="110">
        <f>IF(E584&lt;6,"",((E584-6)/12)*(G584/E584))</f>
        <v>0</v>
      </c>
      <c r="G586" s="90">
        <f>F586</f>
        <v>0</v>
      </c>
      <c r="H586" s="157"/>
      <c r="I586" s="94" t="s">
        <v>507</v>
      </c>
      <c r="J586" s="94" t="str">
        <f>VLOOKUP(I586,Presupuesto!$B$11:$C$565,2,0)</f>
        <v>DECIMOCUARTO MES</v>
      </c>
      <c r="K586" s="91" t="str">
        <f t="shared" si="18"/>
        <v>Posgrado</v>
      </c>
      <c r="L586" s="91" t="s">
        <v>386</v>
      </c>
    </row>
    <row r="587" spans="3:12" ht="15.75" thickBot="1">
      <c r="C587" s="130" t="s">
        <v>480</v>
      </c>
      <c r="D587" s="192"/>
      <c r="E587" s="145">
        <v>12</v>
      </c>
      <c r="F587" s="253">
        <f>HLOOKUP($C587,$BZ$2:$CM$3,2,0)</f>
        <v>13238.9</v>
      </c>
      <c r="G587" s="106">
        <f>D587*E587*F587</f>
        <v>0</v>
      </c>
      <c r="H587" s="159"/>
      <c r="I587" s="107" t="s">
        <v>484</v>
      </c>
      <c r="J587" s="107" t="str">
        <f>VLOOKUP(I587,Presupuesto!$B$11:$C$565,2,0)</f>
        <v>SUELDOS Y SALARIOS PERMANENTES</v>
      </c>
      <c r="K587" s="91" t="str">
        <f t="shared" si="18"/>
        <v>Posgrado</v>
      </c>
      <c r="L587" s="91" t="s">
        <v>386</v>
      </c>
    </row>
    <row r="588" spans="3:12">
      <c r="C588" s="164" t="s">
        <v>58</v>
      </c>
      <c r="D588" s="156"/>
      <c r="E588" s="147">
        <v>0</v>
      </c>
      <c r="F588" s="93">
        <f>IF(E587=0,"",(G587/E587)/12*E587)</f>
        <v>0</v>
      </c>
      <c r="G588" s="90">
        <f>F588</f>
        <v>0</v>
      </c>
      <c r="H588" s="157"/>
      <c r="I588" s="109" t="s">
        <v>504</v>
      </c>
      <c r="J588" s="109" t="str">
        <f>VLOOKUP(I588,Presupuesto!$B$11:$C$565,2,0)</f>
        <v>AGUINALDO Y DECIMO CUARTO MES</v>
      </c>
      <c r="K588" s="91" t="str">
        <f t="shared" si="18"/>
        <v>Posgrado</v>
      </c>
      <c r="L588" s="91" t="s">
        <v>386</v>
      </c>
    </row>
    <row r="589" spans="3:12" ht="15.75" thickBot="1">
      <c r="C589" s="165" t="s">
        <v>59</v>
      </c>
      <c r="D589" s="156"/>
      <c r="E589" s="147">
        <v>0</v>
      </c>
      <c r="F589" s="110">
        <f>IF(E587&lt;6,"",((E587-6)/12)*(G587/E587))</f>
        <v>0</v>
      </c>
      <c r="G589" s="90">
        <f>F589</f>
        <v>0</v>
      </c>
      <c r="H589" s="157"/>
      <c r="I589" s="94" t="s">
        <v>507</v>
      </c>
      <c r="J589" s="94" t="str">
        <f>VLOOKUP(I589,Presupuesto!$B$11:$C$565,2,0)</f>
        <v>DECIMOCUARTO MES</v>
      </c>
      <c r="K589" s="91" t="str">
        <f t="shared" si="18"/>
        <v>Posgrado</v>
      </c>
      <c r="L589" s="91" t="s">
        <v>386</v>
      </c>
    </row>
    <row r="590" spans="3:12" ht="15.75" thickBot="1">
      <c r="C590" s="130" t="s">
        <v>481</v>
      </c>
      <c r="D590" s="192"/>
      <c r="E590" s="145">
        <v>12</v>
      </c>
      <c r="F590" s="253">
        <f>HLOOKUP($C590,$BZ$2:$CM$3,2,0)</f>
        <v>12356.31</v>
      </c>
      <c r="G590" s="106">
        <f>D590*E590*F590</f>
        <v>0</v>
      </c>
      <c r="H590" s="159"/>
      <c r="I590" s="107" t="s">
        <v>484</v>
      </c>
      <c r="J590" s="107" t="str">
        <f>VLOOKUP(I590,Presupuesto!$B$11:$C$565,2,0)</f>
        <v>SUELDOS Y SALARIOS PERMANENTES</v>
      </c>
      <c r="K590" s="91" t="str">
        <f t="shared" ref="K590:K607" si="19">$K$557</f>
        <v>Posgrado</v>
      </c>
      <c r="L590" s="91" t="s">
        <v>386</v>
      </c>
    </row>
    <row r="591" spans="3:12">
      <c r="C591" s="164" t="s">
        <v>58</v>
      </c>
      <c r="D591" s="156"/>
      <c r="E591" s="147">
        <v>0</v>
      </c>
      <c r="F591" s="93">
        <f>IF(E590=0,"",(G590/E590)/12*E590)</f>
        <v>0</v>
      </c>
      <c r="G591" s="90">
        <f>F591</f>
        <v>0</v>
      </c>
      <c r="H591" s="157"/>
      <c r="I591" s="109" t="s">
        <v>504</v>
      </c>
      <c r="J591" s="109" t="str">
        <f>VLOOKUP(I591,Presupuesto!$B$11:$C$565,2,0)</f>
        <v>AGUINALDO Y DECIMO CUARTO MES</v>
      </c>
      <c r="K591" s="91" t="str">
        <f t="shared" si="19"/>
        <v>Posgrado</v>
      </c>
      <c r="L591" s="91" t="s">
        <v>386</v>
      </c>
    </row>
    <row r="592" spans="3:12" ht="15.75" thickBot="1">
      <c r="C592" s="165" t="s">
        <v>59</v>
      </c>
      <c r="D592" s="156"/>
      <c r="E592" s="147">
        <v>0</v>
      </c>
      <c r="F592" s="110">
        <f>IF(E590&lt;6,"",((E590-6)/12)*(G590/E590))</f>
        <v>0</v>
      </c>
      <c r="G592" s="90">
        <f>F592</f>
        <v>0</v>
      </c>
      <c r="H592" s="157"/>
      <c r="I592" s="94" t="s">
        <v>507</v>
      </c>
      <c r="J592" s="94" t="str">
        <f>VLOOKUP(I592,Presupuesto!$B$11:$C$565,2,0)</f>
        <v>DECIMOCUARTO MES</v>
      </c>
      <c r="K592" s="91" t="str">
        <f t="shared" si="19"/>
        <v>Posgrado</v>
      </c>
      <c r="L592" s="91" t="s">
        <v>386</v>
      </c>
    </row>
    <row r="593" spans="3:12" ht="15.75" thickBot="1">
      <c r="C593" s="130" t="s">
        <v>482</v>
      </c>
      <c r="D593" s="192"/>
      <c r="E593" s="145">
        <v>12</v>
      </c>
      <c r="F593" s="253">
        <f>HLOOKUP($C593,$BZ$2:$CM$3,2,0)</f>
        <v>463.22</v>
      </c>
      <c r="G593" s="106">
        <f>D593*E593*F593</f>
        <v>0</v>
      </c>
      <c r="H593" s="159"/>
      <c r="I593" s="107" t="s">
        <v>484</v>
      </c>
      <c r="J593" s="107" t="str">
        <f>VLOOKUP(I593,Presupuesto!$B$11:$C$565,2,0)</f>
        <v>SUELDOS Y SALARIOS PERMANENTES</v>
      </c>
      <c r="K593" s="91" t="str">
        <f t="shared" si="19"/>
        <v>Posgrado</v>
      </c>
      <c r="L593" s="91" t="s">
        <v>386</v>
      </c>
    </row>
    <row r="594" spans="3:12">
      <c r="C594" s="164" t="s">
        <v>58</v>
      </c>
      <c r="D594" s="156"/>
      <c r="E594" s="147">
        <v>0</v>
      </c>
      <c r="F594" s="93">
        <f>IF(E593=0,"",(G593/E593)/12*E593)</f>
        <v>0</v>
      </c>
      <c r="G594" s="90">
        <f>F594</f>
        <v>0</v>
      </c>
      <c r="H594" s="157"/>
      <c r="I594" s="109" t="s">
        <v>504</v>
      </c>
      <c r="J594" s="109" t="str">
        <f>VLOOKUP(I594,Presupuesto!$B$11:$C$565,2,0)</f>
        <v>AGUINALDO Y DECIMO CUARTO MES</v>
      </c>
      <c r="K594" s="91" t="str">
        <f t="shared" si="19"/>
        <v>Posgrado</v>
      </c>
      <c r="L594" s="91" t="s">
        <v>386</v>
      </c>
    </row>
    <row r="595" spans="3:12" ht="15.75" thickBot="1">
      <c r="C595" s="165" t="s">
        <v>59</v>
      </c>
      <c r="D595" s="156"/>
      <c r="E595" s="147">
        <v>0</v>
      </c>
      <c r="F595" s="110">
        <f>IF(E593&lt;6,"",((E593-6)/12)*(G593/E593))</f>
        <v>0</v>
      </c>
      <c r="G595" s="90">
        <f>F595</f>
        <v>0</v>
      </c>
      <c r="H595" s="157"/>
      <c r="I595" s="94" t="s">
        <v>507</v>
      </c>
      <c r="J595" s="94" t="str">
        <f>VLOOKUP(I595,Presupuesto!$B$11:$C$565,2,0)</f>
        <v>DECIMOCUARTO MES</v>
      </c>
      <c r="K595" s="91" t="str">
        <f t="shared" si="19"/>
        <v>Posgrado</v>
      </c>
      <c r="L595" s="91" t="s">
        <v>386</v>
      </c>
    </row>
    <row r="596" spans="3:12" ht="15.75" thickBot="1">
      <c r="C596" s="130" t="s">
        <v>483</v>
      </c>
      <c r="D596" s="192"/>
      <c r="E596" s="145">
        <v>12</v>
      </c>
      <c r="F596" s="253">
        <f>HLOOKUP($C596,$BZ$2:$CM$3,2,0)</f>
        <v>2007.3</v>
      </c>
      <c r="G596" s="106">
        <f>D596*E596*F596</f>
        <v>0</v>
      </c>
      <c r="H596" s="159"/>
      <c r="I596" s="107" t="s">
        <v>484</v>
      </c>
      <c r="J596" s="107" t="str">
        <f>VLOOKUP(I596,Presupuesto!$B$11:$C$565,2,0)</f>
        <v>SUELDOS Y SALARIOS PERMANENTES</v>
      </c>
      <c r="K596" s="91" t="str">
        <f t="shared" si="19"/>
        <v>Posgrado</v>
      </c>
      <c r="L596" s="91" t="s">
        <v>386</v>
      </c>
    </row>
    <row r="597" spans="3:12">
      <c r="C597" s="164" t="s">
        <v>58</v>
      </c>
      <c r="D597" s="156"/>
      <c r="E597" s="147">
        <v>0</v>
      </c>
      <c r="F597" s="93">
        <f>IF(E596=0,"",(G596/E596)/12*E596)</f>
        <v>0</v>
      </c>
      <c r="G597" s="90">
        <f>F597</f>
        <v>0</v>
      </c>
      <c r="H597" s="157"/>
      <c r="I597" s="109" t="s">
        <v>504</v>
      </c>
      <c r="J597" s="109" t="str">
        <f>VLOOKUP(I597,Presupuesto!$B$11:$C$565,2,0)</f>
        <v>AGUINALDO Y DECIMO CUARTO MES</v>
      </c>
      <c r="K597" s="91" t="str">
        <f t="shared" si="19"/>
        <v>Posgrado</v>
      </c>
      <c r="L597" s="91" t="s">
        <v>386</v>
      </c>
    </row>
    <row r="598" spans="3:12" ht="15.75" thickBot="1">
      <c r="C598" s="165" t="s">
        <v>59</v>
      </c>
      <c r="D598" s="156"/>
      <c r="E598" s="147">
        <v>0</v>
      </c>
      <c r="F598" s="110">
        <f>IF(E596&lt;6,"",((E596-6)/12)*(G596/E596))</f>
        <v>0</v>
      </c>
      <c r="G598" s="90">
        <f>F598</f>
        <v>0</v>
      </c>
      <c r="H598" s="157"/>
      <c r="I598" s="94" t="s">
        <v>507</v>
      </c>
      <c r="J598" s="94" t="str">
        <f>VLOOKUP(I598,Presupuesto!$B$11:$C$565,2,0)</f>
        <v>DECIMOCUARTO MES</v>
      </c>
      <c r="K598" s="91" t="str">
        <f t="shared" si="19"/>
        <v>Posgrado</v>
      </c>
      <c r="L598" s="91" t="s">
        <v>386</v>
      </c>
    </row>
    <row r="599" spans="3:12" ht="15.75" thickBot="1">
      <c r="C599" s="133" t="s">
        <v>83</v>
      </c>
      <c r="D599" s="192"/>
      <c r="E599" s="145">
        <v>12</v>
      </c>
      <c r="F599" s="132">
        <v>30000</v>
      </c>
      <c r="G599" s="106">
        <f>D599*E599*F599</f>
        <v>0</v>
      </c>
      <c r="H599" s="159"/>
      <c r="I599" s="107" t="s">
        <v>552</v>
      </c>
      <c r="J599" s="107" t="str">
        <f>VLOOKUP(I599,Presupuesto!$B$11:$C$565,2,0)</f>
        <v>CONTRATOS ESPECIALES</v>
      </c>
      <c r="K599" s="91" t="str">
        <f t="shared" si="19"/>
        <v>Posgrado</v>
      </c>
      <c r="L599" s="91" t="s">
        <v>386</v>
      </c>
    </row>
    <row r="600" spans="3:12">
      <c r="C600" s="164" t="s">
        <v>58</v>
      </c>
      <c r="D600" s="156"/>
      <c r="E600" s="147">
        <v>0</v>
      </c>
      <c r="F600" s="110">
        <f>IF(E599=0,"",(G599/E599)/12*E599)</f>
        <v>0</v>
      </c>
      <c r="G600" s="90">
        <f>F600</f>
        <v>0</v>
      </c>
      <c r="H600" s="157"/>
      <c r="I600" s="94" t="s">
        <v>552</v>
      </c>
      <c r="J600" s="94" t="str">
        <f>VLOOKUP(I600,Presupuesto!$B$11:$C$565,2,0)</f>
        <v>CONTRATOS ESPECIALES</v>
      </c>
      <c r="K600" s="91" t="str">
        <f t="shared" si="19"/>
        <v>Posgrado</v>
      </c>
      <c r="L600" s="91" t="s">
        <v>385</v>
      </c>
    </row>
    <row r="601" spans="3:12" ht="15.75" thickBot="1">
      <c r="C601" s="165" t="s">
        <v>59</v>
      </c>
      <c r="D601" s="156"/>
      <c r="E601" s="147">
        <v>0</v>
      </c>
      <c r="F601" s="93">
        <f>IF(E599&lt;6,"",((E599-6)/12)*(G599/E599))</f>
        <v>0</v>
      </c>
      <c r="G601" s="90">
        <f>F601</f>
        <v>0</v>
      </c>
      <c r="H601" s="157"/>
      <c r="I601" s="94" t="s">
        <v>552</v>
      </c>
      <c r="J601" s="94" t="str">
        <f>VLOOKUP(I601,Presupuesto!$B$11:$C$565,2,0)</f>
        <v>CONTRATOS ESPECIALES</v>
      </c>
      <c r="K601" s="91" t="str">
        <f t="shared" si="19"/>
        <v>Posgrado</v>
      </c>
      <c r="L601" s="91" t="s">
        <v>390</v>
      </c>
    </row>
    <row r="602" spans="3:12" ht="15.75" thickBot="1">
      <c r="C602" s="133" t="s">
        <v>60</v>
      </c>
      <c r="D602" s="192"/>
      <c r="E602" s="145">
        <v>12</v>
      </c>
      <c r="F602" s="111">
        <v>30000</v>
      </c>
      <c r="G602" s="106">
        <f>D602*E602*F602</f>
        <v>0</v>
      </c>
      <c r="H602" s="159"/>
      <c r="I602" s="107" t="s">
        <v>693</v>
      </c>
      <c r="J602" s="107" t="str">
        <f>VLOOKUP(I602,Presupuesto!$B$11:$C$565,2,0)</f>
        <v>OTROS SERVICIOS TECNICOS Y PROFESIONALES</v>
      </c>
      <c r="K602" s="91" t="str">
        <f t="shared" si="19"/>
        <v>Posgrado</v>
      </c>
      <c r="L602" s="91" t="s">
        <v>385</v>
      </c>
    </row>
    <row r="603" spans="3:12">
      <c r="C603" s="164" t="s">
        <v>58</v>
      </c>
      <c r="D603" s="156"/>
      <c r="E603" s="147">
        <v>0</v>
      </c>
      <c r="F603" s="93">
        <v>0</v>
      </c>
      <c r="G603" s="90">
        <f>F603</f>
        <v>0</v>
      </c>
      <c r="H603" s="157"/>
      <c r="I603" s="94" t="s">
        <v>693</v>
      </c>
      <c r="J603" s="94" t="str">
        <f>VLOOKUP(I603,Presupuesto!$B$11:$C$565,2,0)</f>
        <v>OTROS SERVICIOS TECNICOS Y PROFESIONALES</v>
      </c>
      <c r="K603" s="91" t="str">
        <f t="shared" si="19"/>
        <v>Posgrado</v>
      </c>
      <c r="L603" s="91" t="s">
        <v>385</v>
      </c>
    </row>
    <row r="604" spans="3:12" ht="15.75" thickBot="1">
      <c r="C604" s="165" t="s">
        <v>59</v>
      </c>
      <c r="D604" s="156"/>
      <c r="E604" s="147">
        <v>0</v>
      </c>
      <c r="F604" s="93">
        <v>0</v>
      </c>
      <c r="G604" s="90">
        <f>F604</f>
        <v>0</v>
      </c>
      <c r="H604" s="157"/>
      <c r="I604" s="94" t="s">
        <v>693</v>
      </c>
      <c r="J604" s="94" t="str">
        <f>VLOOKUP(I604,Presupuesto!$B$11:$C$565,2,0)</f>
        <v>OTROS SERVICIOS TECNICOS Y PROFESIONALES</v>
      </c>
      <c r="K604" s="91" t="str">
        <f t="shared" si="19"/>
        <v>Posgrado</v>
      </c>
      <c r="L604" s="91" t="s">
        <v>385</v>
      </c>
    </row>
    <row r="605" spans="3:12" ht="15.75" thickBot="1">
      <c r="C605" s="133" t="s">
        <v>61</v>
      </c>
      <c r="D605" s="192"/>
      <c r="E605" s="145">
        <v>12</v>
      </c>
      <c r="F605" s="111">
        <v>30000</v>
      </c>
      <c r="G605" s="106">
        <f>D605*E605*F605</f>
        <v>0</v>
      </c>
      <c r="H605" s="159"/>
      <c r="I605" s="107" t="s">
        <v>484</v>
      </c>
      <c r="J605" s="107" t="str">
        <f>VLOOKUP(I605,Presupuesto!$B$11:$C$565,2,0)</f>
        <v>SUELDOS Y SALARIOS PERMANENTES</v>
      </c>
      <c r="K605" s="91" t="str">
        <f t="shared" si="19"/>
        <v>Posgrado</v>
      </c>
      <c r="L605" s="91" t="s">
        <v>385</v>
      </c>
    </row>
    <row r="606" spans="3:12">
      <c r="C606" s="164" t="s">
        <v>58</v>
      </c>
      <c r="D606" s="162"/>
      <c r="E606" s="124">
        <v>0</v>
      </c>
      <c r="F606" s="112">
        <f>IF(E605=0,"",(G605/E605)/12*E605)</f>
        <v>0</v>
      </c>
      <c r="G606" s="113">
        <f>F606</f>
        <v>0</v>
      </c>
      <c r="H606" s="157"/>
      <c r="I606" s="94" t="s">
        <v>504</v>
      </c>
      <c r="J606" s="94" t="str">
        <f>VLOOKUP(I606,Presupuesto!$B$11:$C$565,2,0)</f>
        <v>AGUINALDO Y DECIMO CUARTO MES</v>
      </c>
      <c r="K606" s="91" t="str">
        <f t="shared" si="19"/>
        <v>Posgrado</v>
      </c>
      <c r="L606" s="91" t="s">
        <v>385</v>
      </c>
    </row>
    <row r="607" spans="3:12" ht="15.75" thickBot="1">
      <c r="C607" s="166" t="s">
        <v>59</v>
      </c>
      <c r="D607" s="155"/>
      <c r="E607" s="125">
        <v>0</v>
      </c>
      <c r="F607" s="98">
        <f>IF(E605&lt;6,"",((E605-6)/12)*(G605/E605))</f>
        <v>0</v>
      </c>
      <c r="G607" s="98">
        <f>F607</f>
        <v>0</v>
      </c>
      <c r="H607" s="155"/>
      <c r="I607" s="99" t="s">
        <v>507</v>
      </c>
      <c r="J607" s="117" t="str">
        <f>VLOOKUP(I607,Presupuesto!$B$11:$C$565,2,0)</f>
        <v>DECIMOCUARTO MES</v>
      </c>
      <c r="K607" s="99" t="str">
        <f t="shared" si="19"/>
        <v>Posgrado</v>
      </c>
      <c r="L607" s="117" t="s">
        <v>385</v>
      </c>
    </row>
    <row r="609" spans="3:12" ht="15.75" thickBot="1"/>
    <row r="610" spans="3:12" ht="15.75" thickBot="1">
      <c r="C610" s="68" t="s">
        <v>43</v>
      </c>
      <c r="D610" s="30">
        <f>SUM(G617:G667)</f>
        <v>0</v>
      </c>
      <c r="E610" s="86"/>
      <c r="F610" s="86"/>
      <c r="G610" s="86"/>
      <c r="H610" s="70"/>
      <c r="I610" s="70"/>
      <c r="J610" s="70"/>
      <c r="K610" s="146"/>
    </row>
    <row r="611" spans="3:12">
      <c r="D611" s="31"/>
      <c r="E611" s="86"/>
      <c r="F611" s="86"/>
      <c r="G611" s="86"/>
      <c r="H611" s="70"/>
      <c r="I611" s="70"/>
      <c r="J611" s="70"/>
      <c r="K611" s="146"/>
    </row>
    <row r="612" spans="3:12">
      <c r="D612" s="31"/>
      <c r="E612" s="86"/>
      <c r="F612" s="86"/>
      <c r="G612" s="86"/>
      <c r="H612" s="70"/>
      <c r="I612" s="70"/>
      <c r="J612" s="70"/>
      <c r="K612" s="146"/>
    </row>
    <row r="613" spans="3:12" ht="15.75">
      <c r="C613" s="195" t="s">
        <v>383</v>
      </c>
      <c r="D613" s="279"/>
      <c r="E613" s="86"/>
      <c r="F613" s="86"/>
      <c r="G613" s="86"/>
      <c r="H613" s="70"/>
      <c r="I613" s="70"/>
      <c r="J613" s="70"/>
      <c r="K613" s="146"/>
    </row>
    <row r="614" spans="3:12" ht="18.75">
      <c r="C614" s="197" t="e">
        <f>IFERROR(VLOOKUP(D613,#REF!,2,FALSE),IFERROR(VLOOKUP(D613,'2. Investigación Científica'!$E:$F,2,FALSE),IFERROR(VLOOKUP(D613,#REF!,2,FALSE),IFERROR(VLOOKUP(D613,#REF!,2,FALSE),IFERROR(VLOOKUP(D613,#REF!,2,FALSE),IFERROR(VLOOKUP(D613,'11. Gestion Administrativa'!$E:$F,2,FALSE),IFERROR(VLOOKUP(D613,#REF!,2,FALSE),IFERROR(VLOOKUP(D613,#REF!,2,FALSE),IFERROR(VLOOKUP(D613,#REF!,2,FALSE),IFERROR(VLOOKUP(D613,#REF!,2,FALSE),IFERROR(VLOOKUP(D613,#REF!,2,FALSE),IFERROR(VLOOKUP(D613,#REF!,2,FALSE),IFERROR(VLOOKUP(D613,#REF!,2,FALSE),IFERROR(VLOOKUP(D613,#REF!,2,FALSE),IFERROR(VLOOKUP(D613,#REF!,2,FALSE),IFERROR(VLOOKUP(D613,#REF!,2,FALSE),VLOOKUP(D613,#REF!,2,0)))))))))))))))))</f>
        <v>#REF!</v>
      </c>
      <c r="D614" s="31"/>
      <c r="E614" s="86"/>
      <c r="F614" s="86"/>
      <c r="G614" s="86"/>
      <c r="H614" s="70"/>
      <c r="I614" s="70"/>
      <c r="J614" s="70"/>
      <c r="K614" s="146"/>
    </row>
    <row r="615" spans="3:12" ht="15.75" thickBot="1">
      <c r="C615" s="170"/>
      <c r="D615" s="31"/>
      <c r="E615" s="86"/>
      <c r="F615" s="86"/>
      <c r="G615" s="86"/>
      <c r="H615" s="70"/>
      <c r="I615" s="70"/>
      <c r="J615" s="70"/>
      <c r="K615" s="146"/>
    </row>
    <row r="616" spans="3:12" ht="30.75" thickBot="1">
      <c r="C616" s="127" t="s">
        <v>44</v>
      </c>
      <c r="D616" s="131" t="s">
        <v>55</v>
      </c>
      <c r="E616" s="163" t="s">
        <v>56</v>
      </c>
      <c r="F616" s="131" t="s">
        <v>57</v>
      </c>
      <c r="G616" s="128" t="s">
        <v>27</v>
      </c>
      <c r="H616" s="126" t="s">
        <v>122</v>
      </c>
      <c r="I616" s="129" t="s">
        <v>46</v>
      </c>
      <c r="J616" s="129" t="s">
        <v>123</v>
      </c>
      <c r="K616" s="129" t="s">
        <v>401</v>
      </c>
      <c r="L616" s="129" t="s">
        <v>402</v>
      </c>
    </row>
    <row r="617" spans="3:12" ht="15.75" thickBot="1">
      <c r="C617" s="130" t="s">
        <v>470</v>
      </c>
      <c r="D617" s="192"/>
      <c r="E617" s="145">
        <v>12</v>
      </c>
      <c r="F617" s="253">
        <f>HLOOKUP($C617,$BZ$2:$CM$3,2,0)</f>
        <v>43674.39</v>
      </c>
      <c r="G617" s="106">
        <f>D617*E617*F617</f>
        <v>0</v>
      </c>
      <c r="H617" s="159"/>
      <c r="I617" s="107" t="s">
        <v>484</v>
      </c>
      <c r="J617" s="107" t="str">
        <f>VLOOKUP(I617,Presupuesto!$B$11:$C$565,2,0)</f>
        <v>SUELDOS Y SALARIOS PERMANENTES</v>
      </c>
      <c r="K617" s="205" t="s">
        <v>1359</v>
      </c>
      <c r="L617" s="91" t="s">
        <v>385</v>
      </c>
    </row>
    <row r="618" spans="3:12">
      <c r="C618" s="164" t="s">
        <v>58</v>
      </c>
      <c r="D618" s="156"/>
      <c r="E618" s="147">
        <v>0</v>
      </c>
      <c r="F618" s="93">
        <f>IF(E617=0,"",(G617/E617)/12*E617)</f>
        <v>0</v>
      </c>
      <c r="G618" s="90">
        <f>F618</f>
        <v>0</v>
      </c>
      <c r="H618" s="157"/>
      <c r="I618" s="109" t="s">
        <v>504</v>
      </c>
      <c r="J618" s="109" t="str">
        <f>VLOOKUP(I618,Presupuesto!$B$11:$C$565,2,0)</f>
        <v>AGUINALDO Y DECIMO CUARTO MES</v>
      </c>
      <c r="K618" s="91" t="str">
        <f t="shared" ref="K618:K649" si="20">$K$617</f>
        <v>Posgrado</v>
      </c>
      <c r="L618" s="91" t="s">
        <v>403</v>
      </c>
    </row>
    <row r="619" spans="3:12" ht="15.75" thickBot="1">
      <c r="C619" s="165" t="s">
        <v>59</v>
      </c>
      <c r="D619" s="156"/>
      <c r="E619" s="147">
        <v>0</v>
      </c>
      <c r="F619" s="110">
        <f>IF(E617&lt;6,"",((E617-6)/12)*(G617/E617))</f>
        <v>0</v>
      </c>
      <c r="G619" s="90">
        <f>F619</f>
        <v>0</v>
      </c>
      <c r="H619" s="157"/>
      <c r="I619" s="94" t="s">
        <v>507</v>
      </c>
      <c r="J619" s="94" t="str">
        <f>VLOOKUP(I619,Presupuesto!$B$11:$C$565,2,0)</f>
        <v>DECIMOCUARTO MES</v>
      </c>
      <c r="K619" s="91" t="str">
        <f t="shared" si="20"/>
        <v>Posgrado</v>
      </c>
      <c r="L619" s="91" t="s">
        <v>386</v>
      </c>
    </row>
    <row r="620" spans="3:12" ht="15.75" thickBot="1">
      <c r="C620" s="130" t="s">
        <v>471</v>
      </c>
      <c r="D620" s="192"/>
      <c r="E620" s="145">
        <v>12</v>
      </c>
      <c r="F620" s="253">
        <f>HLOOKUP($C620,$BZ$2:$CM$3,2,0)</f>
        <v>39703.99</v>
      </c>
      <c r="G620" s="106">
        <f>D620*E620*F620</f>
        <v>0</v>
      </c>
      <c r="H620" s="159"/>
      <c r="I620" s="107" t="s">
        <v>484</v>
      </c>
      <c r="J620" s="107" t="str">
        <f>VLOOKUP(I620,Presupuesto!$B$11:$C$565,2,0)</f>
        <v>SUELDOS Y SALARIOS PERMANENTES</v>
      </c>
      <c r="K620" s="91" t="str">
        <f t="shared" si="20"/>
        <v>Posgrado</v>
      </c>
      <c r="L620" s="91" t="s">
        <v>386</v>
      </c>
    </row>
    <row r="621" spans="3:12">
      <c r="C621" s="164" t="s">
        <v>58</v>
      </c>
      <c r="D621" s="156"/>
      <c r="E621" s="147">
        <v>0</v>
      </c>
      <c r="F621" s="93">
        <f>IF(E620=0,"",(G620/E620)/12*E620)</f>
        <v>0</v>
      </c>
      <c r="G621" s="90">
        <f>F621</f>
        <v>0</v>
      </c>
      <c r="H621" s="157"/>
      <c r="I621" s="109" t="s">
        <v>504</v>
      </c>
      <c r="J621" s="109" t="str">
        <f>VLOOKUP(I621,Presupuesto!$B$11:$C$565,2,0)</f>
        <v>AGUINALDO Y DECIMO CUARTO MES</v>
      </c>
      <c r="K621" s="91" t="str">
        <f t="shared" si="20"/>
        <v>Posgrado</v>
      </c>
      <c r="L621" s="91" t="s">
        <v>386</v>
      </c>
    </row>
    <row r="622" spans="3:12" ht="15.75" thickBot="1">
      <c r="C622" s="165" t="s">
        <v>59</v>
      </c>
      <c r="D622" s="156"/>
      <c r="E622" s="147">
        <v>0</v>
      </c>
      <c r="F622" s="110">
        <f>IF(E620&lt;6,"",((E620-6)/12)*(G620/E620))</f>
        <v>0</v>
      </c>
      <c r="G622" s="90">
        <f>F622</f>
        <v>0</v>
      </c>
      <c r="H622" s="157"/>
      <c r="I622" s="94" t="s">
        <v>507</v>
      </c>
      <c r="J622" s="94" t="str">
        <f>VLOOKUP(I622,Presupuesto!$B$11:$C$565,2,0)</f>
        <v>DECIMOCUARTO MES</v>
      </c>
      <c r="K622" s="91" t="str">
        <f t="shared" si="20"/>
        <v>Posgrado</v>
      </c>
      <c r="L622" s="91" t="s">
        <v>386</v>
      </c>
    </row>
    <row r="623" spans="3:12" ht="15.75" thickBot="1">
      <c r="C623" s="130" t="s">
        <v>472</v>
      </c>
      <c r="D623" s="192"/>
      <c r="E623" s="145">
        <v>12</v>
      </c>
      <c r="F623" s="253">
        <f>HLOOKUP($C623,$BZ$2:$CM$3,2,0)</f>
        <v>35733.589999999997</v>
      </c>
      <c r="G623" s="106">
        <f>D623*E623*F623</f>
        <v>0</v>
      </c>
      <c r="H623" s="159"/>
      <c r="I623" s="107" t="s">
        <v>484</v>
      </c>
      <c r="J623" s="107" t="str">
        <f>VLOOKUP(I623,Presupuesto!$B$11:$C$565,2,0)</f>
        <v>SUELDOS Y SALARIOS PERMANENTES</v>
      </c>
      <c r="K623" s="91" t="str">
        <f t="shared" si="20"/>
        <v>Posgrado</v>
      </c>
      <c r="L623" s="91" t="s">
        <v>386</v>
      </c>
    </row>
    <row r="624" spans="3:12">
      <c r="C624" s="164" t="s">
        <v>58</v>
      </c>
      <c r="D624" s="156"/>
      <c r="E624" s="147">
        <v>0</v>
      </c>
      <c r="F624" s="93">
        <f>IF(E623=0,"",(G623/E623)/12*E623)</f>
        <v>0</v>
      </c>
      <c r="G624" s="90">
        <f>F624</f>
        <v>0</v>
      </c>
      <c r="H624" s="157"/>
      <c r="I624" s="109" t="s">
        <v>504</v>
      </c>
      <c r="J624" s="109" t="str">
        <f>VLOOKUP(I624,Presupuesto!$B$11:$C$565,2,0)</f>
        <v>AGUINALDO Y DECIMO CUARTO MES</v>
      </c>
      <c r="K624" s="91" t="str">
        <f t="shared" si="20"/>
        <v>Posgrado</v>
      </c>
      <c r="L624" s="91" t="s">
        <v>386</v>
      </c>
    </row>
    <row r="625" spans="3:12" ht="15.75" thickBot="1">
      <c r="C625" s="165" t="s">
        <v>59</v>
      </c>
      <c r="D625" s="156"/>
      <c r="E625" s="147">
        <v>0</v>
      </c>
      <c r="F625" s="110">
        <f>IF(E623&lt;6,"",((E623-6)/12)*(G623/E623))</f>
        <v>0</v>
      </c>
      <c r="G625" s="90">
        <f>F625</f>
        <v>0</v>
      </c>
      <c r="H625" s="157"/>
      <c r="I625" s="94" t="s">
        <v>507</v>
      </c>
      <c r="J625" s="94" t="str">
        <f>VLOOKUP(I625,Presupuesto!$B$11:$C$565,2,0)</f>
        <v>DECIMOCUARTO MES</v>
      </c>
      <c r="K625" s="91" t="str">
        <f t="shared" si="20"/>
        <v>Posgrado</v>
      </c>
      <c r="L625" s="91" t="s">
        <v>386</v>
      </c>
    </row>
    <row r="626" spans="3:12" ht="15.75" thickBot="1">
      <c r="C626" s="130" t="s">
        <v>473</v>
      </c>
      <c r="D626" s="192"/>
      <c r="E626" s="145">
        <v>12</v>
      </c>
      <c r="F626" s="253">
        <f>HLOOKUP($C626,$BZ$2:$CM$3,2,0)</f>
        <v>31763.19</v>
      </c>
      <c r="G626" s="106">
        <f>D626*E626*F626</f>
        <v>0</v>
      </c>
      <c r="H626" s="159"/>
      <c r="I626" s="107" t="s">
        <v>484</v>
      </c>
      <c r="J626" s="107" t="str">
        <f>VLOOKUP(I626,Presupuesto!$B$11:$C$565,2,0)</f>
        <v>SUELDOS Y SALARIOS PERMANENTES</v>
      </c>
      <c r="K626" s="91" t="str">
        <f t="shared" si="20"/>
        <v>Posgrado</v>
      </c>
      <c r="L626" s="91" t="s">
        <v>386</v>
      </c>
    </row>
    <row r="627" spans="3:12">
      <c r="C627" s="164" t="s">
        <v>58</v>
      </c>
      <c r="D627" s="156"/>
      <c r="E627" s="147">
        <v>0</v>
      </c>
      <c r="F627" s="93">
        <f>IF(E626=0,"",(G626/E626)/12*E626)</f>
        <v>0</v>
      </c>
      <c r="G627" s="90">
        <f>F627</f>
        <v>0</v>
      </c>
      <c r="H627" s="157"/>
      <c r="I627" s="109" t="s">
        <v>504</v>
      </c>
      <c r="J627" s="109" t="str">
        <f>VLOOKUP(I627,Presupuesto!$B$11:$C$565,2,0)</f>
        <v>AGUINALDO Y DECIMO CUARTO MES</v>
      </c>
      <c r="K627" s="91" t="str">
        <f t="shared" si="20"/>
        <v>Posgrado</v>
      </c>
      <c r="L627" s="91" t="s">
        <v>386</v>
      </c>
    </row>
    <row r="628" spans="3:12" ht="15.75" thickBot="1">
      <c r="C628" s="165" t="s">
        <v>59</v>
      </c>
      <c r="D628" s="156"/>
      <c r="E628" s="147">
        <v>0</v>
      </c>
      <c r="F628" s="110">
        <f>IF(E626&lt;6,"",((E626-6)/12)*(G626/E626))</f>
        <v>0</v>
      </c>
      <c r="G628" s="90">
        <f>F628</f>
        <v>0</v>
      </c>
      <c r="H628" s="157"/>
      <c r="I628" s="94" t="s">
        <v>507</v>
      </c>
      <c r="J628" s="94" t="str">
        <f>VLOOKUP(I628,Presupuesto!$B$11:$C$565,2,0)</f>
        <v>DECIMOCUARTO MES</v>
      </c>
      <c r="K628" s="91" t="str">
        <f t="shared" si="20"/>
        <v>Posgrado</v>
      </c>
      <c r="L628" s="91" t="s">
        <v>386</v>
      </c>
    </row>
    <row r="629" spans="3:12" ht="15.75" thickBot="1">
      <c r="C629" s="130" t="s">
        <v>474</v>
      </c>
      <c r="D629" s="192"/>
      <c r="E629" s="145">
        <v>12</v>
      </c>
      <c r="F629" s="253">
        <f>HLOOKUP($C629,$BZ$2:$CM$3,2,0)</f>
        <v>29777.99</v>
      </c>
      <c r="G629" s="106">
        <f>D629*E629*F629</f>
        <v>0</v>
      </c>
      <c r="H629" s="159"/>
      <c r="I629" s="107" t="s">
        <v>484</v>
      </c>
      <c r="J629" s="107" t="str">
        <f>VLOOKUP(I629,Presupuesto!$B$11:$C$565,2,0)</f>
        <v>SUELDOS Y SALARIOS PERMANENTES</v>
      </c>
      <c r="K629" s="91" t="str">
        <f t="shared" si="20"/>
        <v>Posgrado</v>
      </c>
      <c r="L629" s="91" t="s">
        <v>386</v>
      </c>
    </row>
    <row r="630" spans="3:12">
      <c r="C630" s="164" t="s">
        <v>58</v>
      </c>
      <c r="D630" s="156"/>
      <c r="E630" s="147">
        <v>0</v>
      </c>
      <c r="F630" s="93">
        <f>IF(E629=0,"",(G629/E629)/12*E629)</f>
        <v>0</v>
      </c>
      <c r="G630" s="90">
        <f>F630</f>
        <v>0</v>
      </c>
      <c r="H630" s="157"/>
      <c r="I630" s="109" t="s">
        <v>504</v>
      </c>
      <c r="J630" s="109" t="str">
        <f>VLOOKUP(I630,Presupuesto!$B$11:$C$565,2,0)</f>
        <v>AGUINALDO Y DECIMO CUARTO MES</v>
      </c>
      <c r="K630" s="91" t="str">
        <f t="shared" si="20"/>
        <v>Posgrado</v>
      </c>
      <c r="L630" s="91" t="s">
        <v>386</v>
      </c>
    </row>
    <row r="631" spans="3:12" ht="15.75" thickBot="1">
      <c r="C631" s="165" t="s">
        <v>59</v>
      </c>
      <c r="D631" s="156"/>
      <c r="E631" s="147">
        <v>0</v>
      </c>
      <c r="F631" s="110">
        <f>IF(E629&lt;6,"",((E629-6)/12)*(G629/E629))</f>
        <v>0</v>
      </c>
      <c r="G631" s="90">
        <f>F631</f>
        <v>0</v>
      </c>
      <c r="H631" s="157"/>
      <c r="I631" s="94" t="s">
        <v>507</v>
      </c>
      <c r="J631" s="94" t="str">
        <f>VLOOKUP(I631,Presupuesto!$B$11:$C$565,2,0)</f>
        <v>DECIMOCUARTO MES</v>
      </c>
      <c r="K631" s="91" t="str">
        <f t="shared" si="20"/>
        <v>Posgrado</v>
      </c>
      <c r="L631" s="91" t="s">
        <v>386</v>
      </c>
    </row>
    <row r="632" spans="3:12" ht="15.75" thickBot="1">
      <c r="C632" s="130" t="s">
        <v>475</v>
      </c>
      <c r="D632" s="192"/>
      <c r="E632" s="145">
        <v>12</v>
      </c>
      <c r="F632" s="253">
        <f>HLOOKUP($C632,$BZ$2:$CM$3,2,0)</f>
        <v>27792.79</v>
      </c>
      <c r="G632" s="106">
        <f>D632*E632*F632</f>
        <v>0</v>
      </c>
      <c r="H632" s="159"/>
      <c r="I632" s="107" t="s">
        <v>484</v>
      </c>
      <c r="J632" s="107" t="str">
        <f>VLOOKUP(I632,Presupuesto!$B$11:$C$565,2,0)</f>
        <v>SUELDOS Y SALARIOS PERMANENTES</v>
      </c>
      <c r="K632" s="91" t="str">
        <f t="shared" si="20"/>
        <v>Posgrado</v>
      </c>
      <c r="L632" s="91" t="s">
        <v>386</v>
      </c>
    </row>
    <row r="633" spans="3:12">
      <c r="C633" s="164" t="s">
        <v>58</v>
      </c>
      <c r="D633" s="156"/>
      <c r="E633" s="147">
        <v>0</v>
      </c>
      <c r="F633" s="93">
        <f>IF(E632=0,"",(G632/E632)/12*E632)</f>
        <v>0</v>
      </c>
      <c r="G633" s="90">
        <f>F633</f>
        <v>0</v>
      </c>
      <c r="H633" s="157"/>
      <c r="I633" s="109" t="s">
        <v>504</v>
      </c>
      <c r="J633" s="109" t="str">
        <f>VLOOKUP(I633,Presupuesto!$B$11:$C$565,2,0)</f>
        <v>AGUINALDO Y DECIMO CUARTO MES</v>
      </c>
      <c r="K633" s="91" t="str">
        <f t="shared" si="20"/>
        <v>Posgrado</v>
      </c>
      <c r="L633" s="91" t="s">
        <v>386</v>
      </c>
    </row>
    <row r="634" spans="3:12" ht="15.75" thickBot="1">
      <c r="C634" s="165" t="s">
        <v>59</v>
      </c>
      <c r="D634" s="156"/>
      <c r="E634" s="147">
        <v>0</v>
      </c>
      <c r="F634" s="110">
        <f>IF(E632&lt;6,"",((E632-6)/12)*(G632/E632))</f>
        <v>0</v>
      </c>
      <c r="G634" s="90">
        <f>F634</f>
        <v>0</v>
      </c>
      <c r="H634" s="157"/>
      <c r="I634" s="94" t="s">
        <v>507</v>
      </c>
      <c r="J634" s="94" t="str">
        <f>VLOOKUP(I634,Presupuesto!$B$11:$C$565,2,0)</f>
        <v>DECIMOCUARTO MES</v>
      </c>
      <c r="K634" s="91" t="str">
        <f t="shared" si="20"/>
        <v>Posgrado</v>
      </c>
      <c r="L634" s="91" t="s">
        <v>386</v>
      </c>
    </row>
    <row r="635" spans="3:12" ht="15.75" thickBot="1">
      <c r="C635" s="130" t="s">
        <v>476</v>
      </c>
      <c r="D635" s="192"/>
      <c r="E635" s="145">
        <v>12</v>
      </c>
      <c r="F635" s="253">
        <f>HLOOKUP($C635,$BZ$2:$CM$3,2,0)</f>
        <v>18859.39</v>
      </c>
      <c r="G635" s="106">
        <f>D635*E635*F635</f>
        <v>0</v>
      </c>
      <c r="H635" s="159"/>
      <c r="I635" s="107" t="s">
        <v>484</v>
      </c>
      <c r="J635" s="107" t="str">
        <f>VLOOKUP(I635,Presupuesto!$B$11:$C$565,2,0)</f>
        <v>SUELDOS Y SALARIOS PERMANENTES</v>
      </c>
      <c r="K635" s="91" t="str">
        <f t="shared" si="20"/>
        <v>Posgrado</v>
      </c>
      <c r="L635" s="91" t="s">
        <v>386</v>
      </c>
    </row>
    <row r="636" spans="3:12">
      <c r="C636" s="164" t="s">
        <v>58</v>
      </c>
      <c r="D636" s="156"/>
      <c r="E636" s="147">
        <v>0</v>
      </c>
      <c r="F636" s="93">
        <f>IF(E635=0,"",(G635/E635)/12*E635)</f>
        <v>0</v>
      </c>
      <c r="G636" s="90">
        <f>F636</f>
        <v>0</v>
      </c>
      <c r="H636" s="157"/>
      <c r="I636" s="109" t="s">
        <v>504</v>
      </c>
      <c r="J636" s="109" t="str">
        <f>VLOOKUP(I636,Presupuesto!$B$11:$C$565,2,0)</f>
        <v>AGUINALDO Y DECIMO CUARTO MES</v>
      </c>
      <c r="K636" s="91" t="str">
        <f t="shared" si="20"/>
        <v>Posgrado</v>
      </c>
      <c r="L636" s="91" t="s">
        <v>386</v>
      </c>
    </row>
    <row r="637" spans="3:12" ht="15.75" thickBot="1">
      <c r="C637" s="165" t="s">
        <v>59</v>
      </c>
      <c r="D637" s="156"/>
      <c r="E637" s="147">
        <v>0</v>
      </c>
      <c r="F637" s="110">
        <f>IF(E635&lt;6,"",((E635-6)/12)*(G635/E635))</f>
        <v>0</v>
      </c>
      <c r="G637" s="90">
        <f>F637</f>
        <v>0</v>
      </c>
      <c r="H637" s="157"/>
      <c r="I637" s="94" t="s">
        <v>507</v>
      </c>
      <c r="J637" s="94" t="str">
        <f>VLOOKUP(I637,Presupuesto!$B$11:$C$565,2,0)</f>
        <v>DECIMOCUARTO MES</v>
      </c>
      <c r="K637" s="91" t="str">
        <f t="shared" si="20"/>
        <v>Posgrado</v>
      </c>
      <c r="L637" s="91" t="s">
        <v>386</v>
      </c>
    </row>
    <row r="638" spans="3:12" ht="15.75" thickBot="1">
      <c r="C638" s="130" t="s">
        <v>477</v>
      </c>
      <c r="D638" s="192"/>
      <c r="E638" s="145">
        <v>12</v>
      </c>
      <c r="F638" s="253">
        <f>HLOOKUP($C638,$BZ$2:$CM$3,2,0)</f>
        <v>17866.8</v>
      </c>
      <c r="G638" s="106">
        <f>D638*E638*F638</f>
        <v>0</v>
      </c>
      <c r="H638" s="159"/>
      <c r="I638" s="107" t="s">
        <v>484</v>
      </c>
      <c r="J638" s="107" t="str">
        <f>VLOOKUP(I638,Presupuesto!$B$11:$C$565,2,0)</f>
        <v>SUELDOS Y SALARIOS PERMANENTES</v>
      </c>
      <c r="K638" s="91" t="str">
        <f t="shared" si="20"/>
        <v>Posgrado</v>
      </c>
      <c r="L638" s="91" t="s">
        <v>386</v>
      </c>
    </row>
    <row r="639" spans="3:12">
      <c r="C639" s="164" t="s">
        <v>58</v>
      </c>
      <c r="D639" s="156"/>
      <c r="E639" s="147">
        <v>0</v>
      </c>
      <c r="F639" s="93">
        <f>IF(E638=0,"",(G638/E638)/12*E638)</f>
        <v>0</v>
      </c>
      <c r="G639" s="90">
        <f>F639</f>
        <v>0</v>
      </c>
      <c r="H639" s="157"/>
      <c r="I639" s="109" t="s">
        <v>504</v>
      </c>
      <c r="J639" s="109" t="str">
        <f>VLOOKUP(I639,Presupuesto!$B$11:$C$565,2,0)</f>
        <v>AGUINALDO Y DECIMO CUARTO MES</v>
      </c>
      <c r="K639" s="91" t="str">
        <f t="shared" si="20"/>
        <v>Posgrado</v>
      </c>
      <c r="L639" s="91" t="s">
        <v>386</v>
      </c>
    </row>
    <row r="640" spans="3:12" ht="15.75" thickBot="1">
      <c r="C640" s="165" t="s">
        <v>59</v>
      </c>
      <c r="D640" s="156"/>
      <c r="E640" s="147">
        <v>0</v>
      </c>
      <c r="F640" s="110">
        <f>IF(E638&lt;6,"",((E638-6)/12)*(G638/E638))</f>
        <v>0</v>
      </c>
      <c r="G640" s="90">
        <f>F640</f>
        <v>0</v>
      </c>
      <c r="H640" s="157"/>
      <c r="I640" s="94" t="s">
        <v>507</v>
      </c>
      <c r="J640" s="94" t="str">
        <f>VLOOKUP(I640,Presupuesto!$B$11:$C$565,2,0)</f>
        <v>DECIMOCUARTO MES</v>
      </c>
      <c r="K640" s="91" t="str">
        <f t="shared" si="20"/>
        <v>Posgrado</v>
      </c>
      <c r="L640" s="91" t="s">
        <v>386</v>
      </c>
    </row>
    <row r="641" spans="3:12" ht="15.75" thickBot="1">
      <c r="C641" s="130" t="s">
        <v>478</v>
      </c>
      <c r="D641" s="192"/>
      <c r="E641" s="145">
        <v>12</v>
      </c>
      <c r="F641" s="253">
        <f>HLOOKUP($C641,$BZ$2:$CM$3,2,0)</f>
        <v>13896.4</v>
      </c>
      <c r="G641" s="106">
        <f>D641*E641*F641</f>
        <v>0</v>
      </c>
      <c r="H641" s="159"/>
      <c r="I641" s="107" t="s">
        <v>484</v>
      </c>
      <c r="J641" s="107" t="str">
        <f>VLOOKUP(I641,Presupuesto!$B$11:$C$565,2,0)</f>
        <v>SUELDOS Y SALARIOS PERMANENTES</v>
      </c>
      <c r="K641" s="91" t="str">
        <f t="shared" si="20"/>
        <v>Posgrado</v>
      </c>
      <c r="L641" s="91" t="s">
        <v>386</v>
      </c>
    </row>
    <row r="642" spans="3:12">
      <c r="C642" s="164" t="s">
        <v>58</v>
      </c>
      <c r="D642" s="156"/>
      <c r="E642" s="147">
        <v>0</v>
      </c>
      <c r="F642" s="93">
        <f>IF(E641=0,"",(G641/E641)/12*E641)</f>
        <v>0</v>
      </c>
      <c r="G642" s="90">
        <f>F642</f>
        <v>0</v>
      </c>
      <c r="H642" s="157"/>
      <c r="I642" s="109" t="s">
        <v>504</v>
      </c>
      <c r="J642" s="109" t="str">
        <f>VLOOKUP(I642,Presupuesto!$B$11:$C$565,2,0)</f>
        <v>AGUINALDO Y DECIMO CUARTO MES</v>
      </c>
      <c r="K642" s="91" t="str">
        <f t="shared" si="20"/>
        <v>Posgrado</v>
      </c>
      <c r="L642" s="91" t="s">
        <v>386</v>
      </c>
    </row>
    <row r="643" spans="3:12" ht="15.75" thickBot="1">
      <c r="C643" s="165" t="s">
        <v>59</v>
      </c>
      <c r="D643" s="156"/>
      <c r="E643" s="147">
        <v>0</v>
      </c>
      <c r="F643" s="110">
        <f>IF(E641&lt;6,"",((E641-6)/12)*(G641/E641))</f>
        <v>0</v>
      </c>
      <c r="G643" s="90">
        <f>F643</f>
        <v>0</v>
      </c>
      <c r="H643" s="157"/>
      <c r="I643" s="94" t="s">
        <v>507</v>
      </c>
      <c r="J643" s="94" t="str">
        <f>VLOOKUP(I643,Presupuesto!$B$11:$C$565,2,0)</f>
        <v>DECIMOCUARTO MES</v>
      </c>
      <c r="K643" s="91" t="str">
        <f t="shared" si="20"/>
        <v>Posgrado</v>
      </c>
      <c r="L643" s="91" t="s">
        <v>386</v>
      </c>
    </row>
    <row r="644" spans="3:12" ht="15.75" thickBot="1">
      <c r="C644" s="130" t="s">
        <v>479</v>
      </c>
      <c r="D644" s="192"/>
      <c r="E644" s="145">
        <v>12</v>
      </c>
      <c r="F644" s="253">
        <f>HLOOKUP($C644,$BZ$2:$CM$3,2,0)</f>
        <v>15004.09</v>
      </c>
      <c r="G644" s="106">
        <f>D644*E644*F644</f>
        <v>0</v>
      </c>
      <c r="H644" s="159"/>
      <c r="I644" s="107" t="s">
        <v>484</v>
      </c>
      <c r="J644" s="107" t="str">
        <f>VLOOKUP(I644,Presupuesto!$B$11:$C$565,2,0)</f>
        <v>SUELDOS Y SALARIOS PERMANENTES</v>
      </c>
      <c r="K644" s="91" t="str">
        <f t="shared" si="20"/>
        <v>Posgrado</v>
      </c>
      <c r="L644" s="91" t="s">
        <v>386</v>
      </c>
    </row>
    <row r="645" spans="3:12">
      <c r="C645" s="164" t="s">
        <v>58</v>
      </c>
      <c r="D645" s="156"/>
      <c r="E645" s="147">
        <v>0</v>
      </c>
      <c r="F645" s="93">
        <f>IF(E644=0,"",(G644/E644)/12*E644)</f>
        <v>0</v>
      </c>
      <c r="G645" s="90">
        <f>F645</f>
        <v>0</v>
      </c>
      <c r="H645" s="157"/>
      <c r="I645" s="109" t="s">
        <v>504</v>
      </c>
      <c r="J645" s="109" t="str">
        <f>VLOOKUP(I645,Presupuesto!$B$11:$C$565,2,0)</f>
        <v>AGUINALDO Y DECIMO CUARTO MES</v>
      </c>
      <c r="K645" s="91" t="str">
        <f t="shared" si="20"/>
        <v>Posgrado</v>
      </c>
      <c r="L645" s="91" t="s">
        <v>386</v>
      </c>
    </row>
    <row r="646" spans="3:12" ht="15.75" thickBot="1">
      <c r="C646" s="165" t="s">
        <v>59</v>
      </c>
      <c r="D646" s="156"/>
      <c r="E646" s="147">
        <v>0</v>
      </c>
      <c r="F646" s="110">
        <f>IF(E644&lt;6,"",((E644-6)/12)*(G644/E644))</f>
        <v>0</v>
      </c>
      <c r="G646" s="90">
        <f>F646</f>
        <v>0</v>
      </c>
      <c r="H646" s="157"/>
      <c r="I646" s="94" t="s">
        <v>507</v>
      </c>
      <c r="J646" s="94" t="str">
        <f>VLOOKUP(I646,Presupuesto!$B$11:$C$565,2,0)</f>
        <v>DECIMOCUARTO MES</v>
      </c>
      <c r="K646" s="91" t="str">
        <f t="shared" si="20"/>
        <v>Posgrado</v>
      </c>
      <c r="L646" s="91" t="s">
        <v>386</v>
      </c>
    </row>
    <row r="647" spans="3:12" ht="15.75" thickBot="1">
      <c r="C647" s="130" t="s">
        <v>480</v>
      </c>
      <c r="D647" s="192"/>
      <c r="E647" s="145">
        <v>12</v>
      </c>
      <c r="F647" s="253">
        <f>HLOOKUP($C647,$BZ$2:$CM$3,2,0)</f>
        <v>13238.9</v>
      </c>
      <c r="G647" s="106">
        <f>D647*E647*F647</f>
        <v>0</v>
      </c>
      <c r="H647" s="159"/>
      <c r="I647" s="107" t="s">
        <v>484</v>
      </c>
      <c r="J647" s="107" t="str">
        <f>VLOOKUP(I647,Presupuesto!$B$11:$C$565,2,0)</f>
        <v>SUELDOS Y SALARIOS PERMANENTES</v>
      </c>
      <c r="K647" s="91" t="str">
        <f t="shared" si="20"/>
        <v>Posgrado</v>
      </c>
      <c r="L647" s="91" t="s">
        <v>386</v>
      </c>
    </row>
    <row r="648" spans="3:12">
      <c r="C648" s="164" t="s">
        <v>58</v>
      </c>
      <c r="D648" s="156"/>
      <c r="E648" s="147">
        <v>0</v>
      </c>
      <c r="F648" s="93">
        <f>IF(E647=0,"",(G647/E647)/12*E647)</f>
        <v>0</v>
      </c>
      <c r="G648" s="90">
        <f>F648</f>
        <v>0</v>
      </c>
      <c r="H648" s="157"/>
      <c r="I648" s="109" t="s">
        <v>504</v>
      </c>
      <c r="J648" s="109" t="str">
        <f>VLOOKUP(I648,Presupuesto!$B$11:$C$565,2,0)</f>
        <v>AGUINALDO Y DECIMO CUARTO MES</v>
      </c>
      <c r="K648" s="91" t="str">
        <f t="shared" si="20"/>
        <v>Posgrado</v>
      </c>
      <c r="L648" s="91" t="s">
        <v>386</v>
      </c>
    </row>
    <row r="649" spans="3:12" ht="15.75" thickBot="1">
      <c r="C649" s="165" t="s">
        <v>59</v>
      </c>
      <c r="D649" s="156"/>
      <c r="E649" s="147">
        <v>0</v>
      </c>
      <c r="F649" s="110">
        <f>IF(E647&lt;6,"",((E647-6)/12)*(G647/E647))</f>
        <v>0</v>
      </c>
      <c r="G649" s="90">
        <f>F649</f>
        <v>0</v>
      </c>
      <c r="H649" s="157"/>
      <c r="I649" s="94" t="s">
        <v>507</v>
      </c>
      <c r="J649" s="94" t="str">
        <f>VLOOKUP(I649,Presupuesto!$B$11:$C$565,2,0)</f>
        <v>DECIMOCUARTO MES</v>
      </c>
      <c r="K649" s="91" t="str">
        <f t="shared" si="20"/>
        <v>Posgrado</v>
      </c>
      <c r="L649" s="91" t="s">
        <v>386</v>
      </c>
    </row>
    <row r="650" spans="3:12" ht="15.75" thickBot="1">
      <c r="C650" s="130" t="s">
        <v>481</v>
      </c>
      <c r="D650" s="192"/>
      <c r="E650" s="145">
        <v>12</v>
      </c>
      <c r="F650" s="253">
        <f>HLOOKUP($C650,$BZ$2:$CM$3,2,0)</f>
        <v>12356.31</v>
      </c>
      <c r="G650" s="106">
        <f>D650*E650*F650</f>
        <v>0</v>
      </c>
      <c r="H650" s="159"/>
      <c r="I650" s="107" t="s">
        <v>484</v>
      </c>
      <c r="J650" s="107" t="str">
        <f>VLOOKUP(I650,Presupuesto!$B$11:$C$565,2,0)</f>
        <v>SUELDOS Y SALARIOS PERMANENTES</v>
      </c>
      <c r="K650" s="91" t="str">
        <f t="shared" ref="K650:K667" si="21">$K$617</f>
        <v>Posgrado</v>
      </c>
      <c r="L650" s="91" t="s">
        <v>386</v>
      </c>
    </row>
    <row r="651" spans="3:12">
      <c r="C651" s="164" t="s">
        <v>58</v>
      </c>
      <c r="D651" s="156"/>
      <c r="E651" s="147">
        <v>0</v>
      </c>
      <c r="F651" s="93">
        <f>IF(E650=0,"",(G650/E650)/12*E650)</f>
        <v>0</v>
      </c>
      <c r="G651" s="90">
        <f>F651</f>
        <v>0</v>
      </c>
      <c r="H651" s="157"/>
      <c r="I651" s="109" t="s">
        <v>504</v>
      </c>
      <c r="J651" s="109" t="str">
        <f>VLOOKUP(I651,Presupuesto!$B$11:$C$565,2,0)</f>
        <v>AGUINALDO Y DECIMO CUARTO MES</v>
      </c>
      <c r="K651" s="91" t="str">
        <f t="shared" si="21"/>
        <v>Posgrado</v>
      </c>
      <c r="L651" s="91" t="s">
        <v>386</v>
      </c>
    </row>
    <row r="652" spans="3:12" ht="15.75" thickBot="1">
      <c r="C652" s="165" t="s">
        <v>59</v>
      </c>
      <c r="D652" s="156"/>
      <c r="E652" s="147">
        <v>0</v>
      </c>
      <c r="F652" s="110">
        <f>IF(E650&lt;6,"",((E650-6)/12)*(G650/E650))</f>
        <v>0</v>
      </c>
      <c r="G652" s="90">
        <f>F652</f>
        <v>0</v>
      </c>
      <c r="H652" s="157"/>
      <c r="I652" s="94" t="s">
        <v>507</v>
      </c>
      <c r="J652" s="94" t="str">
        <f>VLOOKUP(I652,Presupuesto!$B$11:$C$565,2,0)</f>
        <v>DECIMOCUARTO MES</v>
      </c>
      <c r="K652" s="91" t="str">
        <f t="shared" si="21"/>
        <v>Posgrado</v>
      </c>
      <c r="L652" s="91" t="s">
        <v>386</v>
      </c>
    </row>
    <row r="653" spans="3:12" ht="15.75" thickBot="1">
      <c r="C653" s="130" t="s">
        <v>482</v>
      </c>
      <c r="D653" s="192"/>
      <c r="E653" s="145">
        <v>12</v>
      </c>
      <c r="F653" s="253">
        <f>HLOOKUP($C653,$BZ$2:$CM$3,2,0)</f>
        <v>463.22</v>
      </c>
      <c r="G653" s="106">
        <f>D653*E653*F653</f>
        <v>0</v>
      </c>
      <c r="H653" s="159"/>
      <c r="I653" s="107" t="s">
        <v>484</v>
      </c>
      <c r="J653" s="107" t="str">
        <f>VLOOKUP(I653,Presupuesto!$B$11:$C$565,2,0)</f>
        <v>SUELDOS Y SALARIOS PERMANENTES</v>
      </c>
      <c r="K653" s="91" t="str">
        <f t="shared" si="21"/>
        <v>Posgrado</v>
      </c>
      <c r="L653" s="91" t="s">
        <v>386</v>
      </c>
    </row>
    <row r="654" spans="3:12">
      <c r="C654" s="164" t="s">
        <v>58</v>
      </c>
      <c r="D654" s="156"/>
      <c r="E654" s="147">
        <v>0</v>
      </c>
      <c r="F654" s="93">
        <f>IF(E653=0,"",(G653/E653)/12*E653)</f>
        <v>0</v>
      </c>
      <c r="G654" s="90">
        <f>F654</f>
        <v>0</v>
      </c>
      <c r="H654" s="157"/>
      <c r="I654" s="109" t="s">
        <v>504</v>
      </c>
      <c r="J654" s="109" t="str">
        <f>VLOOKUP(I654,Presupuesto!$B$11:$C$565,2,0)</f>
        <v>AGUINALDO Y DECIMO CUARTO MES</v>
      </c>
      <c r="K654" s="91" t="str">
        <f t="shared" si="21"/>
        <v>Posgrado</v>
      </c>
      <c r="L654" s="91" t="s">
        <v>386</v>
      </c>
    </row>
    <row r="655" spans="3:12" ht="15.75" thickBot="1">
      <c r="C655" s="165" t="s">
        <v>59</v>
      </c>
      <c r="D655" s="156"/>
      <c r="E655" s="147">
        <v>0</v>
      </c>
      <c r="F655" s="110">
        <f>IF(E653&lt;6,"",((E653-6)/12)*(G653/E653))</f>
        <v>0</v>
      </c>
      <c r="G655" s="90">
        <f>F655</f>
        <v>0</v>
      </c>
      <c r="H655" s="157"/>
      <c r="I655" s="94" t="s">
        <v>507</v>
      </c>
      <c r="J655" s="94" t="str">
        <f>VLOOKUP(I655,Presupuesto!$B$11:$C$565,2,0)</f>
        <v>DECIMOCUARTO MES</v>
      </c>
      <c r="K655" s="91" t="str">
        <f t="shared" si="21"/>
        <v>Posgrado</v>
      </c>
      <c r="L655" s="91" t="s">
        <v>386</v>
      </c>
    </row>
    <row r="656" spans="3:12" ht="15.75" thickBot="1">
      <c r="C656" s="130" t="s">
        <v>483</v>
      </c>
      <c r="D656" s="192"/>
      <c r="E656" s="145">
        <v>12</v>
      </c>
      <c r="F656" s="253">
        <f>HLOOKUP($C656,$BZ$2:$CM$3,2,0)</f>
        <v>2007.3</v>
      </c>
      <c r="G656" s="106">
        <f>D656*E656*F656</f>
        <v>0</v>
      </c>
      <c r="H656" s="159"/>
      <c r="I656" s="107" t="s">
        <v>484</v>
      </c>
      <c r="J656" s="107" t="str">
        <f>VLOOKUP(I656,Presupuesto!$B$11:$C$565,2,0)</f>
        <v>SUELDOS Y SALARIOS PERMANENTES</v>
      </c>
      <c r="K656" s="91" t="str">
        <f t="shared" si="21"/>
        <v>Posgrado</v>
      </c>
      <c r="L656" s="91" t="s">
        <v>386</v>
      </c>
    </row>
    <row r="657" spans="3:12">
      <c r="C657" s="164" t="s">
        <v>58</v>
      </c>
      <c r="D657" s="156"/>
      <c r="E657" s="147">
        <v>0</v>
      </c>
      <c r="F657" s="93">
        <f>IF(E656=0,"",(G656/E656)/12*E656)</f>
        <v>0</v>
      </c>
      <c r="G657" s="90">
        <f>F657</f>
        <v>0</v>
      </c>
      <c r="H657" s="157"/>
      <c r="I657" s="109" t="s">
        <v>504</v>
      </c>
      <c r="J657" s="109" t="str">
        <f>VLOOKUP(I657,Presupuesto!$B$11:$C$565,2,0)</f>
        <v>AGUINALDO Y DECIMO CUARTO MES</v>
      </c>
      <c r="K657" s="91" t="str">
        <f t="shared" si="21"/>
        <v>Posgrado</v>
      </c>
      <c r="L657" s="91" t="s">
        <v>386</v>
      </c>
    </row>
    <row r="658" spans="3:12" ht="15.75" thickBot="1">
      <c r="C658" s="165" t="s">
        <v>59</v>
      </c>
      <c r="D658" s="156"/>
      <c r="E658" s="147">
        <v>0</v>
      </c>
      <c r="F658" s="110">
        <f>IF(E656&lt;6,"",((E656-6)/12)*(G656/E656))</f>
        <v>0</v>
      </c>
      <c r="G658" s="90">
        <f>F658</f>
        <v>0</v>
      </c>
      <c r="H658" s="157"/>
      <c r="I658" s="94" t="s">
        <v>507</v>
      </c>
      <c r="J658" s="94" t="str">
        <f>VLOOKUP(I658,Presupuesto!$B$11:$C$565,2,0)</f>
        <v>DECIMOCUARTO MES</v>
      </c>
      <c r="K658" s="91" t="str">
        <f t="shared" si="21"/>
        <v>Posgrado</v>
      </c>
      <c r="L658" s="91" t="s">
        <v>386</v>
      </c>
    </row>
    <row r="659" spans="3:12" ht="15.75" thickBot="1">
      <c r="C659" s="133" t="s">
        <v>83</v>
      </c>
      <c r="D659" s="192"/>
      <c r="E659" s="145">
        <v>12</v>
      </c>
      <c r="F659" s="132">
        <v>30000</v>
      </c>
      <c r="G659" s="106">
        <f>D659*E659*F659</f>
        <v>0</v>
      </c>
      <c r="H659" s="159"/>
      <c r="I659" s="107" t="s">
        <v>552</v>
      </c>
      <c r="J659" s="107" t="str">
        <f>VLOOKUP(I659,Presupuesto!$B$11:$C$565,2,0)</f>
        <v>CONTRATOS ESPECIALES</v>
      </c>
      <c r="K659" s="91" t="str">
        <f t="shared" si="21"/>
        <v>Posgrado</v>
      </c>
      <c r="L659" s="91" t="s">
        <v>386</v>
      </c>
    </row>
    <row r="660" spans="3:12">
      <c r="C660" s="164" t="s">
        <v>58</v>
      </c>
      <c r="D660" s="156"/>
      <c r="E660" s="147">
        <v>0</v>
      </c>
      <c r="F660" s="110">
        <f>IF(E659=0,"",(G659/E659)/12*E659)</f>
        <v>0</v>
      </c>
      <c r="G660" s="90">
        <f>F660</f>
        <v>0</v>
      </c>
      <c r="H660" s="157"/>
      <c r="I660" s="94" t="s">
        <v>552</v>
      </c>
      <c r="J660" s="94" t="str">
        <f>VLOOKUP(I660,Presupuesto!$B$11:$C$565,2,0)</f>
        <v>CONTRATOS ESPECIALES</v>
      </c>
      <c r="K660" s="91" t="str">
        <f t="shared" si="21"/>
        <v>Posgrado</v>
      </c>
      <c r="L660" s="91" t="s">
        <v>385</v>
      </c>
    </row>
    <row r="661" spans="3:12" ht="15.75" thickBot="1">
      <c r="C661" s="165" t="s">
        <v>59</v>
      </c>
      <c r="D661" s="156"/>
      <c r="E661" s="147">
        <v>0</v>
      </c>
      <c r="F661" s="93">
        <f>IF(E659&lt;6,"",((E659-6)/12)*(G659/E659))</f>
        <v>0</v>
      </c>
      <c r="G661" s="90">
        <f>F661</f>
        <v>0</v>
      </c>
      <c r="H661" s="157"/>
      <c r="I661" s="94" t="s">
        <v>552</v>
      </c>
      <c r="J661" s="94" t="str">
        <f>VLOOKUP(I661,Presupuesto!$B$11:$C$565,2,0)</f>
        <v>CONTRATOS ESPECIALES</v>
      </c>
      <c r="K661" s="91" t="str">
        <f t="shared" si="21"/>
        <v>Posgrado</v>
      </c>
      <c r="L661" s="91" t="s">
        <v>390</v>
      </c>
    </row>
    <row r="662" spans="3:12" ht="15.75" thickBot="1">
      <c r="C662" s="133" t="s">
        <v>60</v>
      </c>
      <c r="D662" s="192"/>
      <c r="E662" s="145">
        <v>12</v>
      </c>
      <c r="F662" s="111">
        <v>30000</v>
      </c>
      <c r="G662" s="106">
        <f>D662*E662*F662</f>
        <v>0</v>
      </c>
      <c r="H662" s="159"/>
      <c r="I662" s="107" t="s">
        <v>693</v>
      </c>
      <c r="J662" s="107" t="str">
        <f>VLOOKUP(I662,Presupuesto!$B$11:$C$565,2,0)</f>
        <v>OTROS SERVICIOS TECNICOS Y PROFESIONALES</v>
      </c>
      <c r="K662" s="91" t="str">
        <f t="shared" si="21"/>
        <v>Posgrado</v>
      </c>
      <c r="L662" s="91" t="s">
        <v>385</v>
      </c>
    </row>
    <row r="663" spans="3:12">
      <c r="C663" s="164" t="s">
        <v>58</v>
      </c>
      <c r="D663" s="156"/>
      <c r="E663" s="147">
        <v>0</v>
      </c>
      <c r="F663" s="93">
        <v>0</v>
      </c>
      <c r="G663" s="90">
        <f>F663</f>
        <v>0</v>
      </c>
      <c r="H663" s="157"/>
      <c r="I663" s="94" t="s">
        <v>693</v>
      </c>
      <c r="J663" s="94" t="str">
        <f>VLOOKUP(I663,Presupuesto!$B$11:$C$565,2,0)</f>
        <v>OTROS SERVICIOS TECNICOS Y PROFESIONALES</v>
      </c>
      <c r="K663" s="91" t="str">
        <f t="shared" si="21"/>
        <v>Posgrado</v>
      </c>
      <c r="L663" s="91" t="s">
        <v>385</v>
      </c>
    </row>
    <row r="664" spans="3:12" ht="15.75" thickBot="1">
      <c r="C664" s="165" t="s">
        <v>59</v>
      </c>
      <c r="D664" s="156"/>
      <c r="E664" s="147">
        <v>0</v>
      </c>
      <c r="F664" s="93">
        <v>0</v>
      </c>
      <c r="G664" s="90">
        <f>F664</f>
        <v>0</v>
      </c>
      <c r="H664" s="157"/>
      <c r="I664" s="94" t="s">
        <v>693</v>
      </c>
      <c r="J664" s="94" t="str">
        <f>VLOOKUP(I664,Presupuesto!$B$11:$C$565,2,0)</f>
        <v>OTROS SERVICIOS TECNICOS Y PROFESIONALES</v>
      </c>
      <c r="K664" s="91" t="str">
        <f t="shared" si="21"/>
        <v>Posgrado</v>
      </c>
      <c r="L664" s="91" t="s">
        <v>385</v>
      </c>
    </row>
    <row r="665" spans="3:12" ht="15.75" thickBot="1">
      <c r="C665" s="133" t="s">
        <v>61</v>
      </c>
      <c r="D665" s="192"/>
      <c r="E665" s="145">
        <v>12</v>
      </c>
      <c r="F665" s="111">
        <v>30000</v>
      </c>
      <c r="G665" s="106">
        <f>D665*E665*F665</f>
        <v>0</v>
      </c>
      <c r="H665" s="159"/>
      <c r="I665" s="107" t="s">
        <v>484</v>
      </c>
      <c r="J665" s="107" t="str">
        <f>VLOOKUP(I665,Presupuesto!$B$11:$C$565,2,0)</f>
        <v>SUELDOS Y SALARIOS PERMANENTES</v>
      </c>
      <c r="K665" s="91" t="str">
        <f t="shared" si="21"/>
        <v>Posgrado</v>
      </c>
      <c r="L665" s="91" t="s">
        <v>385</v>
      </c>
    </row>
    <row r="666" spans="3:12">
      <c r="C666" s="164" t="s">
        <v>58</v>
      </c>
      <c r="D666" s="162"/>
      <c r="E666" s="124">
        <v>0</v>
      </c>
      <c r="F666" s="112">
        <f>IF(E665=0,"",(G665/E665)/12*E665)</f>
        <v>0</v>
      </c>
      <c r="G666" s="113">
        <f>F666</f>
        <v>0</v>
      </c>
      <c r="H666" s="157"/>
      <c r="I666" s="94" t="s">
        <v>504</v>
      </c>
      <c r="J666" s="94" t="str">
        <f>VLOOKUP(I666,Presupuesto!$B$11:$C$565,2,0)</f>
        <v>AGUINALDO Y DECIMO CUARTO MES</v>
      </c>
      <c r="K666" s="91" t="str">
        <f t="shared" si="21"/>
        <v>Posgrado</v>
      </c>
      <c r="L666" s="91" t="s">
        <v>385</v>
      </c>
    </row>
    <row r="667" spans="3:12" ht="15.75" thickBot="1">
      <c r="C667" s="166" t="s">
        <v>59</v>
      </c>
      <c r="D667" s="155"/>
      <c r="E667" s="125">
        <v>0</v>
      </c>
      <c r="F667" s="98">
        <f>IF(E665&lt;6,"",((E665-6)/12)*(G665/E665))</f>
        <v>0</v>
      </c>
      <c r="G667" s="98">
        <f>F667</f>
        <v>0</v>
      </c>
      <c r="H667" s="155"/>
      <c r="I667" s="99" t="s">
        <v>507</v>
      </c>
      <c r="J667" s="117" t="str">
        <f>VLOOKUP(I667,Presupuesto!$B$11:$C$565,2,0)</f>
        <v>DECIMOCUARTO MES</v>
      </c>
      <c r="K667" s="99" t="str">
        <f t="shared" si="21"/>
        <v>Posgrado</v>
      </c>
      <c r="L667" s="117" t="s">
        <v>385</v>
      </c>
    </row>
    <row r="669" spans="3:12" ht="15.75" thickBot="1"/>
    <row r="670" spans="3:12" ht="15.75" thickBot="1">
      <c r="C670" s="68" t="s">
        <v>43</v>
      </c>
      <c r="D670" s="30">
        <f>SUM(G677:G727)</f>
        <v>0</v>
      </c>
      <c r="E670" s="86"/>
      <c r="F670" s="86"/>
      <c r="G670" s="86"/>
      <c r="H670" s="70"/>
      <c r="I670" s="70"/>
      <c r="J670" s="70"/>
    </row>
    <row r="671" spans="3:12">
      <c r="D671" s="31"/>
      <c r="E671" s="86"/>
      <c r="F671" s="86"/>
      <c r="G671" s="86"/>
      <c r="H671" s="70"/>
      <c r="I671" s="70"/>
      <c r="J671" s="70"/>
      <c r="K671" s="146"/>
    </row>
    <row r="672" spans="3:12">
      <c r="D672" s="31"/>
      <c r="E672" s="86"/>
      <c r="F672" s="86"/>
      <c r="G672" s="86"/>
      <c r="H672" s="70"/>
      <c r="I672" s="70"/>
      <c r="J672" s="70"/>
      <c r="K672" s="146"/>
    </row>
    <row r="673" spans="3:12" ht="15.75">
      <c r="C673" s="195" t="s">
        <v>383</v>
      </c>
      <c r="D673" s="279"/>
      <c r="E673" s="86"/>
      <c r="F673" s="86"/>
      <c r="G673" s="86"/>
      <c r="H673" s="70"/>
      <c r="I673" s="70"/>
      <c r="J673" s="70"/>
      <c r="K673" s="146"/>
    </row>
    <row r="674" spans="3:12" ht="18.75">
      <c r="C674" s="197" t="e">
        <f>IFERROR(VLOOKUP(D673,#REF!,2,FALSE),IFERROR(VLOOKUP(D673,'2. Investigación Científica'!$E:$F,2,FALSE),IFERROR(VLOOKUP(D673,#REF!,2,FALSE),IFERROR(VLOOKUP(D673,#REF!,2,FALSE),IFERROR(VLOOKUP(D673,#REF!,2,FALSE),IFERROR(VLOOKUP(D673,'11. Gestion Administrativa'!$E:$F,2,FALSE),IFERROR(VLOOKUP(D673,#REF!,2,FALSE),IFERROR(VLOOKUP(D673,#REF!,2,FALSE),IFERROR(VLOOKUP(D673,#REF!,2,FALSE),IFERROR(VLOOKUP(D673,#REF!,2,FALSE),IFERROR(VLOOKUP(D673,#REF!,2,FALSE),IFERROR(VLOOKUP(D673,#REF!,2,FALSE),IFERROR(VLOOKUP(D673,#REF!,2,FALSE),IFERROR(VLOOKUP(D673,#REF!,2,FALSE),IFERROR(VLOOKUP(D673,#REF!,2,FALSE),IFERROR(VLOOKUP(D673,#REF!,2,FALSE),VLOOKUP(D673,#REF!,2,0)))))))))))))))))</f>
        <v>#REF!</v>
      </c>
      <c r="D674" s="31"/>
      <c r="E674" s="86"/>
      <c r="F674" s="86"/>
      <c r="G674" s="86"/>
      <c r="H674" s="70"/>
      <c r="I674" s="70"/>
      <c r="J674" s="70"/>
      <c r="K674" s="146"/>
    </row>
    <row r="675" spans="3:12" ht="15.75" thickBot="1">
      <c r="C675" s="170"/>
      <c r="D675" s="31"/>
      <c r="E675" s="86"/>
      <c r="F675" s="86"/>
      <c r="G675" s="86"/>
      <c r="H675" s="70"/>
      <c r="I675" s="70"/>
      <c r="J675" s="70"/>
      <c r="K675" s="146"/>
    </row>
    <row r="676" spans="3:12" ht="30.75" thickBot="1">
      <c r="C676" s="127" t="s">
        <v>44</v>
      </c>
      <c r="D676" s="131" t="s">
        <v>55</v>
      </c>
      <c r="E676" s="163" t="s">
        <v>56</v>
      </c>
      <c r="F676" s="131" t="s">
        <v>57</v>
      </c>
      <c r="G676" s="128" t="s">
        <v>27</v>
      </c>
      <c r="H676" s="126" t="s">
        <v>122</v>
      </c>
      <c r="I676" s="129" t="s">
        <v>46</v>
      </c>
      <c r="J676" s="129" t="s">
        <v>123</v>
      </c>
      <c r="K676" s="129" t="s">
        <v>401</v>
      </c>
      <c r="L676" s="129" t="s">
        <v>402</v>
      </c>
    </row>
    <row r="677" spans="3:12" ht="15.75" thickBot="1">
      <c r="C677" s="130" t="s">
        <v>470</v>
      </c>
      <c r="D677" s="192"/>
      <c r="E677" s="145">
        <v>12</v>
      </c>
      <c r="F677" s="253">
        <f>HLOOKUP($C677,$BZ$2:$CM$3,2,0)</f>
        <v>43674.39</v>
      </c>
      <c r="G677" s="106">
        <f>D677*E677*F677</f>
        <v>0</v>
      </c>
      <c r="H677" s="159"/>
      <c r="I677" s="107" t="s">
        <v>484</v>
      </c>
      <c r="J677" s="107" t="str">
        <f>VLOOKUP(I677,Presupuesto!$B$11:$C$565,2,0)</f>
        <v>SUELDOS Y SALARIOS PERMANENTES</v>
      </c>
      <c r="K677" s="205" t="s">
        <v>1359</v>
      </c>
      <c r="L677" s="91" t="s">
        <v>385</v>
      </c>
    </row>
    <row r="678" spans="3:12">
      <c r="C678" s="164" t="s">
        <v>58</v>
      </c>
      <c r="D678" s="156"/>
      <c r="E678" s="147">
        <v>0</v>
      </c>
      <c r="F678" s="93">
        <f>IF(E677=0,"",(G677/E677)/12*E677)</f>
        <v>0</v>
      </c>
      <c r="G678" s="90">
        <f>F678</f>
        <v>0</v>
      </c>
      <c r="H678" s="157"/>
      <c r="I678" s="109" t="s">
        <v>504</v>
      </c>
      <c r="J678" s="109" t="str">
        <f>VLOOKUP(I678,Presupuesto!$B$11:$C$565,2,0)</f>
        <v>AGUINALDO Y DECIMO CUARTO MES</v>
      </c>
      <c r="K678" s="91" t="str">
        <f t="shared" ref="K678:K709" si="22">$K$677</f>
        <v>Posgrado</v>
      </c>
      <c r="L678" s="91" t="s">
        <v>403</v>
      </c>
    </row>
    <row r="679" spans="3:12" ht="15.75" thickBot="1">
      <c r="C679" s="165" t="s">
        <v>59</v>
      </c>
      <c r="D679" s="156"/>
      <c r="E679" s="147">
        <v>0</v>
      </c>
      <c r="F679" s="110">
        <f>IF(E677&lt;6,"",((E677-6)/12)*(G677/E677))</f>
        <v>0</v>
      </c>
      <c r="G679" s="90">
        <f>F679</f>
        <v>0</v>
      </c>
      <c r="H679" s="157"/>
      <c r="I679" s="94" t="s">
        <v>507</v>
      </c>
      <c r="J679" s="94" t="str">
        <f>VLOOKUP(I679,Presupuesto!$B$11:$C$565,2,0)</f>
        <v>DECIMOCUARTO MES</v>
      </c>
      <c r="K679" s="91" t="str">
        <f t="shared" si="22"/>
        <v>Posgrado</v>
      </c>
      <c r="L679" s="91" t="s">
        <v>386</v>
      </c>
    </row>
    <row r="680" spans="3:12" ht="15.75" thickBot="1">
      <c r="C680" s="130" t="s">
        <v>471</v>
      </c>
      <c r="D680" s="192"/>
      <c r="E680" s="145">
        <v>12</v>
      </c>
      <c r="F680" s="253">
        <f>HLOOKUP($C680,$BZ$2:$CM$3,2,0)</f>
        <v>39703.99</v>
      </c>
      <c r="G680" s="106">
        <f>D680*E680*F680</f>
        <v>0</v>
      </c>
      <c r="H680" s="159"/>
      <c r="I680" s="107" t="s">
        <v>484</v>
      </c>
      <c r="J680" s="107" t="str">
        <f>VLOOKUP(I680,Presupuesto!$B$11:$C$565,2,0)</f>
        <v>SUELDOS Y SALARIOS PERMANENTES</v>
      </c>
      <c r="K680" s="91" t="str">
        <f t="shared" si="22"/>
        <v>Posgrado</v>
      </c>
      <c r="L680" s="91" t="s">
        <v>386</v>
      </c>
    </row>
    <row r="681" spans="3:12">
      <c r="C681" s="164" t="s">
        <v>58</v>
      </c>
      <c r="D681" s="156"/>
      <c r="E681" s="147">
        <v>0</v>
      </c>
      <c r="F681" s="93">
        <f>IF(E680=0,"",(G680/E680)/12*E680)</f>
        <v>0</v>
      </c>
      <c r="G681" s="90">
        <f>F681</f>
        <v>0</v>
      </c>
      <c r="H681" s="157"/>
      <c r="I681" s="109" t="s">
        <v>504</v>
      </c>
      <c r="J681" s="109" t="str">
        <f>VLOOKUP(I681,Presupuesto!$B$11:$C$565,2,0)</f>
        <v>AGUINALDO Y DECIMO CUARTO MES</v>
      </c>
      <c r="K681" s="91" t="str">
        <f t="shared" si="22"/>
        <v>Posgrado</v>
      </c>
      <c r="L681" s="91" t="s">
        <v>386</v>
      </c>
    </row>
    <row r="682" spans="3:12" ht="15.75" thickBot="1">
      <c r="C682" s="165" t="s">
        <v>59</v>
      </c>
      <c r="D682" s="156"/>
      <c r="E682" s="147">
        <v>0</v>
      </c>
      <c r="F682" s="110">
        <f>IF(E680&lt;6,"",((E680-6)/12)*(G680/E680))</f>
        <v>0</v>
      </c>
      <c r="G682" s="90">
        <f>F682</f>
        <v>0</v>
      </c>
      <c r="H682" s="157"/>
      <c r="I682" s="94" t="s">
        <v>507</v>
      </c>
      <c r="J682" s="94" t="str">
        <f>VLOOKUP(I682,Presupuesto!$B$11:$C$565,2,0)</f>
        <v>DECIMOCUARTO MES</v>
      </c>
      <c r="K682" s="91" t="str">
        <f t="shared" si="22"/>
        <v>Posgrado</v>
      </c>
      <c r="L682" s="91" t="s">
        <v>386</v>
      </c>
    </row>
    <row r="683" spans="3:12" ht="15.75" thickBot="1">
      <c r="C683" s="130" t="s">
        <v>472</v>
      </c>
      <c r="D683" s="192"/>
      <c r="E683" s="145">
        <v>12</v>
      </c>
      <c r="F683" s="253">
        <f>HLOOKUP($C683,$BZ$2:$CM$3,2,0)</f>
        <v>35733.589999999997</v>
      </c>
      <c r="G683" s="106">
        <f>D683*E683*F683</f>
        <v>0</v>
      </c>
      <c r="H683" s="159"/>
      <c r="I683" s="107" t="s">
        <v>484</v>
      </c>
      <c r="J683" s="107" t="str">
        <f>VLOOKUP(I683,Presupuesto!$B$11:$C$565,2,0)</f>
        <v>SUELDOS Y SALARIOS PERMANENTES</v>
      </c>
      <c r="K683" s="91" t="str">
        <f t="shared" si="22"/>
        <v>Posgrado</v>
      </c>
      <c r="L683" s="91" t="s">
        <v>386</v>
      </c>
    </row>
    <row r="684" spans="3:12">
      <c r="C684" s="164" t="s">
        <v>58</v>
      </c>
      <c r="D684" s="156"/>
      <c r="E684" s="147">
        <v>0</v>
      </c>
      <c r="F684" s="93">
        <f>IF(E683=0,"",(G683/E683)/12*E683)</f>
        <v>0</v>
      </c>
      <c r="G684" s="90">
        <f>F684</f>
        <v>0</v>
      </c>
      <c r="H684" s="157"/>
      <c r="I684" s="109" t="s">
        <v>504</v>
      </c>
      <c r="J684" s="109" t="str">
        <f>VLOOKUP(I684,Presupuesto!$B$11:$C$565,2,0)</f>
        <v>AGUINALDO Y DECIMO CUARTO MES</v>
      </c>
      <c r="K684" s="91" t="str">
        <f t="shared" si="22"/>
        <v>Posgrado</v>
      </c>
      <c r="L684" s="91" t="s">
        <v>386</v>
      </c>
    </row>
    <row r="685" spans="3:12" ht="15.75" thickBot="1">
      <c r="C685" s="165" t="s">
        <v>59</v>
      </c>
      <c r="D685" s="156"/>
      <c r="E685" s="147">
        <v>0</v>
      </c>
      <c r="F685" s="110">
        <f>IF(E683&lt;6,"",((E683-6)/12)*(G683/E683))</f>
        <v>0</v>
      </c>
      <c r="G685" s="90">
        <f>F685</f>
        <v>0</v>
      </c>
      <c r="H685" s="157"/>
      <c r="I685" s="94" t="s">
        <v>507</v>
      </c>
      <c r="J685" s="94" t="str">
        <f>VLOOKUP(I685,Presupuesto!$B$11:$C$565,2,0)</f>
        <v>DECIMOCUARTO MES</v>
      </c>
      <c r="K685" s="91" t="str">
        <f t="shared" si="22"/>
        <v>Posgrado</v>
      </c>
      <c r="L685" s="91" t="s">
        <v>386</v>
      </c>
    </row>
    <row r="686" spans="3:12" ht="15.75" thickBot="1">
      <c r="C686" s="130" t="s">
        <v>473</v>
      </c>
      <c r="D686" s="192"/>
      <c r="E686" s="145">
        <v>12</v>
      </c>
      <c r="F686" s="253">
        <f>HLOOKUP($C686,$BZ$2:$CM$3,2,0)</f>
        <v>31763.19</v>
      </c>
      <c r="G686" s="106">
        <f>D686*E686*F686</f>
        <v>0</v>
      </c>
      <c r="H686" s="159"/>
      <c r="I686" s="107" t="s">
        <v>484</v>
      </c>
      <c r="J686" s="107" t="str">
        <f>VLOOKUP(I686,Presupuesto!$B$11:$C$565,2,0)</f>
        <v>SUELDOS Y SALARIOS PERMANENTES</v>
      </c>
      <c r="K686" s="91" t="str">
        <f t="shared" si="22"/>
        <v>Posgrado</v>
      </c>
      <c r="L686" s="91" t="s">
        <v>386</v>
      </c>
    </row>
    <row r="687" spans="3:12">
      <c r="C687" s="164" t="s">
        <v>58</v>
      </c>
      <c r="D687" s="156"/>
      <c r="E687" s="147">
        <v>0</v>
      </c>
      <c r="F687" s="93">
        <f>IF(E686=0,"",(G686/E686)/12*E686)</f>
        <v>0</v>
      </c>
      <c r="G687" s="90">
        <f>F687</f>
        <v>0</v>
      </c>
      <c r="H687" s="157"/>
      <c r="I687" s="109" t="s">
        <v>504</v>
      </c>
      <c r="J687" s="109" t="str">
        <f>VLOOKUP(I687,Presupuesto!$B$11:$C$565,2,0)</f>
        <v>AGUINALDO Y DECIMO CUARTO MES</v>
      </c>
      <c r="K687" s="91" t="str">
        <f t="shared" si="22"/>
        <v>Posgrado</v>
      </c>
      <c r="L687" s="91" t="s">
        <v>386</v>
      </c>
    </row>
    <row r="688" spans="3:12" ht="15.75" thickBot="1">
      <c r="C688" s="165" t="s">
        <v>59</v>
      </c>
      <c r="D688" s="156"/>
      <c r="E688" s="147">
        <v>0</v>
      </c>
      <c r="F688" s="110">
        <f>IF(E686&lt;6,"",((E686-6)/12)*(G686/E686))</f>
        <v>0</v>
      </c>
      <c r="G688" s="90">
        <f>F688</f>
        <v>0</v>
      </c>
      <c r="H688" s="157"/>
      <c r="I688" s="94" t="s">
        <v>507</v>
      </c>
      <c r="J688" s="94" t="str">
        <f>VLOOKUP(I688,Presupuesto!$B$11:$C$565,2,0)</f>
        <v>DECIMOCUARTO MES</v>
      </c>
      <c r="K688" s="91" t="str">
        <f t="shared" si="22"/>
        <v>Posgrado</v>
      </c>
      <c r="L688" s="91" t="s">
        <v>386</v>
      </c>
    </row>
    <row r="689" spans="3:12" ht="15.75" thickBot="1">
      <c r="C689" s="130" t="s">
        <v>474</v>
      </c>
      <c r="D689" s="192"/>
      <c r="E689" s="145">
        <v>12</v>
      </c>
      <c r="F689" s="253">
        <f>HLOOKUP($C689,$BZ$2:$CM$3,2,0)</f>
        <v>29777.99</v>
      </c>
      <c r="G689" s="106">
        <f>D689*E689*F689</f>
        <v>0</v>
      </c>
      <c r="H689" s="159"/>
      <c r="I689" s="107" t="s">
        <v>484</v>
      </c>
      <c r="J689" s="107" t="str">
        <f>VLOOKUP(I689,Presupuesto!$B$11:$C$565,2,0)</f>
        <v>SUELDOS Y SALARIOS PERMANENTES</v>
      </c>
      <c r="K689" s="91" t="str">
        <f t="shared" si="22"/>
        <v>Posgrado</v>
      </c>
      <c r="L689" s="91" t="s">
        <v>386</v>
      </c>
    </row>
    <row r="690" spans="3:12">
      <c r="C690" s="164" t="s">
        <v>58</v>
      </c>
      <c r="D690" s="156"/>
      <c r="E690" s="147">
        <v>0</v>
      </c>
      <c r="F690" s="93">
        <f>IF(E689=0,"",(G689/E689)/12*E689)</f>
        <v>0</v>
      </c>
      <c r="G690" s="90">
        <f>F690</f>
        <v>0</v>
      </c>
      <c r="H690" s="157"/>
      <c r="I690" s="109" t="s">
        <v>504</v>
      </c>
      <c r="J690" s="109" t="str">
        <f>VLOOKUP(I690,Presupuesto!$B$11:$C$565,2,0)</f>
        <v>AGUINALDO Y DECIMO CUARTO MES</v>
      </c>
      <c r="K690" s="91" t="str">
        <f t="shared" si="22"/>
        <v>Posgrado</v>
      </c>
      <c r="L690" s="91" t="s">
        <v>386</v>
      </c>
    </row>
    <row r="691" spans="3:12" ht="15.75" thickBot="1">
      <c r="C691" s="165" t="s">
        <v>59</v>
      </c>
      <c r="D691" s="156"/>
      <c r="E691" s="147">
        <v>0</v>
      </c>
      <c r="F691" s="110">
        <f>IF(E689&lt;6,"",((E689-6)/12)*(G689/E689))</f>
        <v>0</v>
      </c>
      <c r="G691" s="90">
        <f>F691</f>
        <v>0</v>
      </c>
      <c r="H691" s="157"/>
      <c r="I691" s="94" t="s">
        <v>507</v>
      </c>
      <c r="J691" s="94" t="str">
        <f>VLOOKUP(I691,Presupuesto!$B$11:$C$565,2,0)</f>
        <v>DECIMOCUARTO MES</v>
      </c>
      <c r="K691" s="91" t="str">
        <f t="shared" si="22"/>
        <v>Posgrado</v>
      </c>
      <c r="L691" s="91" t="s">
        <v>386</v>
      </c>
    </row>
    <row r="692" spans="3:12" ht="15.75" thickBot="1">
      <c r="C692" s="130" t="s">
        <v>475</v>
      </c>
      <c r="D692" s="192"/>
      <c r="E692" s="145">
        <v>12</v>
      </c>
      <c r="F692" s="253">
        <f>HLOOKUP($C692,$BZ$2:$CM$3,2,0)</f>
        <v>27792.79</v>
      </c>
      <c r="G692" s="106">
        <f>D692*E692*F692</f>
        <v>0</v>
      </c>
      <c r="H692" s="159"/>
      <c r="I692" s="107" t="s">
        <v>484</v>
      </c>
      <c r="J692" s="107" t="str">
        <f>VLOOKUP(I692,Presupuesto!$B$11:$C$565,2,0)</f>
        <v>SUELDOS Y SALARIOS PERMANENTES</v>
      </c>
      <c r="K692" s="91" t="str">
        <f t="shared" si="22"/>
        <v>Posgrado</v>
      </c>
      <c r="L692" s="91" t="s">
        <v>386</v>
      </c>
    </row>
    <row r="693" spans="3:12">
      <c r="C693" s="164" t="s">
        <v>58</v>
      </c>
      <c r="D693" s="156"/>
      <c r="E693" s="147">
        <v>0</v>
      </c>
      <c r="F693" s="93">
        <f>IF(E692=0,"",(G692/E692)/12*E692)</f>
        <v>0</v>
      </c>
      <c r="G693" s="90">
        <f>F693</f>
        <v>0</v>
      </c>
      <c r="H693" s="157"/>
      <c r="I693" s="109" t="s">
        <v>504</v>
      </c>
      <c r="J693" s="109" t="str">
        <f>VLOOKUP(I693,Presupuesto!$B$11:$C$565,2,0)</f>
        <v>AGUINALDO Y DECIMO CUARTO MES</v>
      </c>
      <c r="K693" s="91" t="str">
        <f t="shared" si="22"/>
        <v>Posgrado</v>
      </c>
      <c r="L693" s="91" t="s">
        <v>386</v>
      </c>
    </row>
    <row r="694" spans="3:12" ht="15.75" thickBot="1">
      <c r="C694" s="165" t="s">
        <v>59</v>
      </c>
      <c r="D694" s="156"/>
      <c r="E694" s="147">
        <v>0</v>
      </c>
      <c r="F694" s="110">
        <f>IF(E692&lt;6,"",((E692-6)/12)*(G692/E692))</f>
        <v>0</v>
      </c>
      <c r="G694" s="90">
        <f>F694</f>
        <v>0</v>
      </c>
      <c r="H694" s="157"/>
      <c r="I694" s="94" t="s">
        <v>507</v>
      </c>
      <c r="J694" s="94" t="str">
        <f>VLOOKUP(I694,Presupuesto!$B$11:$C$565,2,0)</f>
        <v>DECIMOCUARTO MES</v>
      </c>
      <c r="K694" s="91" t="str">
        <f t="shared" si="22"/>
        <v>Posgrado</v>
      </c>
      <c r="L694" s="91" t="s">
        <v>386</v>
      </c>
    </row>
    <row r="695" spans="3:12" ht="15.75" thickBot="1">
      <c r="C695" s="130" t="s">
        <v>476</v>
      </c>
      <c r="D695" s="192"/>
      <c r="E695" s="145">
        <v>12</v>
      </c>
      <c r="F695" s="253">
        <f>HLOOKUP($C695,$BZ$2:$CM$3,2,0)</f>
        <v>18859.39</v>
      </c>
      <c r="G695" s="106">
        <f>D695*E695*F695</f>
        <v>0</v>
      </c>
      <c r="H695" s="159"/>
      <c r="I695" s="107" t="s">
        <v>484</v>
      </c>
      <c r="J695" s="107" t="str">
        <f>VLOOKUP(I695,Presupuesto!$B$11:$C$565,2,0)</f>
        <v>SUELDOS Y SALARIOS PERMANENTES</v>
      </c>
      <c r="K695" s="91" t="str">
        <f t="shared" si="22"/>
        <v>Posgrado</v>
      </c>
      <c r="L695" s="91" t="s">
        <v>386</v>
      </c>
    </row>
    <row r="696" spans="3:12">
      <c r="C696" s="164" t="s">
        <v>58</v>
      </c>
      <c r="D696" s="156"/>
      <c r="E696" s="147">
        <v>0</v>
      </c>
      <c r="F696" s="93">
        <f>IF(E695=0,"",(G695/E695)/12*E695)</f>
        <v>0</v>
      </c>
      <c r="G696" s="90">
        <f>F696</f>
        <v>0</v>
      </c>
      <c r="H696" s="157"/>
      <c r="I696" s="109" t="s">
        <v>504</v>
      </c>
      <c r="J696" s="109" t="str">
        <f>VLOOKUP(I696,Presupuesto!$B$11:$C$565,2,0)</f>
        <v>AGUINALDO Y DECIMO CUARTO MES</v>
      </c>
      <c r="K696" s="91" t="str">
        <f t="shared" si="22"/>
        <v>Posgrado</v>
      </c>
      <c r="L696" s="91" t="s">
        <v>386</v>
      </c>
    </row>
    <row r="697" spans="3:12" ht="15.75" thickBot="1">
      <c r="C697" s="165" t="s">
        <v>59</v>
      </c>
      <c r="D697" s="156"/>
      <c r="E697" s="147">
        <v>0</v>
      </c>
      <c r="F697" s="110">
        <f>IF(E695&lt;6,"",((E695-6)/12)*(G695/E695))</f>
        <v>0</v>
      </c>
      <c r="G697" s="90">
        <f>F697</f>
        <v>0</v>
      </c>
      <c r="H697" s="157"/>
      <c r="I697" s="94" t="s">
        <v>507</v>
      </c>
      <c r="J697" s="94" t="str">
        <f>VLOOKUP(I697,Presupuesto!$B$11:$C$565,2,0)</f>
        <v>DECIMOCUARTO MES</v>
      </c>
      <c r="K697" s="91" t="str">
        <f t="shared" si="22"/>
        <v>Posgrado</v>
      </c>
      <c r="L697" s="91" t="s">
        <v>386</v>
      </c>
    </row>
    <row r="698" spans="3:12" ht="15.75" thickBot="1">
      <c r="C698" s="130" t="s">
        <v>477</v>
      </c>
      <c r="D698" s="192"/>
      <c r="E698" s="145">
        <v>12</v>
      </c>
      <c r="F698" s="253">
        <f>HLOOKUP($C698,$BZ$2:$CM$3,2,0)</f>
        <v>17866.8</v>
      </c>
      <c r="G698" s="106">
        <f>D698*E698*F698</f>
        <v>0</v>
      </c>
      <c r="H698" s="159"/>
      <c r="I698" s="107" t="s">
        <v>484</v>
      </c>
      <c r="J698" s="107" t="str">
        <f>VLOOKUP(I698,Presupuesto!$B$11:$C$565,2,0)</f>
        <v>SUELDOS Y SALARIOS PERMANENTES</v>
      </c>
      <c r="K698" s="91" t="str">
        <f t="shared" si="22"/>
        <v>Posgrado</v>
      </c>
      <c r="L698" s="91" t="s">
        <v>386</v>
      </c>
    </row>
    <row r="699" spans="3:12">
      <c r="C699" s="164" t="s">
        <v>58</v>
      </c>
      <c r="D699" s="156"/>
      <c r="E699" s="147">
        <v>0</v>
      </c>
      <c r="F699" s="93">
        <f>IF(E698=0,"",(G698/E698)/12*E698)</f>
        <v>0</v>
      </c>
      <c r="G699" s="90">
        <f>F699</f>
        <v>0</v>
      </c>
      <c r="H699" s="157"/>
      <c r="I699" s="109" t="s">
        <v>504</v>
      </c>
      <c r="J699" s="109" t="str">
        <f>VLOOKUP(I699,Presupuesto!$B$11:$C$565,2,0)</f>
        <v>AGUINALDO Y DECIMO CUARTO MES</v>
      </c>
      <c r="K699" s="91" t="str">
        <f t="shared" si="22"/>
        <v>Posgrado</v>
      </c>
      <c r="L699" s="91" t="s">
        <v>386</v>
      </c>
    </row>
    <row r="700" spans="3:12" ht="15.75" thickBot="1">
      <c r="C700" s="165" t="s">
        <v>59</v>
      </c>
      <c r="D700" s="156"/>
      <c r="E700" s="147">
        <v>0</v>
      </c>
      <c r="F700" s="110">
        <f>IF(E698&lt;6,"",((E698-6)/12)*(G698/E698))</f>
        <v>0</v>
      </c>
      <c r="G700" s="90">
        <f>F700</f>
        <v>0</v>
      </c>
      <c r="H700" s="157"/>
      <c r="I700" s="94" t="s">
        <v>507</v>
      </c>
      <c r="J700" s="94" t="str">
        <f>VLOOKUP(I700,Presupuesto!$B$11:$C$565,2,0)</f>
        <v>DECIMOCUARTO MES</v>
      </c>
      <c r="K700" s="91" t="str">
        <f t="shared" si="22"/>
        <v>Posgrado</v>
      </c>
      <c r="L700" s="91" t="s">
        <v>386</v>
      </c>
    </row>
    <row r="701" spans="3:12" ht="15.75" thickBot="1">
      <c r="C701" s="130" t="s">
        <v>478</v>
      </c>
      <c r="D701" s="192"/>
      <c r="E701" s="145">
        <v>12</v>
      </c>
      <c r="F701" s="253">
        <f>HLOOKUP($C701,$BZ$2:$CM$3,2,0)</f>
        <v>13896.4</v>
      </c>
      <c r="G701" s="106">
        <f>D701*E701*F701</f>
        <v>0</v>
      </c>
      <c r="H701" s="159"/>
      <c r="I701" s="107" t="s">
        <v>484</v>
      </c>
      <c r="J701" s="107" t="str">
        <f>VLOOKUP(I701,Presupuesto!$B$11:$C$565,2,0)</f>
        <v>SUELDOS Y SALARIOS PERMANENTES</v>
      </c>
      <c r="K701" s="91" t="str">
        <f t="shared" si="22"/>
        <v>Posgrado</v>
      </c>
      <c r="L701" s="91" t="s">
        <v>386</v>
      </c>
    </row>
    <row r="702" spans="3:12">
      <c r="C702" s="164" t="s">
        <v>58</v>
      </c>
      <c r="D702" s="156"/>
      <c r="E702" s="147">
        <v>0</v>
      </c>
      <c r="F702" s="93">
        <f>IF(E701=0,"",(G701/E701)/12*E701)</f>
        <v>0</v>
      </c>
      <c r="G702" s="90">
        <f>F702</f>
        <v>0</v>
      </c>
      <c r="H702" s="157"/>
      <c r="I702" s="109" t="s">
        <v>504</v>
      </c>
      <c r="J702" s="109" t="str">
        <f>VLOOKUP(I702,Presupuesto!$B$11:$C$565,2,0)</f>
        <v>AGUINALDO Y DECIMO CUARTO MES</v>
      </c>
      <c r="K702" s="91" t="str">
        <f t="shared" si="22"/>
        <v>Posgrado</v>
      </c>
      <c r="L702" s="91" t="s">
        <v>386</v>
      </c>
    </row>
    <row r="703" spans="3:12" ht="15.75" thickBot="1">
      <c r="C703" s="165" t="s">
        <v>59</v>
      </c>
      <c r="D703" s="156"/>
      <c r="E703" s="147">
        <v>0</v>
      </c>
      <c r="F703" s="110">
        <f>IF(E701&lt;6,"",((E701-6)/12)*(G701/E701))</f>
        <v>0</v>
      </c>
      <c r="G703" s="90">
        <f>F703</f>
        <v>0</v>
      </c>
      <c r="H703" s="157"/>
      <c r="I703" s="94" t="s">
        <v>507</v>
      </c>
      <c r="J703" s="94" t="str">
        <f>VLOOKUP(I703,Presupuesto!$B$11:$C$565,2,0)</f>
        <v>DECIMOCUARTO MES</v>
      </c>
      <c r="K703" s="91" t="str">
        <f t="shared" si="22"/>
        <v>Posgrado</v>
      </c>
      <c r="L703" s="91" t="s">
        <v>386</v>
      </c>
    </row>
    <row r="704" spans="3:12" ht="15.75" thickBot="1">
      <c r="C704" s="130" t="s">
        <v>479</v>
      </c>
      <c r="D704" s="192"/>
      <c r="E704" s="145">
        <v>12</v>
      </c>
      <c r="F704" s="253">
        <f>HLOOKUP($C704,$BZ$2:$CM$3,2,0)</f>
        <v>15004.09</v>
      </c>
      <c r="G704" s="106">
        <f>D704*E704*F704</f>
        <v>0</v>
      </c>
      <c r="H704" s="159"/>
      <c r="I704" s="107" t="s">
        <v>484</v>
      </c>
      <c r="J704" s="107" t="str">
        <f>VLOOKUP(I704,Presupuesto!$B$11:$C$565,2,0)</f>
        <v>SUELDOS Y SALARIOS PERMANENTES</v>
      </c>
      <c r="K704" s="91" t="str">
        <f t="shared" si="22"/>
        <v>Posgrado</v>
      </c>
      <c r="L704" s="91" t="s">
        <v>386</v>
      </c>
    </row>
    <row r="705" spans="3:12">
      <c r="C705" s="164" t="s">
        <v>58</v>
      </c>
      <c r="D705" s="156"/>
      <c r="E705" s="147">
        <v>0</v>
      </c>
      <c r="F705" s="93">
        <f>IF(E704=0,"",(G704/E704)/12*E704)</f>
        <v>0</v>
      </c>
      <c r="G705" s="90">
        <f>F705</f>
        <v>0</v>
      </c>
      <c r="H705" s="157"/>
      <c r="I705" s="109" t="s">
        <v>504</v>
      </c>
      <c r="J705" s="109" t="str">
        <f>VLOOKUP(I705,Presupuesto!$B$11:$C$565,2,0)</f>
        <v>AGUINALDO Y DECIMO CUARTO MES</v>
      </c>
      <c r="K705" s="91" t="str">
        <f t="shared" si="22"/>
        <v>Posgrado</v>
      </c>
      <c r="L705" s="91" t="s">
        <v>386</v>
      </c>
    </row>
    <row r="706" spans="3:12" ht="15.75" thickBot="1">
      <c r="C706" s="165" t="s">
        <v>59</v>
      </c>
      <c r="D706" s="156"/>
      <c r="E706" s="147">
        <v>0</v>
      </c>
      <c r="F706" s="110">
        <f>IF(E704&lt;6,"",((E704-6)/12)*(G704/E704))</f>
        <v>0</v>
      </c>
      <c r="G706" s="90">
        <f>F706</f>
        <v>0</v>
      </c>
      <c r="H706" s="157"/>
      <c r="I706" s="94" t="s">
        <v>507</v>
      </c>
      <c r="J706" s="94" t="str">
        <f>VLOOKUP(I706,Presupuesto!$B$11:$C$565,2,0)</f>
        <v>DECIMOCUARTO MES</v>
      </c>
      <c r="K706" s="91" t="str">
        <f t="shared" si="22"/>
        <v>Posgrado</v>
      </c>
      <c r="L706" s="91" t="s">
        <v>386</v>
      </c>
    </row>
    <row r="707" spans="3:12" ht="15.75" thickBot="1">
      <c r="C707" s="130" t="s">
        <v>480</v>
      </c>
      <c r="D707" s="192"/>
      <c r="E707" s="145">
        <v>12</v>
      </c>
      <c r="F707" s="253">
        <f>HLOOKUP($C707,$BZ$2:$CM$3,2,0)</f>
        <v>13238.9</v>
      </c>
      <c r="G707" s="106">
        <f>D707*E707*F707</f>
        <v>0</v>
      </c>
      <c r="H707" s="159"/>
      <c r="I707" s="107" t="s">
        <v>484</v>
      </c>
      <c r="J707" s="107" t="str">
        <f>VLOOKUP(I707,Presupuesto!$B$11:$C$565,2,0)</f>
        <v>SUELDOS Y SALARIOS PERMANENTES</v>
      </c>
      <c r="K707" s="91" t="str">
        <f t="shared" si="22"/>
        <v>Posgrado</v>
      </c>
      <c r="L707" s="91" t="s">
        <v>386</v>
      </c>
    </row>
    <row r="708" spans="3:12">
      <c r="C708" s="164" t="s">
        <v>58</v>
      </c>
      <c r="D708" s="156"/>
      <c r="E708" s="147">
        <v>0</v>
      </c>
      <c r="F708" s="93">
        <f>IF(E707=0,"",(G707/E707)/12*E707)</f>
        <v>0</v>
      </c>
      <c r="G708" s="90">
        <f>F708</f>
        <v>0</v>
      </c>
      <c r="H708" s="157"/>
      <c r="I708" s="109" t="s">
        <v>504</v>
      </c>
      <c r="J708" s="109" t="str">
        <f>VLOOKUP(I708,Presupuesto!$B$11:$C$565,2,0)</f>
        <v>AGUINALDO Y DECIMO CUARTO MES</v>
      </c>
      <c r="K708" s="91" t="str">
        <f t="shared" si="22"/>
        <v>Posgrado</v>
      </c>
      <c r="L708" s="91" t="s">
        <v>386</v>
      </c>
    </row>
    <row r="709" spans="3:12" ht="15.75" thickBot="1">
      <c r="C709" s="165" t="s">
        <v>59</v>
      </c>
      <c r="D709" s="156"/>
      <c r="E709" s="147">
        <v>0</v>
      </c>
      <c r="F709" s="110">
        <f>IF(E707&lt;6,"",((E707-6)/12)*(G707/E707))</f>
        <v>0</v>
      </c>
      <c r="G709" s="90">
        <f>F709</f>
        <v>0</v>
      </c>
      <c r="H709" s="157"/>
      <c r="I709" s="94" t="s">
        <v>507</v>
      </c>
      <c r="J709" s="94" t="str">
        <f>VLOOKUP(I709,Presupuesto!$B$11:$C$565,2,0)</f>
        <v>DECIMOCUARTO MES</v>
      </c>
      <c r="K709" s="91" t="str">
        <f t="shared" si="22"/>
        <v>Posgrado</v>
      </c>
      <c r="L709" s="91" t="s">
        <v>386</v>
      </c>
    </row>
    <row r="710" spans="3:12" ht="15.75" thickBot="1">
      <c r="C710" s="130" t="s">
        <v>481</v>
      </c>
      <c r="D710" s="192"/>
      <c r="E710" s="145">
        <v>12</v>
      </c>
      <c r="F710" s="253">
        <f>HLOOKUP($C710,$BZ$2:$CM$3,2,0)</f>
        <v>12356.31</v>
      </c>
      <c r="G710" s="106">
        <f>D710*E710*F710</f>
        <v>0</v>
      </c>
      <c r="H710" s="159"/>
      <c r="I710" s="107" t="s">
        <v>484</v>
      </c>
      <c r="J710" s="107" t="str">
        <f>VLOOKUP(I710,Presupuesto!$B$11:$C$565,2,0)</f>
        <v>SUELDOS Y SALARIOS PERMANENTES</v>
      </c>
      <c r="K710" s="91" t="str">
        <f t="shared" ref="K710:K727" si="23">$K$677</f>
        <v>Posgrado</v>
      </c>
      <c r="L710" s="91" t="s">
        <v>386</v>
      </c>
    </row>
    <row r="711" spans="3:12">
      <c r="C711" s="164" t="s">
        <v>58</v>
      </c>
      <c r="D711" s="156"/>
      <c r="E711" s="147">
        <v>0</v>
      </c>
      <c r="F711" s="93">
        <f>IF(E710=0,"",(G710/E710)/12*E710)</f>
        <v>0</v>
      </c>
      <c r="G711" s="90">
        <f>F711</f>
        <v>0</v>
      </c>
      <c r="H711" s="157"/>
      <c r="I711" s="109" t="s">
        <v>504</v>
      </c>
      <c r="J711" s="109" t="str">
        <f>VLOOKUP(I711,Presupuesto!$B$11:$C$565,2,0)</f>
        <v>AGUINALDO Y DECIMO CUARTO MES</v>
      </c>
      <c r="K711" s="91" t="str">
        <f t="shared" si="23"/>
        <v>Posgrado</v>
      </c>
      <c r="L711" s="91" t="s">
        <v>386</v>
      </c>
    </row>
    <row r="712" spans="3:12" ht="15.75" thickBot="1">
      <c r="C712" s="165" t="s">
        <v>59</v>
      </c>
      <c r="D712" s="156"/>
      <c r="E712" s="147">
        <v>0</v>
      </c>
      <c r="F712" s="110">
        <f>IF(E710&lt;6,"",((E710-6)/12)*(G710/E710))</f>
        <v>0</v>
      </c>
      <c r="G712" s="90">
        <f>F712</f>
        <v>0</v>
      </c>
      <c r="H712" s="157"/>
      <c r="I712" s="94" t="s">
        <v>507</v>
      </c>
      <c r="J712" s="94" t="str">
        <f>VLOOKUP(I712,Presupuesto!$B$11:$C$565,2,0)</f>
        <v>DECIMOCUARTO MES</v>
      </c>
      <c r="K712" s="91" t="str">
        <f t="shared" si="23"/>
        <v>Posgrado</v>
      </c>
      <c r="L712" s="91" t="s">
        <v>386</v>
      </c>
    </row>
    <row r="713" spans="3:12" ht="15.75" thickBot="1">
      <c r="C713" s="130" t="s">
        <v>482</v>
      </c>
      <c r="D713" s="192"/>
      <c r="E713" s="145">
        <v>12</v>
      </c>
      <c r="F713" s="253">
        <f>HLOOKUP($C713,$BZ$2:$CM$3,2,0)</f>
        <v>463.22</v>
      </c>
      <c r="G713" s="106">
        <f>D713*E713*F713</f>
        <v>0</v>
      </c>
      <c r="H713" s="159"/>
      <c r="I713" s="107" t="s">
        <v>484</v>
      </c>
      <c r="J713" s="107" t="str">
        <f>VLOOKUP(I713,Presupuesto!$B$11:$C$565,2,0)</f>
        <v>SUELDOS Y SALARIOS PERMANENTES</v>
      </c>
      <c r="K713" s="91" t="str">
        <f t="shared" si="23"/>
        <v>Posgrado</v>
      </c>
      <c r="L713" s="91" t="s">
        <v>386</v>
      </c>
    </row>
    <row r="714" spans="3:12">
      <c r="C714" s="164" t="s">
        <v>58</v>
      </c>
      <c r="D714" s="156"/>
      <c r="E714" s="147">
        <v>0</v>
      </c>
      <c r="F714" s="93">
        <f>IF(E713=0,"",(G713/E713)/12*E713)</f>
        <v>0</v>
      </c>
      <c r="G714" s="90">
        <f>F714</f>
        <v>0</v>
      </c>
      <c r="H714" s="157"/>
      <c r="I714" s="109" t="s">
        <v>504</v>
      </c>
      <c r="J714" s="109" t="str">
        <f>VLOOKUP(I714,Presupuesto!$B$11:$C$565,2,0)</f>
        <v>AGUINALDO Y DECIMO CUARTO MES</v>
      </c>
      <c r="K714" s="91" t="str">
        <f t="shared" si="23"/>
        <v>Posgrado</v>
      </c>
      <c r="L714" s="91" t="s">
        <v>386</v>
      </c>
    </row>
    <row r="715" spans="3:12" ht="15.75" thickBot="1">
      <c r="C715" s="165" t="s">
        <v>59</v>
      </c>
      <c r="D715" s="156"/>
      <c r="E715" s="147">
        <v>0</v>
      </c>
      <c r="F715" s="110">
        <f>IF(E713&lt;6,"",((E713-6)/12)*(G713/E713))</f>
        <v>0</v>
      </c>
      <c r="G715" s="90">
        <f>F715</f>
        <v>0</v>
      </c>
      <c r="H715" s="157"/>
      <c r="I715" s="94" t="s">
        <v>507</v>
      </c>
      <c r="J715" s="94" t="str">
        <f>VLOOKUP(I715,Presupuesto!$B$11:$C$565,2,0)</f>
        <v>DECIMOCUARTO MES</v>
      </c>
      <c r="K715" s="91" t="str">
        <f t="shared" si="23"/>
        <v>Posgrado</v>
      </c>
      <c r="L715" s="91" t="s">
        <v>386</v>
      </c>
    </row>
    <row r="716" spans="3:12" ht="15.75" thickBot="1">
      <c r="C716" s="130" t="s">
        <v>483</v>
      </c>
      <c r="D716" s="192"/>
      <c r="E716" s="145">
        <v>12</v>
      </c>
      <c r="F716" s="253">
        <f>HLOOKUP($C716,$BZ$2:$CM$3,2,0)</f>
        <v>2007.3</v>
      </c>
      <c r="G716" s="106">
        <f>D716*E716*F716</f>
        <v>0</v>
      </c>
      <c r="H716" s="159"/>
      <c r="I716" s="107" t="s">
        <v>484</v>
      </c>
      <c r="J716" s="107" t="str">
        <f>VLOOKUP(I716,Presupuesto!$B$11:$C$565,2,0)</f>
        <v>SUELDOS Y SALARIOS PERMANENTES</v>
      </c>
      <c r="K716" s="91" t="str">
        <f t="shared" si="23"/>
        <v>Posgrado</v>
      </c>
      <c r="L716" s="91" t="s">
        <v>386</v>
      </c>
    </row>
    <row r="717" spans="3:12">
      <c r="C717" s="164" t="s">
        <v>58</v>
      </c>
      <c r="D717" s="156"/>
      <c r="E717" s="147">
        <v>0</v>
      </c>
      <c r="F717" s="93">
        <f>IF(E716=0,"",(G716/E716)/12*E716)</f>
        <v>0</v>
      </c>
      <c r="G717" s="90">
        <f>F717</f>
        <v>0</v>
      </c>
      <c r="H717" s="157"/>
      <c r="I717" s="109" t="s">
        <v>504</v>
      </c>
      <c r="J717" s="109" t="str">
        <f>VLOOKUP(I717,Presupuesto!$B$11:$C$565,2,0)</f>
        <v>AGUINALDO Y DECIMO CUARTO MES</v>
      </c>
      <c r="K717" s="91" t="str">
        <f t="shared" si="23"/>
        <v>Posgrado</v>
      </c>
      <c r="L717" s="91" t="s">
        <v>386</v>
      </c>
    </row>
    <row r="718" spans="3:12" ht="15.75" thickBot="1">
      <c r="C718" s="165" t="s">
        <v>59</v>
      </c>
      <c r="D718" s="156"/>
      <c r="E718" s="147">
        <v>0</v>
      </c>
      <c r="F718" s="110">
        <f>IF(E716&lt;6,"",((E716-6)/12)*(G716/E716))</f>
        <v>0</v>
      </c>
      <c r="G718" s="90">
        <f>F718</f>
        <v>0</v>
      </c>
      <c r="H718" s="157"/>
      <c r="I718" s="94" t="s">
        <v>507</v>
      </c>
      <c r="J718" s="94" t="str">
        <f>VLOOKUP(I718,Presupuesto!$B$11:$C$565,2,0)</f>
        <v>DECIMOCUARTO MES</v>
      </c>
      <c r="K718" s="91" t="str">
        <f t="shared" si="23"/>
        <v>Posgrado</v>
      </c>
      <c r="L718" s="91" t="s">
        <v>386</v>
      </c>
    </row>
    <row r="719" spans="3:12" ht="15.75" thickBot="1">
      <c r="C719" s="133" t="s">
        <v>83</v>
      </c>
      <c r="D719" s="192"/>
      <c r="E719" s="145">
        <v>12</v>
      </c>
      <c r="F719" s="132">
        <v>30000</v>
      </c>
      <c r="G719" s="106">
        <f>D719*E719*F719</f>
        <v>0</v>
      </c>
      <c r="H719" s="159"/>
      <c r="I719" s="107" t="s">
        <v>552</v>
      </c>
      <c r="J719" s="107" t="str">
        <f>VLOOKUP(I719,Presupuesto!$B$11:$C$565,2,0)</f>
        <v>CONTRATOS ESPECIALES</v>
      </c>
      <c r="K719" s="91" t="str">
        <f t="shared" si="23"/>
        <v>Posgrado</v>
      </c>
      <c r="L719" s="91" t="s">
        <v>386</v>
      </c>
    </row>
    <row r="720" spans="3:12">
      <c r="C720" s="164" t="s">
        <v>58</v>
      </c>
      <c r="D720" s="156"/>
      <c r="E720" s="147">
        <v>0</v>
      </c>
      <c r="F720" s="110">
        <f>IF(E719=0,"",(G719/E719)/12*E719)</f>
        <v>0</v>
      </c>
      <c r="G720" s="90">
        <f>F720</f>
        <v>0</v>
      </c>
      <c r="H720" s="157"/>
      <c r="I720" s="94" t="s">
        <v>552</v>
      </c>
      <c r="J720" s="94" t="str">
        <f>VLOOKUP(I720,Presupuesto!$B$11:$C$565,2,0)</f>
        <v>CONTRATOS ESPECIALES</v>
      </c>
      <c r="K720" s="91" t="str">
        <f t="shared" si="23"/>
        <v>Posgrado</v>
      </c>
      <c r="L720" s="91" t="s">
        <v>385</v>
      </c>
    </row>
    <row r="721" spans="3:12" ht="15.75" thickBot="1">
      <c r="C721" s="165" t="s">
        <v>59</v>
      </c>
      <c r="D721" s="156"/>
      <c r="E721" s="147">
        <v>0</v>
      </c>
      <c r="F721" s="93">
        <f>IF(E719&lt;6,"",((E719-6)/12)*(G719/E719))</f>
        <v>0</v>
      </c>
      <c r="G721" s="90">
        <f>F721</f>
        <v>0</v>
      </c>
      <c r="H721" s="157"/>
      <c r="I721" s="94" t="s">
        <v>552</v>
      </c>
      <c r="J721" s="94" t="str">
        <f>VLOOKUP(I721,Presupuesto!$B$11:$C$565,2,0)</f>
        <v>CONTRATOS ESPECIALES</v>
      </c>
      <c r="K721" s="91" t="str">
        <f t="shared" si="23"/>
        <v>Posgrado</v>
      </c>
      <c r="L721" s="91" t="s">
        <v>390</v>
      </c>
    </row>
    <row r="722" spans="3:12" ht="15.75" thickBot="1">
      <c r="C722" s="133" t="s">
        <v>60</v>
      </c>
      <c r="D722" s="192"/>
      <c r="E722" s="145">
        <v>12</v>
      </c>
      <c r="F722" s="111">
        <v>30000</v>
      </c>
      <c r="G722" s="106">
        <f>D722*E722*F722</f>
        <v>0</v>
      </c>
      <c r="H722" s="159"/>
      <c r="I722" s="107" t="s">
        <v>693</v>
      </c>
      <c r="J722" s="107" t="str">
        <f>VLOOKUP(I722,Presupuesto!$B$11:$C$565,2,0)</f>
        <v>OTROS SERVICIOS TECNICOS Y PROFESIONALES</v>
      </c>
      <c r="K722" s="91" t="str">
        <f t="shared" si="23"/>
        <v>Posgrado</v>
      </c>
      <c r="L722" s="91" t="s">
        <v>385</v>
      </c>
    </row>
    <row r="723" spans="3:12">
      <c r="C723" s="164" t="s">
        <v>58</v>
      </c>
      <c r="D723" s="156"/>
      <c r="E723" s="147">
        <v>0</v>
      </c>
      <c r="F723" s="93">
        <v>0</v>
      </c>
      <c r="G723" s="90">
        <f>F723</f>
        <v>0</v>
      </c>
      <c r="H723" s="157"/>
      <c r="I723" s="94" t="s">
        <v>693</v>
      </c>
      <c r="J723" s="94" t="str">
        <f>VLOOKUP(I723,Presupuesto!$B$11:$C$565,2,0)</f>
        <v>OTROS SERVICIOS TECNICOS Y PROFESIONALES</v>
      </c>
      <c r="K723" s="91" t="str">
        <f t="shared" si="23"/>
        <v>Posgrado</v>
      </c>
      <c r="L723" s="91" t="s">
        <v>385</v>
      </c>
    </row>
    <row r="724" spans="3:12" ht="15.75" thickBot="1">
      <c r="C724" s="165" t="s">
        <v>59</v>
      </c>
      <c r="D724" s="156"/>
      <c r="E724" s="147">
        <v>0</v>
      </c>
      <c r="F724" s="93">
        <v>0</v>
      </c>
      <c r="G724" s="90">
        <f>F724</f>
        <v>0</v>
      </c>
      <c r="H724" s="157"/>
      <c r="I724" s="94" t="s">
        <v>693</v>
      </c>
      <c r="J724" s="94" t="str">
        <f>VLOOKUP(I724,Presupuesto!$B$11:$C$565,2,0)</f>
        <v>OTROS SERVICIOS TECNICOS Y PROFESIONALES</v>
      </c>
      <c r="K724" s="91" t="str">
        <f t="shared" si="23"/>
        <v>Posgrado</v>
      </c>
      <c r="L724" s="91" t="s">
        <v>385</v>
      </c>
    </row>
    <row r="725" spans="3:12" ht="15.75" thickBot="1">
      <c r="C725" s="133" t="s">
        <v>61</v>
      </c>
      <c r="D725" s="192"/>
      <c r="E725" s="145">
        <v>12</v>
      </c>
      <c r="F725" s="111">
        <v>30000</v>
      </c>
      <c r="G725" s="106">
        <f>D725*E725*F725</f>
        <v>0</v>
      </c>
      <c r="H725" s="159"/>
      <c r="I725" s="107" t="s">
        <v>484</v>
      </c>
      <c r="J725" s="107" t="str">
        <f>VLOOKUP(I725,Presupuesto!$B$11:$C$565,2,0)</f>
        <v>SUELDOS Y SALARIOS PERMANENTES</v>
      </c>
      <c r="K725" s="91" t="str">
        <f t="shared" si="23"/>
        <v>Posgrado</v>
      </c>
      <c r="L725" s="91" t="s">
        <v>385</v>
      </c>
    </row>
    <row r="726" spans="3:12">
      <c r="C726" s="164" t="s">
        <v>58</v>
      </c>
      <c r="D726" s="162"/>
      <c r="E726" s="124">
        <v>0</v>
      </c>
      <c r="F726" s="112">
        <f>IF(E725=0,"",(G725/E725)/12*E725)</f>
        <v>0</v>
      </c>
      <c r="G726" s="113">
        <f>F726</f>
        <v>0</v>
      </c>
      <c r="H726" s="157"/>
      <c r="I726" s="94" t="s">
        <v>504</v>
      </c>
      <c r="J726" s="94" t="str">
        <f>VLOOKUP(I726,Presupuesto!$B$11:$C$565,2,0)</f>
        <v>AGUINALDO Y DECIMO CUARTO MES</v>
      </c>
      <c r="K726" s="91" t="str">
        <f t="shared" si="23"/>
        <v>Posgrado</v>
      </c>
      <c r="L726" s="91" t="s">
        <v>385</v>
      </c>
    </row>
    <row r="727" spans="3:12" ht="15.75" thickBot="1">
      <c r="C727" s="166" t="s">
        <v>59</v>
      </c>
      <c r="D727" s="155"/>
      <c r="E727" s="125">
        <v>0</v>
      </c>
      <c r="F727" s="98">
        <f>IF(E725&lt;6,"",((E725-6)/12)*(G725/E725))</f>
        <v>0</v>
      </c>
      <c r="G727" s="98">
        <f>F727</f>
        <v>0</v>
      </c>
      <c r="H727" s="155"/>
      <c r="I727" s="99" t="s">
        <v>507</v>
      </c>
      <c r="J727" s="117" t="str">
        <f>VLOOKUP(I727,Presupuesto!$B$11:$C$565,2,0)</f>
        <v>DECIMOCUARTO MES</v>
      </c>
      <c r="K727" s="99" t="str">
        <f t="shared" si="23"/>
        <v>Posgrado</v>
      </c>
      <c r="L727" s="117" t="s">
        <v>385</v>
      </c>
    </row>
    <row r="729" spans="3:12" ht="15.75" thickBot="1"/>
    <row r="730" spans="3:12" ht="15.75" thickBot="1">
      <c r="C730" s="68" t="s">
        <v>43</v>
      </c>
      <c r="D730" s="30">
        <f>SUM(G737:G787)</f>
        <v>0</v>
      </c>
      <c r="E730" s="86"/>
      <c r="F730" s="86"/>
      <c r="G730" s="86"/>
      <c r="H730" s="70"/>
      <c r="I730" s="70"/>
      <c r="J730" s="70"/>
    </row>
    <row r="731" spans="3:12">
      <c r="D731" s="31"/>
      <c r="E731" s="86"/>
      <c r="F731" s="86"/>
      <c r="G731" s="86"/>
      <c r="H731" s="70"/>
      <c r="I731" s="70"/>
      <c r="J731" s="70"/>
    </row>
    <row r="732" spans="3:12">
      <c r="D732" s="31"/>
      <c r="E732" s="86"/>
      <c r="F732" s="86"/>
      <c r="G732" s="86"/>
      <c r="H732" s="70"/>
      <c r="I732" s="70"/>
      <c r="J732" s="70"/>
      <c r="K732" s="146"/>
    </row>
    <row r="733" spans="3:12" ht="15.75">
      <c r="C733" s="195" t="s">
        <v>383</v>
      </c>
      <c r="D733" s="279"/>
      <c r="E733" s="86"/>
      <c r="F733" s="86"/>
      <c r="G733" s="86"/>
      <c r="H733" s="70"/>
      <c r="I733" s="70"/>
      <c r="J733" s="70"/>
      <c r="K733" s="146"/>
    </row>
    <row r="734" spans="3:12" ht="18.75">
      <c r="C734" s="197" t="e">
        <f>IFERROR(VLOOKUP(D733,#REF!,2,FALSE),IFERROR(VLOOKUP(D733,'2. Investigación Científica'!$E:$F,2,FALSE),IFERROR(VLOOKUP(D733,#REF!,2,FALSE),IFERROR(VLOOKUP(D733,#REF!,2,FALSE),IFERROR(VLOOKUP(D733,#REF!,2,FALSE),IFERROR(VLOOKUP(D733,'11. Gestion Administrativa'!$E:$F,2,FALSE),IFERROR(VLOOKUP(D733,#REF!,2,FALSE),IFERROR(VLOOKUP(D733,#REF!,2,FALSE),IFERROR(VLOOKUP(D733,#REF!,2,FALSE),IFERROR(VLOOKUP(D733,#REF!,2,FALSE),IFERROR(VLOOKUP(D733,#REF!,2,FALSE),IFERROR(VLOOKUP(D733,#REF!,2,FALSE),IFERROR(VLOOKUP(D733,#REF!,2,FALSE),IFERROR(VLOOKUP(D733,#REF!,2,FALSE),IFERROR(VLOOKUP(D733,#REF!,2,FALSE),IFERROR(VLOOKUP(D733,#REF!,2,FALSE),VLOOKUP(D733,#REF!,2,0)))))))))))))))))</f>
        <v>#REF!</v>
      </c>
      <c r="D734" s="31"/>
      <c r="E734" s="86"/>
      <c r="F734" s="86"/>
      <c r="G734" s="86"/>
      <c r="H734" s="70"/>
      <c r="I734" s="70"/>
      <c r="J734" s="70"/>
      <c r="K734" s="146"/>
    </row>
    <row r="735" spans="3:12" ht="15.75" thickBot="1">
      <c r="C735" s="170"/>
      <c r="D735" s="31"/>
      <c r="E735" s="86"/>
      <c r="F735" s="86"/>
      <c r="G735" s="86"/>
      <c r="H735" s="70"/>
      <c r="I735" s="70"/>
      <c r="J735" s="70"/>
      <c r="K735" s="146"/>
    </row>
    <row r="736" spans="3:12" ht="30.75" thickBot="1">
      <c r="C736" s="127" t="s">
        <v>44</v>
      </c>
      <c r="D736" s="131" t="s">
        <v>55</v>
      </c>
      <c r="E736" s="163" t="s">
        <v>56</v>
      </c>
      <c r="F736" s="131" t="s">
        <v>57</v>
      </c>
      <c r="G736" s="128" t="s">
        <v>27</v>
      </c>
      <c r="H736" s="126" t="s">
        <v>122</v>
      </c>
      <c r="I736" s="129" t="s">
        <v>46</v>
      </c>
      <c r="J736" s="129" t="s">
        <v>123</v>
      </c>
      <c r="K736" s="129" t="s">
        <v>401</v>
      </c>
      <c r="L736" s="129" t="s">
        <v>402</v>
      </c>
    </row>
    <row r="737" spans="3:12" ht="15.75" thickBot="1">
      <c r="C737" s="130" t="s">
        <v>470</v>
      </c>
      <c r="D737" s="192"/>
      <c r="E737" s="145">
        <v>12</v>
      </c>
      <c r="F737" s="253">
        <f>HLOOKUP($C737,$BZ$2:$CM$3,2,0)</f>
        <v>43674.39</v>
      </c>
      <c r="G737" s="106">
        <f>D737*E737*F737</f>
        <v>0</v>
      </c>
      <c r="H737" s="159"/>
      <c r="I737" s="107" t="s">
        <v>484</v>
      </c>
      <c r="J737" s="107" t="str">
        <f>VLOOKUP(I737,Presupuesto!$B$11:$C$565,2,0)</f>
        <v>SUELDOS Y SALARIOS PERMANENTES</v>
      </c>
      <c r="K737" s="205" t="s">
        <v>1359</v>
      </c>
      <c r="L737" s="91" t="s">
        <v>385</v>
      </c>
    </row>
    <row r="738" spans="3:12">
      <c r="C738" s="164" t="s">
        <v>58</v>
      </c>
      <c r="D738" s="156"/>
      <c r="E738" s="147">
        <v>0</v>
      </c>
      <c r="F738" s="93">
        <f>IF(E737=0,"",(G737/E737)/12*E737)</f>
        <v>0</v>
      </c>
      <c r="G738" s="90">
        <f>F738</f>
        <v>0</v>
      </c>
      <c r="H738" s="157"/>
      <c r="I738" s="109" t="s">
        <v>504</v>
      </c>
      <c r="J738" s="109" t="str">
        <f>VLOOKUP(I738,Presupuesto!$B$11:$C$565,2,0)</f>
        <v>AGUINALDO Y DECIMO CUARTO MES</v>
      </c>
      <c r="K738" s="91" t="str">
        <f t="shared" ref="K738:K769" si="24">$K$737</f>
        <v>Posgrado</v>
      </c>
      <c r="L738" s="91" t="s">
        <v>403</v>
      </c>
    </row>
    <row r="739" spans="3:12" ht="15.75" thickBot="1">
      <c r="C739" s="165" t="s">
        <v>59</v>
      </c>
      <c r="D739" s="156"/>
      <c r="E739" s="147">
        <v>0</v>
      </c>
      <c r="F739" s="110">
        <f>IF(E737&lt;6,"",((E737-6)/12)*(G737/E737))</f>
        <v>0</v>
      </c>
      <c r="G739" s="90">
        <f>F739</f>
        <v>0</v>
      </c>
      <c r="H739" s="157"/>
      <c r="I739" s="94" t="s">
        <v>507</v>
      </c>
      <c r="J739" s="94" t="str">
        <f>VLOOKUP(I739,Presupuesto!$B$11:$C$565,2,0)</f>
        <v>DECIMOCUARTO MES</v>
      </c>
      <c r="K739" s="91" t="str">
        <f t="shared" si="24"/>
        <v>Posgrado</v>
      </c>
      <c r="L739" s="91" t="s">
        <v>386</v>
      </c>
    </row>
    <row r="740" spans="3:12" ht="15.75" thickBot="1">
      <c r="C740" s="130" t="s">
        <v>471</v>
      </c>
      <c r="D740" s="192"/>
      <c r="E740" s="145">
        <v>12</v>
      </c>
      <c r="F740" s="253">
        <f>HLOOKUP($C740,$BZ$2:$CM$3,2,0)</f>
        <v>39703.99</v>
      </c>
      <c r="G740" s="106">
        <f>D740*E740*F740</f>
        <v>0</v>
      </c>
      <c r="H740" s="159"/>
      <c r="I740" s="107" t="s">
        <v>484</v>
      </c>
      <c r="J740" s="107" t="str">
        <f>VLOOKUP(I740,Presupuesto!$B$11:$C$565,2,0)</f>
        <v>SUELDOS Y SALARIOS PERMANENTES</v>
      </c>
      <c r="K740" s="91" t="str">
        <f t="shared" si="24"/>
        <v>Posgrado</v>
      </c>
      <c r="L740" s="91" t="s">
        <v>386</v>
      </c>
    </row>
    <row r="741" spans="3:12">
      <c r="C741" s="164" t="s">
        <v>58</v>
      </c>
      <c r="D741" s="156"/>
      <c r="E741" s="147">
        <v>0</v>
      </c>
      <c r="F741" s="93">
        <f>IF(E740=0,"",(G740/E740)/12*E740)</f>
        <v>0</v>
      </c>
      <c r="G741" s="90">
        <f>F741</f>
        <v>0</v>
      </c>
      <c r="H741" s="157"/>
      <c r="I741" s="109" t="s">
        <v>504</v>
      </c>
      <c r="J741" s="109" t="str">
        <f>VLOOKUP(I741,Presupuesto!$B$11:$C$565,2,0)</f>
        <v>AGUINALDO Y DECIMO CUARTO MES</v>
      </c>
      <c r="K741" s="91" t="str">
        <f t="shared" si="24"/>
        <v>Posgrado</v>
      </c>
      <c r="L741" s="91" t="s">
        <v>386</v>
      </c>
    </row>
    <row r="742" spans="3:12" ht="15.75" thickBot="1">
      <c r="C742" s="165" t="s">
        <v>59</v>
      </c>
      <c r="D742" s="156"/>
      <c r="E742" s="147">
        <v>0</v>
      </c>
      <c r="F742" s="110">
        <f>IF(E740&lt;6,"",((E740-6)/12)*(G740/E740))</f>
        <v>0</v>
      </c>
      <c r="G742" s="90">
        <f>F742</f>
        <v>0</v>
      </c>
      <c r="H742" s="157"/>
      <c r="I742" s="94" t="s">
        <v>507</v>
      </c>
      <c r="J742" s="94" t="str">
        <f>VLOOKUP(I742,Presupuesto!$B$11:$C$565,2,0)</f>
        <v>DECIMOCUARTO MES</v>
      </c>
      <c r="K742" s="91" t="str">
        <f t="shared" si="24"/>
        <v>Posgrado</v>
      </c>
      <c r="L742" s="91" t="s">
        <v>386</v>
      </c>
    </row>
    <row r="743" spans="3:12" ht="15.75" thickBot="1">
      <c r="C743" s="130" t="s">
        <v>472</v>
      </c>
      <c r="D743" s="192"/>
      <c r="E743" s="145">
        <v>12</v>
      </c>
      <c r="F743" s="253">
        <f>HLOOKUP($C743,$BZ$2:$CM$3,2,0)</f>
        <v>35733.589999999997</v>
      </c>
      <c r="G743" s="106">
        <f>D743*E743*F743</f>
        <v>0</v>
      </c>
      <c r="H743" s="159"/>
      <c r="I743" s="107" t="s">
        <v>484</v>
      </c>
      <c r="J743" s="107" t="str">
        <f>VLOOKUP(I743,Presupuesto!$B$11:$C$565,2,0)</f>
        <v>SUELDOS Y SALARIOS PERMANENTES</v>
      </c>
      <c r="K743" s="91" t="str">
        <f t="shared" si="24"/>
        <v>Posgrado</v>
      </c>
      <c r="L743" s="91" t="s">
        <v>386</v>
      </c>
    </row>
    <row r="744" spans="3:12">
      <c r="C744" s="164" t="s">
        <v>58</v>
      </c>
      <c r="D744" s="156"/>
      <c r="E744" s="147">
        <v>0</v>
      </c>
      <c r="F744" s="93">
        <f>IF(E743=0,"",(G743/E743)/12*E743)</f>
        <v>0</v>
      </c>
      <c r="G744" s="90">
        <f>F744</f>
        <v>0</v>
      </c>
      <c r="H744" s="157"/>
      <c r="I744" s="109" t="s">
        <v>504</v>
      </c>
      <c r="J744" s="109" t="str">
        <f>VLOOKUP(I744,Presupuesto!$B$11:$C$565,2,0)</f>
        <v>AGUINALDO Y DECIMO CUARTO MES</v>
      </c>
      <c r="K744" s="91" t="str">
        <f t="shared" si="24"/>
        <v>Posgrado</v>
      </c>
      <c r="L744" s="91" t="s">
        <v>386</v>
      </c>
    </row>
    <row r="745" spans="3:12" ht="15.75" thickBot="1">
      <c r="C745" s="165" t="s">
        <v>59</v>
      </c>
      <c r="D745" s="156"/>
      <c r="E745" s="147">
        <v>0</v>
      </c>
      <c r="F745" s="110">
        <f>IF(E743&lt;6,"",((E743-6)/12)*(G743/E743))</f>
        <v>0</v>
      </c>
      <c r="G745" s="90">
        <f>F745</f>
        <v>0</v>
      </c>
      <c r="H745" s="157"/>
      <c r="I745" s="94" t="s">
        <v>507</v>
      </c>
      <c r="J745" s="94" t="str">
        <f>VLOOKUP(I745,Presupuesto!$B$11:$C$565,2,0)</f>
        <v>DECIMOCUARTO MES</v>
      </c>
      <c r="K745" s="91" t="str">
        <f t="shared" si="24"/>
        <v>Posgrado</v>
      </c>
      <c r="L745" s="91" t="s">
        <v>386</v>
      </c>
    </row>
    <row r="746" spans="3:12" ht="15.75" thickBot="1">
      <c r="C746" s="130" t="s">
        <v>473</v>
      </c>
      <c r="D746" s="192"/>
      <c r="E746" s="145">
        <v>12</v>
      </c>
      <c r="F746" s="253">
        <f>HLOOKUP($C746,$BZ$2:$CM$3,2,0)</f>
        <v>31763.19</v>
      </c>
      <c r="G746" s="106">
        <f>D746*E746*F746</f>
        <v>0</v>
      </c>
      <c r="H746" s="159"/>
      <c r="I746" s="107" t="s">
        <v>484</v>
      </c>
      <c r="J746" s="107" t="str">
        <f>VLOOKUP(I746,Presupuesto!$B$11:$C$565,2,0)</f>
        <v>SUELDOS Y SALARIOS PERMANENTES</v>
      </c>
      <c r="K746" s="91" t="str">
        <f t="shared" si="24"/>
        <v>Posgrado</v>
      </c>
      <c r="L746" s="91" t="s">
        <v>386</v>
      </c>
    </row>
    <row r="747" spans="3:12">
      <c r="C747" s="164" t="s">
        <v>58</v>
      </c>
      <c r="D747" s="156"/>
      <c r="E747" s="147">
        <v>0</v>
      </c>
      <c r="F747" s="93">
        <f>IF(E746=0,"",(G746/E746)/12*E746)</f>
        <v>0</v>
      </c>
      <c r="G747" s="90">
        <f>F747</f>
        <v>0</v>
      </c>
      <c r="H747" s="157"/>
      <c r="I747" s="109" t="s">
        <v>504</v>
      </c>
      <c r="J747" s="109" t="str">
        <f>VLOOKUP(I747,Presupuesto!$B$11:$C$565,2,0)</f>
        <v>AGUINALDO Y DECIMO CUARTO MES</v>
      </c>
      <c r="K747" s="91" t="str">
        <f t="shared" si="24"/>
        <v>Posgrado</v>
      </c>
      <c r="L747" s="91" t="s">
        <v>386</v>
      </c>
    </row>
    <row r="748" spans="3:12" ht="15.75" thickBot="1">
      <c r="C748" s="165" t="s">
        <v>59</v>
      </c>
      <c r="D748" s="156"/>
      <c r="E748" s="147">
        <v>0</v>
      </c>
      <c r="F748" s="110">
        <f>IF(E746&lt;6,"",((E746-6)/12)*(G746/E746))</f>
        <v>0</v>
      </c>
      <c r="G748" s="90">
        <f>F748</f>
        <v>0</v>
      </c>
      <c r="H748" s="157"/>
      <c r="I748" s="94" t="s">
        <v>507</v>
      </c>
      <c r="J748" s="94" t="str">
        <f>VLOOKUP(I748,Presupuesto!$B$11:$C$565,2,0)</f>
        <v>DECIMOCUARTO MES</v>
      </c>
      <c r="K748" s="91" t="str">
        <f t="shared" si="24"/>
        <v>Posgrado</v>
      </c>
      <c r="L748" s="91" t="s">
        <v>386</v>
      </c>
    </row>
    <row r="749" spans="3:12" ht="15.75" thickBot="1">
      <c r="C749" s="130" t="s">
        <v>474</v>
      </c>
      <c r="D749" s="192"/>
      <c r="E749" s="145">
        <v>12</v>
      </c>
      <c r="F749" s="253">
        <f>HLOOKUP($C749,$BZ$2:$CM$3,2,0)</f>
        <v>29777.99</v>
      </c>
      <c r="G749" s="106">
        <f>D749*E749*F749</f>
        <v>0</v>
      </c>
      <c r="H749" s="159"/>
      <c r="I749" s="107" t="s">
        <v>484</v>
      </c>
      <c r="J749" s="107" t="str">
        <f>VLOOKUP(I749,Presupuesto!$B$11:$C$565,2,0)</f>
        <v>SUELDOS Y SALARIOS PERMANENTES</v>
      </c>
      <c r="K749" s="91" t="str">
        <f t="shared" si="24"/>
        <v>Posgrado</v>
      </c>
      <c r="L749" s="91" t="s">
        <v>386</v>
      </c>
    </row>
    <row r="750" spans="3:12">
      <c r="C750" s="164" t="s">
        <v>58</v>
      </c>
      <c r="D750" s="156"/>
      <c r="E750" s="147">
        <v>0</v>
      </c>
      <c r="F750" s="93">
        <f>IF(E749=0,"",(G749/E749)/12*E749)</f>
        <v>0</v>
      </c>
      <c r="G750" s="90">
        <f>F750</f>
        <v>0</v>
      </c>
      <c r="H750" s="157"/>
      <c r="I750" s="109" t="s">
        <v>504</v>
      </c>
      <c r="J750" s="109" t="str">
        <f>VLOOKUP(I750,Presupuesto!$B$11:$C$565,2,0)</f>
        <v>AGUINALDO Y DECIMO CUARTO MES</v>
      </c>
      <c r="K750" s="91" t="str">
        <f t="shared" si="24"/>
        <v>Posgrado</v>
      </c>
      <c r="L750" s="91" t="s">
        <v>386</v>
      </c>
    </row>
    <row r="751" spans="3:12" ht="15.75" thickBot="1">
      <c r="C751" s="165" t="s">
        <v>59</v>
      </c>
      <c r="D751" s="156"/>
      <c r="E751" s="147">
        <v>0</v>
      </c>
      <c r="F751" s="110">
        <f>IF(E749&lt;6,"",((E749-6)/12)*(G749/E749))</f>
        <v>0</v>
      </c>
      <c r="G751" s="90">
        <f>F751</f>
        <v>0</v>
      </c>
      <c r="H751" s="157"/>
      <c r="I751" s="94" t="s">
        <v>507</v>
      </c>
      <c r="J751" s="94" t="str">
        <f>VLOOKUP(I751,Presupuesto!$B$11:$C$565,2,0)</f>
        <v>DECIMOCUARTO MES</v>
      </c>
      <c r="K751" s="91" t="str">
        <f t="shared" si="24"/>
        <v>Posgrado</v>
      </c>
      <c r="L751" s="91" t="s">
        <v>386</v>
      </c>
    </row>
    <row r="752" spans="3:12" ht="15.75" thickBot="1">
      <c r="C752" s="130" t="s">
        <v>475</v>
      </c>
      <c r="D752" s="192"/>
      <c r="E752" s="145">
        <v>12</v>
      </c>
      <c r="F752" s="253">
        <f>HLOOKUP($C752,$BZ$2:$CM$3,2,0)</f>
        <v>27792.79</v>
      </c>
      <c r="G752" s="106">
        <f>D752*E752*F752</f>
        <v>0</v>
      </c>
      <c r="H752" s="159"/>
      <c r="I752" s="107" t="s">
        <v>484</v>
      </c>
      <c r="J752" s="107" t="str">
        <f>VLOOKUP(I752,Presupuesto!$B$11:$C$565,2,0)</f>
        <v>SUELDOS Y SALARIOS PERMANENTES</v>
      </c>
      <c r="K752" s="91" t="str">
        <f t="shared" si="24"/>
        <v>Posgrado</v>
      </c>
      <c r="L752" s="91" t="s">
        <v>386</v>
      </c>
    </row>
    <row r="753" spans="3:12">
      <c r="C753" s="164" t="s">
        <v>58</v>
      </c>
      <c r="D753" s="156"/>
      <c r="E753" s="147">
        <v>0</v>
      </c>
      <c r="F753" s="93">
        <f>IF(E752=0,"",(G752/E752)/12*E752)</f>
        <v>0</v>
      </c>
      <c r="G753" s="90">
        <f>F753</f>
        <v>0</v>
      </c>
      <c r="H753" s="157"/>
      <c r="I753" s="109" t="s">
        <v>504</v>
      </c>
      <c r="J753" s="109" t="str">
        <f>VLOOKUP(I753,Presupuesto!$B$11:$C$565,2,0)</f>
        <v>AGUINALDO Y DECIMO CUARTO MES</v>
      </c>
      <c r="K753" s="91" t="str">
        <f t="shared" si="24"/>
        <v>Posgrado</v>
      </c>
      <c r="L753" s="91" t="s">
        <v>386</v>
      </c>
    </row>
    <row r="754" spans="3:12" ht="15.75" thickBot="1">
      <c r="C754" s="165" t="s">
        <v>59</v>
      </c>
      <c r="D754" s="156"/>
      <c r="E754" s="147">
        <v>0</v>
      </c>
      <c r="F754" s="110">
        <f>IF(E752&lt;6,"",((E752-6)/12)*(G752/E752))</f>
        <v>0</v>
      </c>
      <c r="G754" s="90">
        <f>F754</f>
        <v>0</v>
      </c>
      <c r="H754" s="157"/>
      <c r="I754" s="94" t="s">
        <v>507</v>
      </c>
      <c r="J754" s="94" t="str">
        <f>VLOOKUP(I754,Presupuesto!$B$11:$C$565,2,0)</f>
        <v>DECIMOCUARTO MES</v>
      </c>
      <c r="K754" s="91" t="str">
        <f t="shared" si="24"/>
        <v>Posgrado</v>
      </c>
      <c r="L754" s="91" t="s">
        <v>386</v>
      </c>
    </row>
    <row r="755" spans="3:12" ht="15.75" thickBot="1">
      <c r="C755" s="130" t="s">
        <v>476</v>
      </c>
      <c r="D755" s="192"/>
      <c r="E755" s="145">
        <v>12</v>
      </c>
      <c r="F755" s="253">
        <f>HLOOKUP($C755,$BZ$2:$CM$3,2,0)</f>
        <v>18859.39</v>
      </c>
      <c r="G755" s="106">
        <f>D755*E755*F755</f>
        <v>0</v>
      </c>
      <c r="H755" s="159"/>
      <c r="I755" s="107" t="s">
        <v>484</v>
      </c>
      <c r="J755" s="107" t="str">
        <f>VLOOKUP(I755,Presupuesto!$B$11:$C$565,2,0)</f>
        <v>SUELDOS Y SALARIOS PERMANENTES</v>
      </c>
      <c r="K755" s="91" t="str">
        <f t="shared" si="24"/>
        <v>Posgrado</v>
      </c>
      <c r="L755" s="91" t="s">
        <v>386</v>
      </c>
    </row>
    <row r="756" spans="3:12">
      <c r="C756" s="164" t="s">
        <v>58</v>
      </c>
      <c r="D756" s="156"/>
      <c r="E756" s="147">
        <v>0</v>
      </c>
      <c r="F756" s="93">
        <f>IF(E755=0,"",(G755/E755)/12*E755)</f>
        <v>0</v>
      </c>
      <c r="G756" s="90">
        <f>F756</f>
        <v>0</v>
      </c>
      <c r="H756" s="157"/>
      <c r="I756" s="109" t="s">
        <v>504</v>
      </c>
      <c r="J756" s="109" t="str">
        <f>VLOOKUP(I756,Presupuesto!$B$11:$C$565,2,0)</f>
        <v>AGUINALDO Y DECIMO CUARTO MES</v>
      </c>
      <c r="K756" s="91" t="str">
        <f t="shared" si="24"/>
        <v>Posgrado</v>
      </c>
      <c r="L756" s="91" t="s">
        <v>386</v>
      </c>
    </row>
    <row r="757" spans="3:12" ht="15.75" thickBot="1">
      <c r="C757" s="165" t="s">
        <v>59</v>
      </c>
      <c r="D757" s="156"/>
      <c r="E757" s="147">
        <v>0</v>
      </c>
      <c r="F757" s="110">
        <f>IF(E755&lt;6,"",((E755-6)/12)*(G755/E755))</f>
        <v>0</v>
      </c>
      <c r="G757" s="90">
        <f>F757</f>
        <v>0</v>
      </c>
      <c r="H757" s="157"/>
      <c r="I757" s="94" t="s">
        <v>507</v>
      </c>
      <c r="J757" s="94" t="str">
        <f>VLOOKUP(I757,Presupuesto!$B$11:$C$565,2,0)</f>
        <v>DECIMOCUARTO MES</v>
      </c>
      <c r="K757" s="91" t="str">
        <f t="shared" si="24"/>
        <v>Posgrado</v>
      </c>
      <c r="L757" s="91" t="s">
        <v>386</v>
      </c>
    </row>
    <row r="758" spans="3:12" ht="15.75" thickBot="1">
      <c r="C758" s="130" t="s">
        <v>477</v>
      </c>
      <c r="D758" s="192"/>
      <c r="E758" s="145">
        <v>12</v>
      </c>
      <c r="F758" s="253">
        <f>HLOOKUP($C758,$BZ$2:$CM$3,2,0)</f>
        <v>17866.8</v>
      </c>
      <c r="G758" s="106">
        <f>D758*E758*F758</f>
        <v>0</v>
      </c>
      <c r="H758" s="159"/>
      <c r="I758" s="107" t="s">
        <v>484</v>
      </c>
      <c r="J758" s="107" t="str">
        <f>VLOOKUP(I758,Presupuesto!$B$11:$C$565,2,0)</f>
        <v>SUELDOS Y SALARIOS PERMANENTES</v>
      </c>
      <c r="K758" s="91" t="str">
        <f t="shared" si="24"/>
        <v>Posgrado</v>
      </c>
      <c r="L758" s="91" t="s">
        <v>386</v>
      </c>
    </row>
    <row r="759" spans="3:12">
      <c r="C759" s="164" t="s">
        <v>58</v>
      </c>
      <c r="D759" s="156"/>
      <c r="E759" s="147">
        <v>0</v>
      </c>
      <c r="F759" s="93">
        <f>IF(E758=0,"",(G758/E758)/12*E758)</f>
        <v>0</v>
      </c>
      <c r="G759" s="90">
        <f>F759</f>
        <v>0</v>
      </c>
      <c r="H759" s="157"/>
      <c r="I759" s="109" t="s">
        <v>504</v>
      </c>
      <c r="J759" s="109" t="str">
        <f>VLOOKUP(I759,Presupuesto!$B$11:$C$565,2,0)</f>
        <v>AGUINALDO Y DECIMO CUARTO MES</v>
      </c>
      <c r="K759" s="91" t="str">
        <f t="shared" si="24"/>
        <v>Posgrado</v>
      </c>
      <c r="L759" s="91" t="s">
        <v>386</v>
      </c>
    </row>
    <row r="760" spans="3:12" ht="15.75" thickBot="1">
      <c r="C760" s="165" t="s">
        <v>59</v>
      </c>
      <c r="D760" s="156"/>
      <c r="E760" s="147">
        <v>0</v>
      </c>
      <c r="F760" s="110">
        <f>IF(E758&lt;6,"",((E758-6)/12)*(G758/E758))</f>
        <v>0</v>
      </c>
      <c r="G760" s="90">
        <f>F760</f>
        <v>0</v>
      </c>
      <c r="H760" s="157"/>
      <c r="I760" s="94" t="s">
        <v>507</v>
      </c>
      <c r="J760" s="94" t="str">
        <f>VLOOKUP(I760,Presupuesto!$B$11:$C$565,2,0)</f>
        <v>DECIMOCUARTO MES</v>
      </c>
      <c r="K760" s="91" t="str">
        <f t="shared" si="24"/>
        <v>Posgrado</v>
      </c>
      <c r="L760" s="91" t="s">
        <v>386</v>
      </c>
    </row>
    <row r="761" spans="3:12" ht="15.75" thickBot="1">
      <c r="C761" s="130" t="s">
        <v>478</v>
      </c>
      <c r="D761" s="192"/>
      <c r="E761" s="145">
        <v>12</v>
      </c>
      <c r="F761" s="253">
        <f>HLOOKUP($C761,$BZ$2:$CM$3,2,0)</f>
        <v>13896.4</v>
      </c>
      <c r="G761" s="106">
        <f>D761*E761*F761</f>
        <v>0</v>
      </c>
      <c r="H761" s="159"/>
      <c r="I761" s="107" t="s">
        <v>484</v>
      </c>
      <c r="J761" s="107" t="str">
        <f>VLOOKUP(I761,Presupuesto!$B$11:$C$565,2,0)</f>
        <v>SUELDOS Y SALARIOS PERMANENTES</v>
      </c>
      <c r="K761" s="91" t="str">
        <f t="shared" si="24"/>
        <v>Posgrado</v>
      </c>
      <c r="L761" s="91" t="s">
        <v>386</v>
      </c>
    </row>
    <row r="762" spans="3:12">
      <c r="C762" s="164" t="s">
        <v>58</v>
      </c>
      <c r="D762" s="156"/>
      <c r="E762" s="147">
        <v>0</v>
      </c>
      <c r="F762" s="93">
        <f>IF(E761=0,"",(G761/E761)/12*E761)</f>
        <v>0</v>
      </c>
      <c r="G762" s="90">
        <f>F762</f>
        <v>0</v>
      </c>
      <c r="H762" s="157"/>
      <c r="I762" s="109" t="s">
        <v>504</v>
      </c>
      <c r="J762" s="109" t="str">
        <f>VLOOKUP(I762,Presupuesto!$B$11:$C$565,2,0)</f>
        <v>AGUINALDO Y DECIMO CUARTO MES</v>
      </c>
      <c r="K762" s="91" t="str">
        <f t="shared" si="24"/>
        <v>Posgrado</v>
      </c>
      <c r="L762" s="91" t="s">
        <v>386</v>
      </c>
    </row>
    <row r="763" spans="3:12" ht="15.75" thickBot="1">
      <c r="C763" s="165" t="s">
        <v>59</v>
      </c>
      <c r="D763" s="156"/>
      <c r="E763" s="147">
        <v>0</v>
      </c>
      <c r="F763" s="110">
        <f>IF(E761&lt;6,"",((E761-6)/12)*(G761/E761))</f>
        <v>0</v>
      </c>
      <c r="G763" s="90">
        <f>F763</f>
        <v>0</v>
      </c>
      <c r="H763" s="157"/>
      <c r="I763" s="94" t="s">
        <v>507</v>
      </c>
      <c r="J763" s="94" t="str">
        <f>VLOOKUP(I763,Presupuesto!$B$11:$C$565,2,0)</f>
        <v>DECIMOCUARTO MES</v>
      </c>
      <c r="K763" s="91" t="str">
        <f t="shared" si="24"/>
        <v>Posgrado</v>
      </c>
      <c r="L763" s="91" t="s">
        <v>386</v>
      </c>
    </row>
    <row r="764" spans="3:12" ht="15.75" thickBot="1">
      <c r="C764" s="130" t="s">
        <v>479</v>
      </c>
      <c r="D764" s="192"/>
      <c r="E764" s="145">
        <v>12</v>
      </c>
      <c r="F764" s="253">
        <f>HLOOKUP($C764,$BZ$2:$CM$3,2,0)</f>
        <v>15004.09</v>
      </c>
      <c r="G764" s="106">
        <f>D764*E764*F764</f>
        <v>0</v>
      </c>
      <c r="H764" s="159"/>
      <c r="I764" s="107" t="s">
        <v>484</v>
      </c>
      <c r="J764" s="107" t="str">
        <f>VLOOKUP(I764,Presupuesto!$B$11:$C$565,2,0)</f>
        <v>SUELDOS Y SALARIOS PERMANENTES</v>
      </c>
      <c r="K764" s="91" t="str">
        <f t="shared" si="24"/>
        <v>Posgrado</v>
      </c>
      <c r="L764" s="91" t="s">
        <v>386</v>
      </c>
    </row>
    <row r="765" spans="3:12">
      <c r="C765" s="164" t="s">
        <v>58</v>
      </c>
      <c r="D765" s="156"/>
      <c r="E765" s="147">
        <v>0</v>
      </c>
      <c r="F765" s="93">
        <f>IF(E764=0,"",(G764/E764)/12*E764)</f>
        <v>0</v>
      </c>
      <c r="G765" s="90">
        <f>F765</f>
        <v>0</v>
      </c>
      <c r="H765" s="157"/>
      <c r="I765" s="109" t="s">
        <v>504</v>
      </c>
      <c r="J765" s="109" t="str">
        <f>VLOOKUP(I765,Presupuesto!$B$11:$C$565,2,0)</f>
        <v>AGUINALDO Y DECIMO CUARTO MES</v>
      </c>
      <c r="K765" s="91" t="str">
        <f t="shared" si="24"/>
        <v>Posgrado</v>
      </c>
      <c r="L765" s="91" t="s">
        <v>386</v>
      </c>
    </row>
    <row r="766" spans="3:12" ht="15.75" thickBot="1">
      <c r="C766" s="165" t="s">
        <v>59</v>
      </c>
      <c r="D766" s="156"/>
      <c r="E766" s="147">
        <v>0</v>
      </c>
      <c r="F766" s="110">
        <f>IF(E764&lt;6,"",((E764-6)/12)*(G764/E764))</f>
        <v>0</v>
      </c>
      <c r="G766" s="90">
        <f>F766</f>
        <v>0</v>
      </c>
      <c r="H766" s="157"/>
      <c r="I766" s="94" t="s">
        <v>507</v>
      </c>
      <c r="J766" s="94" t="str">
        <f>VLOOKUP(I766,Presupuesto!$B$11:$C$565,2,0)</f>
        <v>DECIMOCUARTO MES</v>
      </c>
      <c r="K766" s="91" t="str">
        <f t="shared" si="24"/>
        <v>Posgrado</v>
      </c>
      <c r="L766" s="91" t="s">
        <v>386</v>
      </c>
    </row>
    <row r="767" spans="3:12" ht="15.75" thickBot="1">
      <c r="C767" s="130" t="s">
        <v>480</v>
      </c>
      <c r="D767" s="192"/>
      <c r="E767" s="145">
        <v>12</v>
      </c>
      <c r="F767" s="253">
        <f>HLOOKUP($C767,$BZ$2:$CM$3,2,0)</f>
        <v>13238.9</v>
      </c>
      <c r="G767" s="106">
        <f>D767*E767*F767</f>
        <v>0</v>
      </c>
      <c r="H767" s="159"/>
      <c r="I767" s="107" t="s">
        <v>484</v>
      </c>
      <c r="J767" s="107" t="str">
        <f>VLOOKUP(I767,Presupuesto!$B$11:$C$565,2,0)</f>
        <v>SUELDOS Y SALARIOS PERMANENTES</v>
      </c>
      <c r="K767" s="91" t="str">
        <f t="shared" si="24"/>
        <v>Posgrado</v>
      </c>
      <c r="L767" s="91" t="s">
        <v>386</v>
      </c>
    </row>
    <row r="768" spans="3:12">
      <c r="C768" s="164" t="s">
        <v>58</v>
      </c>
      <c r="D768" s="156"/>
      <c r="E768" s="147">
        <v>0</v>
      </c>
      <c r="F768" s="93">
        <f>IF(E767=0,"",(G767/E767)/12*E767)</f>
        <v>0</v>
      </c>
      <c r="G768" s="90">
        <f>F768</f>
        <v>0</v>
      </c>
      <c r="H768" s="157"/>
      <c r="I768" s="109" t="s">
        <v>504</v>
      </c>
      <c r="J768" s="109" t="str">
        <f>VLOOKUP(I768,Presupuesto!$B$11:$C$565,2,0)</f>
        <v>AGUINALDO Y DECIMO CUARTO MES</v>
      </c>
      <c r="K768" s="91" t="str">
        <f t="shared" si="24"/>
        <v>Posgrado</v>
      </c>
      <c r="L768" s="91" t="s">
        <v>386</v>
      </c>
    </row>
    <row r="769" spans="3:12" ht="15.75" thickBot="1">
      <c r="C769" s="165" t="s">
        <v>59</v>
      </c>
      <c r="D769" s="156"/>
      <c r="E769" s="147">
        <v>0</v>
      </c>
      <c r="F769" s="110">
        <f>IF(E767&lt;6,"",((E767-6)/12)*(G767/E767))</f>
        <v>0</v>
      </c>
      <c r="G769" s="90">
        <f>F769</f>
        <v>0</v>
      </c>
      <c r="H769" s="157"/>
      <c r="I769" s="94" t="s">
        <v>507</v>
      </c>
      <c r="J769" s="94" t="str">
        <f>VLOOKUP(I769,Presupuesto!$B$11:$C$565,2,0)</f>
        <v>DECIMOCUARTO MES</v>
      </c>
      <c r="K769" s="91" t="str">
        <f t="shared" si="24"/>
        <v>Posgrado</v>
      </c>
      <c r="L769" s="91" t="s">
        <v>386</v>
      </c>
    </row>
    <row r="770" spans="3:12" ht="15.75" thickBot="1">
      <c r="C770" s="130" t="s">
        <v>481</v>
      </c>
      <c r="D770" s="192"/>
      <c r="E770" s="145">
        <v>12</v>
      </c>
      <c r="F770" s="253">
        <f>HLOOKUP($C770,$BZ$2:$CM$3,2,0)</f>
        <v>12356.31</v>
      </c>
      <c r="G770" s="106">
        <f>D770*E770*F770</f>
        <v>0</v>
      </c>
      <c r="H770" s="159"/>
      <c r="I770" s="107" t="s">
        <v>484</v>
      </c>
      <c r="J770" s="107" t="str">
        <f>VLOOKUP(I770,Presupuesto!$B$11:$C$565,2,0)</f>
        <v>SUELDOS Y SALARIOS PERMANENTES</v>
      </c>
      <c r="K770" s="91" t="str">
        <f t="shared" ref="K770:K787" si="25">$K$737</f>
        <v>Posgrado</v>
      </c>
      <c r="L770" s="91" t="s">
        <v>386</v>
      </c>
    </row>
    <row r="771" spans="3:12">
      <c r="C771" s="164" t="s">
        <v>58</v>
      </c>
      <c r="D771" s="156"/>
      <c r="E771" s="147">
        <v>0</v>
      </c>
      <c r="F771" s="93">
        <f>IF(E770=0,"",(G770/E770)/12*E770)</f>
        <v>0</v>
      </c>
      <c r="G771" s="90">
        <f>F771</f>
        <v>0</v>
      </c>
      <c r="H771" s="157"/>
      <c r="I771" s="109" t="s">
        <v>504</v>
      </c>
      <c r="J771" s="109" t="str">
        <f>VLOOKUP(I771,Presupuesto!$B$11:$C$565,2,0)</f>
        <v>AGUINALDO Y DECIMO CUARTO MES</v>
      </c>
      <c r="K771" s="91" t="str">
        <f t="shared" si="25"/>
        <v>Posgrado</v>
      </c>
      <c r="L771" s="91" t="s">
        <v>386</v>
      </c>
    </row>
    <row r="772" spans="3:12" ht="15.75" thickBot="1">
      <c r="C772" s="165" t="s">
        <v>59</v>
      </c>
      <c r="D772" s="156"/>
      <c r="E772" s="147">
        <v>0</v>
      </c>
      <c r="F772" s="110">
        <f>IF(E770&lt;6,"",((E770-6)/12)*(G770/E770))</f>
        <v>0</v>
      </c>
      <c r="G772" s="90">
        <f>F772</f>
        <v>0</v>
      </c>
      <c r="H772" s="157"/>
      <c r="I772" s="94" t="s">
        <v>507</v>
      </c>
      <c r="J772" s="94" t="str">
        <f>VLOOKUP(I772,Presupuesto!$B$11:$C$565,2,0)</f>
        <v>DECIMOCUARTO MES</v>
      </c>
      <c r="K772" s="91" t="str">
        <f t="shared" si="25"/>
        <v>Posgrado</v>
      </c>
      <c r="L772" s="91" t="s">
        <v>386</v>
      </c>
    </row>
    <row r="773" spans="3:12" ht="15.75" thickBot="1">
      <c r="C773" s="130" t="s">
        <v>482</v>
      </c>
      <c r="D773" s="192"/>
      <c r="E773" s="145">
        <v>12</v>
      </c>
      <c r="F773" s="253">
        <f>HLOOKUP($C773,$BZ$2:$CM$3,2,0)</f>
        <v>463.22</v>
      </c>
      <c r="G773" s="106">
        <f>D773*E773*F773</f>
        <v>0</v>
      </c>
      <c r="H773" s="159"/>
      <c r="I773" s="107" t="s">
        <v>484</v>
      </c>
      <c r="J773" s="107" t="str">
        <f>VLOOKUP(I773,Presupuesto!$B$11:$C$565,2,0)</f>
        <v>SUELDOS Y SALARIOS PERMANENTES</v>
      </c>
      <c r="K773" s="91" t="str">
        <f t="shared" si="25"/>
        <v>Posgrado</v>
      </c>
      <c r="L773" s="91" t="s">
        <v>386</v>
      </c>
    </row>
    <row r="774" spans="3:12">
      <c r="C774" s="164" t="s">
        <v>58</v>
      </c>
      <c r="D774" s="156"/>
      <c r="E774" s="147">
        <v>0</v>
      </c>
      <c r="F774" s="93">
        <f>IF(E773=0,"",(G773/E773)/12*E773)</f>
        <v>0</v>
      </c>
      <c r="G774" s="90">
        <f>F774</f>
        <v>0</v>
      </c>
      <c r="H774" s="157"/>
      <c r="I774" s="109" t="s">
        <v>504</v>
      </c>
      <c r="J774" s="109" t="str">
        <f>VLOOKUP(I774,Presupuesto!$B$11:$C$565,2,0)</f>
        <v>AGUINALDO Y DECIMO CUARTO MES</v>
      </c>
      <c r="K774" s="91" t="str">
        <f t="shared" si="25"/>
        <v>Posgrado</v>
      </c>
      <c r="L774" s="91" t="s">
        <v>386</v>
      </c>
    </row>
    <row r="775" spans="3:12" ht="15.75" thickBot="1">
      <c r="C775" s="165" t="s">
        <v>59</v>
      </c>
      <c r="D775" s="156"/>
      <c r="E775" s="147">
        <v>0</v>
      </c>
      <c r="F775" s="110">
        <f>IF(E773&lt;6,"",((E773-6)/12)*(G773/E773))</f>
        <v>0</v>
      </c>
      <c r="G775" s="90">
        <f>F775</f>
        <v>0</v>
      </c>
      <c r="H775" s="157"/>
      <c r="I775" s="94" t="s">
        <v>507</v>
      </c>
      <c r="J775" s="94" t="str">
        <f>VLOOKUP(I775,Presupuesto!$B$11:$C$565,2,0)</f>
        <v>DECIMOCUARTO MES</v>
      </c>
      <c r="K775" s="91" t="str">
        <f t="shared" si="25"/>
        <v>Posgrado</v>
      </c>
      <c r="L775" s="91" t="s">
        <v>386</v>
      </c>
    </row>
    <row r="776" spans="3:12" ht="15.75" thickBot="1">
      <c r="C776" s="130" t="s">
        <v>483</v>
      </c>
      <c r="D776" s="192"/>
      <c r="E776" s="145">
        <v>12</v>
      </c>
      <c r="F776" s="253">
        <f>HLOOKUP($C776,$BZ$2:$CM$3,2,0)</f>
        <v>2007.3</v>
      </c>
      <c r="G776" s="106">
        <f>D776*E776*F776</f>
        <v>0</v>
      </c>
      <c r="H776" s="159"/>
      <c r="I776" s="107" t="s">
        <v>484</v>
      </c>
      <c r="J776" s="107" t="str">
        <f>VLOOKUP(I776,Presupuesto!$B$11:$C$565,2,0)</f>
        <v>SUELDOS Y SALARIOS PERMANENTES</v>
      </c>
      <c r="K776" s="91" t="str">
        <f t="shared" si="25"/>
        <v>Posgrado</v>
      </c>
      <c r="L776" s="91" t="s">
        <v>386</v>
      </c>
    </row>
    <row r="777" spans="3:12">
      <c r="C777" s="164" t="s">
        <v>58</v>
      </c>
      <c r="D777" s="156"/>
      <c r="E777" s="147">
        <v>0</v>
      </c>
      <c r="F777" s="93">
        <f>IF(E776=0,"",(G776/E776)/12*E776)</f>
        <v>0</v>
      </c>
      <c r="G777" s="90">
        <f>F777</f>
        <v>0</v>
      </c>
      <c r="H777" s="157"/>
      <c r="I777" s="109" t="s">
        <v>504</v>
      </c>
      <c r="J777" s="109" t="str">
        <f>VLOOKUP(I777,Presupuesto!$B$11:$C$565,2,0)</f>
        <v>AGUINALDO Y DECIMO CUARTO MES</v>
      </c>
      <c r="K777" s="91" t="str">
        <f t="shared" si="25"/>
        <v>Posgrado</v>
      </c>
      <c r="L777" s="91" t="s">
        <v>386</v>
      </c>
    </row>
    <row r="778" spans="3:12" ht="15.75" thickBot="1">
      <c r="C778" s="165" t="s">
        <v>59</v>
      </c>
      <c r="D778" s="156"/>
      <c r="E778" s="147">
        <v>0</v>
      </c>
      <c r="F778" s="110">
        <f>IF(E776&lt;6,"",((E776-6)/12)*(G776/E776))</f>
        <v>0</v>
      </c>
      <c r="G778" s="90">
        <f>F778</f>
        <v>0</v>
      </c>
      <c r="H778" s="157"/>
      <c r="I778" s="94" t="s">
        <v>507</v>
      </c>
      <c r="J778" s="94" t="str">
        <f>VLOOKUP(I778,Presupuesto!$B$11:$C$565,2,0)</f>
        <v>DECIMOCUARTO MES</v>
      </c>
      <c r="K778" s="91" t="str">
        <f t="shared" si="25"/>
        <v>Posgrado</v>
      </c>
      <c r="L778" s="91" t="s">
        <v>386</v>
      </c>
    </row>
    <row r="779" spans="3:12" ht="15.75" thickBot="1">
      <c r="C779" s="133" t="s">
        <v>83</v>
      </c>
      <c r="D779" s="192"/>
      <c r="E779" s="145">
        <v>12</v>
      </c>
      <c r="F779" s="132">
        <v>30000</v>
      </c>
      <c r="G779" s="106">
        <f>D779*E779*F779</f>
        <v>0</v>
      </c>
      <c r="H779" s="159"/>
      <c r="I779" s="107" t="s">
        <v>552</v>
      </c>
      <c r="J779" s="107" t="str">
        <f>VLOOKUP(I779,Presupuesto!$B$11:$C$565,2,0)</f>
        <v>CONTRATOS ESPECIALES</v>
      </c>
      <c r="K779" s="91" t="str">
        <f t="shared" si="25"/>
        <v>Posgrado</v>
      </c>
      <c r="L779" s="91" t="s">
        <v>386</v>
      </c>
    </row>
    <row r="780" spans="3:12">
      <c r="C780" s="164" t="s">
        <v>58</v>
      </c>
      <c r="D780" s="156"/>
      <c r="E780" s="147">
        <v>0</v>
      </c>
      <c r="F780" s="110">
        <f>IF(E779=0,"",(G779/E779)/12*E779)</f>
        <v>0</v>
      </c>
      <c r="G780" s="90">
        <f>F780</f>
        <v>0</v>
      </c>
      <c r="H780" s="157"/>
      <c r="I780" s="94" t="s">
        <v>552</v>
      </c>
      <c r="J780" s="94" t="str">
        <f>VLOOKUP(I780,Presupuesto!$B$11:$C$565,2,0)</f>
        <v>CONTRATOS ESPECIALES</v>
      </c>
      <c r="K780" s="91" t="str">
        <f t="shared" si="25"/>
        <v>Posgrado</v>
      </c>
      <c r="L780" s="91" t="s">
        <v>385</v>
      </c>
    </row>
    <row r="781" spans="3:12" ht="15.75" thickBot="1">
      <c r="C781" s="165" t="s">
        <v>59</v>
      </c>
      <c r="D781" s="156"/>
      <c r="E781" s="147">
        <v>0</v>
      </c>
      <c r="F781" s="93">
        <f>IF(E779&lt;6,"",((E779-6)/12)*(G779/E779))</f>
        <v>0</v>
      </c>
      <c r="G781" s="90">
        <f>F781</f>
        <v>0</v>
      </c>
      <c r="H781" s="157"/>
      <c r="I781" s="94" t="s">
        <v>552</v>
      </c>
      <c r="J781" s="94" t="str">
        <f>VLOOKUP(I781,Presupuesto!$B$11:$C$565,2,0)</f>
        <v>CONTRATOS ESPECIALES</v>
      </c>
      <c r="K781" s="91" t="str">
        <f t="shared" si="25"/>
        <v>Posgrado</v>
      </c>
      <c r="L781" s="91" t="s">
        <v>390</v>
      </c>
    </row>
    <row r="782" spans="3:12" ht="15.75" thickBot="1">
      <c r="C782" s="133" t="s">
        <v>60</v>
      </c>
      <c r="D782" s="192"/>
      <c r="E782" s="145">
        <v>12</v>
      </c>
      <c r="F782" s="111">
        <v>30000</v>
      </c>
      <c r="G782" s="106">
        <f>D782*E782*F782</f>
        <v>0</v>
      </c>
      <c r="H782" s="159"/>
      <c r="I782" s="107" t="s">
        <v>693</v>
      </c>
      <c r="J782" s="107" t="str">
        <f>VLOOKUP(I782,Presupuesto!$B$11:$C$565,2,0)</f>
        <v>OTROS SERVICIOS TECNICOS Y PROFESIONALES</v>
      </c>
      <c r="K782" s="91" t="str">
        <f t="shared" si="25"/>
        <v>Posgrado</v>
      </c>
      <c r="L782" s="91" t="s">
        <v>385</v>
      </c>
    </row>
    <row r="783" spans="3:12">
      <c r="C783" s="164" t="s">
        <v>58</v>
      </c>
      <c r="D783" s="156"/>
      <c r="E783" s="147">
        <v>0</v>
      </c>
      <c r="F783" s="93">
        <v>0</v>
      </c>
      <c r="G783" s="90">
        <f>F783</f>
        <v>0</v>
      </c>
      <c r="H783" s="157"/>
      <c r="I783" s="94" t="s">
        <v>693</v>
      </c>
      <c r="J783" s="94" t="str">
        <f>VLOOKUP(I783,Presupuesto!$B$11:$C$565,2,0)</f>
        <v>OTROS SERVICIOS TECNICOS Y PROFESIONALES</v>
      </c>
      <c r="K783" s="91" t="str">
        <f t="shared" si="25"/>
        <v>Posgrado</v>
      </c>
      <c r="L783" s="91" t="s">
        <v>385</v>
      </c>
    </row>
    <row r="784" spans="3:12" ht="15.75" thickBot="1">
      <c r="C784" s="165" t="s">
        <v>59</v>
      </c>
      <c r="D784" s="156"/>
      <c r="E784" s="147">
        <v>0</v>
      </c>
      <c r="F784" s="93">
        <v>0</v>
      </c>
      <c r="G784" s="90">
        <f>F784</f>
        <v>0</v>
      </c>
      <c r="H784" s="157"/>
      <c r="I784" s="94" t="s">
        <v>693</v>
      </c>
      <c r="J784" s="94" t="str">
        <f>VLOOKUP(I784,Presupuesto!$B$11:$C$565,2,0)</f>
        <v>OTROS SERVICIOS TECNICOS Y PROFESIONALES</v>
      </c>
      <c r="K784" s="91" t="str">
        <f t="shared" si="25"/>
        <v>Posgrado</v>
      </c>
      <c r="L784" s="91" t="s">
        <v>385</v>
      </c>
    </row>
    <row r="785" spans="3:12" ht="15.75" thickBot="1">
      <c r="C785" s="133" t="s">
        <v>61</v>
      </c>
      <c r="D785" s="192"/>
      <c r="E785" s="145">
        <v>12</v>
      </c>
      <c r="F785" s="111">
        <v>30000</v>
      </c>
      <c r="G785" s="106">
        <f>D785*E785*F785</f>
        <v>0</v>
      </c>
      <c r="H785" s="159"/>
      <c r="I785" s="107" t="s">
        <v>484</v>
      </c>
      <c r="J785" s="107" t="str">
        <f>VLOOKUP(I785,Presupuesto!$B$11:$C$565,2,0)</f>
        <v>SUELDOS Y SALARIOS PERMANENTES</v>
      </c>
      <c r="K785" s="91" t="str">
        <f t="shared" si="25"/>
        <v>Posgrado</v>
      </c>
      <c r="L785" s="91" t="s">
        <v>385</v>
      </c>
    </row>
    <row r="786" spans="3:12">
      <c r="C786" s="164" t="s">
        <v>58</v>
      </c>
      <c r="D786" s="162"/>
      <c r="E786" s="124">
        <v>0</v>
      </c>
      <c r="F786" s="112">
        <f>IF(E785=0,"",(G785/E785)/12*E785)</f>
        <v>0</v>
      </c>
      <c r="G786" s="113">
        <f>F786</f>
        <v>0</v>
      </c>
      <c r="H786" s="157"/>
      <c r="I786" s="94" t="s">
        <v>504</v>
      </c>
      <c r="J786" s="94" t="str">
        <f>VLOOKUP(I786,Presupuesto!$B$11:$C$565,2,0)</f>
        <v>AGUINALDO Y DECIMO CUARTO MES</v>
      </c>
      <c r="K786" s="91" t="str">
        <f t="shared" si="25"/>
        <v>Posgrado</v>
      </c>
      <c r="L786" s="91" t="s">
        <v>385</v>
      </c>
    </row>
    <row r="787" spans="3:12" ht="15.75" thickBot="1">
      <c r="C787" s="166" t="s">
        <v>59</v>
      </c>
      <c r="D787" s="155"/>
      <c r="E787" s="125">
        <v>0</v>
      </c>
      <c r="F787" s="98">
        <f>IF(E785&lt;6,"",((E785-6)/12)*(G785/E785))</f>
        <v>0</v>
      </c>
      <c r="G787" s="98">
        <f>F787</f>
        <v>0</v>
      </c>
      <c r="H787" s="155"/>
      <c r="I787" s="99" t="s">
        <v>507</v>
      </c>
      <c r="J787" s="117" t="str">
        <f>VLOOKUP(I787,Presupuesto!$B$11:$C$565,2,0)</f>
        <v>DECIMOCUARTO MES</v>
      </c>
      <c r="K787" s="99" t="str">
        <f t="shared" si="25"/>
        <v>Posgrado</v>
      </c>
      <c r="L787" s="117" t="s">
        <v>385</v>
      </c>
    </row>
    <row r="789" spans="3:12" ht="15.75" thickBot="1"/>
    <row r="790" spans="3:12" ht="15.75" thickBot="1">
      <c r="C790" s="68" t="s">
        <v>43</v>
      </c>
      <c r="D790" s="30">
        <f>SUM(G797:G847)</f>
        <v>0</v>
      </c>
      <c r="E790" s="86"/>
      <c r="F790" s="86"/>
      <c r="G790" s="86"/>
      <c r="H790" s="70"/>
      <c r="I790" s="70"/>
      <c r="J790" s="70"/>
    </row>
    <row r="791" spans="3:12">
      <c r="D791" s="31"/>
      <c r="E791" s="86"/>
      <c r="F791" s="86"/>
      <c r="G791" s="86"/>
      <c r="H791" s="70"/>
      <c r="I791" s="70"/>
      <c r="J791" s="70"/>
    </row>
    <row r="792" spans="3:12">
      <c r="D792" s="31"/>
      <c r="E792" s="86"/>
      <c r="F792" s="86"/>
      <c r="G792" s="86"/>
      <c r="H792" s="70"/>
      <c r="I792" s="70"/>
      <c r="J792" s="70"/>
    </row>
    <row r="793" spans="3:12" ht="15.75">
      <c r="C793" s="195" t="s">
        <v>383</v>
      </c>
      <c r="D793" s="279"/>
      <c r="E793" s="86"/>
      <c r="F793" s="86"/>
      <c r="G793" s="86"/>
      <c r="H793" s="70"/>
      <c r="I793" s="70"/>
      <c r="J793" s="70"/>
      <c r="K793" s="146"/>
    </row>
    <row r="794" spans="3:12" ht="18.75">
      <c r="C794" s="197" t="e">
        <f>IFERROR(VLOOKUP(D793,#REF!,2,FALSE),IFERROR(VLOOKUP(D793,'2. Investigación Científica'!$E:$F,2,FALSE),IFERROR(VLOOKUP(D793,#REF!,2,FALSE),IFERROR(VLOOKUP(D793,#REF!,2,FALSE),IFERROR(VLOOKUP(D793,#REF!,2,FALSE),IFERROR(VLOOKUP(D793,'11. Gestion Administrativa'!$E:$F,2,FALSE),IFERROR(VLOOKUP(D793,#REF!,2,FALSE),IFERROR(VLOOKUP(D793,#REF!,2,FALSE),IFERROR(VLOOKUP(D793,#REF!,2,FALSE),IFERROR(VLOOKUP(D793,#REF!,2,FALSE),IFERROR(VLOOKUP(D793,#REF!,2,FALSE),IFERROR(VLOOKUP(D793,#REF!,2,FALSE),IFERROR(VLOOKUP(D793,#REF!,2,FALSE),IFERROR(VLOOKUP(D793,#REF!,2,FALSE),IFERROR(VLOOKUP(D793,#REF!,2,FALSE),IFERROR(VLOOKUP(D793,#REF!,2,FALSE),VLOOKUP(D793,#REF!,2,0)))))))))))))))))</f>
        <v>#REF!</v>
      </c>
      <c r="D794" s="31"/>
      <c r="E794" s="86"/>
      <c r="F794" s="86"/>
      <c r="G794" s="86"/>
      <c r="H794" s="70"/>
      <c r="I794" s="70"/>
      <c r="J794" s="70"/>
      <c r="K794" s="146"/>
    </row>
    <row r="795" spans="3:12" ht="15.75" thickBot="1">
      <c r="C795" s="170"/>
      <c r="D795" s="31"/>
      <c r="E795" s="86"/>
      <c r="F795" s="86"/>
      <c r="G795" s="86"/>
      <c r="H795" s="70"/>
      <c r="I795" s="70"/>
      <c r="J795" s="70"/>
      <c r="K795" s="146"/>
    </row>
    <row r="796" spans="3:12" ht="30.75" thickBot="1">
      <c r="C796" s="127" t="s">
        <v>44</v>
      </c>
      <c r="D796" s="131" t="s">
        <v>55</v>
      </c>
      <c r="E796" s="163" t="s">
        <v>56</v>
      </c>
      <c r="F796" s="131" t="s">
        <v>57</v>
      </c>
      <c r="G796" s="128" t="s">
        <v>27</v>
      </c>
      <c r="H796" s="126" t="s">
        <v>122</v>
      </c>
      <c r="I796" s="129" t="s">
        <v>46</v>
      </c>
      <c r="J796" s="129" t="s">
        <v>123</v>
      </c>
      <c r="K796" s="129" t="s">
        <v>401</v>
      </c>
      <c r="L796" s="129" t="s">
        <v>402</v>
      </c>
    </row>
    <row r="797" spans="3:12" ht="15.75" thickBot="1">
      <c r="C797" s="130" t="s">
        <v>470</v>
      </c>
      <c r="D797" s="192"/>
      <c r="E797" s="145">
        <v>12</v>
      </c>
      <c r="F797" s="253">
        <f>HLOOKUP($C797,$BZ$2:$CM$3,2,0)</f>
        <v>43674.39</v>
      </c>
      <c r="G797" s="106">
        <f>D797*E797*F797</f>
        <v>0</v>
      </c>
      <c r="H797" s="159"/>
      <c r="I797" s="107" t="s">
        <v>484</v>
      </c>
      <c r="J797" s="107" t="str">
        <f>VLOOKUP(I797,Presupuesto!$B$11:$C$565,2,0)</f>
        <v>SUELDOS Y SALARIOS PERMANENTES</v>
      </c>
      <c r="K797" s="205" t="s">
        <v>1359</v>
      </c>
      <c r="L797" s="91" t="s">
        <v>385</v>
      </c>
    </row>
    <row r="798" spans="3:12">
      <c r="C798" s="164" t="s">
        <v>58</v>
      </c>
      <c r="D798" s="156"/>
      <c r="E798" s="147">
        <v>0</v>
      </c>
      <c r="F798" s="93">
        <f>IF(E797=0,"",(G797/E797)/12*E797)</f>
        <v>0</v>
      </c>
      <c r="G798" s="90">
        <f>F798</f>
        <v>0</v>
      </c>
      <c r="H798" s="157"/>
      <c r="I798" s="109" t="s">
        <v>504</v>
      </c>
      <c r="J798" s="109" t="str">
        <f>VLOOKUP(I798,Presupuesto!$B$11:$C$565,2,0)</f>
        <v>AGUINALDO Y DECIMO CUARTO MES</v>
      </c>
      <c r="K798" s="91" t="str">
        <f t="shared" ref="K798:K829" si="26">$K$797</f>
        <v>Posgrado</v>
      </c>
      <c r="L798" s="91" t="s">
        <v>403</v>
      </c>
    </row>
    <row r="799" spans="3:12" ht="15.75" thickBot="1">
      <c r="C799" s="165" t="s">
        <v>59</v>
      </c>
      <c r="D799" s="156"/>
      <c r="E799" s="147">
        <v>0</v>
      </c>
      <c r="F799" s="110">
        <f>IF(E797&lt;6,"",((E797-6)/12)*(G797/E797))</f>
        <v>0</v>
      </c>
      <c r="G799" s="90">
        <f>F799</f>
        <v>0</v>
      </c>
      <c r="H799" s="157"/>
      <c r="I799" s="94" t="s">
        <v>507</v>
      </c>
      <c r="J799" s="94" t="str">
        <f>VLOOKUP(I799,Presupuesto!$B$11:$C$565,2,0)</f>
        <v>DECIMOCUARTO MES</v>
      </c>
      <c r="K799" s="91" t="str">
        <f t="shared" si="26"/>
        <v>Posgrado</v>
      </c>
      <c r="L799" s="91" t="s">
        <v>386</v>
      </c>
    </row>
    <row r="800" spans="3:12" ht="15.75" thickBot="1">
      <c r="C800" s="130" t="s">
        <v>471</v>
      </c>
      <c r="D800" s="192"/>
      <c r="E800" s="145">
        <v>12</v>
      </c>
      <c r="F800" s="253">
        <f>HLOOKUP($C800,$BZ$2:$CM$3,2,0)</f>
        <v>39703.99</v>
      </c>
      <c r="G800" s="106">
        <f>D800*E800*F800</f>
        <v>0</v>
      </c>
      <c r="H800" s="159"/>
      <c r="I800" s="107" t="s">
        <v>484</v>
      </c>
      <c r="J800" s="107" t="str">
        <f>VLOOKUP(I800,Presupuesto!$B$11:$C$565,2,0)</f>
        <v>SUELDOS Y SALARIOS PERMANENTES</v>
      </c>
      <c r="K800" s="91" t="str">
        <f t="shared" si="26"/>
        <v>Posgrado</v>
      </c>
      <c r="L800" s="91" t="s">
        <v>386</v>
      </c>
    </row>
    <row r="801" spans="3:12">
      <c r="C801" s="164" t="s">
        <v>58</v>
      </c>
      <c r="D801" s="156"/>
      <c r="E801" s="147">
        <v>0</v>
      </c>
      <c r="F801" s="93">
        <f>IF(E800=0,"",(G800/E800)/12*E800)</f>
        <v>0</v>
      </c>
      <c r="G801" s="90">
        <f>F801</f>
        <v>0</v>
      </c>
      <c r="H801" s="157"/>
      <c r="I801" s="109" t="s">
        <v>504</v>
      </c>
      <c r="J801" s="109" t="str">
        <f>VLOOKUP(I801,Presupuesto!$B$11:$C$565,2,0)</f>
        <v>AGUINALDO Y DECIMO CUARTO MES</v>
      </c>
      <c r="K801" s="91" t="str">
        <f t="shared" si="26"/>
        <v>Posgrado</v>
      </c>
      <c r="L801" s="91" t="s">
        <v>386</v>
      </c>
    </row>
    <row r="802" spans="3:12" ht="15.75" thickBot="1">
      <c r="C802" s="165" t="s">
        <v>59</v>
      </c>
      <c r="D802" s="156"/>
      <c r="E802" s="147">
        <v>0</v>
      </c>
      <c r="F802" s="110">
        <f>IF(E800&lt;6,"",((E800-6)/12)*(G800/E800))</f>
        <v>0</v>
      </c>
      <c r="G802" s="90">
        <f>F802</f>
        <v>0</v>
      </c>
      <c r="H802" s="157"/>
      <c r="I802" s="94" t="s">
        <v>507</v>
      </c>
      <c r="J802" s="94" t="str">
        <f>VLOOKUP(I802,Presupuesto!$B$11:$C$565,2,0)</f>
        <v>DECIMOCUARTO MES</v>
      </c>
      <c r="K802" s="91" t="str">
        <f t="shared" si="26"/>
        <v>Posgrado</v>
      </c>
      <c r="L802" s="91" t="s">
        <v>386</v>
      </c>
    </row>
    <row r="803" spans="3:12" ht="15.75" thickBot="1">
      <c r="C803" s="130" t="s">
        <v>472</v>
      </c>
      <c r="D803" s="192"/>
      <c r="E803" s="145">
        <v>12</v>
      </c>
      <c r="F803" s="253">
        <f>HLOOKUP($C803,$BZ$2:$CM$3,2,0)</f>
        <v>35733.589999999997</v>
      </c>
      <c r="G803" s="106">
        <f>D803*E803*F803</f>
        <v>0</v>
      </c>
      <c r="H803" s="159"/>
      <c r="I803" s="107" t="s">
        <v>484</v>
      </c>
      <c r="J803" s="107" t="str">
        <f>VLOOKUP(I803,Presupuesto!$B$11:$C$565,2,0)</f>
        <v>SUELDOS Y SALARIOS PERMANENTES</v>
      </c>
      <c r="K803" s="91" t="str">
        <f t="shared" si="26"/>
        <v>Posgrado</v>
      </c>
      <c r="L803" s="91" t="s">
        <v>386</v>
      </c>
    </row>
    <row r="804" spans="3:12">
      <c r="C804" s="164" t="s">
        <v>58</v>
      </c>
      <c r="D804" s="156"/>
      <c r="E804" s="147">
        <v>0</v>
      </c>
      <c r="F804" s="93">
        <f>IF(E803=0,"",(G803/E803)/12*E803)</f>
        <v>0</v>
      </c>
      <c r="G804" s="90">
        <f>F804</f>
        <v>0</v>
      </c>
      <c r="H804" s="157"/>
      <c r="I804" s="109" t="s">
        <v>504</v>
      </c>
      <c r="J804" s="109" t="str">
        <f>VLOOKUP(I804,Presupuesto!$B$11:$C$565,2,0)</f>
        <v>AGUINALDO Y DECIMO CUARTO MES</v>
      </c>
      <c r="K804" s="91" t="str">
        <f t="shared" si="26"/>
        <v>Posgrado</v>
      </c>
      <c r="L804" s="91" t="s">
        <v>386</v>
      </c>
    </row>
    <row r="805" spans="3:12" ht="15.75" thickBot="1">
      <c r="C805" s="165" t="s">
        <v>59</v>
      </c>
      <c r="D805" s="156"/>
      <c r="E805" s="147">
        <v>0</v>
      </c>
      <c r="F805" s="110">
        <f>IF(E803&lt;6,"",((E803-6)/12)*(G803/E803))</f>
        <v>0</v>
      </c>
      <c r="G805" s="90">
        <f>F805</f>
        <v>0</v>
      </c>
      <c r="H805" s="157"/>
      <c r="I805" s="94" t="s">
        <v>507</v>
      </c>
      <c r="J805" s="94" t="str">
        <f>VLOOKUP(I805,Presupuesto!$B$11:$C$565,2,0)</f>
        <v>DECIMOCUARTO MES</v>
      </c>
      <c r="K805" s="91" t="str">
        <f t="shared" si="26"/>
        <v>Posgrado</v>
      </c>
      <c r="L805" s="91" t="s">
        <v>386</v>
      </c>
    </row>
    <row r="806" spans="3:12" ht="15.75" thickBot="1">
      <c r="C806" s="130" t="s">
        <v>473</v>
      </c>
      <c r="D806" s="192"/>
      <c r="E806" s="145">
        <v>12</v>
      </c>
      <c r="F806" s="253">
        <f>HLOOKUP($C806,$BZ$2:$CM$3,2,0)</f>
        <v>31763.19</v>
      </c>
      <c r="G806" s="106">
        <f>D806*E806*F806</f>
        <v>0</v>
      </c>
      <c r="H806" s="159"/>
      <c r="I806" s="107" t="s">
        <v>484</v>
      </c>
      <c r="J806" s="107" t="str">
        <f>VLOOKUP(I806,Presupuesto!$B$11:$C$565,2,0)</f>
        <v>SUELDOS Y SALARIOS PERMANENTES</v>
      </c>
      <c r="K806" s="91" t="str">
        <f t="shared" si="26"/>
        <v>Posgrado</v>
      </c>
      <c r="L806" s="91" t="s">
        <v>386</v>
      </c>
    </row>
    <row r="807" spans="3:12">
      <c r="C807" s="164" t="s">
        <v>58</v>
      </c>
      <c r="D807" s="156"/>
      <c r="E807" s="147">
        <v>0</v>
      </c>
      <c r="F807" s="93">
        <f>IF(E806=0,"",(G806/E806)/12*E806)</f>
        <v>0</v>
      </c>
      <c r="G807" s="90">
        <f>F807</f>
        <v>0</v>
      </c>
      <c r="H807" s="157"/>
      <c r="I807" s="109" t="s">
        <v>504</v>
      </c>
      <c r="J807" s="109" t="str">
        <f>VLOOKUP(I807,Presupuesto!$B$11:$C$565,2,0)</f>
        <v>AGUINALDO Y DECIMO CUARTO MES</v>
      </c>
      <c r="K807" s="91" t="str">
        <f t="shared" si="26"/>
        <v>Posgrado</v>
      </c>
      <c r="L807" s="91" t="s">
        <v>386</v>
      </c>
    </row>
    <row r="808" spans="3:12" ht="15.75" thickBot="1">
      <c r="C808" s="165" t="s">
        <v>59</v>
      </c>
      <c r="D808" s="156"/>
      <c r="E808" s="147">
        <v>0</v>
      </c>
      <c r="F808" s="110">
        <f>IF(E806&lt;6,"",((E806-6)/12)*(G806/E806))</f>
        <v>0</v>
      </c>
      <c r="G808" s="90">
        <f>F808</f>
        <v>0</v>
      </c>
      <c r="H808" s="157"/>
      <c r="I808" s="94" t="s">
        <v>507</v>
      </c>
      <c r="J808" s="94" t="str">
        <f>VLOOKUP(I808,Presupuesto!$B$11:$C$565,2,0)</f>
        <v>DECIMOCUARTO MES</v>
      </c>
      <c r="K808" s="91" t="str">
        <f t="shared" si="26"/>
        <v>Posgrado</v>
      </c>
      <c r="L808" s="91" t="s">
        <v>386</v>
      </c>
    </row>
    <row r="809" spans="3:12" ht="15.75" thickBot="1">
      <c r="C809" s="130" t="s">
        <v>474</v>
      </c>
      <c r="D809" s="192"/>
      <c r="E809" s="145">
        <v>12</v>
      </c>
      <c r="F809" s="253">
        <f>HLOOKUP($C809,$BZ$2:$CM$3,2,0)</f>
        <v>29777.99</v>
      </c>
      <c r="G809" s="106">
        <f>D809*E809*F809</f>
        <v>0</v>
      </c>
      <c r="H809" s="159"/>
      <c r="I809" s="107" t="s">
        <v>484</v>
      </c>
      <c r="J809" s="107" t="str">
        <f>VLOOKUP(I809,Presupuesto!$B$11:$C$565,2,0)</f>
        <v>SUELDOS Y SALARIOS PERMANENTES</v>
      </c>
      <c r="K809" s="91" t="str">
        <f t="shared" si="26"/>
        <v>Posgrado</v>
      </c>
      <c r="L809" s="91" t="s">
        <v>386</v>
      </c>
    </row>
    <row r="810" spans="3:12">
      <c r="C810" s="164" t="s">
        <v>58</v>
      </c>
      <c r="D810" s="156"/>
      <c r="E810" s="147">
        <v>0</v>
      </c>
      <c r="F810" s="93">
        <f>IF(E809=0,"",(G809/E809)/12*E809)</f>
        <v>0</v>
      </c>
      <c r="G810" s="90">
        <f>F810</f>
        <v>0</v>
      </c>
      <c r="H810" s="157"/>
      <c r="I810" s="109" t="s">
        <v>504</v>
      </c>
      <c r="J810" s="109" t="str">
        <f>VLOOKUP(I810,Presupuesto!$B$11:$C$565,2,0)</f>
        <v>AGUINALDO Y DECIMO CUARTO MES</v>
      </c>
      <c r="K810" s="91" t="str">
        <f t="shared" si="26"/>
        <v>Posgrado</v>
      </c>
      <c r="L810" s="91" t="s">
        <v>386</v>
      </c>
    </row>
    <row r="811" spans="3:12" ht="15.75" thickBot="1">
      <c r="C811" s="165" t="s">
        <v>59</v>
      </c>
      <c r="D811" s="156"/>
      <c r="E811" s="147">
        <v>0</v>
      </c>
      <c r="F811" s="110">
        <f>IF(E809&lt;6,"",((E809-6)/12)*(G809/E809))</f>
        <v>0</v>
      </c>
      <c r="G811" s="90">
        <f>F811</f>
        <v>0</v>
      </c>
      <c r="H811" s="157"/>
      <c r="I811" s="94" t="s">
        <v>507</v>
      </c>
      <c r="J811" s="94" t="str">
        <f>VLOOKUP(I811,Presupuesto!$B$11:$C$565,2,0)</f>
        <v>DECIMOCUARTO MES</v>
      </c>
      <c r="K811" s="91" t="str">
        <f t="shared" si="26"/>
        <v>Posgrado</v>
      </c>
      <c r="L811" s="91" t="s">
        <v>386</v>
      </c>
    </row>
    <row r="812" spans="3:12" ht="15.75" thickBot="1">
      <c r="C812" s="130" t="s">
        <v>475</v>
      </c>
      <c r="D812" s="192"/>
      <c r="E812" s="145">
        <v>12</v>
      </c>
      <c r="F812" s="253">
        <f>HLOOKUP($C812,$BZ$2:$CM$3,2,0)</f>
        <v>27792.79</v>
      </c>
      <c r="G812" s="106">
        <f>D812*E812*F812</f>
        <v>0</v>
      </c>
      <c r="H812" s="159"/>
      <c r="I812" s="107" t="s">
        <v>484</v>
      </c>
      <c r="J812" s="107" t="str">
        <f>VLOOKUP(I812,Presupuesto!$B$11:$C$565,2,0)</f>
        <v>SUELDOS Y SALARIOS PERMANENTES</v>
      </c>
      <c r="K812" s="91" t="str">
        <f t="shared" si="26"/>
        <v>Posgrado</v>
      </c>
      <c r="L812" s="91" t="s">
        <v>386</v>
      </c>
    </row>
    <row r="813" spans="3:12">
      <c r="C813" s="164" t="s">
        <v>58</v>
      </c>
      <c r="D813" s="156"/>
      <c r="E813" s="147">
        <v>0</v>
      </c>
      <c r="F813" s="93">
        <f>IF(E812=0,"",(G812/E812)/12*E812)</f>
        <v>0</v>
      </c>
      <c r="G813" s="90">
        <f>F813</f>
        <v>0</v>
      </c>
      <c r="H813" s="157"/>
      <c r="I813" s="109" t="s">
        <v>504</v>
      </c>
      <c r="J813" s="109" t="str">
        <f>VLOOKUP(I813,Presupuesto!$B$11:$C$565,2,0)</f>
        <v>AGUINALDO Y DECIMO CUARTO MES</v>
      </c>
      <c r="K813" s="91" t="str">
        <f t="shared" si="26"/>
        <v>Posgrado</v>
      </c>
      <c r="L813" s="91" t="s">
        <v>386</v>
      </c>
    </row>
    <row r="814" spans="3:12" ht="15.75" thickBot="1">
      <c r="C814" s="165" t="s">
        <v>59</v>
      </c>
      <c r="D814" s="156"/>
      <c r="E814" s="147">
        <v>0</v>
      </c>
      <c r="F814" s="110">
        <f>IF(E812&lt;6,"",((E812-6)/12)*(G812/E812))</f>
        <v>0</v>
      </c>
      <c r="G814" s="90">
        <f>F814</f>
        <v>0</v>
      </c>
      <c r="H814" s="157"/>
      <c r="I814" s="94" t="s">
        <v>507</v>
      </c>
      <c r="J814" s="94" t="str">
        <f>VLOOKUP(I814,Presupuesto!$B$11:$C$565,2,0)</f>
        <v>DECIMOCUARTO MES</v>
      </c>
      <c r="K814" s="91" t="str">
        <f t="shared" si="26"/>
        <v>Posgrado</v>
      </c>
      <c r="L814" s="91" t="s">
        <v>386</v>
      </c>
    </row>
    <row r="815" spans="3:12" ht="15.75" thickBot="1">
      <c r="C815" s="130" t="s">
        <v>476</v>
      </c>
      <c r="D815" s="192"/>
      <c r="E815" s="145">
        <v>12</v>
      </c>
      <c r="F815" s="253">
        <f>HLOOKUP($C815,$BZ$2:$CM$3,2,0)</f>
        <v>18859.39</v>
      </c>
      <c r="G815" s="106">
        <f>D815*E815*F815</f>
        <v>0</v>
      </c>
      <c r="H815" s="159"/>
      <c r="I815" s="107" t="s">
        <v>484</v>
      </c>
      <c r="J815" s="107" t="str">
        <f>VLOOKUP(I815,Presupuesto!$B$11:$C$565,2,0)</f>
        <v>SUELDOS Y SALARIOS PERMANENTES</v>
      </c>
      <c r="K815" s="91" t="str">
        <f t="shared" si="26"/>
        <v>Posgrado</v>
      </c>
      <c r="L815" s="91" t="s">
        <v>386</v>
      </c>
    </row>
    <row r="816" spans="3:12">
      <c r="C816" s="164" t="s">
        <v>58</v>
      </c>
      <c r="D816" s="156"/>
      <c r="E816" s="147">
        <v>0</v>
      </c>
      <c r="F816" s="93">
        <f>IF(E815=0,"",(G815/E815)/12*E815)</f>
        <v>0</v>
      </c>
      <c r="G816" s="90">
        <f>F816</f>
        <v>0</v>
      </c>
      <c r="H816" s="157"/>
      <c r="I816" s="109" t="s">
        <v>504</v>
      </c>
      <c r="J816" s="109" t="str">
        <f>VLOOKUP(I816,Presupuesto!$B$11:$C$565,2,0)</f>
        <v>AGUINALDO Y DECIMO CUARTO MES</v>
      </c>
      <c r="K816" s="91" t="str">
        <f t="shared" si="26"/>
        <v>Posgrado</v>
      </c>
      <c r="L816" s="91" t="s">
        <v>386</v>
      </c>
    </row>
    <row r="817" spans="3:12" ht="15.75" thickBot="1">
      <c r="C817" s="165" t="s">
        <v>59</v>
      </c>
      <c r="D817" s="156"/>
      <c r="E817" s="147">
        <v>0</v>
      </c>
      <c r="F817" s="110">
        <f>IF(E815&lt;6,"",((E815-6)/12)*(G815/E815))</f>
        <v>0</v>
      </c>
      <c r="G817" s="90">
        <f>F817</f>
        <v>0</v>
      </c>
      <c r="H817" s="157"/>
      <c r="I817" s="94" t="s">
        <v>507</v>
      </c>
      <c r="J817" s="94" t="str">
        <f>VLOOKUP(I817,Presupuesto!$B$11:$C$565,2,0)</f>
        <v>DECIMOCUARTO MES</v>
      </c>
      <c r="K817" s="91" t="str">
        <f t="shared" si="26"/>
        <v>Posgrado</v>
      </c>
      <c r="L817" s="91" t="s">
        <v>386</v>
      </c>
    </row>
    <row r="818" spans="3:12" ht="15.75" thickBot="1">
      <c r="C818" s="130" t="s">
        <v>477</v>
      </c>
      <c r="D818" s="192"/>
      <c r="E818" s="145">
        <v>12</v>
      </c>
      <c r="F818" s="253">
        <f>HLOOKUP($C818,$BZ$2:$CM$3,2,0)</f>
        <v>17866.8</v>
      </c>
      <c r="G818" s="106">
        <f>D818*E818*F818</f>
        <v>0</v>
      </c>
      <c r="H818" s="159"/>
      <c r="I818" s="107" t="s">
        <v>484</v>
      </c>
      <c r="J818" s="107" t="str">
        <f>VLOOKUP(I818,Presupuesto!$B$11:$C$565,2,0)</f>
        <v>SUELDOS Y SALARIOS PERMANENTES</v>
      </c>
      <c r="K818" s="91" t="str">
        <f t="shared" si="26"/>
        <v>Posgrado</v>
      </c>
      <c r="L818" s="91" t="s">
        <v>386</v>
      </c>
    </row>
    <row r="819" spans="3:12">
      <c r="C819" s="164" t="s">
        <v>58</v>
      </c>
      <c r="D819" s="156"/>
      <c r="E819" s="147">
        <v>0</v>
      </c>
      <c r="F819" s="93">
        <f>IF(E818=0,"",(G818/E818)/12*E818)</f>
        <v>0</v>
      </c>
      <c r="G819" s="90">
        <f>F819</f>
        <v>0</v>
      </c>
      <c r="H819" s="157"/>
      <c r="I819" s="109" t="s">
        <v>504</v>
      </c>
      <c r="J819" s="109" t="str">
        <f>VLOOKUP(I819,Presupuesto!$B$11:$C$565,2,0)</f>
        <v>AGUINALDO Y DECIMO CUARTO MES</v>
      </c>
      <c r="K819" s="91" t="str">
        <f t="shared" si="26"/>
        <v>Posgrado</v>
      </c>
      <c r="L819" s="91" t="s">
        <v>386</v>
      </c>
    </row>
    <row r="820" spans="3:12" ht="15.75" thickBot="1">
      <c r="C820" s="165" t="s">
        <v>59</v>
      </c>
      <c r="D820" s="156"/>
      <c r="E820" s="147">
        <v>0</v>
      </c>
      <c r="F820" s="110">
        <f>IF(E818&lt;6,"",((E818-6)/12)*(G818/E818))</f>
        <v>0</v>
      </c>
      <c r="G820" s="90">
        <f>F820</f>
        <v>0</v>
      </c>
      <c r="H820" s="157"/>
      <c r="I820" s="94" t="s">
        <v>507</v>
      </c>
      <c r="J820" s="94" t="str">
        <f>VLOOKUP(I820,Presupuesto!$B$11:$C$565,2,0)</f>
        <v>DECIMOCUARTO MES</v>
      </c>
      <c r="K820" s="91" t="str">
        <f t="shared" si="26"/>
        <v>Posgrado</v>
      </c>
      <c r="L820" s="91" t="s">
        <v>386</v>
      </c>
    </row>
    <row r="821" spans="3:12" ht="15.75" thickBot="1">
      <c r="C821" s="130" t="s">
        <v>478</v>
      </c>
      <c r="D821" s="192"/>
      <c r="E821" s="145">
        <v>12</v>
      </c>
      <c r="F821" s="253">
        <f>HLOOKUP($C821,$BZ$2:$CM$3,2,0)</f>
        <v>13896.4</v>
      </c>
      <c r="G821" s="106">
        <f>D821*E821*F821</f>
        <v>0</v>
      </c>
      <c r="H821" s="159"/>
      <c r="I821" s="107" t="s">
        <v>484</v>
      </c>
      <c r="J821" s="107" t="str">
        <f>VLOOKUP(I821,Presupuesto!$B$11:$C$565,2,0)</f>
        <v>SUELDOS Y SALARIOS PERMANENTES</v>
      </c>
      <c r="K821" s="91" t="str">
        <f t="shared" si="26"/>
        <v>Posgrado</v>
      </c>
      <c r="L821" s="91" t="s">
        <v>386</v>
      </c>
    </row>
    <row r="822" spans="3:12">
      <c r="C822" s="164" t="s">
        <v>58</v>
      </c>
      <c r="D822" s="156"/>
      <c r="E822" s="147">
        <v>0</v>
      </c>
      <c r="F822" s="93">
        <f>IF(E821=0,"",(G821/E821)/12*E821)</f>
        <v>0</v>
      </c>
      <c r="G822" s="90">
        <f>F822</f>
        <v>0</v>
      </c>
      <c r="H822" s="157"/>
      <c r="I822" s="109" t="s">
        <v>504</v>
      </c>
      <c r="J822" s="109" t="str">
        <f>VLOOKUP(I822,Presupuesto!$B$11:$C$565,2,0)</f>
        <v>AGUINALDO Y DECIMO CUARTO MES</v>
      </c>
      <c r="K822" s="91" t="str">
        <f t="shared" si="26"/>
        <v>Posgrado</v>
      </c>
      <c r="L822" s="91" t="s">
        <v>386</v>
      </c>
    </row>
    <row r="823" spans="3:12" ht="15.75" thickBot="1">
      <c r="C823" s="165" t="s">
        <v>59</v>
      </c>
      <c r="D823" s="156"/>
      <c r="E823" s="147">
        <v>0</v>
      </c>
      <c r="F823" s="110">
        <f>IF(E821&lt;6,"",((E821-6)/12)*(G821/E821))</f>
        <v>0</v>
      </c>
      <c r="G823" s="90">
        <f>F823</f>
        <v>0</v>
      </c>
      <c r="H823" s="157"/>
      <c r="I823" s="94" t="s">
        <v>507</v>
      </c>
      <c r="J823" s="94" t="str">
        <f>VLOOKUP(I823,Presupuesto!$B$11:$C$565,2,0)</f>
        <v>DECIMOCUARTO MES</v>
      </c>
      <c r="K823" s="91" t="str">
        <f t="shared" si="26"/>
        <v>Posgrado</v>
      </c>
      <c r="L823" s="91" t="s">
        <v>386</v>
      </c>
    </row>
    <row r="824" spans="3:12" ht="15.75" thickBot="1">
      <c r="C824" s="130" t="s">
        <v>479</v>
      </c>
      <c r="D824" s="192"/>
      <c r="E824" s="145">
        <v>12</v>
      </c>
      <c r="F824" s="253">
        <f>HLOOKUP($C824,$BZ$2:$CM$3,2,0)</f>
        <v>15004.09</v>
      </c>
      <c r="G824" s="106">
        <f>D824*E824*F824</f>
        <v>0</v>
      </c>
      <c r="H824" s="159"/>
      <c r="I824" s="107" t="s">
        <v>484</v>
      </c>
      <c r="J824" s="107" t="str">
        <f>VLOOKUP(I824,Presupuesto!$B$11:$C$565,2,0)</f>
        <v>SUELDOS Y SALARIOS PERMANENTES</v>
      </c>
      <c r="K824" s="91" t="str">
        <f t="shared" si="26"/>
        <v>Posgrado</v>
      </c>
      <c r="L824" s="91" t="s">
        <v>386</v>
      </c>
    </row>
    <row r="825" spans="3:12">
      <c r="C825" s="164" t="s">
        <v>58</v>
      </c>
      <c r="D825" s="156"/>
      <c r="E825" s="147">
        <v>0</v>
      </c>
      <c r="F825" s="93">
        <f>IF(E824=0,"",(G824/E824)/12*E824)</f>
        <v>0</v>
      </c>
      <c r="G825" s="90">
        <f>F825</f>
        <v>0</v>
      </c>
      <c r="H825" s="157"/>
      <c r="I825" s="109" t="s">
        <v>504</v>
      </c>
      <c r="J825" s="109" t="str">
        <f>VLOOKUP(I825,Presupuesto!$B$11:$C$565,2,0)</f>
        <v>AGUINALDO Y DECIMO CUARTO MES</v>
      </c>
      <c r="K825" s="91" t="str">
        <f t="shared" si="26"/>
        <v>Posgrado</v>
      </c>
      <c r="L825" s="91" t="s">
        <v>386</v>
      </c>
    </row>
    <row r="826" spans="3:12" ht="15.75" thickBot="1">
      <c r="C826" s="165" t="s">
        <v>59</v>
      </c>
      <c r="D826" s="156"/>
      <c r="E826" s="147">
        <v>0</v>
      </c>
      <c r="F826" s="110">
        <f>IF(E824&lt;6,"",((E824-6)/12)*(G824/E824))</f>
        <v>0</v>
      </c>
      <c r="G826" s="90">
        <f>F826</f>
        <v>0</v>
      </c>
      <c r="H826" s="157"/>
      <c r="I826" s="94" t="s">
        <v>507</v>
      </c>
      <c r="J826" s="94" t="str">
        <f>VLOOKUP(I826,Presupuesto!$B$11:$C$565,2,0)</f>
        <v>DECIMOCUARTO MES</v>
      </c>
      <c r="K826" s="91" t="str">
        <f t="shared" si="26"/>
        <v>Posgrado</v>
      </c>
      <c r="L826" s="91" t="s">
        <v>386</v>
      </c>
    </row>
    <row r="827" spans="3:12" ht="15.75" thickBot="1">
      <c r="C827" s="130" t="s">
        <v>480</v>
      </c>
      <c r="D827" s="192"/>
      <c r="E827" s="145">
        <v>12</v>
      </c>
      <c r="F827" s="253">
        <f>HLOOKUP($C827,$BZ$2:$CM$3,2,0)</f>
        <v>13238.9</v>
      </c>
      <c r="G827" s="106">
        <f>D827*E827*F827</f>
        <v>0</v>
      </c>
      <c r="H827" s="159"/>
      <c r="I827" s="107" t="s">
        <v>484</v>
      </c>
      <c r="J827" s="107" t="str">
        <f>VLOOKUP(I827,Presupuesto!$B$11:$C$565,2,0)</f>
        <v>SUELDOS Y SALARIOS PERMANENTES</v>
      </c>
      <c r="K827" s="91" t="str">
        <f t="shared" si="26"/>
        <v>Posgrado</v>
      </c>
      <c r="L827" s="91" t="s">
        <v>386</v>
      </c>
    </row>
    <row r="828" spans="3:12">
      <c r="C828" s="164" t="s">
        <v>58</v>
      </c>
      <c r="D828" s="156"/>
      <c r="E828" s="147">
        <v>0</v>
      </c>
      <c r="F828" s="93">
        <f>IF(E827=0,"",(G827/E827)/12*E827)</f>
        <v>0</v>
      </c>
      <c r="G828" s="90">
        <f>F828</f>
        <v>0</v>
      </c>
      <c r="H828" s="157"/>
      <c r="I828" s="109" t="s">
        <v>504</v>
      </c>
      <c r="J828" s="109" t="str">
        <f>VLOOKUP(I828,Presupuesto!$B$11:$C$565,2,0)</f>
        <v>AGUINALDO Y DECIMO CUARTO MES</v>
      </c>
      <c r="K828" s="91" t="str">
        <f t="shared" si="26"/>
        <v>Posgrado</v>
      </c>
      <c r="L828" s="91" t="s">
        <v>386</v>
      </c>
    </row>
    <row r="829" spans="3:12" ht="15.75" thickBot="1">
      <c r="C829" s="165" t="s">
        <v>59</v>
      </c>
      <c r="D829" s="156"/>
      <c r="E829" s="147">
        <v>0</v>
      </c>
      <c r="F829" s="110">
        <f>IF(E827&lt;6,"",((E827-6)/12)*(G827/E827))</f>
        <v>0</v>
      </c>
      <c r="G829" s="90">
        <f>F829</f>
        <v>0</v>
      </c>
      <c r="H829" s="157"/>
      <c r="I829" s="94" t="s">
        <v>507</v>
      </c>
      <c r="J829" s="94" t="str">
        <f>VLOOKUP(I829,Presupuesto!$B$11:$C$565,2,0)</f>
        <v>DECIMOCUARTO MES</v>
      </c>
      <c r="K829" s="91" t="str">
        <f t="shared" si="26"/>
        <v>Posgrado</v>
      </c>
      <c r="L829" s="91" t="s">
        <v>386</v>
      </c>
    </row>
    <row r="830" spans="3:12" ht="15.75" thickBot="1">
      <c r="C830" s="130" t="s">
        <v>481</v>
      </c>
      <c r="D830" s="192"/>
      <c r="E830" s="145">
        <v>12</v>
      </c>
      <c r="F830" s="253">
        <f>HLOOKUP($C830,$BZ$2:$CM$3,2,0)</f>
        <v>12356.31</v>
      </c>
      <c r="G830" s="106">
        <f>D830*E830*F830</f>
        <v>0</v>
      </c>
      <c r="H830" s="159"/>
      <c r="I830" s="107" t="s">
        <v>484</v>
      </c>
      <c r="J830" s="107" t="str">
        <f>VLOOKUP(I830,Presupuesto!$B$11:$C$565,2,0)</f>
        <v>SUELDOS Y SALARIOS PERMANENTES</v>
      </c>
      <c r="K830" s="91" t="str">
        <f t="shared" ref="K830:K847" si="27">$K$797</f>
        <v>Posgrado</v>
      </c>
      <c r="L830" s="91" t="s">
        <v>386</v>
      </c>
    </row>
    <row r="831" spans="3:12">
      <c r="C831" s="164" t="s">
        <v>58</v>
      </c>
      <c r="D831" s="156"/>
      <c r="E831" s="147">
        <v>0</v>
      </c>
      <c r="F831" s="93">
        <f>IF(E830=0,"",(G830/E830)/12*E830)</f>
        <v>0</v>
      </c>
      <c r="G831" s="90">
        <f>F831</f>
        <v>0</v>
      </c>
      <c r="H831" s="157"/>
      <c r="I831" s="109" t="s">
        <v>504</v>
      </c>
      <c r="J831" s="109" t="str">
        <f>VLOOKUP(I831,Presupuesto!$B$11:$C$565,2,0)</f>
        <v>AGUINALDO Y DECIMO CUARTO MES</v>
      </c>
      <c r="K831" s="91" t="str">
        <f t="shared" si="27"/>
        <v>Posgrado</v>
      </c>
      <c r="L831" s="91" t="s">
        <v>386</v>
      </c>
    </row>
    <row r="832" spans="3:12" ht="15.75" thickBot="1">
      <c r="C832" s="165" t="s">
        <v>59</v>
      </c>
      <c r="D832" s="156"/>
      <c r="E832" s="147">
        <v>0</v>
      </c>
      <c r="F832" s="110">
        <f>IF(E830&lt;6,"",((E830-6)/12)*(G830/E830))</f>
        <v>0</v>
      </c>
      <c r="G832" s="90">
        <f>F832</f>
        <v>0</v>
      </c>
      <c r="H832" s="157"/>
      <c r="I832" s="94" t="s">
        <v>507</v>
      </c>
      <c r="J832" s="94" t="str">
        <f>VLOOKUP(I832,Presupuesto!$B$11:$C$565,2,0)</f>
        <v>DECIMOCUARTO MES</v>
      </c>
      <c r="K832" s="91" t="str">
        <f t="shared" si="27"/>
        <v>Posgrado</v>
      </c>
      <c r="L832" s="91" t="s">
        <v>386</v>
      </c>
    </row>
    <row r="833" spans="3:12" ht="15.75" thickBot="1">
      <c r="C833" s="130" t="s">
        <v>482</v>
      </c>
      <c r="D833" s="192"/>
      <c r="E833" s="145">
        <v>12</v>
      </c>
      <c r="F833" s="253">
        <f>HLOOKUP($C833,$BZ$2:$CM$3,2,0)</f>
        <v>463.22</v>
      </c>
      <c r="G833" s="106">
        <f>D833*E833*F833</f>
        <v>0</v>
      </c>
      <c r="H833" s="159"/>
      <c r="I833" s="107" t="s">
        <v>484</v>
      </c>
      <c r="J833" s="107" t="str">
        <f>VLOOKUP(I833,Presupuesto!$B$11:$C$565,2,0)</f>
        <v>SUELDOS Y SALARIOS PERMANENTES</v>
      </c>
      <c r="K833" s="91" t="str">
        <f t="shared" si="27"/>
        <v>Posgrado</v>
      </c>
      <c r="L833" s="91" t="s">
        <v>386</v>
      </c>
    </row>
    <row r="834" spans="3:12">
      <c r="C834" s="164" t="s">
        <v>58</v>
      </c>
      <c r="D834" s="156"/>
      <c r="E834" s="147">
        <v>0</v>
      </c>
      <c r="F834" s="93">
        <f>IF(E833=0,"",(G833/E833)/12*E833)</f>
        <v>0</v>
      </c>
      <c r="G834" s="90">
        <f>F834</f>
        <v>0</v>
      </c>
      <c r="H834" s="157"/>
      <c r="I834" s="109" t="s">
        <v>504</v>
      </c>
      <c r="J834" s="109" t="str">
        <f>VLOOKUP(I834,Presupuesto!$B$11:$C$565,2,0)</f>
        <v>AGUINALDO Y DECIMO CUARTO MES</v>
      </c>
      <c r="K834" s="91" t="str">
        <f t="shared" si="27"/>
        <v>Posgrado</v>
      </c>
      <c r="L834" s="91" t="s">
        <v>386</v>
      </c>
    </row>
    <row r="835" spans="3:12" ht="15.75" thickBot="1">
      <c r="C835" s="165" t="s">
        <v>59</v>
      </c>
      <c r="D835" s="156"/>
      <c r="E835" s="147">
        <v>0</v>
      </c>
      <c r="F835" s="110">
        <f>IF(E833&lt;6,"",((E833-6)/12)*(G833/E833))</f>
        <v>0</v>
      </c>
      <c r="G835" s="90">
        <f>F835</f>
        <v>0</v>
      </c>
      <c r="H835" s="157"/>
      <c r="I835" s="94" t="s">
        <v>507</v>
      </c>
      <c r="J835" s="94" t="str">
        <f>VLOOKUP(I835,Presupuesto!$B$11:$C$565,2,0)</f>
        <v>DECIMOCUARTO MES</v>
      </c>
      <c r="K835" s="91" t="str">
        <f t="shared" si="27"/>
        <v>Posgrado</v>
      </c>
      <c r="L835" s="91" t="s">
        <v>386</v>
      </c>
    </row>
    <row r="836" spans="3:12" ht="15.75" thickBot="1">
      <c r="C836" s="130" t="s">
        <v>483</v>
      </c>
      <c r="D836" s="192"/>
      <c r="E836" s="145">
        <v>12</v>
      </c>
      <c r="F836" s="253">
        <f>HLOOKUP($C836,$BZ$2:$CM$3,2,0)</f>
        <v>2007.3</v>
      </c>
      <c r="G836" s="106">
        <f>D836*E836*F836</f>
        <v>0</v>
      </c>
      <c r="H836" s="159"/>
      <c r="I836" s="107" t="s">
        <v>484</v>
      </c>
      <c r="J836" s="107" t="str">
        <f>VLOOKUP(I836,Presupuesto!$B$11:$C$565,2,0)</f>
        <v>SUELDOS Y SALARIOS PERMANENTES</v>
      </c>
      <c r="K836" s="91" t="str">
        <f t="shared" si="27"/>
        <v>Posgrado</v>
      </c>
      <c r="L836" s="91" t="s">
        <v>386</v>
      </c>
    </row>
    <row r="837" spans="3:12">
      <c r="C837" s="164" t="s">
        <v>58</v>
      </c>
      <c r="D837" s="156"/>
      <c r="E837" s="147">
        <v>0</v>
      </c>
      <c r="F837" s="93">
        <f>IF(E836=0,"",(G836/E836)/12*E836)</f>
        <v>0</v>
      </c>
      <c r="G837" s="90">
        <f>F837</f>
        <v>0</v>
      </c>
      <c r="H837" s="157"/>
      <c r="I837" s="109" t="s">
        <v>504</v>
      </c>
      <c r="J837" s="109" t="str">
        <f>VLOOKUP(I837,Presupuesto!$B$11:$C$565,2,0)</f>
        <v>AGUINALDO Y DECIMO CUARTO MES</v>
      </c>
      <c r="K837" s="91" t="str">
        <f t="shared" si="27"/>
        <v>Posgrado</v>
      </c>
      <c r="L837" s="91" t="s">
        <v>386</v>
      </c>
    </row>
    <row r="838" spans="3:12" ht="15.75" thickBot="1">
      <c r="C838" s="165" t="s">
        <v>59</v>
      </c>
      <c r="D838" s="156"/>
      <c r="E838" s="147">
        <v>0</v>
      </c>
      <c r="F838" s="110">
        <f>IF(E836&lt;6,"",((E836-6)/12)*(G836/E836))</f>
        <v>0</v>
      </c>
      <c r="G838" s="90">
        <f>F838</f>
        <v>0</v>
      </c>
      <c r="H838" s="157"/>
      <c r="I838" s="94" t="s">
        <v>507</v>
      </c>
      <c r="J838" s="94" t="str">
        <f>VLOOKUP(I838,Presupuesto!$B$11:$C$565,2,0)</f>
        <v>DECIMOCUARTO MES</v>
      </c>
      <c r="K838" s="91" t="str">
        <f t="shared" si="27"/>
        <v>Posgrado</v>
      </c>
      <c r="L838" s="91" t="s">
        <v>386</v>
      </c>
    </row>
    <row r="839" spans="3:12" ht="15.75" thickBot="1">
      <c r="C839" s="133" t="s">
        <v>83</v>
      </c>
      <c r="D839" s="192"/>
      <c r="E839" s="145">
        <v>12</v>
      </c>
      <c r="F839" s="132">
        <v>30000</v>
      </c>
      <c r="G839" s="106">
        <f>D839*E839*F839</f>
        <v>0</v>
      </c>
      <c r="H839" s="159"/>
      <c r="I839" s="107" t="s">
        <v>552</v>
      </c>
      <c r="J839" s="107" t="str">
        <f>VLOOKUP(I839,Presupuesto!$B$11:$C$565,2,0)</f>
        <v>CONTRATOS ESPECIALES</v>
      </c>
      <c r="K839" s="91" t="str">
        <f t="shared" si="27"/>
        <v>Posgrado</v>
      </c>
      <c r="L839" s="91" t="s">
        <v>386</v>
      </c>
    </row>
    <row r="840" spans="3:12">
      <c r="C840" s="164" t="s">
        <v>58</v>
      </c>
      <c r="D840" s="156"/>
      <c r="E840" s="147">
        <v>0</v>
      </c>
      <c r="F840" s="110">
        <f>IF(E839=0,"",(G839/E839)/12*E839)</f>
        <v>0</v>
      </c>
      <c r="G840" s="90">
        <f>F840</f>
        <v>0</v>
      </c>
      <c r="H840" s="157"/>
      <c r="I840" s="94" t="s">
        <v>552</v>
      </c>
      <c r="J840" s="94" t="str">
        <f>VLOOKUP(I840,Presupuesto!$B$11:$C$565,2,0)</f>
        <v>CONTRATOS ESPECIALES</v>
      </c>
      <c r="K840" s="91" t="str">
        <f t="shared" si="27"/>
        <v>Posgrado</v>
      </c>
      <c r="L840" s="91" t="s">
        <v>385</v>
      </c>
    </row>
    <row r="841" spans="3:12" ht="15.75" thickBot="1">
      <c r="C841" s="165" t="s">
        <v>59</v>
      </c>
      <c r="D841" s="156"/>
      <c r="E841" s="147">
        <v>0</v>
      </c>
      <c r="F841" s="93">
        <f>IF(E839&lt;6,"",((E839-6)/12)*(G839/E839))</f>
        <v>0</v>
      </c>
      <c r="G841" s="90">
        <f>F841</f>
        <v>0</v>
      </c>
      <c r="H841" s="157"/>
      <c r="I841" s="94" t="s">
        <v>552</v>
      </c>
      <c r="J841" s="94" t="str">
        <f>VLOOKUP(I841,Presupuesto!$B$11:$C$565,2,0)</f>
        <v>CONTRATOS ESPECIALES</v>
      </c>
      <c r="K841" s="91" t="str">
        <f t="shared" si="27"/>
        <v>Posgrado</v>
      </c>
      <c r="L841" s="91" t="s">
        <v>390</v>
      </c>
    </row>
    <row r="842" spans="3:12" ht="15.75" thickBot="1">
      <c r="C842" s="133" t="s">
        <v>60</v>
      </c>
      <c r="D842" s="192"/>
      <c r="E842" s="145">
        <v>12</v>
      </c>
      <c r="F842" s="111">
        <v>30000</v>
      </c>
      <c r="G842" s="106">
        <f>D842*E842*F842</f>
        <v>0</v>
      </c>
      <c r="H842" s="159"/>
      <c r="I842" s="107" t="s">
        <v>693</v>
      </c>
      <c r="J842" s="107" t="str">
        <f>VLOOKUP(I842,Presupuesto!$B$11:$C$565,2,0)</f>
        <v>OTROS SERVICIOS TECNICOS Y PROFESIONALES</v>
      </c>
      <c r="K842" s="91" t="str">
        <f t="shared" si="27"/>
        <v>Posgrado</v>
      </c>
      <c r="L842" s="91" t="s">
        <v>385</v>
      </c>
    </row>
    <row r="843" spans="3:12">
      <c r="C843" s="164" t="s">
        <v>58</v>
      </c>
      <c r="D843" s="156"/>
      <c r="E843" s="147">
        <v>0</v>
      </c>
      <c r="F843" s="93">
        <v>0</v>
      </c>
      <c r="G843" s="90">
        <f>F843</f>
        <v>0</v>
      </c>
      <c r="H843" s="157"/>
      <c r="I843" s="94" t="s">
        <v>693</v>
      </c>
      <c r="J843" s="94" t="str">
        <f>VLOOKUP(I843,Presupuesto!$B$11:$C$565,2,0)</f>
        <v>OTROS SERVICIOS TECNICOS Y PROFESIONALES</v>
      </c>
      <c r="K843" s="91" t="str">
        <f t="shared" si="27"/>
        <v>Posgrado</v>
      </c>
      <c r="L843" s="91" t="s">
        <v>385</v>
      </c>
    </row>
    <row r="844" spans="3:12" ht="15.75" thickBot="1">
      <c r="C844" s="165" t="s">
        <v>59</v>
      </c>
      <c r="D844" s="156"/>
      <c r="E844" s="147">
        <v>0</v>
      </c>
      <c r="F844" s="93">
        <v>0</v>
      </c>
      <c r="G844" s="90">
        <f>F844</f>
        <v>0</v>
      </c>
      <c r="H844" s="157"/>
      <c r="I844" s="94" t="s">
        <v>693</v>
      </c>
      <c r="J844" s="94" t="str">
        <f>VLOOKUP(I844,Presupuesto!$B$11:$C$565,2,0)</f>
        <v>OTROS SERVICIOS TECNICOS Y PROFESIONALES</v>
      </c>
      <c r="K844" s="91" t="str">
        <f t="shared" si="27"/>
        <v>Posgrado</v>
      </c>
      <c r="L844" s="91" t="s">
        <v>385</v>
      </c>
    </row>
    <row r="845" spans="3:12" ht="15.75" thickBot="1">
      <c r="C845" s="133" t="s">
        <v>61</v>
      </c>
      <c r="D845" s="192"/>
      <c r="E845" s="145">
        <v>12</v>
      </c>
      <c r="F845" s="111">
        <v>30000</v>
      </c>
      <c r="G845" s="106">
        <f>D845*E845*F845</f>
        <v>0</v>
      </c>
      <c r="H845" s="159"/>
      <c r="I845" s="107" t="s">
        <v>484</v>
      </c>
      <c r="J845" s="107" t="str">
        <f>VLOOKUP(I845,Presupuesto!$B$11:$C$565,2,0)</f>
        <v>SUELDOS Y SALARIOS PERMANENTES</v>
      </c>
      <c r="K845" s="91" t="str">
        <f t="shared" si="27"/>
        <v>Posgrado</v>
      </c>
      <c r="L845" s="91" t="s">
        <v>385</v>
      </c>
    </row>
    <row r="846" spans="3:12">
      <c r="C846" s="164" t="s">
        <v>58</v>
      </c>
      <c r="D846" s="162"/>
      <c r="E846" s="124">
        <v>0</v>
      </c>
      <c r="F846" s="112">
        <f>IF(E845=0,"",(G845/E845)/12*E845)</f>
        <v>0</v>
      </c>
      <c r="G846" s="113">
        <f>F846</f>
        <v>0</v>
      </c>
      <c r="H846" s="157"/>
      <c r="I846" s="94" t="s">
        <v>504</v>
      </c>
      <c r="J846" s="94" t="str">
        <f>VLOOKUP(I846,Presupuesto!$B$11:$C$565,2,0)</f>
        <v>AGUINALDO Y DECIMO CUARTO MES</v>
      </c>
      <c r="K846" s="91" t="str">
        <f t="shared" si="27"/>
        <v>Posgrado</v>
      </c>
      <c r="L846" s="91" t="s">
        <v>385</v>
      </c>
    </row>
    <row r="847" spans="3:12" ht="15.75" thickBot="1">
      <c r="C847" s="166" t="s">
        <v>59</v>
      </c>
      <c r="D847" s="155"/>
      <c r="E847" s="125">
        <v>0</v>
      </c>
      <c r="F847" s="98">
        <f>IF(E845&lt;6,"",((E845-6)/12)*(G845/E845))</f>
        <v>0</v>
      </c>
      <c r="G847" s="98">
        <f>F847</f>
        <v>0</v>
      </c>
      <c r="H847" s="155"/>
      <c r="I847" s="99" t="s">
        <v>507</v>
      </c>
      <c r="J847" s="117" t="str">
        <f>VLOOKUP(I847,Presupuesto!$B$11:$C$565,2,0)</f>
        <v>DECIMOCUARTO MES</v>
      </c>
      <c r="K847" s="99" t="str">
        <f t="shared" si="27"/>
        <v>Posgrado</v>
      </c>
      <c r="L847" s="117" t="s">
        <v>385</v>
      </c>
    </row>
    <row r="849" spans="3:12" ht="15.75" thickBot="1"/>
    <row r="850" spans="3:12" ht="15.75" thickBot="1">
      <c r="C850" s="68" t="s">
        <v>43</v>
      </c>
      <c r="D850" s="30">
        <f>SUM(G857:G907)</f>
        <v>0</v>
      </c>
      <c r="E850" s="86"/>
      <c r="F850" s="86"/>
      <c r="G850" s="86"/>
      <c r="H850" s="70"/>
      <c r="I850" s="70"/>
      <c r="J850" s="70"/>
    </row>
    <row r="851" spans="3:12">
      <c r="D851" s="31"/>
      <c r="E851" s="86"/>
      <c r="F851" s="86"/>
      <c r="G851" s="86"/>
      <c r="H851" s="70"/>
      <c r="I851" s="70"/>
      <c r="J851" s="70"/>
    </row>
    <row r="852" spans="3:12">
      <c r="D852" s="31"/>
      <c r="E852" s="86"/>
      <c r="F852" s="86"/>
      <c r="G852" s="86"/>
      <c r="H852" s="70"/>
      <c r="I852" s="70"/>
      <c r="J852" s="70"/>
    </row>
    <row r="853" spans="3:12" ht="15.75">
      <c r="C853" s="195" t="s">
        <v>383</v>
      </c>
      <c r="D853" s="279"/>
      <c r="E853" s="86"/>
      <c r="F853" s="86"/>
      <c r="G853" s="86"/>
      <c r="H853" s="70"/>
      <c r="I853" s="70"/>
      <c r="J853" s="70"/>
    </row>
    <row r="854" spans="3:12" ht="18.75">
      <c r="C854" s="197" t="e">
        <f>IFERROR(VLOOKUP(D853,#REF!,2,FALSE),IFERROR(VLOOKUP(D853,'2. Investigación Científica'!$E:$F,2,FALSE),IFERROR(VLOOKUP(D853,#REF!,2,FALSE),IFERROR(VLOOKUP(D853,#REF!,2,FALSE),IFERROR(VLOOKUP(D853,#REF!,2,FALSE),IFERROR(VLOOKUP(D853,'11. Gestion Administrativa'!$E:$F,2,FALSE),IFERROR(VLOOKUP(D853,#REF!,2,FALSE),IFERROR(VLOOKUP(D853,#REF!,2,FALSE),IFERROR(VLOOKUP(D853,#REF!,2,FALSE),IFERROR(VLOOKUP(D853,#REF!,2,FALSE),IFERROR(VLOOKUP(D853,#REF!,2,FALSE),IFERROR(VLOOKUP(D853,#REF!,2,FALSE),IFERROR(VLOOKUP(D853,#REF!,2,FALSE),IFERROR(VLOOKUP(D853,#REF!,2,FALSE),IFERROR(VLOOKUP(D853,#REF!,2,FALSE),IFERROR(VLOOKUP(D853,#REF!,2,FALSE),VLOOKUP(D853,#REF!,2,0)))))))))))))))))</f>
        <v>#REF!</v>
      </c>
      <c r="D854" s="31"/>
      <c r="E854" s="86"/>
      <c r="F854" s="86"/>
      <c r="G854" s="86"/>
      <c r="H854" s="70"/>
      <c r="I854" s="70"/>
      <c r="J854" s="70"/>
      <c r="K854" s="146"/>
    </row>
    <row r="855" spans="3:12" ht="15.75" thickBot="1">
      <c r="C855" s="170"/>
      <c r="D855" s="31"/>
      <c r="E855" s="86"/>
      <c r="F855" s="86"/>
      <c r="G855" s="86"/>
      <c r="H855" s="70"/>
      <c r="I855" s="70"/>
      <c r="J855" s="70"/>
      <c r="K855" s="146"/>
    </row>
    <row r="856" spans="3:12" ht="30.75" thickBot="1">
      <c r="C856" s="127" t="s">
        <v>44</v>
      </c>
      <c r="D856" s="131" t="s">
        <v>55</v>
      </c>
      <c r="E856" s="163" t="s">
        <v>56</v>
      </c>
      <c r="F856" s="131" t="s">
        <v>57</v>
      </c>
      <c r="G856" s="128" t="s">
        <v>27</v>
      </c>
      <c r="H856" s="126" t="s">
        <v>122</v>
      </c>
      <c r="I856" s="129" t="s">
        <v>46</v>
      </c>
      <c r="J856" s="129" t="s">
        <v>123</v>
      </c>
      <c r="K856" s="129" t="s">
        <v>401</v>
      </c>
      <c r="L856" s="129" t="s">
        <v>402</v>
      </c>
    </row>
    <row r="857" spans="3:12" ht="15.75" thickBot="1">
      <c r="C857" s="130" t="s">
        <v>470</v>
      </c>
      <c r="D857" s="192"/>
      <c r="E857" s="145">
        <v>12</v>
      </c>
      <c r="F857" s="253">
        <f>HLOOKUP($C857,$BZ$2:$CM$3,2,0)</f>
        <v>43674.39</v>
      </c>
      <c r="G857" s="106">
        <f>D857*E857*F857</f>
        <v>0</v>
      </c>
      <c r="H857" s="159"/>
      <c r="I857" s="107" t="s">
        <v>484</v>
      </c>
      <c r="J857" s="107" t="str">
        <f>VLOOKUP(I857,Presupuesto!$B$11:$C$565,2,0)</f>
        <v>SUELDOS Y SALARIOS PERMANENTES</v>
      </c>
      <c r="K857" s="205" t="s">
        <v>1359</v>
      </c>
      <c r="L857" s="91" t="s">
        <v>385</v>
      </c>
    </row>
    <row r="858" spans="3:12">
      <c r="C858" s="164" t="s">
        <v>58</v>
      </c>
      <c r="D858" s="156"/>
      <c r="E858" s="147">
        <v>0</v>
      </c>
      <c r="F858" s="93">
        <f>IF(E857=0,"",(G857/E857)/12*E857)</f>
        <v>0</v>
      </c>
      <c r="G858" s="90">
        <f>F858</f>
        <v>0</v>
      </c>
      <c r="H858" s="157"/>
      <c r="I858" s="109" t="s">
        <v>504</v>
      </c>
      <c r="J858" s="109" t="str">
        <f>VLOOKUP(I858,Presupuesto!$B$11:$C$565,2,0)</f>
        <v>AGUINALDO Y DECIMO CUARTO MES</v>
      </c>
      <c r="K858" s="91" t="str">
        <f t="shared" ref="K858:K889" si="28">$K$857</f>
        <v>Posgrado</v>
      </c>
      <c r="L858" s="91" t="s">
        <v>403</v>
      </c>
    </row>
    <row r="859" spans="3:12" ht="15.75" thickBot="1">
      <c r="C859" s="165" t="s">
        <v>59</v>
      </c>
      <c r="D859" s="156"/>
      <c r="E859" s="147">
        <v>0</v>
      </c>
      <c r="F859" s="110">
        <f>IF(E857&lt;6,"",((E857-6)/12)*(G857/E857))</f>
        <v>0</v>
      </c>
      <c r="G859" s="90">
        <f>F859</f>
        <v>0</v>
      </c>
      <c r="H859" s="157"/>
      <c r="I859" s="94" t="s">
        <v>507</v>
      </c>
      <c r="J859" s="94" t="str">
        <f>VLOOKUP(I859,Presupuesto!$B$11:$C$565,2,0)</f>
        <v>DECIMOCUARTO MES</v>
      </c>
      <c r="K859" s="91" t="str">
        <f t="shared" si="28"/>
        <v>Posgrado</v>
      </c>
      <c r="L859" s="91" t="s">
        <v>386</v>
      </c>
    </row>
    <row r="860" spans="3:12" ht="15.75" thickBot="1">
      <c r="C860" s="130" t="s">
        <v>471</v>
      </c>
      <c r="D860" s="192"/>
      <c r="E860" s="145">
        <v>12</v>
      </c>
      <c r="F860" s="253">
        <f>HLOOKUP($C860,$BZ$2:$CM$3,2,0)</f>
        <v>39703.99</v>
      </c>
      <c r="G860" s="106">
        <f>D860*E860*F860</f>
        <v>0</v>
      </c>
      <c r="H860" s="159"/>
      <c r="I860" s="107" t="s">
        <v>484</v>
      </c>
      <c r="J860" s="107" t="str">
        <f>VLOOKUP(I860,Presupuesto!$B$11:$C$565,2,0)</f>
        <v>SUELDOS Y SALARIOS PERMANENTES</v>
      </c>
      <c r="K860" s="91" t="str">
        <f t="shared" si="28"/>
        <v>Posgrado</v>
      </c>
      <c r="L860" s="91" t="s">
        <v>386</v>
      </c>
    </row>
    <row r="861" spans="3:12">
      <c r="C861" s="164" t="s">
        <v>58</v>
      </c>
      <c r="D861" s="156"/>
      <c r="E861" s="147">
        <v>0</v>
      </c>
      <c r="F861" s="93">
        <f>IF(E860=0,"",(G860/E860)/12*E860)</f>
        <v>0</v>
      </c>
      <c r="G861" s="90">
        <f>F861</f>
        <v>0</v>
      </c>
      <c r="H861" s="157"/>
      <c r="I861" s="109" t="s">
        <v>504</v>
      </c>
      <c r="J861" s="109" t="str">
        <f>VLOOKUP(I861,Presupuesto!$B$11:$C$565,2,0)</f>
        <v>AGUINALDO Y DECIMO CUARTO MES</v>
      </c>
      <c r="K861" s="91" t="str">
        <f t="shared" si="28"/>
        <v>Posgrado</v>
      </c>
      <c r="L861" s="91" t="s">
        <v>386</v>
      </c>
    </row>
    <row r="862" spans="3:12" ht="15.75" thickBot="1">
      <c r="C862" s="165" t="s">
        <v>59</v>
      </c>
      <c r="D862" s="156"/>
      <c r="E862" s="147">
        <v>0</v>
      </c>
      <c r="F862" s="110">
        <f>IF(E860&lt;6,"",((E860-6)/12)*(G860/E860))</f>
        <v>0</v>
      </c>
      <c r="G862" s="90">
        <f>F862</f>
        <v>0</v>
      </c>
      <c r="H862" s="157"/>
      <c r="I862" s="94" t="s">
        <v>507</v>
      </c>
      <c r="J862" s="94" t="str">
        <f>VLOOKUP(I862,Presupuesto!$B$11:$C$565,2,0)</f>
        <v>DECIMOCUARTO MES</v>
      </c>
      <c r="K862" s="91" t="str">
        <f t="shared" si="28"/>
        <v>Posgrado</v>
      </c>
      <c r="L862" s="91" t="s">
        <v>386</v>
      </c>
    </row>
    <row r="863" spans="3:12" ht="15.75" thickBot="1">
      <c r="C863" s="130" t="s">
        <v>472</v>
      </c>
      <c r="D863" s="192"/>
      <c r="E863" s="145">
        <v>12</v>
      </c>
      <c r="F863" s="253">
        <f>HLOOKUP($C863,$BZ$2:$CM$3,2,0)</f>
        <v>35733.589999999997</v>
      </c>
      <c r="G863" s="106">
        <f>D863*E863*F863</f>
        <v>0</v>
      </c>
      <c r="H863" s="159"/>
      <c r="I863" s="107" t="s">
        <v>484</v>
      </c>
      <c r="J863" s="107" t="str">
        <f>VLOOKUP(I863,Presupuesto!$B$11:$C$565,2,0)</f>
        <v>SUELDOS Y SALARIOS PERMANENTES</v>
      </c>
      <c r="K863" s="91" t="str">
        <f t="shared" si="28"/>
        <v>Posgrado</v>
      </c>
      <c r="L863" s="91" t="s">
        <v>386</v>
      </c>
    </row>
    <row r="864" spans="3:12">
      <c r="C864" s="164" t="s">
        <v>58</v>
      </c>
      <c r="D864" s="156"/>
      <c r="E864" s="147">
        <v>0</v>
      </c>
      <c r="F864" s="93">
        <f>IF(E863=0,"",(G863/E863)/12*E863)</f>
        <v>0</v>
      </c>
      <c r="G864" s="90">
        <f>F864</f>
        <v>0</v>
      </c>
      <c r="H864" s="157"/>
      <c r="I864" s="109" t="s">
        <v>504</v>
      </c>
      <c r="J864" s="109" t="str">
        <f>VLOOKUP(I864,Presupuesto!$B$11:$C$565,2,0)</f>
        <v>AGUINALDO Y DECIMO CUARTO MES</v>
      </c>
      <c r="K864" s="91" t="str">
        <f t="shared" si="28"/>
        <v>Posgrado</v>
      </c>
      <c r="L864" s="91" t="s">
        <v>386</v>
      </c>
    </row>
    <row r="865" spans="3:12" ht="15.75" thickBot="1">
      <c r="C865" s="165" t="s">
        <v>59</v>
      </c>
      <c r="D865" s="156"/>
      <c r="E865" s="147">
        <v>0</v>
      </c>
      <c r="F865" s="110">
        <f>IF(E863&lt;6,"",((E863-6)/12)*(G863/E863))</f>
        <v>0</v>
      </c>
      <c r="G865" s="90">
        <f>F865</f>
        <v>0</v>
      </c>
      <c r="H865" s="157"/>
      <c r="I865" s="94" t="s">
        <v>507</v>
      </c>
      <c r="J865" s="94" t="str">
        <f>VLOOKUP(I865,Presupuesto!$B$11:$C$565,2,0)</f>
        <v>DECIMOCUARTO MES</v>
      </c>
      <c r="K865" s="91" t="str">
        <f t="shared" si="28"/>
        <v>Posgrado</v>
      </c>
      <c r="L865" s="91" t="s">
        <v>386</v>
      </c>
    </row>
    <row r="866" spans="3:12" ht="15.75" thickBot="1">
      <c r="C866" s="130" t="s">
        <v>473</v>
      </c>
      <c r="D866" s="192"/>
      <c r="E866" s="145">
        <v>12</v>
      </c>
      <c r="F866" s="253">
        <f>HLOOKUP($C866,$BZ$2:$CM$3,2,0)</f>
        <v>31763.19</v>
      </c>
      <c r="G866" s="106">
        <f>D866*E866*F866</f>
        <v>0</v>
      </c>
      <c r="H866" s="159"/>
      <c r="I866" s="107" t="s">
        <v>484</v>
      </c>
      <c r="J866" s="107" t="str">
        <f>VLOOKUP(I866,Presupuesto!$B$11:$C$565,2,0)</f>
        <v>SUELDOS Y SALARIOS PERMANENTES</v>
      </c>
      <c r="K866" s="91" t="str">
        <f t="shared" si="28"/>
        <v>Posgrado</v>
      </c>
      <c r="L866" s="91" t="s">
        <v>386</v>
      </c>
    </row>
    <row r="867" spans="3:12">
      <c r="C867" s="164" t="s">
        <v>58</v>
      </c>
      <c r="D867" s="156"/>
      <c r="E867" s="147">
        <v>0</v>
      </c>
      <c r="F867" s="93">
        <f>IF(E866=0,"",(G866/E866)/12*E866)</f>
        <v>0</v>
      </c>
      <c r="G867" s="90">
        <f>F867</f>
        <v>0</v>
      </c>
      <c r="H867" s="157"/>
      <c r="I867" s="109" t="s">
        <v>504</v>
      </c>
      <c r="J867" s="109" t="str">
        <f>VLOOKUP(I867,Presupuesto!$B$11:$C$565,2,0)</f>
        <v>AGUINALDO Y DECIMO CUARTO MES</v>
      </c>
      <c r="K867" s="91" t="str">
        <f t="shared" si="28"/>
        <v>Posgrado</v>
      </c>
      <c r="L867" s="91" t="s">
        <v>386</v>
      </c>
    </row>
    <row r="868" spans="3:12" ht="15.75" thickBot="1">
      <c r="C868" s="165" t="s">
        <v>59</v>
      </c>
      <c r="D868" s="156"/>
      <c r="E868" s="147">
        <v>0</v>
      </c>
      <c r="F868" s="110">
        <f>IF(E866&lt;6,"",((E866-6)/12)*(G866/E866))</f>
        <v>0</v>
      </c>
      <c r="G868" s="90">
        <f>F868</f>
        <v>0</v>
      </c>
      <c r="H868" s="157"/>
      <c r="I868" s="94" t="s">
        <v>507</v>
      </c>
      <c r="J868" s="94" t="str">
        <f>VLOOKUP(I868,Presupuesto!$B$11:$C$565,2,0)</f>
        <v>DECIMOCUARTO MES</v>
      </c>
      <c r="K868" s="91" t="str">
        <f t="shared" si="28"/>
        <v>Posgrado</v>
      </c>
      <c r="L868" s="91" t="s">
        <v>386</v>
      </c>
    </row>
    <row r="869" spans="3:12" ht="15.75" thickBot="1">
      <c r="C869" s="130" t="s">
        <v>474</v>
      </c>
      <c r="D869" s="192"/>
      <c r="E869" s="145">
        <v>12</v>
      </c>
      <c r="F869" s="253">
        <f>HLOOKUP($C869,$BZ$2:$CM$3,2,0)</f>
        <v>29777.99</v>
      </c>
      <c r="G869" s="106">
        <f>D869*E869*F869</f>
        <v>0</v>
      </c>
      <c r="H869" s="159"/>
      <c r="I869" s="107" t="s">
        <v>484</v>
      </c>
      <c r="J869" s="107" t="str">
        <f>VLOOKUP(I869,Presupuesto!$B$11:$C$565,2,0)</f>
        <v>SUELDOS Y SALARIOS PERMANENTES</v>
      </c>
      <c r="K869" s="91" t="str">
        <f t="shared" si="28"/>
        <v>Posgrado</v>
      </c>
      <c r="L869" s="91" t="s">
        <v>386</v>
      </c>
    </row>
    <row r="870" spans="3:12">
      <c r="C870" s="164" t="s">
        <v>58</v>
      </c>
      <c r="D870" s="156"/>
      <c r="E870" s="147">
        <v>0</v>
      </c>
      <c r="F870" s="93">
        <f>IF(E869=0,"",(G869/E869)/12*E869)</f>
        <v>0</v>
      </c>
      <c r="G870" s="90">
        <f>F870</f>
        <v>0</v>
      </c>
      <c r="H870" s="157"/>
      <c r="I870" s="109" t="s">
        <v>504</v>
      </c>
      <c r="J870" s="109" t="str">
        <f>VLOOKUP(I870,Presupuesto!$B$11:$C$565,2,0)</f>
        <v>AGUINALDO Y DECIMO CUARTO MES</v>
      </c>
      <c r="K870" s="91" t="str">
        <f t="shared" si="28"/>
        <v>Posgrado</v>
      </c>
      <c r="L870" s="91" t="s">
        <v>386</v>
      </c>
    </row>
    <row r="871" spans="3:12" ht="15.75" thickBot="1">
      <c r="C871" s="165" t="s">
        <v>59</v>
      </c>
      <c r="D871" s="156"/>
      <c r="E871" s="147">
        <v>0</v>
      </c>
      <c r="F871" s="110">
        <f>IF(E869&lt;6,"",((E869-6)/12)*(G869/E869))</f>
        <v>0</v>
      </c>
      <c r="G871" s="90">
        <f>F871</f>
        <v>0</v>
      </c>
      <c r="H871" s="157"/>
      <c r="I871" s="94" t="s">
        <v>507</v>
      </c>
      <c r="J871" s="94" t="str">
        <f>VLOOKUP(I871,Presupuesto!$B$11:$C$565,2,0)</f>
        <v>DECIMOCUARTO MES</v>
      </c>
      <c r="K871" s="91" t="str">
        <f t="shared" si="28"/>
        <v>Posgrado</v>
      </c>
      <c r="L871" s="91" t="s">
        <v>386</v>
      </c>
    </row>
    <row r="872" spans="3:12" ht="15.75" thickBot="1">
      <c r="C872" s="130" t="s">
        <v>475</v>
      </c>
      <c r="D872" s="192"/>
      <c r="E872" s="145">
        <v>12</v>
      </c>
      <c r="F872" s="253">
        <f>HLOOKUP($C872,$BZ$2:$CM$3,2,0)</f>
        <v>27792.79</v>
      </c>
      <c r="G872" s="106">
        <f>D872*E872*F872</f>
        <v>0</v>
      </c>
      <c r="H872" s="159"/>
      <c r="I872" s="107" t="s">
        <v>484</v>
      </c>
      <c r="J872" s="107" t="str">
        <f>VLOOKUP(I872,Presupuesto!$B$11:$C$565,2,0)</f>
        <v>SUELDOS Y SALARIOS PERMANENTES</v>
      </c>
      <c r="K872" s="91" t="str">
        <f t="shared" si="28"/>
        <v>Posgrado</v>
      </c>
      <c r="L872" s="91" t="s">
        <v>386</v>
      </c>
    </row>
    <row r="873" spans="3:12">
      <c r="C873" s="164" t="s">
        <v>58</v>
      </c>
      <c r="D873" s="156"/>
      <c r="E873" s="147">
        <v>0</v>
      </c>
      <c r="F873" s="93">
        <f>IF(E872=0,"",(G872/E872)/12*E872)</f>
        <v>0</v>
      </c>
      <c r="G873" s="90">
        <f>F873</f>
        <v>0</v>
      </c>
      <c r="H873" s="157"/>
      <c r="I873" s="109" t="s">
        <v>504</v>
      </c>
      <c r="J873" s="109" t="str">
        <f>VLOOKUP(I873,Presupuesto!$B$11:$C$565,2,0)</f>
        <v>AGUINALDO Y DECIMO CUARTO MES</v>
      </c>
      <c r="K873" s="91" t="str">
        <f t="shared" si="28"/>
        <v>Posgrado</v>
      </c>
      <c r="L873" s="91" t="s">
        <v>386</v>
      </c>
    </row>
    <row r="874" spans="3:12" ht="15.75" thickBot="1">
      <c r="C874" s="165" t="s">
        <v>59</v>
      </c>
      <c r="D874" s="156"/>
      <c r="E874" s="147">
        <v>0</v>
      </c>
      <c r="F874" s="110">
        <f>IF(E872&lt;6,"",((E872-6)/12)*(G872/E872))</f>
        <v>0</v>
      </c>
      <c r="G874" s="90">
        <f>F874</f>
        <v>0</v>
      </c>
      <c r="H874" s="157"/>
      <c r="I874" s="94" t="s">
        <v>507</v>
      </c>
      <c r="J874" s="94" t="str">
        <f>VLOOKUP(I874,Presupuesto!$B$11:$C$565,2,0)</f>
        <v>DECIMOCUARTO MES</v>
      </c>
      <c r="K874" s="91" t="str">
        <f t="shared" si="28"/>
        <v>Posgrado</v>
      </c>
      <c r="L874" s="91" t="s">
        <v>386</v>
      </c>
    </row>
    <row r="875" spans="3:12" ht="15.75" thickBot="1">
      <c r="C875" s="130" t="s">
        <v>476</v>
      </c>
      <c r="D875" s="192"/>
      <c r="E875" s="145">
        <v>12</v>
      </c>
      <c r="F875" s="253">
        <f>HLOOKUP($C875,$BZ$2:$CM$3,2,0)</f>
        <v>18859.39</v>
      </c>
      <c r="G875" s="106">
        <f>D875*E875*F875</f>
        <v>0</v>
      </c>
      <c r="H875" s="159"/>
      <c r="I875" s="107" t="s">
        <v>484</v>
      </c>
      <c r="J875" s="107" t="str">
        <f>VLOOKUP(I875,Presupuesto!$B$11:$C$565,2,0)</f>
        <v>SUELDOS Y SALARIOS PERMANENTES</v>
      </c>
      <c r="K875" s="91" t="str">
        <f t="shared" si="28"/>
        <v>Posgrado</v>
      </c>
      <c r="L875" s="91" t="s">
        <v>386</v>
      </c>
    </row>
    <row r="876" spans="3:12">
      <c r="C876" s="164" t="s">
        <v>58</v>
      </c>
      <c r="D876" s="156"/>
      <c r="E876" s="147">
        <v>0</v>
      </c>
      <c r="F876" s="93">
        <f>IF(E875=0,"",(G875/E875)/12*E875)</f>
        <v>0</v>
      </c>
      <c r="G876" s="90">
        <f>F876</f>
        <v>0</v>
      </c>
      <c r="H876" s="157"/>
      <c r="I876" s="109" t="s">
        <v>504</v>
      </c>
      <c r="J876" s="109" t="str">
        <f>VLOOKUP(I876,Presupuesto!$B$11:$C$565,2,0)</f>
        <v>AGUINALDO Y DECIMO CUARTO MES</v>
      </c>
      <c r="K876" s="91" t="str">
        <f t="shared" si="28"/>
        <v>Posgrado</v>
      </c>
      <c r="L876" s="91" t="s">
        <v>386</v>
      </c>
    </row>
    <row r="877" spans="3:12" ht="15.75" thickBot="1">
      <c r="C877" s="165" t="s">
        <v>59</v>
      </c>
      <c r="D877" s="156"/>
      <c r="E877" s="147">
        <v>0</v>
      </c>
      <c r="F877" s="110">
        <f>IF(E875&lt;6,"",((E875-6)/12)*(G875/E875))</f>
        <v>0</v>
      </c>
      <c r="G877" s="90">
        <f>F877</f>
        <v>0</v>
      </c>
      <c r="H877" s="157"/>
      <c r="I877" s="94" t="s">
        <v>507</v>
      </c>
      <c r="J877" s="94" t="str">
        <f>VLOOKUP(I877,Presupuesto!$B$11:$C$565,2,0)</f>
        <v>DECIMOCUARTO MES</v>
      </c>
      <c r="K877" s="91" t="str">
        <f t="shared" si="28"/>
        <v>Posgrado</v>
      </c>
      <c r="L877" s="91" t="s">
        <v>386</v>
      </c>
    </row>
    <row r="878" spans="3:12" ht="15.75" thickBot="1">
      <c r="C878" s="130" t="s">
        <v>477</v>
      </c>
      <c r="D878" s="192"/>
      <c r="E878" s="145">
        <v>12</v>
      </c>
      <c r="F878" s="253">
        <f>HLOOKUP($C878,$BZ$2:$CM$3,2,0)</f>
        <v>17866.8</v>
      </c>
      <c r="G878" s="106">
        <f>D878*E878*F878</f>
        <v>0</v>
      </c>
      <c r="H878" s="159"/>
      <c r="I878" s="107" t="s">
        <v>484</v>
      </c>
      <c r="J878" s="107" t="str">
        <f>VLOOKUP(I878,Presupuesto!$B$11:$C$565,2,0)</f>
        <v>SUELDOS Y SALARIOS PERMANENTES</v>
      </c>
      <c r="K878" s="91" t="str">
        <f t="shared" si="28"/>
        <v>Posgrado</v>
      </c>
      <c r="L878" s="91" t="s">
        <v>386</v>
      </c>
    </row>
    <row r="879" spans="3:12">
      <c r="C879" s="164" t="s">
        <v>58</v>
      </c>
      <c r="D879" s="156"/>
      <c r="E879" s="147">
        <v>0</v>
      </c>
      <c r="F879" s="93">
        <f>IF(E878=0,"",(G878/E878)/12*E878)</f>
        <v>0</v>
      </c>
      <c r="G879" s="90">
        <f>F879</f>
        <v>0</v>
      </c>
      <c r="H879" s="157"/>
      <c r="I879" s="109" t="s">
        <v>504</v>
      </c>
      <c r="J879" s="109" t="str">
        <f>VLOOKUP(I879,Presupuesto!$B$11:$C$565,2,0)</f>
        <v>AGUINALDO Y DECIMO CUARTO MES</v>
      </c>
      <c r="K879" s="91" t="str">
        <f t="shared" si="28"/>
        <v>Posgrado</v>
      </c>
      <c r="L879" s="91" t="s">
        <v>386</v>
      </c>
    </row>
    <row r="880" spans="3:12" ht="15.75" thickBot="1">
      <c r="C880" s="165" t="s">
        <v>59</v>
      </c>
      <c r="D880" s="156"/>
      <c r="E880" s="147">
        <v>0</v>
      </c>
      <c r="F880" s="110">
        <f>IF(E878&lt;6,"",((E878-6)/12)*(G878/E878))</f>
        <v>0</v>
      </c>
      <c r="G880" s="90">
        <f>F880</f>
        <v>0</v>
      </c>
      <c r="H880" s="157"/>
      <c r="I880" s="94" t="s">
        <v>507</v>
      </c>
      <c r="J880" s="94" t="str">
        <f>VLOOKUP(I880,Presupuesto!$B$11:$C$565,2,0)</f>
        <v>DECIMOCUARTO MES</v>
      </c>
      <c r="K880" s="91" t="str">
        <f t="shared" si="28"/>
        <v>Posgrado</v>
      </c>
      <c r="L880" s="91" t="s">
        <v>386</v>
      </c>
    </row>
    <row r="881" spans="3:12" ht="15.75" thickBot="1">
      <c r="C881" s="130" t="s">
        <v>478</v>
      </c>
      <c r="D881" s="192"/>
      <c r="E881" s="145">
        <v>12</v>
      </c>
      <c r="F881" s="253">
        <f>HLOOKUP($C881,$BZ$2:$CM$3,2,0)</f>
        <v>13896.4</v>
      </c>
      <c r="G881" s="106">
        <f>D881*E881*F881</f>
        <v>0</v>
      </c>
      <c r="H881" s="159"/>
      <c r="I881" s="107" t="s">
        <v>484</v>
      </c>
      <c r="J881" s="107" t="str">
        <f>VLOOKUP(I881,Presupuesto!$B$11:$C$565,2,0)</f>
        <v>SUELDOS Y SALARIOS PERMANENTES</v>
      </c>
      <c r="K881" s="91" t="str">
        <f t="shared" si="28"/>
        <v>Posgrado</v>
      </c>
      <c r="L881" s="91" t="s">
        <v>386</v>
      </c>
    </row>
    <row r="882" spans="3:12">
      <c r="C882" s="164" t="s">
        <v>58</v>
      </c>
      <c r="D882" s="156"/>
      <c r="E882" s="147">
        <v>0</v>
      </c>
      <c r="F882" s="93">
        <f>IF(E881=0,"",(G881/E881)/12*E881)</f>
        <v>0</v>
      </c>
      <c r="G882" s="90">
        <f>F882</f>
        <v>0</v>
      </c>
      <c r="H882" s="157"/>
      <c r="I882" s="109" t="s">
        <v>504</v>
      </c>
      <c r="J882" s="109" t="str">
        <f>VLOOKUP(I882,Presupuesto!$B$11:$C$565,2,0)</f>
        <v>AGUINALDO Y DECIMO CUARTO MES</v>
      </c>
      <c r="K882" s="91" t="str">
        <f t="shared" si="28"/>
        <v>Posgrado</v>
      </c>
      <c r="L882" s="91" t="s">
        <v>386</v>
      </c>
    </row>
    <row r="883" spans="3:12" ht="15.75" thickBot="1">
      <c r="C883" s="165" t="s">
        <v>59</v>
      </c>
      <c r="D883" s="156"/>
      <c r="E883" s="147">
        <v>0</v>
      </c>
      <c r="F883" s="110">
        <f>IF(E881&lt;6,"",((E881-6)/12)*(G881/E881))</f>
        <v>0</v>
      </c>
      <c r="G883" s="90">
        <f>F883</f>
        <v>0</v>
      </c>
      <c r="H883" s="157"/>
      <c r="I883" s="94" t="s">
        <v>507</v>
      </c>
      <c r="J883" s="94" t="str">
        <f>VLOOKUP(I883,Presupuesto!$B$11:$C$565,2,0)</f>
        <v>DECIMOCUARTO MES</v>
      </c>
      <c r="K883" s="91" t="str">
        <f t="shared" si="28"/>
        <v>Posgrado</v>
      </c>
      <c r="L883" s="91" t="s">
        <v>386</v>
      </c>
    </row>
    <row r="884" spans="3:12" ht="15.75" thickBot="1">
      <c r="C884" s="130" t="s">
        <v>479</v>
      </c>
      <c r="D884" s="192"/>
      <c r="E884" s="145">
        <v>12</v>
      </c>
      <c r="F884" s="253">
        <f>HLOOKUP($C884,$BZ$2:$CM$3,2,0)</f>
        <v>15004.09</v>
      </c>
      <c r="G884" s="106">
        <f>D884*E884*F884</f>
        <v>0</v>
      </c>
      <c r="H884" s="159"/>
      <c r="I884" s="107" t="s">
        <v>484</v>
      </c>
      <c r="J884" s="107" t="str">
        <f>VLOOKUP(I884,Presupuesto!$B$11:$C$565,2,0)</f>
        <v>SUELDOS Y SALARIOS PERMANENTES</v>
      </c>
      <c r="K884" s="91" t="str">
        <f t="shared" si="28"/>
        <v>Posgrado</v>
      </c>
      <c r="L884" s="91" t="s">
        <v>386</v>
      </c>
    </row>
    <row r="885" spans="3:12">
      <c r="C885" s="164" t="s">
        <v>58</v>
      </c>
      <c r="D885" s="156"/>
      <c r="E885" s="147">
        <v>0</v>
      </c>
      <c r="F885" s="93">
        <f>IF(E884=0,"",(G884/E884)/12*E884)</f>
        <v>0</v>
      </c>
      <c r="G885" s="90">
        <f>F885</f>
        <v>0</v>
      </c>
      <c r="H885" s="157"/>
      <c r="I885" s="109" t="s">
        <v>504</v>
      </c>
      <c r="J885" s="109" t="str">
        <f>VLOOKUP(I885,Presupuesto!$B$11:$C$565,2,0)</f>
        <v>AGUINALDO Y DECIMO CUARTO MES</v>
      </c>
      <c r="K885" s="91" t="str">
        <f t="shared" si="28"/>
        <v>Posgrado</v>
      </c>
      <c r="L885" s="91" t="s">
        <v>386</v>
      </c>
    </row>
    <row r="886" spans="3:12" ht="15.75" thickBot="1">
      <c r="C886" s="165" t="s">
        <v>59</v>
      </c>
      <c r="D886" s="156"/>
      <c r="E886" s="147">
        <v>0</v>
      </c>
      <c r="F886" s="110">
        <f>IF(E884&lt;6,"",((E884-6)/12)*(G884/E884))</f>
        <v>0</v>
      </c>
      <c r="G886" s="90">
        <f>F886</f>
        <v>0</v>
      </c>
      <c r="H886" s="157"/>
      <c r="I886" s="94" t="s">
        <v>507</v>
      </c>
      <c r="J886" s="94" t="str">
        <f>VLOOKUP(I886,Presupuesto!$B$11:$C$565,2,0)</f>
        <v>DECIMOCUARTO MES</v>
      </c>
      <c r="K886" s="91" t="str">
        <f t="shared" si="28"/>
        <v>Posgrado</v>
      </c>
      <c r="L886" s="91" t="s">
        <v>386</v>
      </c>
    </row>
    <row r="887" spans="3:12" ht="15.75" thickBot="1">
      <c r="C887" s="130" t="s">
        <v>480</v>
      </c>
      <c r="D887" s="192"/>
      <c r="E887" s="145">
        <v>12</v>
      </c>
      <c r="F887" s="253">
        <f>HLOOKUP($C887,$BZ$2:$CM$3,2,0)</f>
        <v>13238.9</v>
      </c>
      <c r="G887" s="106">
        <f>D887*E887*F887</f>
        <v>0</v>
      </c>
      <c r="H887" s="159"/>
      <c r="I887" s="107" t="s">
        <v>484</v>
      </c>
      <c r="J887" s="107" t="str">
        <f>VLOOKUP(I887,Presupuesto!$B$11:$C$565,2,0)</f>
        <v>SUELDOS Y SALARIOS PERMANENTES</v>
      </c>
      <c r="K887" s="91" t="str">
        <f t="shared" si="28"/>
        <v>Posgrado</v>
      </c>
      <c r="L887" s="91" t="s">
        <v>386</v>
      </c>
    </row>
    <row r="888" spans="3:12">
      <c r="C888" s="164" t="s">
        <v>58</v>
      </c>
      <c r="D888" s="156"/>
      <c r="E888" s="147">
        <v>0</v>
      </c>
      <c r="F888" s="93">
        <f>IF(E887=0,"",(G887/E887)/12*E887)</f>
        <v>0</v>
      </c>
      <c r="G888" s="90">
        <f>F888</f>
        <v>0</v>
      </c>
      <c r="H888" s="157"/>
      <c r="I888" s="109" t="s">
        <v>504</v>
      </c>
      <c r="J888" s="109" t="str">
        <f>VLOOKUP(I888,Presupuesto!$B$11:$C$565,2,0)</f>
        <v>AGUINALDO Y DECIMO CUARTO MES</v>
      </c>
      <c r="K888" s="91" t="str">
        <f t="shared" si="28"/>
        <v>Posgrado</v>
      </c>
      <c r="L888" s="91" t="s">
        <v>386</v>
      </c>
    </row>
    <row r="889" spans="3:12" ht="15.75" thickBot="1">
      <c r="C889" s="165" t="s">
        <v>59</v>
      </c>
      <c r="D889" s="156"/>
      <c r="E889" s="147">
        <v>0</v>
      </c>
      <c r="F889" s="110">
        <f>IF(E887&lt;6,"",((E887-6)/12)*(G887/E887))</f>
        <v>0</v>
      </c>
      <c r="G889" s="90">
        <f>F889</f>
        <v>0</v>
      </c>
      <c r="H889" s="157"/>
      <c r="I889" s="94" t="s">
        <v>507</v>
      </c>
      <c r="J889" s="94" t="str">
        <f>VLOOKUP(I889,Presupuesto!$B$11:$C$565,2,0)</f>
        <v>DECIMOCUARTO MES</v>
      </c>
      <c r="K889" s="91" t="str">
        <f t="shared" si="28"/>
        <v>Posgrado</v>
      </c>
      <c r="L889" s="91" t="s">
        <v>386</v>
      </c>
    </row>
    <row r="890" spans="3:12" ht="15.75" thickBot="1">
      <c r="C890" s="130" t="s">
        <v>481</v>
      </c>
      <c r="D890" s="192"/>
      <c r="E890" s="145">
        <v>12</v>
      </c>
      <c r="F890" s="253">
        <f>HLOOKUP($C890,$BZ$2:$CM$3,2,0)</f>
        <v>12356.31</v>
      </c>
      <c r="G890" s="106">
        <f>D890*E890*F890</f>
        <v>0</v>
      </c>
      <c r="H890" s="159"/>
      <c r="I890" s="107" t="s">
        <v>484</v>
      </c>
      <c r="J890" s="107" t="str">
        <f>VLOOKUP(I890,Presupuesto!$B$11:$C$565,2,0)</f>
        <v>SUELDOS Y SALARIOS PERMANENTES</v>
      </c>
      <c r="K890" s="91" t="str">
        <f t="shared" ref="K890:K907" si="29">$K$857</f>
        <v>Posgrado</v>
      </c>
      <c r="L890" s="91" t="s">
        <v>386</v>
      </c>
    </row>
    <row r="891" spans="3:12">
      <c r="C891" s="164" t="s">
        <v>58</v>
      </c>
      <c r="D891" s="156"/>
      <c r="E891" s="147">
        <v>0</v>
      </c>
      <c r="F891" s="93">
        <f>IF(E890=0,"",(G890/E890)/12*E890)</f>
        <v>0</v>
      </c>
      <c r="G891" s="90">
        <f>F891</f>
        <v>0</v>
      </c>
      <c r="H891" s="157"/>
      <c r="I891" s="109" t="s">
        <v>504</v>
      </c>
      <c r="J891" s="109" t="str">
        <f>VLOOKUP(I891,Presupuesto!$B$11:$C$565,2,0)</f>
        <v>AGUINALDO Y DECIMO CUARTO MES</v>
      </c>
      <c r="K891" s="91" t="str">
        <f t="shared" si="29"/>
        <v>Posgrado</v>
      </c>
      <c r="L891" s="91" t="s">
        <v>386</v>
      </c>
    </row>
    <row r="892" spans="3:12" ht="15.75" thickBot="1">
      <c r="C892" s="165" t="s">
        <v>59</v>
      </c>
      <c r="D892" s="156"/>
      <c r="E892" s="147">
        <v>0</v>
      </c>
      <c r="F892" s="110">
        <f>IF(E890&lt;6,"",((E890-6)/12)*(G890/E890))</f>
        <v>0</v>
      </c>
      <c r="G892" s="90">
        <f>F892</f>
        <v>0</v>
      </c>
      <c r="H892" s="157"/>
      <c r="I892" s="94" t="s">
        <v>507</v>
      </c>
      <c r="J892" s="94" t="str">
        <f>VLOOKUP(I892,Presupuesto!$B$11:$C$565,2,0)</f>
        <v>DECIMOCUARTO MES</v>
      </c>
      <c r="K892" s="91" t="str">
        <f t="shared" si="29"/>
        <v>Posgrado</v>
      </c>
      <c r="L892" s="91" t="s">
        <v>386</v>
      </c>
    </row>
    <row r="893" spans="3:12" ht="15.75" thickBot="1">
      <c r="C893" s="130" t="s">
        <v>482</v>
      </c>
      <c r="D893" s="192"/>
      <c r="E893" s="145">
        <v>12</v>
      </c>
      <c r="F893" s="253">
        <f>HLOOKUP($C893,$BZ$2:$CM$3,2,0)</f>
        <v>463.22</v>
      </c>
      <c r="G893" s="106">
        <f>D893*E893*F893</f>
        <v>0</v>
      </c>
      <c r="H893" s="159"/>
      <c r="I893" s="107" t="s">
        <v>484</v>
      </c>
      <c r="J893" s="107" t="str">
        <f>VLOOKUP(I893,Presupuesto!$B$11:$C$565,2,0)</f>
        <v>SUELDOS Y SALARIOS PERMANENTES</v>
      </c>
      <c r="K893" s="91" t="str">
        <f t="shared" si="29"/>
        <v>Posgrado</v>
      </c>
      <c r="L893" s="91" t="s">
        <v>386</v>
      </c>
    </row>
    <row r="894" spans="3:12">
      <c r="C894" s="164" t="s">
        <v>58</v>
      </c>
      <c r="D894" s="156"/>
      <c r="E894" s="147">
        <v>0</v>
      </c>
      <c r="F894" s="93">
        <f>IF(E893=0,"",(G893/E893)/12*E893)</f>
        <v>0</v>
      </c>
      <c r="G894" s="90">
        <f>F894</f>
        <v>0</v>
      </c>
      <c r="H894" s="157"/>
      <c r="I894" s="109" t="s">
        <v>504</v>
      </c>
      <c r="J894" s="109" t="str">
        <f>VLOOKUP(I894,Presupuesto!$B$11:$C$565,2,0)</f>
        <v>AGUINALDO Y DECIMO CUARTO MES</v>
      </c>
      <c r="K894" s="91" t="str">
        <f t="shared" si="29"/>
        <v>Posgrado</v>
      </c>
      <c r="L894" s="91" t="s">
        <v>386</v>
      </c>
    </row>
    <row r="895" spans="3:12" ht="15.75" thickBot="1">
      <c r="C895" s="165" t="s">
        <v>59</v>
      </c>
      <c r="D895" s="156"/>
      <c r="E895" s="147">
        <v>0</v>
      </c>
      <c r="F895" s="110">
        <f>IF(E893&lt;6,"",((E893-6)/12)*(G893/E893))</f>
        <v>0</v>
      </c>
      <c r="G895" s="90">
        <f>F895</f>
        <v>0</v>
      </c>
      <c r="H895" s="157"/>
      <c r="I895" s="94" t="s">
        <v>507</v>
      </c>
      <c r="J895" s="94" t="str">
        <f>VLOOKUP(I895,Presupuesto!$B$11:$C$565,2,0)</f>
        <v>DECIMOCUARTO MES</v>
      </c>
      <c r="K895" s="91" t="str">
        <f t="shared" si="29"/>
        <v>Posgrado</v>
      </c>
      <c r="L895" s="91" t="s">
        <v>386</v>
      </c>
    </row>
    <row r="896" spans="3:12" ht="15.75" thickBot="1">
      <c r="C896" s="130" t="s">
        <v>483</v>
      </c>
      <c r="D896" s="192"/>
      <c r="E896" s="145">
        <v>12</v>
      </c>
      <c r="F896" s="253">
        <f>HLOOKUP($C896,$BZ$2:$CM$3,2,0)</f>
        <v>2007.3</v>
      </c>
      <c r="G896" s="106">
        <f>D896*E896*F896</f>
        <v>0</v>
      </c>
      <c r="H896" s="159"/>
      <c r="I896" s="107" t="s">
        <v>484</v>
      </c>
      <c r="J896" s="107" t="str">
        <f>VLOOKUP(I896,Presupuesto!$B$11:$C$565,2,0)</f>
        <v>SUELDOS Y SALARIOS PERMANENTES</v>
      </c>
      <c r="K896" s="91" t="str">
        <f t="shared" si="29"/>
        <v>Posgrado</v>
      </c>
      <c r="L896" s="91" t="s">
        <v>386</v>
      </c>
    </row>
    <row r="897" spans="3:12">
      <c r="C897" s="164" t="s">
        <v>58</v>
      </c>
      <c r="D897" s="156"/>
      <c r="E897" s="147">
        <v>0</v>
      </c>
      <c r="F897" s="93">
        <f>IF(E896=0,"",(G896/E896)/12*E896)</f>
        <v>0</v>
      </c>
      <c r="G897" s="90">
        <f>F897</f>
        <v>0</v>
      </c>
      <c r="H897" s="157"/>
      <c r="I897" s="109" t="s">
        <v>504</v>
      </c>
      <c r="J897" s="109" t="str">
        <f>VLOOKUP(I897,Presupuesto!$B$11:$C$565,2,0)</f>
        <v>AGUINALDO Y DECIMO CUARTO MES</v>
      </c>
      <c r="K897" s="91" t="str">
        <f t="shared" si="29"/>
        <v>Posgrado</v>
      </c>
      <c r="L897" s="91" t="s">
        <v>386</v>
      </c>
    </row>
    <row r="898" spans="3:12" ht="15.75" thickBot="1">
      <c r="C898" s="165" t="s">
        <v>59</v>
      </c>
      <c r="D898" s="156"/>
      <c r="E898" s="147">
        <v>0</v>
      </c>
      <c r="F898" s="110">
        <f>IF(E896&lt;6,"",((E896-6)/12)*(G896/E896))</f>
        <v>0</v>
      </c>
      <c r="G898" s="90">
        <f>F898</f>
        <v>0</v>
      </c>
      <c r="H898" s="157"/>
      <c r="I898" s="94" t="s">
        <v>507</v>
      </c>
      <c r="J898" s="94" t="str">
        <f>VLOOKUP(I898,Presupuesto!$B$11:$C$565,2,0)</f>
        <v>DECIMOCUARTO MES</v>
      </c>
      <c r="K898" s="91" t="str">
        <f t="shared" si="29"/>
        <v>Posgrado</v>
      </c>
      <c r="L898" s="91" t="s">
        <v>386</v>
      </c>
    </row>
    <row r="899" spans="3:12" ht="15.75" thickBot="1">
      <c r="C899" s="133" t="s">
        <v>83</v>
      </c>
      <c r="D899" s="192"/>
      <c r="E899" s="145">
        <v>12</v>
      </c>
      <c r="F899" s="132">
        <v>30000</v>
      </c>
      <c r="G899" s="106">
        <f>D899*E899*F899</f>
        <v>0</v>
      </c>
      <c r="H899" s="159"/>
      <c r="I899" s="107" t="s">
        <v>552</v>
      </c>
      <c r="J899" s="107" t="str">
        <f>VLOOKUP(I899,Presupuesto!$B$11:$C$565,2,0)</f>
        <v>CONTRATOS ESPECIALES</v>
      </c>
      <c r="K899" s="91" t="str">
        <f t="shared" si="29"/>
        <v>Posgrado</v>
      </c>
      <c r="L899" s="91" t="s">
        <v>386</v>
      </c>
    </row>
    <row r="900" spans="3:12">
      <c r="C900" s="164" t="s">
        <v>58</v>
      </c>
      <c r="D900" s="156"/>
      <c r="E900" s="147">
        <v>0</v>
      </c>
      <c r="F900" s="110">
        <f>IF(E899=0,"",(G899/E899)/12*E899)</f>
        <v>0</v>
      </c>
      <c r="G900" s="90">
        <f>F900</f>
        <v>0</v>
      </c>
      <c r="H900" s="157"/>
      <c r="I900" s="94" t="s">
        <v>552</v>
      </c>
      <c r="J900" s="94" t="str">
        <f>VLOOKUP(I900,Presupuesto!$B$11:$C$565,2,0)</f>
        <v>CONTRATOS ESPECIALES</v>
      </c>
      <c r="K900" s="91" t="str">
        <f t="shared" si="29"/>
        <v>Posgrado</v>
      </c>
      <c r="L900" s="91" t="s">
        <v>385</v>
      </c>
    </row>
    <row r="901" spans="3:12" ht="15.75" thickBot="1">
      <c r="C901" s="165" t="s">
        <v>59</v>
      </c>
      <c r="D901" s="156"/>
      <c r="E901" s="147">
        <v>0</v>
      </c>
      <c r="F901" s="93">
        <f>IF(E899&lt;6,"",((E899-6)/12)*(G899/E899))</f>
        <v>0</v>
      </c>
      <c r="G901" s="90">
        <f>F901</f>
        <v>0</v>
      </c>
      <c r="H901" s="157"/>
      <c r="I901" s="94" t="s">
        <v>552</v>
      </c>
      <c r="J901" s="94" t="str">
        <f>VLOOKUP(I901,Presupuesto!$B$11:$C$565,2,0)</f>
        <v>CONTRATOS ESPECIALES</v>
      </c>
      <c r="K901" s="91" t="str">
        <f t="shared" si="29"/>
        <v>Posgrado</v>
      </c>
      <c r="L901" s="91" t="s">
        <v>390</v>
      </c>
    </row>
    <row r="902" spans="3:12" ht="15.75" thickBot="1">
      <c r="C902" s="133" t="s">
        <v>60</v>
      </c>
      <c r="D902" s="192"/>
      <c r="E902" s="145">
        <v>12</v>
      </c>
      <c r="F902" s="111">
        <v>30000</v>
      </c>
      <c r="G902" s="106">
        <f>D902*E902*F902</f>
        <v>0</v>
      </c>
      <c r="H902" s="159"/>
      <c r="I902" s="107" t="s">
        <v>693</v>
      </c>
      <c r="J902" s="107" t="str">
        <f>VLOOKUP(I902,Presupuesto!$B$11:$C$565,2,0)</f>
        <v>OTROS SERVICIOS TECNICOS Y PROFESIONALES</v>
      </c>
      <c r="K902" s="91" t="str">
        <f t="shared" si="29"/>
        <v>Posgrado</v>
      </c>
      <c r="L902" s="91" t="s">
        <v>385</v>
      </c>
    </row>
    <row r="903" spans="3:12">
      <c r="C903" s="164" t="s">
        <v>58</v>
      </c>
      <c r="D903" s="156"/>
      <c r="E903" s="147">
        <v>0</v>
      </c>
      <c r="F903" s="93">
        <v>0</v>
      </c>
      <c r="G903" s="90">
        <f>F903</f>
        <v>0</v>
      </c>
      <c r="H903" s="157"/>
      <c r="I903" s="94" t="s">
        <v>693</v>
      </c>
      <c r="J903" s="94" t="str">
        <f>VLOOKUP(I903,Presupuesto!$B$11:$C$565,2,0)</f>
        <v>OTROS SERVICIOS TECNICOS Y PROFESIONALES</v>
      </c>
      <c r="K903" s="91" t="str">
        <f t="shared" si="29"/>
        <v>Posgrado</v>
      </c>
      <c r="L903" s="91" t="s">
        <v>385</v>
      </c>
    </row>
    <row r="904" spans="3:12" ht="15.75" thickBot="1">
      <c r="C904" s="165" t="s">
        <v>59</v>
      </c>
      <c r="D904" s="156"/>
      <c r="E904" s="147">
        <v>0</v>
      </c>
      <c r="F904" s="93">
        <v>0</v>
      </c>
      <c r="G904" s="90">
        <f>F904</f>
        <v>0</v>
      </c>
      <c r="H904" s="157"/>
      <c r="I904" s="94" t="s">
        <v>693</v>
      </c>
      <c r="J904" s="94" t="str">
        <f>VLOOKUP(I904,Presupuesto!$B$11:$C$565,2,0)</f>
        <v>OTROS SERVICIOS TECNICOS Y PROFESIONALES</v>
      </c>
      <c r="K904" s="91" t="str">
        <f t="shared" si="29"/>
        <v>Posgrado</v>
      </c>
      <c r="L904" s="91" t="s">
        <v>385</v>
      </c>
    </row>
    <row r="905" spans="3:12" ht="15.75" thickBot="1">
      <c r="C905" s="133" t="s">
        <v>61</v>
      </c>
      <c r="D905" s="192"/>
      <c r="E905" s="145">
        <v>12</v>
      </c>
      <c r="F905" s="111">
        <v>30000</v>
      </c>
      <c r="G905" s="106">
        <f>D905*E905*F905</f>
        <v>0</v>
      </c>
      <c r="H905" s="159"/>
      <c r="I905" s="107" t="s">
        <v>484</v>
      </c>
      <c r="J905" s="107" t="str">
        <f>VLOOKUP(I905,Presupuesto!$B$11:$C$565,2,0)</f>
        <v>SUELDOS Y SALARIOS PERMANENTES</v>
      </c>
      <c r="K905" s="91" t="str">
        <f t="shared" si="29"/>
        <v>Posgrado</v>
      </c>
      <c r="L905" s="91" t="s">
        <v>385</v>
      </c>
    </row>
    <row r="906" spans="3:12">
      <c r="C906" s="164" t="s">
        <v>58</v>
      </c>
      <c r="D906" s="162"/>
      <c r="E906" s="124">
        <v>0</v>
      </c>
      <c r="F906" s="112">
        <f>IF(E905=0,"",(G905/E905)/12*E905)</f>
        <v>0</v>
      </c>
      <c r="G906" s="113">
        <f>F906</f>
        <v>0</v>
      </c>
      <c r="H906" s="157"/>
      <c r="I906" s="94" t="s">
        <v>504</v>
      </c>
      <c r="J906" s="94" t="str">
        <f>VLOOKUP(I906,Presupuesto!$B$11:$C$565,2,0)</f>
        <v>AGUINALDO Y DECIMO CUARTO MES</v>
      </c>
      <c r="K906" s="91" t="str">
        <f t="shared" si="29"/>
        <v>Posgrado</v>
      </c>
      <c r="L906" s="91" t="s">
        <v>385</v>
      </c>
    </row>
    <row r="907" spans="3:12" ht="15.75" thickBot="1">
      <c r="C907" s="166" t="s">
        <v>59</v>
      </c>
      <c r="D907" s="155"/>
      <c r="E907" s="125">
        <v>0</v>
      </c>
      <c r="F907" s="98">
        <f>IF(E905&lt;6,"",((E905-6)/12)*(G905/E905))</f>
        <v>0</v>
      </c>
      <c r="G907" s="98">
        <f>F907</f>
        <v>0</v>
      </c>
      <c r="H907" s="155"/>
      <c r="I907" s="99" t="s">
        <v>507</v>
      </c>
      <c r="J907" s="117" t="str">
        <f>VLOOKUP(I907,Presupuesto!$B$11:$C$565,2,0)</f>
        <v>DECIMOCUARTO MES</v>
      </c>
      <c r="K907" s="99" t="str">
        <f t="shared" si="29"/>
        <v>Posgrado</v>
      </c>
      <c r="L907" s="117" t="s">
        <v>385</v>
      </c>
    </row>
    <row r="909" spans="3:12" ht="15.75" thickBot="1"/>
    <row r="910" spans="3:12" ht="15.75" thickBot="1">
      <c r="C910" s="68" t="s">
        <v>43</v>
      </c>
      <c r="D910" s="30">
        <f>SUM(G917:G967)</f>
        <v>0</v>
      </c>
      <c r="E910" s="86"/>
      <c r="F910" s="86"/>
      <c r="G910" s="86"/>
      <c r="H910" s="70"/>
      <c r="I910" s="70"/>
      <c r="J910" s="70"/>
    </row>
    <row r="911" spans="3:12">
      <c r="D911" s="31"/>
      <c r="E911" s="86"/>
      <c r="F911" s="86"/>
      <c r="G911" s="86"/>
      <c r="H911" s="70"/>
      <c r="I911" s="70"/>
      <c r="J911" s="70"/>
    </row>
    <row r="912" spans="3:12">
      <c r="D912" s="31"/>
      <c r="E912" s="86"/>
      <c r="F912" s="86"/>
      <c r="G912" s="86"/>
      <c r="H912" s="70"/>
      <c r="I912" s="70"/>
      <c r="J912" s="70"/>
    </row>
    <row r="913" spans="3:12" ht="15.75">
      <c r="C913" s="195" t="s">
        <v>383</v>
      </c>
      <c r="D913" s="279"/>
      <c r="E913" s="86"/>
      <c r="F913" s="86"/>
      <c r="G913" s="86"/>
      <c r="H913" s="70"/>
      <c r="I913" s="70"/>
      <c r="J913" s="70"/>
    </row>
    <row r="914" spans="3:12" ht="18.75">
      <c r="C914" s="197" t="e">
        <f>IFERROR(VLOOKUP(D913,#REF!,2,FALSE),IFERROR(VLOOKUP(D913,'2. Investigación Científica'!$E:$F,2,FALSE),IFERROR(VLOOKUP(D913,#REF!,2,FALSE),IFERROR(VLOOKUP(D913,#REF!,2,FALSE),IFERROR(VLOOKUP(D913,#REF!,2,FALSE),IFERROR(VLOOKUP(D913,'11. Gestion Administrativa'!$E:$F,2,FALSE),IFERROR(VLOOKUP(D913,#REF!,2,FALSE),IFERROR(VLOOKUP(D913,#REF!,2,FALSE),IFERROR(VLOOKUP(D913,#REF!,2,FALSE),IFERROR(VLOOKUP(D913,#REF!,2,FALSE),IFERROR(VLOOKUP(D913,#REF!,2,FALSE),IFERROR(VLOOKUP(D913,#REF!,2,FALSE),IFERROR(VLOOKUP(D913,#REF!,2,FALSE),IFERROR(VLOOKUP(D913,#REF!,2,FALSE),IFERROR(VLOOKUP(D913,#REF!,2,FALSE),IFERROR(VLOOKUP(D913,#REF!,2,FALSE),VLOOKUP(D913,#REF!,2,0)))))))))))))))))</f>
        <v>#REF!</v>
      </c>
      <c r="D914" s="31"/>
      <c r="E914" s="86"/>
      <c r="F914" s="86"/>
      <c r="G914" s="86"/>
      <c r="H914" s="70"/>
      <c r="I914" s="70"/>
      <c r="J914" s="70"/>
    </row>
    <row r="915" spans="3:12" ht="15.75" thickBot="1">
      <c r="C915" s="170"/>
      <c r="D915" s="31"/>
      <c r="E915" s="86"/>
      <c r="F915" s="86"/>
      <c r="G915" s="86"/>
      <c r="H915" s="70"/>
      <c r="I915" s="70"/>
      <c r="J915" s="70"/>
      <c r="K915" s="146"/>
    </row>
    <row r="916" spans="3:12" ht="30.75" thickBot="1">
      <c r="C916" s="127" t="s">
        <v>44</v>
      </c>
      <c r="D916" s="131" t="s">
        <v>55</v>
      </c>
      <c r="E916" s="163" t="s">
        <v>56</v>
      </c>
      <c r="F916" s="131" t="s">
        <v>57</v>
      </c>
      <c r="G916" s="128" t="s">
        <v>27</v>
      </c>
      <c r="H916" s="126" t="s">
        <v>122</v>
      </c>
      <c r="I916" s="129" t="s">
        <v>46</v>
      </c>
      <c r="J916" s="129" t="s">
        <v>123</v>
      </c>
      <c r="K916" s="129" t="s">
        <v>401</v>
      </c>
      <c r="L916" s="129" t="s">
        <v>402</v>
      </c>
    </row>
    <row r="917" spans="3:12" ht="15.75" thickBot="1">
      <c r="C917" s="130" t="s">
        <v>470</v>
      </c>
      <c r="D917" s="192"/>
      <c r="E917" s="145">
        <v>12</v>
      </c>
      <c r="F917" s="253">
        <f>HLOOKUP($C917,$BZ$2:$CM$3,2,0)</f>
        <v>43674.39</v>
      </c>
      <c r="G917" s="106">
        <f>D917*E917*F917</f>
        <v>0</v>
      </c>
      <c r="H917" s="159"/>
      <c r="I917" s="107" t="s">
        <v>484</v>
      </c>
      <c r="J917" s="107" t="str">
        <f>VLOOKUP(I917,Presupuesto!$B$11:$C$565,2,0)</f>
        <v>SUELDOS Y SALARIOS PERMANENTES</v>
      </c>
      <c r="K917" s="205" t="s">
        <v>1365</v>
      </c>
      <c r="L917" s="91" t="s">
        <v>385</v>
      </c>
    </row>
    <row r="918" spans="3:12">
      <c r="C918" s="164" t="s">
        <v>58</v>
      </c>
      <c r="D918" s="156"/>
      <c r="E918" s="147">
        <v>0</v>
      </c>
      <c r="F918" s="93">
        <f>IF(E917=0,"",(G917/E917)/12*E917)</f>
        <v>0</v>
      </c>
      <c r="G918" s="90">
        <f>F918</f>
        <v>0</v>
      </c>
      <c r="H918" s="157"/>
      <c r="I918" s="109" t="s">
        <v>504</v>
      </c>
      <c r="J918" s="109" t="str">
        <f>VLOOKUP(I918,Presupuesto!$B$11:$C$565,2,0)</f>
        <v>AGUINALDO Y DECIMO CUARTO MES</v>
      </c>
      <c r="K918" s="91" t="str">
        <f t="shared" ref="K918:K949" si="30">$K$917</f>
        <v>Desarrollo del Sistema de Educación Superior</v>
      </c>
      <c r="L918" s="91" t="s">
        <v>403</v>
      </c>
    </row>
    <row r="919" spans="3:12" ht="15.75" thickBot="1">
      <c r="C919" s="165" t="s">
        <v>59</v>
      </c>
      <c r="D919" s="156"/>
      <c r="E919" s="147">
        <v>0</v>
      </c>
      <c r="F919" s="110">
        <f>IF(E917&lt;6,"",((E917-6)/12)*(G917/E917))</f>
        <v>0</v>
      </c>
      <c r="G919" s="90">
        <f>F919</f>
        <v>0</v>
      </c>
      <c r="H919" s="157"/>
      <c r="I919" s="94" t="s">
        <v>507</v>
      </c>
      <c r="J919" s="94" t="str">
        <f>VLOOKUP(I919,Presupuesto!$B$11:$C$565,2,0)</f>
        <v>DECIMOCUARTO MES</v>
      </c>
      <c r="K919" s="91" t="str">
        <f t="shared" si="30"/>
        <v>Desarrollo del Sistema de Educación Superior</v>
      </c>
      <c r="L919" s="91" t="s">
        <v>386</v>
      </c>
    </row>
    <row r="920" spans="3:12" ht="15.75" thickBot="1">
      <c r="C920" s="130" t="s">
        <v>471</v>
      </c>
      <c r="D920" s="192"/>
      <c r="E920" s="145">
        <v>12</v>
      </c>
      <c r="F920" s="253">
        <f>HLOOKUP($C920,$BZ$2:$CM$3,2,0)</f>
        <v>39703.99</v>
      </c>
      <c r="G920" s="106">
        <f>D920*E920*F920</f>
        <v>0</v>
      </c>
      <c r="H920" s="159"/>
      <c r="I920" s="107" t="s">
        <v>484</v>
      </c>
      <c r="J920" s="107" t="str">
        <f>VLOOKUP(I920,Presupuesto!$B$11:$C$565,2,0)</f>
        <v>SUELDOS Y SALARIOS PERMANENTES</v>
      </c>
      <c r="K920" s="91" t="str">
        <f t="shared" si="30"/>
        <v>Desarrollo del Sistema de Educación Superior</v>
      </c>
      <c r="L920" s="91" t="s">
        <v>386</v>
      </c>
    </row>
    <row r="921" spans="3:12">
      <c r="C921" s="164" t="s">
        <v>58</v>
      </c>
      <c r="D921" s="156"/>
      <c r="E921" s="147">
        <v>0</v>
      </c>
      <c r="F921" s="93">
        <f>IF(E920=0,"",(G920/E920)/12*E920)</f>
        <v>0</v>
      </c>
      <c r="G921" s="90">
        <f>F921</f>
        <v>0</v>
      </c>
      <c r="H921" s="157"/>
      <c r="I921" s="109" t="s">
        <v>504</v>
      </c>
      <c r="J921" s="109" t="str">
        <f>VLOOKUP(I921,Presupuesto!$B$11:$C$565,2,0)</f>
        <v>AGUINALDO Y DECIMO CUARTO MES</v>
      </c>
      <c r="K921" s="91" t="str">
        <f t="shared" si="30"/>
        <v>Desarrollo del Sistema de Educación Superior</v>
      </c>
      <c r="L921" s="91" t="s">
        <v>386</v>
      </c>
    </row>
    <row r="922" spans="3:12" ht="15.75" thickBot="1">
      <c r="C922" s="165" t="s">
        <v>59</v>
      </c>
      <c r="D922" s="156"/>
      <c r="E922" s="147">
        <v>0</v>
      </c>
      <c r="F922" s="110">
        <f>IF(E920&lt;6,"",((E920-6)/12)*(G920/E920))</f>
        <v>0</v>
      </c>
      <c r="G922" s="90">
        <f>F922</f>
        <v>0</v>
      </c>
      <c r="H922" s="157"/>
      <c r="I922" s="94" t="s">
        <v>507</v>
      </c>
      <c r="J922" s="94" t="str">
        <f>VLOOKUP(I922,Presupuesto!$B$11:$C$565,2,0)</f>
        <v>DECIMOCUARTO MES</v>
      </c>
      <c r="K922" s="91" t="str">
        <f t="shared" si="30"/>
        <v>Desarrollo del Sistema de Educación Superior</v>
      </c>
      <c r="L922" s="91" t="s">
        <v>386</v>
      </c>
    </row>
    <row r="923" spans="3:12" ht="15.75" thickBot="1">
      <c r="C923" s="130" t="s">
        <v>472</v>
      </c>
      <c r="D923" s="192"/>
      <c r="E923" s="145">
        <v>12</v>
      </c>
      <c r="F923" s="253">
        <f>HLOOKUP($C923,$BZ$2:$CM$3,2,0)</f>
        <v>35733.589999999997</v>
      </c>
      <c r="G923" s="106">
        <f>D923*E923*F923</f>
        <v>0</v>
      </c>
      <c r="H923" s="159"/>
      <c r="I923" s="107" t="s">
        <v>484</v>
      </c>
      <c r="J923" s="107" t="str">
        <f>VLOOKUP(I923,Presupuesto!$B$11:$C$565,2,0)</f>
        <v>SUELDOS Y SALARIOS PERMANENTES</v>
      </c>
      <c r="K923" s="91" t="str">
        <f t="shared" si="30"/>
        <v>Desarrollo del Sistema de Educación Superior</v>
      </c>
      <c r="L923" s="91" t="s">
        <v>386</v>
      </c>
    </row>
    <row r="924" spans="3:12">
      <c r="C924" s="164" t="s">
        <v>58</v>
      </c>
      <c r="D924" s="156"/>
      <c r="E924" s="147">
        <v>0</v>
      </c>
      <c r="F924" s="93">
        <f>IF(E923=0,"",(G923/E923)/12*E923)</f>
        <v>0</v>
      </c>
      <c r="G924" s="90">
        <f>F924</f>
        <v>0</v>
      </c>
      <c r="H924" s="157"/>
      <c r="I924" s="109" t="s">
        <v>504</v>
      </c>
      <c r="J924" s="109" t="str">
        <f>VLOOKUP(I924,Presupuesto!$B$11:$C$565,2,0)</f>
        <v>AGUINALDO Y DECIMO CUARTO MES</v>
      </c>
      <c r="K924" s="91" t="str">
        <f t="shared" si="30"/>
        <v>Desarrollo del Sistema de Educación Superior</v>
      </c>
      <c r="L924" s="91" t="s">
        <v>386</v>
      </c>
    </row>
    <row r="925" spans="3:12" ht="15.75" thickBot="1">
      <c r="C925" s="165" t="s">
        <v>59</v>
      </c>
      <c r="D925" s="156"/>
      <c r="E925" s="147">
        <v>0</v>
      </c>
      <c r="F925" s="110">
        <f>IF(E923&lt;6,"",((E923-6)/12)*(G923/E923))</f>
        <v>0</v>
      </c>
      <c r="G925" s="90">
        <f>F925</f>
        <v>0</v>
      </c>
      <c r="H925" s="157"/>
      <c r="I925" s="94" t="s">
        <v>507</v>
      </c>
      <c r="J925" s="94" t="str">
        <f>VLOOKUP(I925,Presupuesto!$B$11:$C$565,2,0)</f>
        <v>DECIMOCUARTO MES</v>
      </c>
      <c r="K925" s="91" t="str">
        <f t="shared" si="30"/>
        <v>Desarrollo del Sistema de Educación Superior</v>
      </c>
      <c r="L925" s="91" t="s">
        <v>386</v>
      </c>
    </row>
    <row r="926" spans="3:12" ht="15.75" thickBot="1">
      <c r="C926" s="130" t="s">
        <v>473</v>
      </c>
      <c r="D926" s="192"/>
      <c r="E926" s="145">
        <v>12</v>
      </c>
      <c r="F926" s="253">
        <f>HLOOKUP($C926,$BZ$2:$CM$3,2,0)</f>
        <v>31763.19</v>
      </c>
      <c r="G926" s="106">
        <f>D926*E926*F926</f>
        <v>0</v>
      </c>
      <c r="H926" s="159"/>
      <c r="I926" s="107" t="s">
        <v>484</v>
      </c>
      <c r="J926" s="107" t="str">
        <f>VLOOKUP(I926,Presupuesto!$B$11:$C$565,2,0)</f>
        <v>SUELDOS Y SALARIOS PERMANENTES</v>
      </c>
      <c r="K926" s="91" t="str">
        <f t="shared" si="30"/>
        <v>Desarrollo del Sistema de Educación Superior</v>
      </c>
      <c r="L926" s="91" t="s">
        <v>386</v>
      </c>
    </row>
    <row r="927" spans="3:12">
      <c r="C927" s="164" t="s">
        <v>58</v>
      </c>
      <c r="D927" s="156"/>
      <c r="E927" s="147">
        <v>0</v>
      </c>
      <c r="F927" s="93">
        <f>IF(E926=0,"",(G926/E926)/12*E926)</f>
        <v>0</v>
      </c>
      <c r="G927" s="90">
        <f>F927</f>
        <v>0</v>
      </c>
      <c r="H927" s="157"/>
      <c r="I927" s="109" t="s">
        <v>504</v>
      </c>
      <c r="J927" s="109" t="str">
        <f>VLOOKUP(I927,Presupuesto!$B$11:$C$565,2,0)</f>
        <v>AGUINALDO Y DECIMO CUARTO MES</v>
      </c>
      <c r="K927" s="91" t="str">
        <f t="shared" si="30"/>
        <v>Desarrollo del Sistema de Educación Superior</v>
      </c>
      <c r="L927" s="91" t="s">
        <v>386</v>
      </c>
    </row>
    <row r="928" spans="3:12" ht="15.75" thickBot="1">
      <c r="C928" s="165" t="s">
        <v>59</v>
      </c>
      <c r="D928" s="156"/>
      <c r="E928" s="147">
        <v>0</v>
      </c>
      <c r="F928" s="110">
        <f>IF(E926&lt;6,"",((E926-6)/12)*(G926/E926))</f>
        <v>0</v>
      </c>
      <c r="G928" s="90">
        <f>F928</f>
        <v>0</v>
      </c>
      <c r="H928" s="157"/>
      <c r="I928" s="94" t="s">
        <v>507</v>
      </c>
      <c r="J928" s="94" t="str">
        <f>VLOOKUP(I928,Presupuesto!$B$11:$C$565,2,0)</f>
        <v>DECIMOCUARTO MES</v>
      </c>
      <c r="K928" s="91" t="str">
        <f t="shared" si="30"/>
        <v>Desarrollo del Sistema de Educación Superior</v>
      </c>
      <c r="L928" s="91" t="s">
        <v>386</v>
      </c>
    </row>
    <row r="929" spans="3:12" ht="15.75" thickBot="1">
      <c r="C929" s="130" t="s">
        <v>474</v>
      </c>
      <c r="D929" s="192"/>
      <c r="E929" s="145">
        <v>12</v>
      </c>
      <c r="F929" s="253">
        <f>HLOOKUP($C929,$BZ$2:$CM$3,2,0)</f>
        <v>29777.99</v>
      </c>
      <c r="G929" s="106">
        <f>D929*E929*F929</f>
        <v>0</v>
      </c>
      <c r="H929" s="159"/>
      <c r="I929" s="107" t="s">
        <v>484</v>
      </c>
      <c r="J929" s="107" t="str">
        <f>VLOOKUP(I929,Presupuesto!$B$11:$C$565,2,0)</f>
        <v>SUELDOS Y SALARIOS PERMANENTES</v>
      </c>
      <c r="K929" s="91" t="str">
        <f t="shared" si="30"/>
        <v>Desarrollo del Sistema de Educación Superior</v>
      </c>
      <c r="L929" s="91" t="s">
        <v>386</v>
      </c>
    </row>
    <row r="930" spans="3:12">
      <c r="C930" s="164" t="s">
        <v>58</v>
      </c>
      <c r="D930" s="156"/>
      <c r="E930" s="147">
        <v>0</v>
      </c>
      <c r="F930" s="93">
        <f>IF(E929=0,"",(G929/E929)/12*E929)</f>
        <v>0</v>
      </c>
      <c r="G930" s="90">
        <f>F930</f>
        <v>0</v>
      </c>
      <c r="H930" s="157"/>
      <c r="I930" s="109" t="s">
        <v>504</v>
      </c>
      <c r="J930" s="109" t="str">
        <f>VLOOKUP(I930,Presupuesto!$B$11:$C$565,2,0)</f>
        <v>AGUINALDO Y DECIMO CUARTO MES</v>
      </c>
      <c r="K930" s="91" t="str">
        <f t="shared" si="30"/>
        <v>Desarrollo del Sistema de Educación Superior</v>
      </c>
      <c r="L930" s="91" t="s">
        <v>386</v>
      </c>
    </row>
    <row r="931" spans="3:12" ht="15.75" thickBot="1">
      <c r="C931" s="165" t="s">
        <v>59</v>
      </c>
      <c r="D931" s="156"/>
      <c r="E931" s="147">
        <v>0</v>
      </c>
      <c r="F931" s="110">
        <f>IF(E929&lt;6,"",((E929-6)/12)*(G929/E929))</f>
        <v>0</v>
      </c>
      <c r="G931" s="90">
        <f>F931</f>
        <v>0</v>
      </c>
      <c r="H931" s="157"/>
      <c r="I931" s="94" t="s">
        <v>507</v>
      </c>
      <c r="J931" s="94" t="str">
        <f>VLOOKUP(I931,Presupuesto!$B$11:$C$565,2,0)</f>
        <v>DECIMOCUARTO MES</v>
      </c>
      <c r="K931" s="91" t="str">
        <f t="shared" si="30"/>
        <v>Desarrollo del Sistema de Educación Superior</v>
      </c>
      <c r="L931" s="91" t="s">
        <v>386</v>
      </c>
    </row>
    <row r="932" spans="3:12" ht="15.75" thickBot="1">
      <c r="C932" s="130" t="s">
        <v>475</v>
      </c>
      <c r="D932" s="192"/>
      <c r="E932" s="145">
        <v>12</v>
      </c>
      <c r="F932" s="253">
        <f>HLOOKUP($C932,$BZ$2:$CM$3,2,0)</f>
        <v>27792.79</v>
      </c>
      <c r="G932" s="106">
        <f>D932*E932*F932</f>
        <v>0</v>
      </c>
      <c r="H932" s="159"/>
      <c r="I932" s="107" t="s">
        <v>484</v>
      </c>
      <c r="J932" s="107" t="str">
        <f>VLOOKUP(I932,Presupuesto!$B$11:$C$565,2,0)</f>
        <v>SUELDOS Y SALARIOS PERMANENTES</v>
      </c>
      <c r="K932" s="91" t="str">
        <f t="shared" si="30"/>
        <v>Desarrollo del Sistema de Educación Superior</v>
      </c>
      <c r="L932" s="91" t="s">
        <v>386</v>
      </c>
    </row>
    <row r="933" spans="3:12">
      <c r="C933" s="164" t="s">
        <v>58</v>
      </c>
      <c r="D933" s="156"/>
      <c r="E933" s="147">
        <v>0</v>
      </c>
      <c r="F933" s="93">
        <f>IF(E932=0,"",(G932/E932)/12*E932)</f>
        <v>0</v>
      </c>
      <c r="G933" s="90">
        <f>F933</f>
        <v>0</v>
      </c>
      <c r="H933" s="157"/>
      <c r="I933" s="109" t="s">
        <v>504</v>
      </c>
      <c r="J933" s="109" t="str">
        <f>VLOOKUP(I933,Presupuesto!$B$11:$C$565,2,0)</f>
        <v>AGUINALDO Y DECIMO CUARTO MES</v>
      </c>
      <c r="K933" s="91" t="str">
        <f t="shared" si="30"/>
        <v>Desarrollo del Sistema de Educación Superior</v>
      </c>
      <c r="L933" s="91" t="s">
        <v>386</v>
      </c>
    </row>
    <row r="934" spans="3:12" ht="15.75" thickBot="1">
      <c r="C934" s="165" t="s">
        <v>59</v>
      </c>
      <c r="D934" s="156"/>
      <c r="E934" s="147">
        <v>0</v>
      </c>
      <c r="F934" s="110">
        <f>IF(E932&lt;6,"",((E932-6)/12)*(G932/E932))</f>
        <v>0</v>
      </c>
      <c r="G934" s="90">
        <f>F934</f>
        <v>0</v>
      </c>
      <c r="H934" s="157"/>
      <c r="I934" s="94" t="s">
        <v>507</v>
      </c>
      <c r="J934" s="94" t="str">
        <f>VLOOKUP(I934,Presupuesto!$B$11:$C$565,2,0)</f>
        <v>DECIMOCUARTO MES</v>
      </c>
      <c r="K934" s="91" t="str">
        <f t="shared" si="30"/>
        <v>Desarrollo del Sistema de Educación Superior</v>
      </c>
      <c r="L934" s="91" t="s">
        <v>386</v>
      </c>
    </row>
    <row r="935" spans="3:12" ht="15.75" thickBot="1">
      <c r="C935" s="130" t="s">
        <v>476</v>
      </c>
      <c r="D935" s="192"/>
      <c r="E935" s="145">
        <v>12</v>
      </c>
      <c r="F935" s="253">
        <f>HLOOKUP($C935,$BZ$2:$CM$3,2,0)</f>
        <v>18859.39</v>
      </c>
      <c r="G935" s="106">
        <f>D935*E935*F935</f>
        <v>0</v>
      </c>
      <c r="H935" s="159"/>
      <c r="I935" s="107" t="s">
        <v>484</v>
      </c>
      <c r="J935" s="107" t="str">
        <f>VLOOKUP(I935,Presupuesto!$B$11:$C$565,2,0)</f>
        <v>SUELDOS Y SALARIOS PERMANENTES</v>
      </c>
      <c r="K935" s="91" t="str">
        <f t="shared" si="30"/>
        <v>Desarrollo del Sistema de Educación Superior</v>
      </c>
      <c r="L935" s="91" t="s">
        <v>386</v>
      </c>
    </row>
    <row r="936" spans="3:12">
      <c r="C936" s="164" t="s">
        <v>58</v>
      </c>
      <c r="D936" s="156"/>
      <c r="E936" s="147">
        <v>0</v>
      </c>
      <c r="F936" s="93">
        <f>IF(E935=0,"",(G935/E935)/12*E935)</f>
        <v>0</v>
      </c>
      <c r="G936" s="90">
        <f>F936</f>
        <v>0</v>
      </c>
      <c r="H936" s="157"/>
      <c r="I936" s="109" t="s">
        <v>504</v>
      </c>
      <c r="J936" s="109" t="str">
        <f>VLOOKUP(I936,Presupuesto!$B$11:$C$565,2,0)</f>
        <v>AGUINALDO Y DECIMO CUARTO MES</v>
      </c>
      <c r="K936" s="91" t="str">
        <f t="shared" si="30"/>
        <v>Desarrollo del Sistema de Educación Superior</v>
      </c>
      <c r="L936" s="91" t="s">
        <v>386</v>
      </c>
    </row>
    <row r="937" spans="3:12" ht="15.75" thickBot="1">
      <c r="C937" s="165" t="s">
        <v>59</v>
      </c>
      <c r="D937" s="156"/>
      <c r="E937" s="147">
        <v>0</v>
      </c>
      <c r="F937" s="110">
        <f>IF(E935&lt;6,"",((E935-6)/12)*(G935/E935))</f>
        <v>0</v>
      </c>
      <c r="G937" s="90">
        <f>F937</f>
        <v>0</v>
      </c>
      <c r="H937" s="157"/>
      <c r="I937" s="94" t="s">
        <v>507</v>
      </c>
      <c r="J937" s="94" t="str">
        <f>VLOOKUP(I937,Presupuesto!$B$11:$C$565,2,0)</f>
        <v>DECIMOCUARTO MES</v>
      </c>
      <c r="K937" s="91" t="str">
        <f t="shared" si="30"/>
        <v>Desarrollo del Sistema de Educación Superior</v>
      </c>
      <c r="L937" s="91" t="s">
        <v>386</v>
      </c>
    </row>
    <row r="938" spans="3:12" ht="15.75" thickBot="1">
      <c r="C938" s="130" t="s">
        <v>477</v>
      </c>
      <c r="D938" s="192"/>
      <c r="E938" s="145">
        <v>12</v>
      </c>
      <c r="F938" s="253">
        <f>HLOOKUP($C938,$BZ$2:$CM$3,2,0)</f>
        <v>17866.8</v>
      </c>
      <c r="G938" s="106">
        <f>D938*E938*F938</f>
        <v>0</v>
      </c>
      <c r="H938" s="159"/>
      <c r="I938" s="107" t="s">
        <v>484</v>
      </c>
      <c r="J938" s="107" t="str">
        <f>VLOOKUP(I938,Presupuesto!$B$11:$C$565,2,0)</f>
        <v>SUELDOS Y SALARIOS PERMANENTES</v>
      </c>
      <c r="K938" s="91" t="str">
        <f t="shared" si="30"/>
        <v>Desarrollo del Sistema de Educación Superior</v>
      </c>
      <c r="L938" s="91" t="s">
        <v>386</v>
      </c>
    </row>
    <row r="939" spans="3:12">
      <c r="C939" s="164" t="s">
        <v>58</v>
      </c>
      <c r="D939" s="156"/>
      <c r="E939" s="147">
        <v>0</v>
      </c>
      <c r="F939" s="93">
        <f>IF(E938=0,"",(G938/E938)/12*E938)</f>
        <v>0</v>
      </c>
      <c r="G939" s="90">
        <f>F939</f>
        <v>0</v>
      </c>
      <c r="H939" s="157"/>
      <c r="I939" s="109" t="s">
        <v>504</v>
      </c>
      <c r="J939" s="109" t="str">
        <f>VLOOKUP(I939,Presupuesto!$B$11:$C$565,2,0)</f>
        <v>AGUINALDO Y DECIMO CUARTO MES</v>
      </c>
      <c r="K939" s="91" t="str">
        <f t="shared" si="30"/>
        <v>Desarrollo del Sistema de Educación Superior</v>
      </c>
      <c r="L939" s="91" t="s">
        <v>386</v>
      </c>
    </row>
    <row r="940" spans="3:12" ht="15.75" thickBot="1">
      <c r="C940" s="165" t="s">
        <v>59</v>
      </c>
      <c r="D940" s="156"/>
      <c r="E940" s="147">
        <v>0</v>
      </c>
      <c r="F940" s="110">
        <f>IF(E938&lt;6,"",((E938-6)/12)*(G938/E938))</f>
        <v>0</v>
      </c>
      <c r="G940" s="90">
        <f>F940</f>
        <v>0</v>
      </c>
      <c r="H940" s="157"/>
      <c r="I940" s="94" t="s">
        <v>507</v>
      </c>
      <c r="J940" s="94" t="str">
        <f>VLOOKUP(I940,Presupuesto!$B$11:$C$565,2,0)</f>
        <v>DECIMOCUARTO MES</v>
      </c>
      <c r="K940" s="91" t="str">
        <f t="shared" si="30"/>
        <v>Desarrollo del Sistema de Educación Superior</v>
      </c>
      <c r="L940" s="91" t="s">
        <v>386</v>
      </c>
    </row>
    <row r="941" spans="3:12" ht="15.75" thickBot="1">
      <c r="C941" s="130" t="s">
        <v>478</v>
      </c>
      <c r="D941" s="192"/>
      <c r="E941" s="145">
        <v>12</v>
      </c>
      <c r="F941" s="253">
        <f>HLOOKUP($C941,$BZ$2:$CM$3,2,0)</f>
        <v>13896.4</v>
      </c>
      <c r="G941" s="106">
        <f>D941*E941*F941</f>
        <v>0</v>
      </c>
      <c r="H941" s="159"/>
      <c r="I941" s="107" t="s">
        <v>484</v>
      </c>
      <c r="J941" s="107" t="str">
        <f>VLOOKUP(I941,Presupuesto!$B$11:$C$565,2,0)</f>
        <v>SUELDOS Y SALARIOS PERMANENTES</v>
      </c>
      <c r="K941" s="91" t="str">
        <f t="shared" si="30"/>
        <v>Desarrollo del Sistema de Educación Superior</v>
      </c>
      <c r="L941" s="91" t="s">
        <v>386</v>
      </c>
    </row>
    <row r="942" spans="3:12">
      <c r="C942" s="164" t="s">
        <v>58</v>
      </c>
      <c r="D942" s="156"/>
      <c r="E942" s="147">
        <v>0</v>
      </c>
      <c r="F942" s="93">
        <f>IF(E941=0,"",(G941/E941)/12*E941)</f>
        <v>0</v>
      </c>
      <c r="G942" s="90">
        <f>F942</f>
        <v>0</v>
      </c>
      <c r="H942" s="157"/>
      <c r="I942" s="109" t="s">
        <v>504</v>
      </c>
      <c r="J942" s="109" t="str">
        <f>VLOOKUP(I942,Presupuesto!$B$11:$C$565,2,0)</f>
        <v>AGUINALDO Y DECIMO CUARTO MES</v>
      </c>
      <c r="K942" s="91" t="str">
        <f t="shared" si="30"/>
        <v>Desarrollo del Sistema de Educación Superior</v>
      </c>
      <c r="L942" s="91" t="s">
        <v>386</v>
      </c>
    </row>
    <row r="943" spans="3:12" ht="15.75" thickBot="1">
      <c r="C943" s="165" t="s">
        <v>59</v>
      </c>
      <c r="D943" s="156"/>
      <c r="E943" s="147">
        <v>0</v>
      </c>
      <c r="F943" s="110">
        <f>IF(E941&lt;6,"",((E941-6)/12)*(G941/E941))</f>
        <v>0</v>
      </c>
      <c r="G943" s="90">
        <f>F943</f>
        <v>0</v>
      </c>
      <c r="H943" s="157"/>
      <c r="I943" s="94" t="s">
        <v>507</v>
      </c>
      <c r="J943" s="94" t="str">
        <f>VLOOKUP(I943,Presupuesto!$B$11:$C$565,2,0)</f>
        <v>DECIMOCUARTO MES</v>
      </c>
      <c r="K943" s="91" t="str">
        <f t="shared" si="30"/>
        <v>Desarrollo del Sistema de Educación Superior</v>
      </c>
      <c r="L943" s="91" t="s">
        <v>386</v>
      </c>
    </row>
    <row r="944" spans="3:12" ht="15.75" thickBot="1">
      <c r="C944" s="130" t="s">
        <v>479</v>
      </c>
      <c r="D944" s="192"/>
      <c r="E944" s="145">
        <v>12</v>
      </c>
      <c r="F944" s="253">
        <f>HLOOKUP($C944,$BZ$2:$CM$3,2,0)</f>
        <v>15004.09</v>
      </c>
      <c r="G944" s="106">
        <f>D944*E944*F944</f>
        <v>0</v>
      </c>
      <c r="H944" s="159"/>
      <c r="I944" s="107" t="s">
        <v>484</v>
      </c>
      <c r="J944" s="107" t="str">
        <f>VLOOKUP(I944,Presupuesto!$B$11:$C$565,2,0)</f>
        <v>SUELDOS Y SALARIOS PERMANENTES</v>
      </c>
      <c r="K944" s="91" t="str">
        <f t="shared" si="30"/>
        <v>Desarrollo del Sistema de Educación Superior</v>
      </c>
      <c r="L944" s="91" t="s">
        <v>386</v>
      </c>
    </row>
    <row r="945" spans="3:12">
      <c r="C945" s="164" t="s">
        <v>58</v>
      </c>
      <c r="D945" s="156"/>
      <c r="E945" s="147">
        <v>0</v>
      </c>
      <c r="F945" s="93">
        <f>IF(E944=0,"",(G944/E944)/12*E944)</f>
        <v>0</v>
      </c>
      <c r="G945" s="90">
        <f>F945</f>
        <v>0</v>
      </c>
      <c r="H945" s="157"/>
      <c r="I945" s="109" t="s">
        <v>504</v>
      </c>
      <c r="J945" s="109" t="str">
        <f>VLOOKUP(I945,Presupuesto!$B$11:$C$565,2,0)</f>
        <v>AGUINALDO Y DECIMO CUARTO MES</v>
      </c>
      <c r="K945" s="91" t="str">
        <f t="shared" si="30"/>
        <v>Desarrollo del Sistema de Educación Superior</v>
      </c>
      <c r="L945" s="91" t="s">
        <v>386</v>
      </c>
    </row>
    <row r="946" spans="3:12" ht="15.75" thickBot="1">
      <c r="C946" s="165" t="s">
        <v>59</v>
      </c>
      <c r="D946" s="156"/>
      <c r="E946" s="147">
        <v>0</v>
      </c>
      <c r="F946" s="110">
        <f>IF(E944&lt;6,"",((E944-6)/12)*(G944/E944))</f>
        <v>0</v>
      </c>
      <c r="G946" s="90">
        <f>F946</f>
        <v>0</v>
      </c>
      <c r="H946" s="157"/>
      <c r="I946" s="94" t="s">
        <v>507</v>
      </c>
      <c r="J946" s="94" t="str">
        <f>VLOOKUP(I946,Presupuesto!$B$11:$C$565,2,0)</f>
        <v>DECIMOCUARTO MES</v>
      </c>
      <c r="K946" s="91" t="str">
        <f t="shared" si="30"/>
        <v>Desarrollo del Sistema de Educación Superior</v>
      </c>
      <c r="L946" s="91" t="s">
        <v>386</v>
      </c>
    </row>
    <row r="947" spans="3:12" ht="15.75" thickBot="1">
      <c r="C947" s="130" t="s">
        <v>480</v>
      </c>
      <c r="D947" s="192"/>
      <c r="E947" s="145">
        <v>12</v>
      </c>
      <c r="F947" s="253">
        <f>HLOOKUP($C947,$BZ$2:$CM$3,2,0)</f>
        <v>13238.9</v>
      </c>
      <c r="G947" s="106">
        <f>D947*E947*F947</f>
        <v>0</v>
      </c>
      <c r="H947" s="159"/>
      <c r="I947" s="107" t="s">
        <v>484</v>
      </c>
      <c r="J947" s="107" t="str">
        <f>VLOOKUP(I947,Presupuesto!$B$11:$C$565,2,0)</f>
        <v>SUELDOS Y SALARIOS PERMANENTES</v>
      </c>
      <c r="K947" s="91" t="str">
        <f t="shared" si="30"/>
        <v>Desarrollo del Sistema de Educación Superior</v>
      </c>
      <c r="L947" s="91" t="s">
        <v>386</v>
      </c>
    </row>
    <row r="948" spans="3:12">
      <c r="C948" s="164" t="s">
        <v>58</v>
      </c>
      <c r="D948" s="156"/>
      <c r="E948" s="147">
        <v>0</v>
      </c>
      <c r="F948" s="93">
        <f>IF(E947=0,"",(G947/E947)/12*E947)</f>
        <v>0</v>
      </c>
      <c r="G948" s="90">
        <f>F948</f>
        <v>0</v>
      </c>
      <c r="H948" s="157"/>
      <c r="I948" s="109" t="s">
        <v>504</v>
      </c>
      <c r="J948" s="109" t="str">
        <f>VLOOKUP(I948,Presupuesto!$B$11:$C$565,2,0)</f>
        <v>AGUINALDO Y DECIMO CUARTO MES</v>
      </c>
      <c r="K948" s="91" t="str">
        <f t="shared" si="30"/>
        <v>Desarrollo del Sistema de Educación Superior</v>
      </c>
      <c r="L948" s="91" t="s">
        <v>386</v>
      </c>
    </row>
    <row r="949" spans="3:12" ht="15.75" thickBot="1">
      <c r="C949" s="165" t="s">
        <v>59</v>
      </c>
      <c r="D949" s="156"/>
      <c r="E949" s="147">
        <v>0</v>
      </c>
      <c r="F949" s="110">
        <f>IF(E947&lt;6,"",((E947-6)/12)*(G947/E947))</f>
        <v>0</v>
      </c>
      <c r="G949" s="90">
        <f>F949</f>
        <v>0</v>
      </c>
      <c r="H949" s="157"/>
      <c r="I949" s="94" t="s">
        <v>507</v>
      </c>
      <c r="J949" s="94" t="str">
        <f>VLOOKUP(I949,Presupuesto!$B$11:$C$565,2,0)</f>
        <v>DECIMOCUARTO MES</v>
      </c>
      <c r="K949" s="91" t="str">
        <f t="shared" si="30"/>
        <v>Desarrollo del Sistema de Educación Superior</v>
      </c>
      <c r="L949" s="91" t="s">
        <v>386</v>
      </c>
    </row>
    <row r="950" spans="3:12" ht="15.75" thickBot="1">
      <c r="C950" s="130" t="s">
        <v>481</v>
      </c>
      <c r="D950" s="192"/>
      <c r="E950" s="145">
        <v>12</v>
      </c>
      <c r="F950" s="253">
        <f>HLOOKUP($C950,$BZ$2:$CM$3,2,0)</f>
        <v>12356.31</v>
      </c>
      <c r="G950" s="106">
        <f>D950*E950*F950</f>
        <v>0</v>
      </c>
      <c r="H950" s="159"/>
      <c r="I950" s="107" t="s">
        <v>484</v>
      </c>
      <c r="J950" s="107" t="str">
        <f>VLOOKUP(I950,Presupuesto!$B$11:$C$565,2,0)</f>
        <v>SUELDOS Y SALARIOS PERMANENTES</v>
      </c>
      <c r="K950" s="91" t="str">
        <f t="shared" ref="K950:K967" si="31">$K$917</f>
        <v>Desarrollo del Sistema de Educación Superior</v>
      </c>
      <c r="L950" s="91" t="s">
        <v>386</v>
      </c>
    </row>
    <row r="951" spans="3:12">
      <c r="C951" s="164" t="s">
        <v>58</v>
      </c>
      <c r="D951" s="156"/>
      <c r="E951" s="147">
        <v>0</v>
      </c>
      <c r="F951" s="93">
        <f>IF(E950=0,"",(G950/E950)/12*E950)</f>
        <v>0</v>
      </c>
      <c r="G951" s="90">
        <f>F951</f>
        <v>0</v>
      </c>
      <c r="H951" s="157"/>
      <c r="I951" s="109" t="s">
        <v>504</v>
      </c>
      <c r="J951" s="109" t="str">
        <f>VLOOKUP(I951,Presupuesto!$B$11:$C$565,2,0)</f>
        <v>AGUINALDO Y DECIMO CUARTO MES</v>
      </c>
      <c r="K951" s="91" t="str">
        <f t="shared" si="31"/>
        <v>Desarrollo del Sistema de Educación Superior</v>
      </c>
      <c r="L951" s="91" t="s">
        <v>386</v>
      </c>
    </row>
    <row r="952" spans="3:12" ht="15.75" thickBot="1">
      <c r="C952" s="165" t="s">
        <v>59</v>
      </c>
      <c r="D952" s="156"/>
      <c r="E952" s="147">
        <v>0</v>
      </c>
      <c r="F952" s="110">
        <f>IF(E950&lt;6,"",((E950-6)/12)*(G950/E950))</f>
        <v>0</v>
      </c>
      <c r="G952" s="90">
        <f>F952</f>
        <v>0</v>
      </c>
      <c r="H952" s="157"/>
      <c r="I952" s="94" t="s">
        <v>507</v>
      </c>
      <c r="J952" s="94" t="str">
        <f>VLOOKUP(I952,Presupuesto!$B$11:$C$565,2,0)</f>
        <v>DECIMOCUARTO MES</v>
      </c>
      <c r="K952" s="91" t="str">
        <f t="shared" si="31"/>
        <v>Desarrollo del Sistema de Educación Superior</v>
      </c>
      <c r="L952" s="91" t="s">
        <v>386</v>
      </c>
    </row>
    <row r="953" spans="3:12" ht="15.75" thickBot="1">
      <c r="C953" s="130" t="s">
        <v>482</v>
      </c>
      <c r="D953" s="192"/>
      <c r="E953" s="145">
        <v>12</v>
      </c>
      <c r="F953" s="253">
        <f>HLOOKUP($C953,$BZ$2:$CM$3,2,0)</f>
        <v>463.22</v>
      </c>
      <c r="G953" s="106">
        <f>D953*E953*F953</f>
        <v>0</v>
      </c>
      <c r="H953" s="159"/>
      <c r="I953" s="107" t="s">
        <v>484</v>
      </c>
      <c r="J953" s="107" t="str">
        <f>VLOOKUP(I953,Presupuesto!$B$11:$C$565,2,0)</f>
        <v>SUELDOS Y SALARIOS PERMANENTES</v>
      </c>
      <c r="K953" s="91" t="str">
        <f t="shared" si="31"/>
        <v>Desarrollo del Sistema de Educación Superior</v>
      </c>
      <c r="L953" s="91" t="s">
        <v>386</v>
      </c>
    </row>
    <row r="954" spans="3:12">
      <c r="C954" s="164" t="s">
        <v>58</v>
      </c>
      <c r="D954" s="156"/>
      <c r="E954" s="147">
        <v>0</v>
      </c>
      <c r="F954" s="93">
        <f>IF(E953=0,"",(G953/E953)/12*E953)</f>
        <v>0</v>
      </c>
      <c r="G954" s="90">
        <f>F954</f>
        <v>0</v>
      </c>
      <c r="H954" s="157"/>
      <c r="I954" s="109" t="s">
        <v>504</v>
      </c>
      <c r="J954" s="109" t="str">
        <f>VLOOKUP(I954,Presupuesto!$B$11:$C$565,2,0)</f>
        <v>AGUINALDO Y DECIMO CUARTO MES</v>
      </c>
      <c r="K954" s="91" t="str">
        <f t="shared" si="31"/>
        <v>Desarrollo del Sistema de Educación Superior</v>
      </c>
      <c r="L954" s="91" t="s">
        <v>386</v>
      </c>
    </row>
    <row r="955" spans="3:12" ht="15.75" thickBot="1">
      <c r="C955" s="165" t="s">
        <v>59</v>
      </c>
      <c r="D955" s="156"/>
      <c r="E955" s="147">
        <v>0</v>
      </c>
      <c r="F955" s="110">
        <f>IF(E953&lt;6,"",((E953-6)/12)*(G953/E953))</f>
        <v>0</v>
      </c>
      <c r="G955" s="90">
        <f>F955</f>
        <v>0</v>
      </c>
      <c r="H955" s="157"/>
      <c r="I955" s="94" t="s">
        <v>507</v>
      </c>
      <c r="J955" s="94" t="str">
        <f>VLOOKUP(I955,Presupuesto!$B$11:$C$565,2,0)</f>
        <v>DECIMOCUARTO MES</v>
      </c>
      <c r="K955" s="91" t="str">
        <f t="shared" si="31"/>
        <v>Desarrollo del Sistema de Educación Superior</v>
      </c>
      <c r="L955" s="91" t="s">
        <v>386</v>
      </c>
    </row>
    <row r="956" spans="3:12" ht="15.75" thickBot="1">
      <c r="C956" s="130" t="s">
        <v>483</v>
      </c>
      <c r="D956" s="192"/>
      <c r="E956" s="145">
        <v>12</v>
      </c>
      <c r="F956" s="253">
        <f>HLOOKUP($C956,$BZ$2:$CM$3,2,0)</f>
        <v>2007.3</v>
      </c>
      <c r="G956" s="106">
        <f>D956*E956*F956</f>
        <v>0</v>
      </c>
      <c r="H956" s="159"/>
      <c r="I956" s="107" t="s">
        <v>484</v>
      </c>
      <c r="J956" s="107" t="str">
        <f>VLOOKUP(I956,Presupuesto!$B$11:$C$565,2,0)</f>
        <v>SUELDOS Y SALARIOS PERMANENTES</v>
      </c>
      <c r="K956" s="91" t="str">
        <f t="shared" si="31"/>
        <v>Desarrollo del Sistema de Educación Superior</v>
      </c>
      <c r="L956" s="91" t="s">
        <v>386</v>
      </c>
    </row>
    <row r="957" spans="3:12">
      <c r="C957" s="164" t="s">
        <v>58</v>
      </c>
      <c r="D957" s="156"/>
      <c r="E957" s="147">
        <v>0</v>
      </c>
      <c r="F957" s="93">
        <f>IF(E956=0,"",(G956/E956)/12*E956)</f>
        <v>0</v>
      </c>
      <c r="G957" s="90">
        <f>F957</f>
        <v>0</v>
      </c>
      <c r="H957" s="157"/>
      <c r="I957" s="109" t="s">
        <v>504</v>
      </c>
      <c r="J957" s="109" t="str">
        <f>VLOOKUP(I957,Presupuesto!$B$11:$C$565,2,0)</f>
        <v>AGUINALDO Y DECIMO CUARTO MES</v>
      </c>
      <c r="K957" s="91" t="str">
        <f t="shared" si="31"/>
        <v>Desarrollo del Sistema de Educación Superior</v>
      </c>
      <c r="L957" s="91" t="s">
        <v>386</v>
      </c>
    </row>
    <row r="958" spans="3:12" ht="15.75" thickBot="1">
      <c r="C958" s="165" t="s">
        <v>59</v>
      </c>
      <c r="D958" s="156"/>
      <c r="E958" s="147">
        <v>0</v>
      </c>
      <c r="F958" s="110">
        <f>IF(E956&lt;6,"",((E956-6)/12)*(G956/E956))</f>
        <v>0</v>
      </c>
      <c r="G958" s="90">
        <f>F958</f>
        <v>0</v>
      </c>
      <c r="H958" s="157"/>
      <c r="I958" s="94" t="s">
        <v>507</v>
      </c>
      <c r="J958" s="94" t="str">
        <f>VLOOKUP(I958,Presupuesto!$B$11:$C$565,2,0)</f>
        <v>DECIMOCUARTO MES</v>
      </c>
      <c r="K958" s="91" t="str">
        <f t="shared" si="31"/>
        <v>Desarrollo del Sistema de Educación Superior</v>
      </c>
      <c r="L958" s="91" t="s">
        <v>386</v>
      </c>
    </row>
    <row r="959" spans="3:12" ht="15.75" thickBot="1">
      <c r="C959" s="133" t="s">
        <v>83</v>
      </c>
      <c r="D959" s="192"/>
      <c r="E959" s="145">
        <v>12</v>
      </c>
      <c r="F959" s="132">
        <v>30000</v>
      </c>
      <c r="G959" s="106">
        <f>D959*E959*F959</f>
        <v>0</v>
      </c>
      <c r="H959" s="159"/>
      <c r="I959" s="107" t="s">
        <v>552</v>
      </c>
      <c r="J959" s="107" t="str">
        <f>VLOOKUP(I959,Presupuesto!$B$11:$C$565,2,0)</f>
        <v>CONTRATOS ESPECIALES</v>
      </c>
      <c r="K959" s="91" t="str">
        <f t="shared" si="31"/>
        <v>Desarrollo del Sistema de Educación Superior</v>
      </c>
      <c r="L959" s="91" t="s">
        <v>386</v>
      </c>
    </row>
    <row r="960" spans="3:12">
      <c r="C960" s="164" t="s">
        <v>58</v>
      </c>
      <c r="D960" s="156"/>
      <c r="E960" s="147">
        <v>0</v>
      </c>
      <c r="F960" s="110">
        <f>IF(E959=0,"",(G959/E959)/12*E959)</f>
        <v>0</v>
      </c>
      <c r="G960" s="90">
        <f>F960</f>
        <v>0</v>
      </c>
      <c r="H960" s="157"/>
      <c r="I960" s="94" t="s">
        <v>552</v>
      </c>
      <c r="J960" s="94" t="str">
        <f>VLOOKUP(I960,Presupuesto!$B$11:$C$565,2,0)</f>
        <v>CONTRATOS ESPECIALES</v>
      </c>
      <c r="K960" s="91" t="str">
        <f t="shared" si="31"/>
        <v>Desarrollo del Sistema de Educación Superior</v>
      </c>
      <c r="L960" s="91" t="s">
        <v>385</v>
      </c>
    </row>
    <row r="961" spans="3:12" ht="15.75" thickBot="1">
      <c r="C961" s="165" t="s">
        <v>59</v>
      </c>
      <c r="D961" s="156"/>
      <c r="E961" s="147">
        <v>0</v>
      </c>
      <c r="F961" s="93">
        <f>IF(E959&lt;6,"",((E959-6)/12)*(G959/E959))</f>
        <v>0</v>
      </c>
      <c r="G961" s="90">
        <f>F961</f>
        <v>0</v>
      </c>
      <c r="H961" s="157"/>
      <c r="I961" s="94" t="s">
        <v>552</v>
      </c>
      <c r="J961" s="94" t="str">
        <f>VLOOKUP(I961,Presupuesto!$B$11:$C$565,2,0)</f>
        <v>CONTRATOS ESPECIALES</v>
      </c>
      <c r="K961" s="91" t="str">
        <f t="shared" si="31"/>
        <v>Desarrollo del Sistema de Educación Superior</v>
      </c>
      <c r="L961" s="91" t="s">
        <v>390</v>
      </c>
    </row>
    <row r="962" spans="3:12" ht="15.75" thickBot="1">
      <c r="C962" s="133" t="s">
        <v>60</v>
      </c>
      <c r="D962" s="192"/>
      <c r="E962" s="145">
        <v>12</v>
      </c>
      <c r="F962" s="111">
        <v>30000</v>
      </c>
      <c r="G962" s="106">
        <f>D962*E962*F962</f>
        <v>0</v>
      </c>
      <c r="H962" s="159"/>
      <c r="I962" s="107" t="s">
        <v>693</v>
      </c>
      <c r="J962" s="107" t="str">
        <f>VLOOKUP(I962,Presupuesto!$B$11:$C$565,2,0)</f>
        <v>OTROS SERVICIOS TECNICOS Y PROFESIONALES</v>
      </c>
      <c r="K962" s="91" t="str">
        <f t="shared" si="31"/>
        <v>Desarrollo del Sistema de Educación Superior</v>
      </c>
      <c r="L962" s="91" t="s">
        <v>385</v>
      </c>
    </row>
    <row r="963" spans="3:12">
      <c r="C963" s="164" t="s">
        <v>58</v>
      </c>
      <c r="D963" s="156"/>
      <c r="E963" s="147">
        <v>0</v>
      </c>
      <c r="F963" s="93">
        <v>0</v>
      </c>
      <c r="G963" s="90">
        <f>F963</f>
        <v>0</v>
      </c>
      <c r="H963" s="157"/>
      <c r="I963" s="94" t="s">
        <v>693</v>
      </c>
      <c r="J963" s="94" t="str">
        <f>VLOOKUP(I963,Presupuesto!$B$11:$C$565,2,0)</f>
        <v>OTROS SERVICIOS TECNICOS Y PROFESIONALES</v>
      </c>
      <c r="K963" s="91" t="str">
        <f t="shared" si="31"/>
        <v>Desarrollo del Sistema de Educación Superior</v>
      </c>
      <c r="L963" s="91" t="s">
        <v>385</v>
      </c>
    </row>
    <row r="964" spans="3:12" ht="15.75" thickBot="1">
      <c r="C964" s="165" t="s">
        <v>59</v>
      </c>
      <c r="D964" s="156"/>
      <c r="E964" s="147">
        <v>0</v>
      </c>
      <c r="F964" s="93">
        <v>0</v>
      </c>
      <c r="G964" s="90">
        <f>F964</f>
        <v>0</v>
      </c>
      <c r="H964" s="157"/>
      <c r="I964" s="94" t="s">
        <v>693</v>
      </c>
      <c r="J964" s="94" t="str">
        <f>VLOOKUP(I964,Presupuesto!$B$11:$C$565,2,0)</f>
        <v>OTROS SERVICIOS TECNICOS Y PROFESIONALES</v>
      </c>
      <c r="K964" s="91" t="str">
        <f t="shared" si="31"/>
        <v>Desarrollo del Sistema de Educación Superior</v>
      </c>
      <c r="L964" s="91" t="s">
        <v>385</v>
      </c>
    </row>
    <row r="965" spans="3:12" ht="15.75" thickBot="1">
      <c r="C965" s="133" t="s">
        <v>61</v>
      </c>
      <c r="D965" s="192"/>
      <c r="E965" s="145">
        <v>12</v>
      </c>
      <c r="F965" s="111">
        <v>30000</v>
      </c>
      <c r="G965" s="106">
        <f>D965*E965*F965</f>
        <v>0</v>
      </c>
      <c r="H965" s="159"/>
      <c r="I965" s="107" t="s">
        <v>484</v>
      </c>
      <c r="J965" s="107" t="str">
        <f>VLOOKUP(I965,Presupuesto!$B$11:$C$565,2,0)</f>
        <v>SUELDOS Y SALARIOS PERMANENTES</v>
      </c>
      <c r="K965" s="91" t="str">
        <f t="shared" si="31"/>
        <v>Desarrollo del Sistema de Educación Superior</v>
      </c>
      <c r="L965" s="91" t="s">
        <v>385</v>
      </c>
    </row>
    <row r="966" spans="3:12">
      <c r="C966" s="164" t="s">
        <v>58</v>
      </c>
      <c r="D966" s="162"/>
      <c r="E966" s="124">
        <v>0</v>
      </c>
      <c r="F966" s="112">
        <f>IF(E965=0,"",(G965/E965)/12*E965)</f>
        <v>0</v>
      </c>
      <c r="G966" s="113">
        <f>F966</f>
        <v>0</v>
      </c>
      <c r="H966" s="157"/>
      <c r="I966" s="94" t="s">
        <v>504</v>
      </c>
      <c r="J966" s="94" t="str">
        <f>VLOOKUP(I966,Presupuesto!$B$11:$C$565,2,0)</f>
        <v>AGUINALDO Y DECIMO CUARTO MES</v>
      </c>
      <c r="K966" s="91" t="str">
        <f t="shared" si="31"/>
        <v>Desarrollo del Sistema de Educación Superior</v>
      </c>
      <c r="L966" s="91" t="s">
        <v>385</v>
      </c>
    </row>
    <row r="967" spans="3:12" ht="15.75" thickBot="1">
      <c r="C967" s="166" t="s">
        <v>59</v>
      </c>
      <c r="D967" s="155"/>
      <c r="E967" s="125">
        <v>0</v>
      </c>
      <c r="F967" s="98">
        <f>IF(E965&lt;6,"",((E965-6)/12)*(G965/E965))</f>
        <v>0</v>
      </c>
      <c r="G967" s="98">
        <f>F967</f>
        <v>0</v>
      </c>
      <c r="H967" s="155"/>
      <c r="I967" s="99" t="s">
        <v>507</v>
      </c>
      <c r="J967" s="117" t="str">
        <f>VLOOKUP(I967,Presupuesto!$B$11:$C$565,2,0)</f>
        <v>DECIMOCUARTO MES</v>
      </c>
      <c r="K967" s="99" t="str">
        <f t="shared" si="31"/>
        <v>Desarrollo del Sistema de Educación Superior</v>
      </c>
      <c r="L967" s="117" t="s">
        <v>385</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sheetPr>
    <tabColor rgb="FF92D050"/>
  </sheetPr>
  <dimension ref="A1:UI27"/>
  <sheetViews>
    <sheetView showGridLines="0" topLeftCell="B4" zoomScale="84" zoomScaleNormal="84" workbookViewId="0">
      <selection activeCell="G4" sqref="G4"/>
    </sheetView>
  </sheetViews>
  <sheetFormatPr baseColWidth="10" defaultColWidth="11.5703125" defaultRowHeight="15"/>
  <cols>
    <col min="1" max="1" width="1.85546875" style="79" customWidth="1"/>
    <col min="2" max="2" width="6.7109375" style="79" customWidth="1"/>
    <col min="3" max="3" width="41.7109375" style="79" customWidth="1"/>
    <col min="4" max="4" width="26.42578125" style="79" bestFit="1" customWidth="1"/>
    <col min="5" max="6" width="13.85546875" style="79" customWidth="1"/>
    <col min="7" max="7" width="13.85546875" style="71" customWidth="1"/>
    <col min="8" max="8" width="12.7109375" style="79" bestFit="1" customWidth="1"/>
    <col min="9" max="9" width="35.42578125" style="79" bestFit="1" customWidth="1"/>
    <col min="10" max="10" width="22.28515625" style="79" bestFit="1" customWidth="1"/>
    <col min="11" max="11" width="13.42578125" style="79" bestFit="1" customWidth="1"/>
    <col min="12" max="16384" width="11.5703125" style="79"/>
  </cols>
  <sheetData>
    <row r="1" spans="1:555" ht="26.25" hidden="1">
      <c r="A1" s="180" t="s">
        <v>242</v>
      </c>
      <c r="B1" s="183" t="s">
        <v>243</v>
      </c>
      <c r="C1" s="174" t="s">
        <v>244</v>
      </c>
      <c r="D1" s="174"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5" t="s">
        <v>1330</v>
      </c>
      <c r="B2" s="115" t="s">
        <v>1332</v>
      </c>
      <c r="C2" s="115" t="s">
        <v>462</v>
      </c>
      <c r="D2" s="115" t="s">
        <v>1331</v>
      </c>
      <c r="E2" s="115" t="s">
        <v>1333</v>
      </c>
      <c r="F2" s="115" t="s">
        <v>463</v>
      </c>
      <c r="G2" s="153" t="s">
        <v>1334</v>
      </c>
      <c r="H2" s="115" t="s">
        <v>1335</v>
      </c>
      <c r="I2" s="115" t="s">
        <v>1336</v>
      </c>
      <c r="J2" s="115" t="s">
        <v>1359</v>
      </c>
      <c r="K2" s="115" t="s">
        <v>1337</v>
      </c>
      <c r="L2" s="115" t="s">
        <v>1338</v>
      </c>
      <c r="M2" s="115" t="s">
        <v>1339</v>
      </c>
      <c r="N2" s="115" t="s">
        <v>1340</v>
      </c>
      <c r="O2" s="115" t="s">
        <v>1341</v>
      </c>
      <c r="P2" s="115" t="s">
        <v>1365</v>
      </c>
      <c r="Q2" s="115" t="s">
        <v>1383</v>
      </c>
      <c r="R2" s="338" t="str">
        <f>+Presupuesto!D11</f>
        <v>Recurrente</v>
      </c>
      <c r="S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200" t="s">
        <v>411</v>
      </c>
      <c r="AI2" s="200" t="s">
        <v>412</v>
      </c>
      <c r="AJ2" s="200" t="s">
        <v>413</v>
      </c>
      <c r="AK2" s="200" t="s">
        <v>414</v>
      </c>
      <c r="AL2" s="200" t="s">
        <v>415</v>
      </c>
      <c r="AM2" s="200" t="s">
        <v>418</v>
      </c>
      <c r="AN2" s="200" t="s">
        <v>416</v>
      </c>
      <c r="AO2" s="200" t="s">
        <v>417</v>
      </c>
      <c r="AP2" s="200" t="s">
        <v>419</v>
      </c>
      <c r="AQ2" s="200" t="s">
        <v>420</v>
      </c>
      <c r="AR2" s="200" t="s">
        <v>421</v>
      </c>
      <c r="AS2" s="200" t="s">
        <v>422</v>
      </c>
      <c r="AT2" s="200" t="s">
        <v>423</v>
      </c>
      <c r="AU2" s="200" t="s">
        <v>424</v>
      </c>
      <c r="AV2" s="200" t="s">
        <v>425</v>
      </c>
      <c r="AW2" s="200" t="s">
        <v>426</v>
      </c>
      <c r="AX2" s="200" t="s">
        <v>427</v>
      </c>
      <c r="AY2" s="200" t="s">
        <v>428</v>
      </c>
      <c r="AZ2" s="200" t="s">
        <v>429</v>
      </c>
      <c r="BA2" s="200" t="s">
        <v>430</v>
      </c>
      <c r="BB2" s="200" t="s">
        <v>431</v>
      </c>
      <c r="BC2" s="200" t="s">
        <v>432</v>
      </c>
      <c r="BD2" s="200" t="s">
        <v>433</v>
      </c>
      <c r="BE2" s="200" t="s">
        <v>434</v>
      </c>
      <c r="BF2" s="200" t="s">
        <v>435</v>
      </c>
      <c r="BG2" s="200" t="s">
        <v>436</v>
      </c>
      <c r="BH2" s="200" t="s">
        <v>437</v>
      </c>
      <c r="BI2" s="200" t="s">
        <v>438</v>
      </c>
      <c r="BJ2" s="200" t="s">
        <v>439</v>
      </c>
      <c r="BK2" s="200" t="s">
        <v>440</v>
      </c>
      <c r="BL2" s="200" t="s">
        <v>441</v>
      </c>
      <c r="BM2" s="200" t="s">
        <v>442</v>
      </c>
      <c r="BN2" s="200" t="s">
        <v>443</v>
      </c>
      <c r="BO2" s="200" t="s">
        <v>444</v>
      </c>
      <c r="BP2" s="200" t="s">
        <v>445</v>
      </c>
      <c r="BQ2" s="200" t="s">
        <v>446</v>
      </c>
      <c r="BR2" s="200" t="s">
        <v>447</v>
      </c>
      <c r="BS2" s="200" t="s">
        <v>448</v>
      </c>
      <c r="BT2" s="200" t="s">
        <v>449</v>
      </c>
      <c r="BU2" s="200" t="s">
        <v>450</v>
      </c>
    </row>
    <row r="3" spans="1:555" hidden="1">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115">
        <v>900</v>
      </c>
      <c r="AZ3" s="115">
        <v>650</v>
      </c>
      <c r="BA3" s="115">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row>
    <row r="5" spans="1:555" ht="52.5">
      <c r="C5" s="80" t="s">
        <v>375</v>
      </c>
      <c r="D5" s="337">
        <f>SUMIF($C:$C,$C$10,D:D)</f>
        <v>63000</v>
      </c>
    </row>
    <row r="8" spans="1:555">
      <c r="C8" s="69" t="s">
        <v>62</v>
      </c>
      <c r="D8" s="69"/>
      <c r="E8" s="69"/>
      <c r="F8" s="69"/>
      <c r="G8" s="73"/>
      <c r="H8" s="69"/>
      <c r="I8" s="69"/>
    </row>
    <row r="9" spans="1:555" ht="15.75" thickBot="1">
      <c r="C9" s="69"/>
      <c r="D9" s="69"/>
      <c r="E9" s="69"/>
      <c r="F9" s="69"/>
      <c r="G9" s="73"/>
      <c r="H9" s="69"/>
      <c r="I9" s="69"/>
    </row>
    <row r="10" spans="1:555" ht="15.75" thickBot="1">
      <c r="C10" s="29" t="s">
        <v>43</v>
      </c>
      <c r="D10" s="30">
        <f>SUM(F17:F26)</f>
        <v>63000</v>
      </c>
      <c r="E10" s="87"/>
      <c r="F10" s="87"/>
      <c r="G10" s="73"/>
      <c r="H10" s="87"/>
      <c r="I10" s="114"/>
    </row>
    <row r="11" spans="1:555">
      <c r="B11" s="86"/>
      <c r="C11" s="69"/>
      <c r="D11" s="31"/>
      <c r="E11" s="86"/>
      <c r="F11" s="86"/>
      <c r="G11" s="86"/>
      <c r="H11" s="70"/>
      <c r="I11" s="70"/>
      <c r="J11" s="70"/>
      <c r="K11" s="105"/>
    </row>
    <row r="12" spans="1:555">
      <c r="B12" s="86"/>
      <c r="C12" s="69"/>
      <c r="D12" s="31"/>
      <c r="E12" s="86"/>
      <c r="F12" s="86"/>
      <c r="G12" s="86"/>
      <c r="H12" s="70"/>
      <c r="I12" s="70"/>
      <c r="J12" s="70"/>
      <c r="K12" s="105"/>
    </row>
    <row r="13" spans="1:555" ht="15.75">
      <c r="B13" s="86"/>
      <c r="C13" s="195" t="s">
        <v>383</v>
      </c>
      <c r="D13" s="279" t="s">
        <v>1457</v>
      </c>
      <c r="E13" s="86"/>
      <c r="F13" s="86"/>
      <c r="G13" s="86"/>
      <c r="H13" s="70"/>
      <c r="I13" s="70"/>
      <c r="J13" s="70"/>
      <c r="K13" s="105"/>
    </row>
    <row r="14" spans="1:555" ht="18.75">
      <c r="B14" s="86"/>
      <c r="C14" s="197" t="str">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b. Realizar adquisiciones de mobiliario para el acondicionamiento de los salones de capacitaciones ya identificados.</v>
      </c>
      <c r="D14" s="31"/>
      <c r="E14" s="86"/>
      <c r="F14" s="86"/>
      <c r="G14" s="86"/>
      <c r="H14" s="70"/>
      <c r="I14" s="70"/>
      <c r="J14" s="70"/>
      <c r="K14" s="105"/>
    </row>
    <row r="15" spans="1:555" ht="15.75" thickBot="1">
      <c r="B15" s="86"/>
      <c r="C15" s="69"/>
      <c r="D15" s="31"/>
      <c r="E15" s="86"/>
      <c r="F15" s="86"/>
      <c r="G15" s="86"/>
      <c r="H15" s="70"/>
      <c r="I15" s="70"/>
      <c r="J15" s="70"/>
      <c r="K15" s="105"/>
    </row>
    <row r="16" spans="1:555" ht="30.75" thickBot="1">
      <c r="B16" s="86"/>
      <c r="C16" s="119" t="s">
        <v>44</v>
      </c>
      <c r="D16" s="121" t="s">
        <v>55</v>
      </c>
      <c r="E16" s="121" t="s">
        <v>1548</v>
      </c>
      <c r="F16" s="120" t="s">
        <v>27</v>
      </c>
      <c r="G16" s="126" t="s">
        <v>122</v>
      </c>
      <c r="H16" s="121" t="s">
        <v>46</v>
      </c>
      <c r="I16" s="121" t="s">
        <v>123</v>
      </c>
      <c r="J16" s="121" t="s">
        <v>401</v>
      </c>
      <c r="K16" s="121" t="s">
        <v>402</v>
      </c>
    </row>
    <row r="17" spans="2:11">
      <c r="B17" s="86"/>
      <c r="C17" s="88" t="s">
        <v>63</v>
      </c>
      <c r="D17" s="151"/>
      <c r="E17" s="89">
        <v>2800</v>
      </c>
      <c r="F17" s="90">
        <f>D17*E17</f>
        <v>0</v>
      </c>
      <c r="G17" s="154"/>
      <c r="H17" s="91" t="s">
        <v>973</v>
      </c>
      <c r="I17" s="91" t="str">
        <f>VLOOKUP(H17,Presupuesto!$B$11:$C$565,2,0)</f>
        <v>MUEBLES VARIOS DE OFICINA</v>
      </c>
      <c r="J17" s="205"/>
      <c r="K17" s="91" t="s">
        <v>395</v>
      </c>
    </row>
    <row r="18" spans="2:11" ht="32.25" customHeight="1">
      <c r="B18" s="86"/>
      <c r="C18" s="92" t="s">
        <v>64</v>
      </c>
      <c r="D18" s="144"/>
      <c r="E18" s="93">
        <v>2400</v>
      </c>
      <c r="F18" s="90">
        <f>D18*E18</f>
        <v>0</v>
      </c>
      <c r="G18" s="154"/>
      <c r="H18" s="94" t="s">
        <v>973</v>
      </c>
      <c r="I18" s="91" t="str">
        <f>VLOOKUP(H18,Presupuesto!$B$11:$C$565,2,0)</f>
        <v>MUEBLES VARIOS DE OFICINA</v>
      </c>
      <c r="J18" s="91"/>
      <c r="K18" s="91" t="s">
        <v>403</v>
      </c>
    </row>
    <row r="19" spans="2:11">
      <c r="B19" s="86"/>
      <c r="C19" s="92" t="s">
        <v>65</v>
      </c>
      <c r="D19" s="144">
        <v>35</v>
      </c>
      <c r="E19" s="93">
        <v>1000</v>
      </c>
      <c r="F19" s="90">
        <f t="shared" ref="F19:F26" si="0">D19*E19</f>
        <v>35000</v>
      </c>
      <c r="G19" s="154" t="s">
        <v>120</v>
      </c>
      <c r="H19" s="94" t="s">
        <v>973</v>
      </c>
      <c r="I19" s="91" t="str">
        <f>VLOOKUP(H19,Presupuesto!$B$11:$C$565,2,0)</f>
        <v>MUEBLES VARIOS DE OFICINA</v>
      </c>
      <c r="J19" s="91" t="s">
        <v>1337</v>
      </c>
      <c r="K19" s="91" t="s">
        <v>386</v>
      </c>
    </row>
    <row r="20" spans="2:11">
      <c r="B20" s="86"/>
      <c r="C20" s="92" t="s">
        <v>66</v>
      </c>
      <c r="D20" s="144"/>
      <c r="E20" s="93">
        <v>6000</v>
      </c>
      <c r="F20" s="90">
        <f t="shared" si="0"/>
        <v>0</v>
      </c>
      <c r="G20" s="154"/>
      <c r="H20" s="94" t="s">
        <v>973</v>
      </c>
      <c r="I20" s="91" t="str">
        <f>VLOOKUP(H20,Presupuesto!$B$11:$C$565,2,0)</f>
        <v>MUEBLES VARIOS DE OFICINA</v>
      </c>
      <c r="J20" s="91" t="s">
        <v>1337</v>
      </c>
      <c r="K20" s="91" t="s">
        <v>386</v>
      </c>
    </row>
    <row r="21" spans="2:11">
      <c r="B21" s="86"/>
      <c r="C21" s="92" t="s">
        <v>67</v>
      </c>
      <c r="D21" s="144"/>
      <c r="E21" s="93">
        <v>3000</v>
      </c>
      <c r="F21" s="90">
        <f t="shared" si="0"/>
        <v>0</v>
      </c>
      <c r="G21" s="154"/>
      <c r="H21" s="94" t="s">
        <v>973</v>
      </c>
      <c r="I21" s="91" t="str">
        <f>VLOOKUP(H21,Presupuesto!$B$11:$C$565,2,0)</f>
        <v>MUEBLES VARIOS DE OFICINA</v>
      </c>
      <c r="J21" s="91" t="s">
        <v>1337</v>
      </c>
      <c r="K21" s="91" t="s">
        <v>386</v>
      </c>
    </row>
    <row r="22" spans="2:11">
      <c r="B22" s="86"/>
      <c r="C22" s="92" t="s">
        <v>1530</v>
      </c>
      <c r="D22" s="144">
        <v>1</v>
      </c>
      <c r="E22" s="93">
        <v>10000</v>
      </c>
      <c r="F22" s="90">
        <f t="shared" si="0"/>
        <v>10000</v>
      </c>
      <c r="G22" s="154" t="s">
        <v>120</v>
      </c>
      <c r="H22" s="94" t="s">
        <v>973</v>
      </c>
      <c r="I22" s="91" t="str">
        <f>VLOOKUP(H22,Presupuesto!$B$11:$C$565,2,0)</f>
        <v>MUEBLES VARIOS DE OFICINA</v>
      </c>
      <c r="J22" s="91" t="s">
        <v>1337</v>
      </c>
      <c r="K22" s="91" t="s">
        <v>386</v>
      </c>
    </row>
    <row r="23" spans="2:11">
      <c r="B23" s="86"/>
      <c r="C23" s="92" t="s">
        <v>69</v>
      </c>
      <c r="D23" s="144"/>
      <c r="E23" s="93">
        <v>8000</v>
      </c>
      <c r="F23" s="90">
        <f t="shared" si="0"/>
        <v>0</v>
      </c>
      <c r="G23" s="154"/>
      <c r="H23" s="94" t="s">
        <v>976</v>
      </c>
      <c r="I23" s="91" t="str">
        <f>VLOOKUP(H23,Presupuesto!$B$11:$C$565,2,0)</f>
        <v>EQUIPOS VARIOS DE OFICINA</v>
      </c>
      <c r="J23" s="91" t="s">
        <v>1337</v>
      </c>
      <c r="K23" s="91" t="s">
        <v>386</v>
      </c>
    </row>
    <row r="24" spans="2:11">
      <c r="B24" s="86"/>
      <c r="C24" s="92" t="s">
        <v>70</v>
      </c>
      <c r="D24" s="144">
        <v>0</v>
      </c>
      <c r="E24" s="93">
        <v>2000</v>
      </c>
      <c r="F24" s="90">
        <f t="shared" si="0"/>
        <v>0</v>
      </c>
      <c r="G24" s="154"/>
      <c r="H24" s="94" t="s">
        <v>976</v>
      </c>
      <c r="I24" s="91" t="str">
        <f>VLOOKUP(H24,Presupuesto!$B$11:$C$565,2,0)</f>
        <v>EQUIPOS VARIOS DE OFICINA</v>
      </c>
      <c r="J24" s="91" t="s">
        <v>1337</v>
      </c>
      <c r="K24" s="91" t="s">
        <v>394</v>
      </c>
    </row>
    <row r="25" spans="2:11">
      <c r="B25" s="86"/>
      <c r="C25" s="92" t="s">
        <v>71</v>
      </c>
      <c r="D25" s="144"/>
      <c r="E25" s="93">
        <v>5000</v>
      </c>
      <c r="F25" s="90">
        <f t="shared" si="0"/>
        <v>0</v>
      </c>
      <c r="G25" s="154"/>
      <c r="H25" s="94" t="s">
        <v>976</v>
      </c>
      <c r="I25" s="91" t="str">
        <f>VLOOKUP(H25,Presupuesto!$B$11:$C$565,2,0)</f>
        <v>EQUIPOS VARIOS DE OFICINA</v>
      </c>
      <c r="J25" s="91" t="s">
        <v>1337</v>
      </c>
      <c r="K25" s="91" t="s">
        <v>390</v>
      </c>
    </row>
    <row r="26" spans="2:11" ht="15.75" thickBot="1">
      <c r="B26" s="86"/>
      <c r="C26" s="95" t="s">
        <v>1529</v>
      </c>
      <c r="D26" s="152">
        <v>1</v>
      </c>
      <c r="E26" s="97">
        <v>18000</v>
      </c>
      <c r="F26" s="98">
        <f t="shared" si="0"/>
        <v>18000</v>
      </c>
      <c r="G26" s="155" t="s">
        <v>120</v>
      </c>
      <c r="H26" s="99" t="s">
        <v>976</v>
      </c>
      <c r="I26" s="99" t="str">
        <f>VLOOKUP(H26,Presupuesto!$B$11:$C$565,2,0)</f>
        <v>EQUIPOS VARIOS DE OFICINA</v>
      </c>
      <c r="J26" s="91" t="s">
        <v>1337</v>
      </c>
      <c r="K26" s="117" t="s">
        <v>385</v>
      </c>
    </row>
    <row r="27" spans="2:11">
      <c r="B27" s="86"/>
    </row>
  </sheetData>
  <autoFilter ref="C12:C27"/>
  <dataValidations count="5">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Verifique el valor ingresado." promptTitle="Objeto de Gasto" prompt="Ingrese el Objeto de Gasto." sqref="H17:H26">
      <formula1>$A$1:$UI$1</formula1>
    </dataValidation>
    <dataValidation type="list" allowBlank="1" showInputMessage="1" showErrorMessage="1" errorTitle="¡Ingreso Inválido!" error="Seleccione una opción de la lista." promptTitle="Dimensión Estratégica" prompt="Seleccione una opción de la lista." sqref="J18:J26">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U34"/>
  <sheetViews>
    <sheetView topLeftCell="I1" workbookViewId="0">
      <pane ySplit="5" topLeftCell="A21" activePane="bottomLeft" state="frozen"/>
      <selection activeCell="R5" sqref="R5"/>
      <selection pane="bottomLeft" activeCell="B7" sqref="B7:B12"/>
    </sheetView>
  </sheetViews>
  <sheetFormatPr baseColWidth="10" defaultRowHeight="15"/>
  <cols>
    <col min="1" max="2" width="35.7109375" style="341" customWidth="1"/>
    <col min="3" max="6" width="27.42578125" style="341" customWidth="1"/>
    <col min="7" max="7" width="15.28515625" style="341" customWidth="1"/>
    <col min="8" max="8" width="11.42578125" style="516"/>
    <col min="9" max="9" width="15.28515625" style="341" customWidth="1"/>
    <col min="10" max="10" width="18.85546875" style="516" customWidth="1"/>
    <col min="11" max="11" width="11.42578125" style="341"/>
    <col min="12" max="12" width="11.42578125" style="516"/>
    <col min="13" max="13" width="11.42578125" style="341"/>
    <col min="14" max="14" width="11.42578125" style="516"/>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75">
      <c r="B1" s="499"/>
      <c r="C1" s="499"/>
      <c r="D1" s="499"/>
      <c r="E1" s="499"/>
      <c r="F1" s="499"/>
      <c r="G1" s="499" t="s">
        <v>1692</v>
      </c>
      <c r="I1" s="499"/>
      <c r="J1" s="499"/>
      <c r="K1" s="499"/>
      <c r="L1" s="499"/>
      <c r="M1" s="499"/>
      <c r="N1" s="499"/>
      <c r="O1" s="499"/>
      <c r="P1" s="499"/>
      <c r="Q1" s="499"/>
      <c r="R1" s="499"/>
      <c r="S1" s="499"/>
      <c r="T1" s="499"/>
      <c r="U1" s="499"/>
    </row>
    <row r="2" spans="1:21">
      <c r="A2" s="527" t="s">
        <v>1693</v>
      </c>
      <c r="B2" s="527"/>
      <c r="C2" s="527"/>
      <c r="D2" s="527"/>
      <c r="E2" s="527"/>
      <c r="F2" s="527"/>
      <c r="G2" s="527"/>
      <c r="H2" s="527"/>
      <c r="I2" s="527"/>
      <c r="J2" s="527"/>
      <c r="K2" s="527"/>
      <c r="L2" s="527"/>
      <c r="M2" s="527"/>
      <c r="N2" s="527"/>
      <c r="O2" s="527"/>
      <c r="P2" s="527"/>
      <c r="Q2" s="527"/>
      <c r="R2" s="527"/>
      <c r="S2" s="527"/>
      <c r="T2" s="527"/>
      <c r="U2" s="527"/>
    </row>
    <row r="3" spans="1:21" ht="15" customHeight="1">
      <c r="A3" s="626" t="s">
        <v>96</v>
      </c>
      <c r="B3" s="625" t="s">
        <v>109</v>
      </c>
      <c r="C3" s="628" t="s">
        <v>86</v>
      </c>
      <c r="D3" s="628" t="s">
        <v>87</v>
      </c>
      <c r="E3" s="628" t="s">
        <v>383</v>
      </c>
      <c r="F3" s="628" t="s">
        <v>88</v>
      </c>
      <c r="G3" s="617" t="s">
        <v>98</v>
      </c>
      <c r="H3" s="620"/>
      <c r="I3" s="620"/>
      <c r="J3" s="620"/>
      <c r="K3" s="620"/>
      <c r="L3" s="620"/>
      <c r="M3" s="620"/>
      <c r="N3" s="618"/>
      <c r="O3" s="621" t="s">
        <v>99</v>
      </c>
      <c r="P3" s="622"/>
      <c r="Q3" s="625" t="s">
        <v>100</v>
      </c>
      <c r="R3" s="625" t="s">
        <v>101</v>
      </c>
      <c r="S3" s="625" t="s">
        <v>108</v>
      </c>
      <c r="T3" s="625" t="s">
        <v>107</v>
      </c>
      <c r="U3" s="614" t="s">
        <v>89</v>
      </c>
    </row>
    <row r="4" spans="1:21" ht="15" customHeight="1">
      <c r="A4" s="626"/>
      <c r="B4" s="626"/>
      <c r="C4" s="629"/>
      <c r="D4" s="629"/>
      <c r="E4" s="629"/>
      <c r="F4" s="629"/>
      <c r="G4" s="617" t="s">
        <v>102</v>
      </c>
      <c r="H4" s="618"/>
      <c r="I4" s="617" t="s">
        <v>103</v>
      </c>
      <c r="J4" s="618"/>
      <c r="K4" s="617" t="s">
        <v>104</v>
      </c>
      <c r="L4" s="618"/>
      <c r="M4" s="617" t="s">
        <v>105</v>
      </c>
      <c r="N4" s="618"/>
      <c r="O4" s="623"/>
      <c r="P4" s="624"/>
      <c r="Q4" s="626"/>
      <c r="R4" s="626"/>
      <c r="S4" s="626"/>
      <c r="T4" s="626"/>
      <c r="U4" s="615"/>
    </row>
    <row r="5" spans="1:21" ht="25.5">
      <c r="A5" s="627"/>
      <c r="B5" s="627"/>
      <c r="C5" s="630"/>
      <c r="D5" s="630"/>
      <c r="E5" s="630"/>
      <c r="F5" s="630"/>
      <c r="G5" s="317" t="s">
        <v>106</v>
      </c>
      <c r="H5" s="317" t="s">
        <v>12</v>
      </c>
      <c r="I5" s="317" t="s">
        <v>106</v>
      </c>
      <c r="J5" s="317" t="s">
        <v>12</v>
      </c>
      <c r="K5" s="317" t="s">
        <v>106</v>
      </c>
      <c r="L5" s="317" t="s">
        <v>12</v>
      </c>
      <c r="M5" s="317" t="s">
        <v>106</v>
      </c>
      <c r="N5" s="317" t="s">
        <v>12</v>
      </c>
      <c r="O5" s="317" t="s">
        <v>106</v>
      </c>
      <c r="P5" s="317" t="s">
        <v>12</v>
      </c>
      <c r="Q5" s="627"/>
      <c r="R5" s="627"/>
      <c r="S5" s="627"/>
      <c r="T5" s="627"/>
      <c r="U5" s="616"/>
    </row>
    <row r="6" spans="1:21" ht="15.75">
      <c r="A6" s="318"/>
      <c r="B6" s="319"/>
      <c r="C6" s="320"/>
      <c r="D6" s="320"/>
      <c r="E6" s="321"/>
      <c r="F6" s="320"/>
      <c r="G6" s="322"/>
      <c r="H6" s="322"/>
      <c r="I6" s="322"/>
      <c r="J6" s="322"/>
      <c r="K6" s="322"/>
      <c r="L6" s="322"/>
      <c r="M6" s="322"/>
      <c r="N6" s="322"/>
      <c r="O6" s="322"/>
      <c r="P6" s="322"/>
      <c r="Q6" s="323"/>
      <c r="R6" s="323"/>
      <c r="S6" s="323"/>
      <c r="T6" s="323"/>
      <c r="U6" s="324"/>
    </row>
    <row r="7" spans="1:21" ht="15.75">
      <c r="A7" s="619" t="s">
        <v>1694</v>
      </c>
      <c r="B7" s="613" t="s">
        <v>1695</v>
      </c>
      <c r="C7" s="545"/>
      <c r="D7" s="530"/>
      <c r="E7" s="530"/>
      <c r="F7" s="437"/>
      <c r="G7" s="559"/>
      <c r="H7" s="560"/>
      <c r="I7" s="559"/>
      <c r="J7" s="560"/>
      <c r="K7" s="559"/>
      <c r="L7" s="560"/>
      <c r="M7" s="559"/>
      <c r="N7" s="560"/>
      <c r="O7" s="596">
        <f>G7+I7+K7+M7</f>
        <v>0</v>
      </c>
      <c r="P7" s="597">
        <f>H7+J7+L7+N7</f>
        <v>0</v>
      </c>
      <c r="Q7" s="530"/>
      <c r="R7" s="530"/>
      <c r="S7" s="530"/>
      <c r="T7" s="530"/>
      <c r="U7" s="530"/>
    </row>
    <row r="8" spans="1:21" ht="15.75">
      <c r="A8" s="619"/>
      <c r="B8" s="611"/>
      <c r="C8" s="545"/>
      <c r="D8" s="530"/>
      <c r="E8" s="530"/>
      <c r="F8" s="437"/>
      <c r="G8" s="559"/>
      <c r="H8" s="560"/>
      <c r="I8" s="559"/>
      <c r="J8" s="560"/>
      <c r="K8" s="559"/>
      <c r="L8" s="560"/>
      <c r="M8" s="559"/>
      <c r="N8" s="560"/>
      <c r="O8" s="596">
        <f t="shared" ref="O8:P33" si="0">G8+I8+K8+M8</f>
        <v>0</v>
      </c>
      <c r="P8" s="597">
        <f t="shared" si="0"/>
        <v>0</v>
      </c>
      <c r="Q8" s="530"/>
      <c r="R8" s="530"/>
      <c r="S8" s="530"/>
      <c r="T8" s="530"/>
      <c r="U8" s="530"/>
    </row>
    <row r="9" spans="1:21" ht="15.75">
      <c r="A9" s="619"/>
      <c r="B9" s="611"/>
      <c r="C9" s="545"/>
      <c r="D9" s="530"/>
      <c r="E9" s="530"/>
      <c r="F9" s="437"/>
      <c r="G9" s="559"/>
      <c r="H9" s="560"/>
      <c r="I9" s="559"/>
      <c r="J9" s="560"/>
      <c r="K9" s="559"/>
      <c r="L9" s="560"/>
      <c r="M9" s="559"/>
      <c r="N9" s="560"/>
      <c r="O9" s="596">
        <f t="shared" si="0"/>
        <v>0</v>
      </c>
      <c r="P9" s="597">
        <f t="shared" si="0"/>
        <v>0</v>
      </c>
      <c r="Q9" s="530"/>
      <c r="R9" s="530"/>
      <c r="S9" s="530"/>
      <c r="T9" s="530"/>
      <c r="U9" s="530"/>
    </row>
    <row r="10" spans="1:21" ht="15.75">
      <c r="A10" s="619"/>
      <c r="B10" s="611"/>
      <c r="C10" s="545"/>
      <c r="D10" s="530"/>
      <c r="E10" s="530"/>
      <c r="F10" s="437"/>
      <c r="G10" s="559"/>
      <c r="H10" s="560"/>
      <c r="I10" s="559"/>
      <c r="J10" s="560"/>
      <c r="K10" s="559"/>
      <c r="L10" s="560"/>
      <c r="M10" s="559"/>
      <c r="N10" s="560"/>
      <c r="O10" s="596">
        <f t="shared" si="0"/>
        <v>0</v>
      </c>
      <c r="P10" s="597">
        <f t="shared" si="0"/>
        <v>0</v>
      </c>
      <c r="Q10" s="530"/>
      <c r="R10" s="530"/>
      <c r="S10" s="530"/>
      <c r="T10" s="530"/>
      <c r="U10" s="530"/>
    </row>
    <row r="11" spans="1:21" ht="15.75">
      <c r="A11" s="619"/>
      <c r="B11" s="611"/>
      <c r="C11" s="545"/>
      <c r="D11" s="530"/>
      <c r="E11" s="530"/>
      <c r="F11" s="437"/>
      <c r="G11" s="559"/>
      <c r="H11" s="560"/>
      <c r="I11" s="559"/>
      <c r="J11" s="560"/>
      <c r="K11" s="559"/>
      <c r="L11" s="560"/>
      <c r="M11" s="559"/>
      <c r="N11" s="560"/>
      <c r="O11" s="596">
        <f t="shared" si="0"/>
        <v>0</v>
      </c>
      <c r="P11" s="597">
        <f t="shared" si="0"/>
        <v>0</v>
      </c>
      <c r="Q11" s="530"/>
      <c r="R11" s="530"/>
      <c r="S11" s="530"/>
      <c r="T11" s="530"/>
      <c r="U11" s="530"/>
    </row>
    <row r="12" spans="1:21" ht="15.75">
      <c r="A12" s="619"/>
      <c r="B12" s="612"/>
      <c r="C12" s="545"/>
      <c r="D12" s="530"/>
      <c r="E12" s="530"/>
      <c r="F12" s="437"/>
      <c r="G12" s="559"/>
      <c r="H12" s="560"/>
      <c r="I12" s="559"/>
      <c r="J12" s="560"/>
      <c r="K12" s="559"/>
      <c r="L12" s="560"/>
      <c r="M12" s="559"/>
      <c r="N12" s="560"/>
      <c r="O12" s="596">
        <f t="shared" si="0"/>
        <v>0</v>
      </c>
      <c r="P12" s="597">
        <f t="shared" si="0"/>
        <v>0</v>
      </c>
      <c r="Q12" s="530"/>
      <c r="R12" s="530"/>
      <c r="S12" s="530"/>
      <c r="T12" s="530"/>
      <c r="U12" s="530"/>
    </row>
    <row r="13" spans="1:21" ht="15.75">
      <c r="A13" s="611" t="s">
        <v>1696</v>
      </c>
      <c r="B13" s="613" t="s">
        <v>1697</v>
      </c>
      <c r="C13" s="545"/>
      <c r="D13" s="574"/>
      <c r="E13" s="574"/>
      <c r="F13" s="574"/>
      <c r="G13" s="559"/>
      <c r="H13" s="560"/>
      <c r="I13" s="559"/>
      <c r="J13" s="560"/>
      <c r="K13" s="559"/>
      <c r="L13" s="560"/>
      <c r="M13" s="559"/>
      <c r="N13" s="560"/>
      <c r="O13" s="596">
        <f t="shared" si="0"/>
        <v>0</v>
      </c>
      <c r="P13" s="597">
        <f t="shared" si="0"/>
        <v>0</v>
      </c>
      <c r="Q13" s="530"/>
      <c r="R13" s="530"/>
      <c r="S13" s="530"/>
      <c r="T13" s="530"/>
      <c r="U13" s="530"/>
    </row>
    <row r="14" spans="1:21" ht="15.75">
      <c r="A14" s="611"/>
      <c r="B14" s="611"/>
      <c r="C14" s="545"/>
      <c r="D14" s="530"/>
      <c r="E14" s="530"/>
      <c r="F14" s="437"/>
      <c r="G14" s="559"/>
      <c r="H14" s="560"/>
      <c r="I14" s="559"/>
      <c r="J14" s="560"/>
      <c r="K14" s="559"/>
      <c r="L14" s="560"/>
      <c r="M14" s="559"/>
      <c r="N14" s="560"/>
      <c r="O14" s="596">
        <f t="shared" si="0"/>
        <v>0</v>
      </c>
      <c r="P14" s="597">
        <f t="shared" si="0"/>
        <v>0</v>
      </c>
      <c r="Q14" s="530"/>
      <c r="R14" s="530"/>
      <c r="S14" s="530"/>
      <c r="T14" s="530"/>
      <c r="U14" s="530"/>
    </row>
    <row r="15" spans="1:21" ht="15.75">
      <c r="A15" s="611"/>
      <c r="B15" s="611"/>
      <c r="C15" s="545"/>
      <c r="D15" s="530"/>
      <c r="E15" s="530"/>
      <c r="F15" s="437"/>
      <c r="G15" s="559"/>
      <c r="H15" s="560"/>
      <c r="I15" s="559"/>
      <c r="J15" s="560"/>
      <c r="K15" s="559"/>
      <c r="L15" s="560"/>
      <c r="M15" s="559"/>
      <c r="N15" s="560"/>
      <c r="O15" s="596">
        <f t="shared" si="0"/>
        <v>0</v>
      </c>
      <c r="P15" s="597">
        <f t="shared" si="0"/>
        <v>0</v>
      </c>
      <c r="Q15" s="530"/>
      <c r="R15" s="530"/>
      <c r="S15" s="530"/>
      <c r="T15" s="530"/>
      <c r="U15" s="530"/>
    </row>
    <row r="16" spans="1:21" ht="15.75">
      <c r="A16" s="611"/>
      <c r="B16" s="611"/>
      <c r="C16" s="545"/>
      <c r="D16" s="530"/>
      <c r="E16" s="530"/>
      <c r="F16" s="437"/>
      <c r="G16" s="559"/>
      <c r="H16" s="560"/>
      <c r="I16" s="559"/>
      <c r="J16" s="560"/>
      <c r="K16" s="559"/>
      <c r="L16" s="560"/>
      <c r="M16" s="559"/>
      <c r="N16" s="560"/>
      <c r="O16" s="596">
        <f t="shared" si="0"/>
        <v>0</v>
      </c>
      <c r="P16" s="597">
        <f t="shared" si="0"/>
        <v>0</v>
      </c>
      <c r="Q16" s="530"/>
      <c r="R16" s="530"/>
      <c r="S16" s="530"/>
      <c r="T16" s="530"/>
      <c r="U16" s="530"/>
    </row>
    <row r="17" spans="1:21" ht="15.75">
      <c r="A17" s="611"/>
      <c r="B17" s="611"/>
      <c r="C17" s="545"/>
      <c r="D17" s="530"/>
      <c r="E17" s="530"/>
      <c r="F17" s="437"/>
      <c r="G17" s="559"/>
      <c r="H17" s="560"/>
      <c r="I17" s="559"/>
      <c r="J17" s="560"/>
      <c r="K17" s="559"/>
      <c r="L17" s="560"/>
      <c r="M17" s="559"/>
      <c r="N17" s="560"/>
      <c r="O17" s="596">
        <f t="shared" si="0"/>
        <v>0</v>
      </c>
      <c r="P17" s="597">
        <f t="shared" si="0"/>
        <v>0</v>
      </c>
      <c r="Q17" s="530"/>
      <c r="R17" s="530"/>
      <c r="S17" s="530"/>
      <c r="T17" s="530"/>
      <c r="U17" s="530"/>
    </row>
    <row r="18" spans="1:21" ht="15.75">
      <c r="A18" s="611"/>
      <c r="B18" s="611"/>
      <c r="C18" s="545"/>
      <c r="D18" s="530"/>
      <c r="E18" s="530"/>
      <c r="F18" s="437"/>
      <c r="G18" s="559"/>
      <c r="H18" s="560"/>
      <c r="I18" s="559"/>
      <c r="J18" s="560"/>
      <c r="K18" s="559"/>
      <c r="L18" s="560"/>
      <c r="M18" s="559"/>
      <c r="N18" s="560"/>
      <c r="O18" s="596">
        <f t="shared" si="0"/>
        <v>0</v>
      </c>
      <c r="P18" s="597">
        <f t="shared" si="0"/>
        <v>0</v>
      </c>
      <c r="Q18" s="530"/>
      <c r="R18" s="530"/>
      <c r="S18" s="530"/>
      <c r="T18" s="530"/>
      <c r="U18" s="530"/>
    </row>
    <row r="19" spans="1:21" ht="15.75">
      <c r="A19" s="612"/>
      <c r="B19" s="612"/>
      <c r="C19" s="545"/>
      <c r="D19" s="530"/>
      <c r="E19" s="530"/>
      <c r="F19" s="437"/>
      <c r="G19" s="559"/>
      <c r="H19" s="560"/>
      <c r="I19" s="559"/>
      <c r="J19" s="560"/>
      <c r="K19" s="559"/>
      <c r="L19" s="560"/>
      <c r="M19" s="559"/>
      <c r="N19" s="560"/>
      <c r="O19" s="596">
        <f t="shared" si="0"/>
        <v>0</v>
      </c>
      <c r="P19" s="597">
        <f t="shared" si="0"/>
        <v>0</v>
      </c>
      <c r="Q19" s="530"/>
      <c r="R19" s="530"/>
      <c r="S19" s="530"/>
      <c r="T19" s="530"/>
      <c r="U19" s="530"/>
    </row>
    <row r="20" spans="1:21" ht="15.75">
      <c r="A20" s="613" t="s">
        <v>1698</v>
      </c>
      <c r="B20" s="613" t="s">
        <v>1699</v>
      </c>
      <c r="C20" s="545"/>
      <c r="D20" s="530"/>
      <c r="E20" s="530"/>
      <c r="F20" s="437"/>
      <c r="G20" s="559"/>
      <c r="H20" s="560"/>
      <c r="I20" s="559"/>
      <c r="J20" s="560"/>
      <c r="K20" s="559"/>
      <c r="L20" s="560"/>
      <c r="M20" s="559"/>
      <c r="N20" s="560"/>
      <c r="O20" s="596">
        <f t="shared" si="0"/>
        <v>0</v>
      </c>
      <c r="P20" s="597">
        <f t="shared" si="0"/>
        <v>0</v>
      </c>
      <c r="Q20" s="530"/>
      <c r="R20" s="530"/>
      <c r="S20" s="530"/>
      <c r="T20" s="530"/>
      <c r="U20" s="530"/>
    </row>
    <row r="21" spans="1:21" ht="15.75">
      <c r="A21" s="611"/>
      <c r="B21" s="611"/>
      <c r="C21" s="545"/>
      <c r="D21" s="530"/>
      <c r="E21" s="530"/>
      <c r="F21" s="437"/>
      <c r="G21" s="559"/>
      <c r="H21" s="560"/>
      <c r="I21" s="559"/>
      <c r="J21" s="560"/>
      <c r="K21" s="559"/>
      <c r="L21" s="560"/>
      <c r="M21" s="559"/>
      <c r="N21" s="560"/>
      <c r="O21" s="596">
        <f t="shared" si="0"/>
        <v>0</v>
      </c>
      <c r="P21" s="597">
        <f t="shared" si="0"/>
        <v>0</v>
      </c>
      <c r="Q21" s="530"/>
      <c r="R21" s="530"/>
      <c r="S21" s="530"/>
      <c r="T21" s="530"/>
      <c r="U21" s="530"/>
    </row>
    <row r="22" spans="1:21" ht="15.75">
      <c r="A22" s="611"/>
      <c r="B22" s="611"/>
      <c r="C22" s="545"/>
      <c r="D22" s="530"/>
      <c r="E22" s="530"/>
      <c r="F22" s="437"/>
      <c r="G22" s="559"/>
      <c r="H22" s="560"/>
      <c r="I22" s="559"/>
      <c r="J22" s="560"/>
      <c r="K22" s="559"/>
      <c r="L22" s="560"/>
      <c r="M22" s="559"/>
      <c r="N22" s="560"/>
      <c r="O22" s="596">
        <f t="shared" si="0"/>
        <v>0</v>
      </c>
      <c r="P22" s="597">
        <f t="shared" si="0"/>
        <v>0</v>
      </c>
      <c r="Q22" s="530"/>
      <c r="R22" s="530"/>
      <c r="S22" s="530"/>
      <c r="T22" s="530"/>
      <c r="U22" s="530"/>
    </row>
    <row r="23" spans="1:21" ht="15.75">
      <c r="A23" s="611"/>
      <c r="B23" s="611"/>
      <c r="C23" s="545"/>
      <c r="D23" s="530"/>
      <c r="E23" s="530"/>
      <c r="F23" s="437"/>
      <c r="G23" s="559"/>
      <c r="H23" s="560"/>
      <c r="I23" s="559"/>
      <c r="J23" s="560"/>
      <c r="K23" s="559"/>
      <c r="L23" s="560"/>
      <c r="M23" s="559"/>
      <c r="N23" s="560"/>
      <c r="O23" s="596">
        <f t="shared" si="0"/>
        <v>0</v>
      </c>
      <c r="P23" s="597">
        <f t="shared" si="0"/>
        <v>0</v>
      </c>
      <c r="Q23" s="530"/>
      <c r="R23" s="530"/>
      <c r="S23" s="530"/>
      <c r="T23" s="530"/>
      <c r="U23" s="530"/>
    </row>
    <row r="24" spans="1:21" ht="15.75">
      <c r="A24" s="611"/>
      <c r="B24" s="611"/>
      <c r="C24" s="545"/>
      <c r="D24" s="530"/>
      <c r="E24" s="530"/>
      <c r="F24" s="437"/>
      <c r="G24" s="559"/>
      <c r="H24" s="560"/>
      <c r="I24" s="559"/>
      <c r="J24" s="560"/>
      <c r="K24" s="559"/>
      <c r="L24" s="560"/>
      <c r="M24" s="559"/>
      <c r="N24" s="560"/>
      <c r="O24" s="596">
        <f t="shared" si="0"/>
        <v>0</v>
      </c>
      <c r="P24" s="597">
        <f t="shared" si="0"/>
        <v>0</v>
      </c>
      <c r="Q24" s="530"/>
      <c r="R24" s="530"/>
      <c r="S24" s="530"/>
      <c r="T24" s="530"/>
      <c r="U24" s="530"/>
    </row>
    <row r="25" spans="1:21" ht="15.75">
      <c r="A25" s="611"/>
      <c r="B25" s="611"/>
      <c r="C25" s="545"/>
      <c r="D25" s="530"/>
      <c r="E25" s="530"/>
      <c r="F25" s="437"/>
      <c r="G25" s="559"/>
      <c r="H25" s="560"/>
      <c r="I25" s="559"/>
      <c r="J25" s="560"/>
      <c r="K25" s="559"/>
      <c r="L25" s="560"/>
      <c r="M25" s="559"/>
      <c r="N25" s="560"/>
      <c r="O25" s="596">
        <f t="shared" si="0"/>
        <v>0</v>
      </c>
      <c r="P25" s="597">
        <f t="shared" si="0"/>
        <v>0</v>
      </c>
      <c r="Q25" s="530"/>
      <c r="R25" s="530"/>
      <c r="S25" s="530"/>
      <c r="T25" s="530"/>
      <c r="U25" s="530"/>
    </row>
    <row r="26" spans="1:21" ht="15.75">
      <c r="A26" s="612"/>
      <c r="B26" s="612"/>
      <c r="C26" s="545"/>
      <c r="D26" s="530"/>
      <c r="E26" s="530"/>
      <c r="F26" s="437"/>
      <c r="G26" s="559"/>
      <c r="H26" s="560"/>
      <c r="I26" s="559"/>
      <c r="J26" s="560"/>
      <c r="K26" s="559"/>
      <c r="L26" s="560"/>
      <c r="M26" s="559"/>
      <c r="N26" s="560"/>
      <c r="O26" s="596">
        <f t="shared" si="0"/>
        <v>0</v>
      </c>
      <c r="P26" s="597">
        <f t="shared" si="0"/>
        <v>0</v>
      </c>
      <c r="Q26" s="530"/>
      <c r="R26" s="530"/>
      <c r="S26" s="530"/>
      <c r="T26" s="530"/>
      <c r="U26" s="530"/>
    </row>
    <row r="27" spans="1:21" ht="15.75">
      <c r="A27" s="613" t="s">
        <v>1700</v>
      </c>
      <c r="B27" s="613" t="s">
        <v>1701</v>
      </c>
      <c r="C27" s="545"/>
      <c r="D27" s="530"/>
      <c r="E27" s="530"/>
      <c r="F27" s="437"/>
      <c r="G27" s="559"/>
      <c r="H27" s="560"/>
      <c r="I27" s="559"/>
      <c r="J27" s="560"/>
      <c r="K27" s="559"/>
      <c r="L27" s="560"/>
      <c r="M27" s="559"/>
      <c r="N27" s="560"/>
      <c r="O27" s="596">
        <f t="shared" si="0"/>
        <v>0</v>
      </c>
      <c r="P27" s="597">
        <f t="shared" si="0"/>
        <v>0</v>
      </c>
      <c r="Q27" s="530"/>
      <c r="R27" s="530"/>
      <c r="S27" s="530"/>
      <c r="T27" s="530"/>
      <c r="U27" s="530"/>
    </row>
    <row r="28" spans="1:21" ht="15.75">
      <c r="A28" s="611"/>
      <c r="B28" s="611"/>
      <c r="C28" s="545"/>
      <c r="D28" s="530"/>
      <c r="E28" s="530"/>
      <c r="F28" s="437"/>
      <c r="G28" s="559"/>
      <c r="H28" s="560"/>
      <c r="I28" s="559"/>
      <c r="J28" s="560"/>
      <c r="K28" s="559"/>
      <c r="L28" s="560"/>
      <c r="M28" s="559"/>
      <c r="N28" s="560"/>
      <c r="O28" s="596">
        <f t="shared" si="0"/>
        <v>0</v>
      </c>
      <c r="P28" s="597">
        <f t="shared" si="0"/>
        <v>0</v>
      </c>
      <c r="Q28" s="530"/>
      <c r="R28" s="530"/>
      <c r="S28" s="530"/>
      <c r="T28" s="530"/>
      <c r="U28" s="530"/>
    </row>
    <row r="29" spans="1:21" ht="15.75">
      <c r="A29" s="611"/>
      <c r="B29" s="611"/>
      <c r="C29" s="545"/>
      <c r="D29" s="530"/>
      <c r="E29" s="530"/>
      <c r="F29" s="437"/>
      <c r="G29" s="559"/>
      <c r="H29" s="560"/>
      <c r="I29" s="559"/>
      <c r="J29" s="560"/>
      <c r="K29" s="559"/>
      <c r="L29" s="560"/>
      <c r="M29" s="559"/>
      <c r="N29" s="560"/>
      <c r="O29" s="596">
        <f t="shared" si="0"/>
        <v>0</v>
      </c>
      <c r="P29" s="597">
        <f t="shared" si="0"/>
        <v>0</v>
      </c>
      <c r="Q29" s="530"/>
      <c r="R29" s="530"/>
      <c r="S29" s="530"/>
      <c r="T29" s="530"/>
      <c r="U29" s="530"/>
    </row>
    <row r="30" spans="1:21" ht="15.75">
      <c r="A30" s="611"/>
      <c r="B30" s="611"/>
      <c r="C30" s="545"/>
      <c r="D30" s="530"/>
      <c r="E30" s="530"/>
      <c r="F30" s="437"/>
      <c r="G30" s="559"/>
      <c r="H30" s="560"/>
      <c r="I30" s="559"/>
      <c r="J30" s="560"/>
      <c r="K30" s="559"/>
      <c r="L30" s="560"/>
      <c r="M30" s="559"/>
      <c r="N30" s="560"/>
      <c r="O30" s="596">
        <f t="shared" si="0"/>
        <v>0</v>
      </c>
      <c r="P30" s="597">
        <f t="shared" si="0"/>
        <v>0</v>
      </c>
      <c r="Q30" s="530"/>
      <c r="R30" s="530"/>
      <c r="S30" s="530"/>
      <c r="T30" s="530"/>
      <c r="U30" s="530"/>
    </row>
    <row r="31" spans="1:21" ht="15.75">
      <c r="A31" s="611"/>
      <c r="B31" s="611"/>
      <c r="C31" s="545"/>
      <c r="D31" s="530"/>
      <c r="E31" s="530"/>
      <c r="F31" s="437"/>
      <c r="G31" s="559"/>
      <c r="H31" s="560"/>
      <c r="I31" s="559"/>
      <c r="J31" s="560"/>
      <c r="K31" s="559"/>
      <c r="L31" s="560"/>
      <c r="M31" s="559"/>
      <c r="N31" s="560"/>
      <c r="O31" s="596">
        <f t="shared" si="0"/>
        <v>0</v>
      </c>
      <c r="P31" s="597">
        <f t="shared" si="0"/>
        <v>0</v>
      </c>
      <c r="Q31" s="530"/>
      <c r="R31" s="530"/>
      <c r="S31" s="530"/>
      <c r="T31" s="530"/>
      <c r="U31" s="530"/>
    </row>
    <row r="32" spans="1:21" ht="15.75">
      <c r="A32" s="611"/>
      <c r="B32" s="611"/>
      <c r="C32" s="545"/>
      <c r="D32" s="530"/>
      <c r="E32" s="530"/>
      <c r="F32" s="437"/>
      <c r="G32" s="559"/>
      <c r="H32" s="560"/>
      <c r="I32" s="559"/>
      <c r="J32" s="560"/>
      <c r="K32" s="559"/>
      <c r="L32" s="560"/>
      <c r="M32" s="559"/>
      <c r="N32" s="560"/>
      <c r="O32" s="596">
        <f t="shared" si="0"/>
        <v>0</v>
      </c>
      <c r="P32" s="597">
        <f t="shared" si="0"/>
        <v>0</v>
      </c>
      <c r="Q32" s="530"/>
      <c r="R32" s="530"/>
      <c r="S32" s="530"/>
      <c r="T32" s="530"/>
      <c r="U32" s="530"/>
    </row>
    <row r="33" spans="1:21" ht="15.75">
      <c r="A33" s="612"/>
      <c r="B33" s="612"/>
      <c r="C33" s="545"/>
      <c r="D33" s="530"/>
      <c r="E33" s="530"/>
      <c r="F33" s="437"/>
      <c r="G33" s="559"/>
      <c r="H33" s="560"/>
      <c r="I33" s="559"/>
      <c r="J33" s="560"/>
      <c r="K33" s="559"/>
      <c r="L33" s="560"/>
      <c r="M33" s="559"/>
      <c r="N33" s="560"/>
      <c r="O33" s="596">
        <f t="shared" si="0"/>
        <v>0</v>
      </c>
      <c r="P33" s="597">
        <f t="shared" si="0"/>
        <v>0</v>
      </c>
      <c r="Q33" s="530"/>
      <c r="R33" s="530"/>
      <c r="S33" s="530"/>
      <c r="T33" s="530"/>
      <c r="U33" s="530"/>
    </row>
    <row r="34" spans="1:21" ht="15.6" customHeight="1">
      <c r="A34" s="245"/>
      <c r="B34" s="246"/>
      <c r="C34" s="245" t="s">
        <v>1702</v>
      </c>
      <c r="D34" s="246"/>
      <c r="E34" s="246"/>
      <c r="F34" s="247"/>
      <c r="G34" s="556">
        <f t="shared" ref="G34:O34" si="1">SUM(G7:H33)</f>
        <v>0</v>
      </c>
      <c r="H34" s="556">
        <f t="shared" si="1"/>
        <v>0</v>
      </c>
      <c r="I34" s="556">
        <f t="shared" si="1"/>
        <v>0</v>
      </c>
      <c r="J34" s="556">
        <f t="shared" si="1"/>
        <v>0</v>
      </c>
      <c r="K34" s="556">
        <f t="shared" si="1"/>
        <v>0</v>
      </c>
      <c r="L34" s="556">
        <f t="shared" si="1"/>
        <v>0</v>
      </c>
      <c r="M34" s="556">
        <f t="shared" si="1"/>
        <v>0</v>
      </c>
      <c r="N34" s="556">
        <f t="shared" si="1"/>
        <v>0</v>
      </c>
      <c r="O34" s="556">
        <f t="shared" si="1"/>
        <v>0</v>
      </c>
      <c r="P34" s="556">
        <f>SUM(P7:Q33)</f>
        <v>0</v>
      </c>
      <c r="Q34" s="239"/>
      <c r="R34" s="239"/>
      <c r="S34" s="239"/>
      <c r="T34" s="239"/>
      <c r="U34" s="239"/>
    </row>
  </sheetData>
  <mergeCells count="25">
    <mergeCell ref="A7:A12"/>
    <mergeCell ref="B7:B12"/>
    <mergeCell ref="G3:N3"/>
    <mergeCell ref="O3:P4"/>
    <mergeCell ref="Q3:Q5"/>
    <mergeCell ref="A3:A5"/>
    <mergeCell ref="B3:B5"/>
    <mergeCell ref="C3:C5"/>
    <mergeCell ref="D3:D5"/>
    <mergeCell ref="E3:E5"/>
    <mergeCell ref="F3:F5"/>
    <mergeCell ref="U3:U5"/>
    <mergeCell ref="G4:H4"/>
    <mergeCell ref="I4:J4"/>
    <mergeCell ref="K4:L4"/>
    <mergeCell ref="M4:N4"/>
    <mergeCell ref="R3:R5"/>
    <mergeCell ref="S3:S5"/>
    <mergeCell ref="T3:T5"/>
    <mergeCell ref="A13:A19"/>
    <mergeCell ref="B13:B19"/>
    <mergeCell ref="A20:A26"/>
    <mergeCell ref="B20:B26"/>
    <mergeCell ref="A27:A33"/>
    <mergeCell ref="B27:B33"/>
  </mergeCells>
  <dataValidations count="9">
    <dataValidation allowBlank="1" showInputMessage="1" showErrorMessage="1" promptTitle="SUPUESTOS" prompt="Un  supuesto es un dato asumido como cierto a efectos de planificación este puede ser positivo como negativo." sqref="Q3:Q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MEDIO DE VERIFICACIÓN" prompt="Corresponde a los elementos a través del cual se acredita y se verifican  las actividades." sqref="S3:S6"/>
    <dataValidation allowBlank="1" showInputMessage="1" showErrorMessage="1" promptTitle="POBLACIÓN OBJETIVO" prompt="Grupo  de personas al cual se pretende beneficiar con dicho actividad." sqref="T3: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INDICADORES DE RESULTADOS" prompt="Medidas o variables para verificar el cumplimiento de cada paso.&#10;" sqref="D3:D6"/>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tabColor rgb="FFFFFF00"/>
  </sheetPr>
  <dimension ref="A1:UI31"/>
  <sheetViews>
    <sheetView showGridLines="0" topLeftCell="B6" workbookViewId="0">
      <selection activeCell="G6" sqref="G6"/>
    </sheetView>
  </sheetViews>
  <sheetFormatPr baseColWidth="10" defaultColWidth="11.5703125" defaultRowHeight="15"/>
  <cols>
    <col min="1" max="1" width="5.7109375" style="79" customWidth="1"/>
    <col min="2" max="2" width="5.28515625" style="79" customWidth="1"/>
    <col min="3" max="3" width="46.85546875" style="79" bestFit="1" customWidth="1"/>
    <col min="4" max="4" width="23.7109375" style="79" bestFit="1" customWidth="1"/>
    <col min="5" max="6" width="13.85546875" style="79" customWidth="1"/>
    <col min="7" max="7" width="13.85546875" style="71" customWidth="1"/>
    <col min="8" max="8" width="16.42578125" style="79" customWidth="1"/>
    <col min="9" max="9" width="58.42578125" style="79" customWidth="1"/>
    <col min="10" max="10" width="22.42578125" style="79" bestFit="1" customWidth="1"/>
    <col min="11" max="11" width="11.5703125" style="79"/>
    <col min="12" max="12" width="15" style="79" customWidth="1"/>
    <col min="13" max="16384" width="11.5703125" style="79"/>
  </cols>
  <sheetData>
    <row r="1" spans="1:555" ht="26.25" hidden="1">
      <c r="A1" s="180" t="s">
        <v>242</v>
      </c>
      <c r="B1" s="183" t="s">
        <v>243</v>
      </c>
      <c r="C1" s="174" t="s">
        <v>244</v>
      </c>
      <c r="D1" s="174"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5" t="s">
        <v>1330</v>
      </c>
      <c r="B2" s="115" t="s">
        <v>1332</v>
      </c>
      <c r="C2" s="115" t="s">
        <v>462</v>
      </c>
      <c r="D2" s="115" t="s">
        <v>1331</v>
      </c>
      <c r="E2" s="115" t="s">
        <v>1333</v>
      </c>
      <c r="F2" s="115" t="s">
        <v>463</v>
      </c>
      <c r="G2" s="153" t="s">
        <v>1334</v>
      </c>
      <c r="H2" s="115" t="s">
        <v>1335</v>
      </c>
      <c r="I2" s="115" t="s">
        <v>1336</v>
      </c>
      <c r="J2" s="115" t="s">
        <v>1359</v>
      </c>
      <c r="K2" s="115" t="s">
        <v>1337</v>
      </c>
      <c r="L2" s="115" t="s">
        <v>1338</v>
      </c>
      <c r="M2" s="115" t="s">
        <v>1339</v>
      </c>
      <c r="N2" s="115" t="s">
        <v>1340</v>
      </c>
      <c r="O2" s="115" t="s">
        <v>1341</v>
      </c>
      <c r="P2" s="115" t="s">
        <v>1365</v>
      </c>
      <c r="Q2" s="115" t="s">
        <v>1383</v>
      </c>
      <c r="R2" s="338" t="str">
        <f>+Presupuesto!D11</f>
        <v>Recurrente</v>
      </c>
      <c r="S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333" t="s">
        <v>411</v>
      </c>
      <c r="AI2" s="333" t="s">
        <v>412</v>
      </c>
      <c r="AJ2" s="333" t="s">
        <v>413</v>
      </c>
      <c r="AK2" s="333" t="s">
        <v>414</v>
      </c>
      <c r="AL2" s="333" t="s">
        <v>415</v>
      </c>
      <c r="AM2" s="333" t="s">
        <v>418</v>
      </c>
      <c r="AN2" s="333" t="s">
        <v>416</v>
      </c>
      <c r="AO2" s="333" t="s">
        <v>417</v>
      </c>
      <c r="AP2" s="333" t="s">
        <v>419</v>
      </c>
      <c r="AQ2" s="333" t="s">
        <v>420</v>
      </c>
      <c r="AR2" s="333" t="s">
        <v>421</v>
      </c>
      <c r="AS2" s="333" t="s">
        <v>422</v>
      </c>
      <c r="AT2" s="333" t="s">
        <v>423</v>
      </c>
      <c r="AU2" s="333" t="s">
        <v>424</v>
      </c>
      <c r="AV2" s="333" t="s">
        <v>425</v>
      </c>
      <c r="AW2" s="333" t="s">
        <v>426</v>
      </c>
      <c r="AX2" s="333" t="s">
        <v>427</v>
      </c>
      <c r="AY2" s="333" t="s">
        <v>428</v>
      </c>
      <c r="AZ2" s="333" t="s">
        <v>429</v>
      </c>
      <c r="BA2" s="333" t="s">
        <v>430</v>
      </c>
      <c r="BB2" s="333" t="s">
        <v>431</v>
      </c>
      <c r="BC2" s="333" t="s">
        <v>432</v>
      </c>
      <c r="BD2" s="333" t="s">
        <v>433</v>
      </c>
      <c r="BE2" s="333" t="s">
        <v>434</v>
      </c>
      <c r="BF2" s="333" t="s">
        <v>435</v>
      </c>
      <c r="BG2" s="333" t="s">
        <v>436</v>
      </c>
      <c r="BH2" s="333" t="s">
        <v>437</v>
      </c>
      <c r="BI2" s="333" t="s">
        <v>438</v>
      </c>
      <c r="BJ2" s="333" t="s">
        <v>439</v>
      </c>
      <c r="BK2" s="333" t="s">
        <v>440</v>
      </c>
      <c r="BL2" s="333" t="s">
        <v>441</v>
      </c>
      <c r="BM2" s="333" t="s">
        <v>442</v>
      </c>
      <c r="BN2" s="333" t="s">
        <v>443</v>
      </c>
      <c r="BO2" s="333" t="s">
        <v>444</v>
      </c>
      <c r="BP2" s="333" t="s">
        <v>445</v>
      </c>
      <c r="BQ2" s="333" t="s">
        <v>446</v>
      </c>
      <c r="BR2" s="333" t="s">
        <v>447</v>
      </c>
      <c r="BS2" s="333" t="s">
        <v>448</v>
      </c>
      <c r="BT2" s="333" t="s">
        <v>449</v>
      </c>
      <c r="BU2" s="333" t="s">
        <v>450</v>
      </c>
      <c r="CB2" s="115" t="s">
        <v>1325</v>
      </c>
      <c r="CC2" s="115" t="s">
        <v>1326</v>
      </c>
      <c r="CD2" s="115" t="s">
        <v>1324</v>
      </c>
      <c r="CE2" s="115" t="s">
        <v>1327</v>
      </c>
    </row>
    <row r="3" spans="1:555" hidden="1">
      <c r="AH3" s="334">
        <v>2500</v>
      </c>
      <c r="AI3" s="334">
        <v>1900</v>
      </c>
      <c r="AJ3" s="334">
        <v>1650</v>
      </c>
      <c r="AK3" s="334">
        <v>1580</v>
      </c>
      <c r="AL3" s="334">
        <v>2250</v>
      </c>
      <c r="AM3" s="334">
        <v>1650</v>
      </c>
      <c r="AN3" s="334">
        <v>1400</v>
      </c>
      <c r="AO3" s="335">
        <v>1340</v>
      </c>
      <c r="AP3" s="335">
        <v>2000</v>
      </c>
      <c r="AQ3" s="335">
        <v>1400</v>
      </c>
      <c r="AR3" s="335">
        <v>1150</v>
      </c>
      <c r="AS3" s="335">
        <v>1100</v>
      </c>
      <c r="AT3" s="335">
        <v>1750</v>
      </c>
      <c r="AU3" s="335">
        <v>1150</v>
      </c>
      <c r="AV3" s="335">
        <v>900</v>
      </c>
      <c r="AW3" s="335">
        <v>860</v>
      </c>
      <c r="AX3" s="335">
        <v>1200</v>
      </c>
      <c r="AY3" s="336">
        <v>900</v>
      </c>
      <c r="AZ3" s="336">
        <v>650</v>
      </c>
      <c r="BA3" s="336">
        <v>620</v>
      </c>
      <c r="BB3" s="334">
        <f>+'Cuadro Resumen'!C213</f>
        <v>5605.2314999999999</v>
      </c>
      <c r="BC3" s="334">
        <f>+'Cuadro Resumen'!D213</f>
        <v>5165.6055000000006</v>
      </c>
      <c r="BD3" s="334">
        <f>+'Cuadro Resumen'!E213</f>
        <v>6594.39</v>
      </c>
      <c r="BE3" s="334">
        <f>+'Cuadro Resumen'!F213</f>
        <v>6154.7640000000001</v>
      </c>
      <c r="BF3" s="334">
        <f>+'Cuadro Resumen'!C214</f>
        <v>4945.7925000000005</v>
      </c>
      <c r="BG3" s="334">
        <f>+'Cuadro Resumen'!D214</f>
        <v>4506.1665000000003</v>
      </c>
      <c r="BH3" s="334">
        <f>+'Cuadro Resumen'!E214</f>
        <v>5934.951</v>
      </c>
      <c r="BI3" s="334">
        <f>+'Cuadro Resumen'!F214</f>
        <v>5495.3249999999998</v>
      </c>
      <c r="BJ3" s="335">
        <f>+'Cuadro Resumen'!C215</f>
        <v>4286.3535000000002</v>
      </c>
      <c r="BK3" s="335">
        <f>+'Cuadro Resumen'!D215</f>
        <v>3956.634</v>
      </c>
      <c r="BL3" s="335">
        <f>+'Cuadro Resumen'!E215</f>
        <v>5275.5120000000006</v>
      </c>
      <c r="BM3" s="335">
        <f>+'Cuadro Resumen'!F215</f>
        <v>4835.8860000000004</v>
      </c>
      <c r="BN3" s="335">
        <f>+'Cuadro Resumen'!C216</f>
        <v>3626.9145000000003</v>
      </c>
      <c r="BO3" s="335">
        <f>+'Cuadro Resumen'!D216</f>
        <v>3297.1950000000002</v>
      </c>
      <c r="BP3" s="335">
        <f>+'Cuadro Resumen'!E216</f>
        <v>4616.0730000000003</v>
      </c>
      <c r="BQ3" s="335">
        <f>+'Cuadro Resumen'!F216</f>
        <v>4286.3535000000002</v>
      </c>
      <c r="BR3" s="335">
        <f>+'Cuadro Resumen'!C217</f>
        <v>3187.2885000000001</v>
      </c>
      <c r="BS3" s="335">
        <f>+'Cuadro Resumen'!D217</f>
        <v>2967.4755</v>
      </c>
      <c r="BT3" s="335">
        <f>+'Cuadro Resumen'!E217</f>
        <v>4066.5405000000001</v>
      </c>
      <c r="BU3" s="335">
        <f>+'Cuadro Resumen'!F217</f>
        <v>3736.8210000000004</v>
      </c>
      <c r="CB3" s="79">
        <v>35000</v>
      </c>
      <c r="CC3" s="79">
        <v>15000</v>
      </c>
      <c r="CD3" s="79">
        <v>35000</v>
      </c>
      <c r="CE3" s="79">
        <v>15000</v>
      </c>
    </row>
    <row r="4" spans="1:555" ht="15.75" thickBot="1"/>
    <row r="5" spans="1:555" ht="53.25" thickBot="1">
      <c r="C5" s="80" t="s">
        <v>374</v>
      </c>
      <c r="D5" s="191">
        <f>SUMIF(C:C,$C$10,D:D)</f>
        <v>15000</v>
      </c>
    </row>
    <row r="8" spans="1:555">
      <c r="C8" s="100"/>
      <c r="D8" s="100"/>
      <c r="E8" s="100"/>
      <c r="F8" s="100"/>
      <c r="G8" s="72"/>
      <c r="H8" s="100"/>
      <c r="I8" s="100"/>
    </row>
    <row r="9" spans="1:555" ht="15.75" thickBot="1">
      <c r="C9" s="100"/>
      <c r="D9" s="100"/>
      <c r="E9" s="100"/>
      <c r="F9" s="100"/>
      <c r="G9" s="72"/>
      <c r="H9" s="100"/>
      <c r="I9" s="100"/>
    </row>
    <row r="10" spans="1:555" ht="15.75" thickBot="1">
      <c r="B10" s="86"/>
      <c r="C10" s="29" t="s">
        <v>43</v>
      </c>
      <c r="D10" s="101">
        <f>SUM(F17:F30)</f>
        <v>15000</v>
      </c>
      <c r="F10" s="69"/>
      <c r="G10" s="73"/>
      <c r="H10" s="69"/>
      <c r="I10" s="69"/>
    </row>
    <row r="11" spans="1:555">
      <c r="B11" s="86"/>
      <c r="C11" s="69"/>
      <c r="D11" s="31"/>
      <c r="E11" s="86"/>
      <c r="F11" s="86"/>
      <c r="G11" s="86"/>
      <c r="H11" s="70"/>
      <c r="I11" s="70"/>
      <c r="J11" s="70"/>
      <c r="K11" s="105"/>
    </row>
    <row r="12" spans="1:555">
      <c r="B12" s="86"/>
      <c r="C12" s="69"/>
      <c r="D12" s="31"/>
      <c r="E12" s="86"/>
      <c r="F12" s="86"/>
      <c r="G12" s="86"/>
      <c r="H12" s="70"/>
      <c r="I12" s="70"/>
      <c r="J12" s="70"/>
      <c r="K12" s="105"/>
    </row>
    <row r="13" spans="1:555" ht="15.75">
      <c r="B13" s="86"/>
      <c r="C13" s="195" t="s">
        <v>383</v>
      </c>
      <c r="D13" s="279" t="s">
        <v>1483</v>
      </c>
      <c r="E13" s="86"/>
      <c r="F13" s="86"/>
      <c r="G13" s="86"/>
      <c r="H13" s="70"/>
      <c r="I13" s="70"/>
      <c r="J13" s="70"/>
      <c r="K13" s="105"/>
    </row>
    <row r="14" spans="1:555" ht="18.75">
      <c r="B14" s="86"/>
      <c r="C14" s="197" t="str">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 xml:space="preserve">b. Realizar adquisiciones de equipo tecnologico para el acondicionamiento de los salones de capacitaciones </v>
      </c>
      <c r="D14" s="31"/>
      <c r="E14" s="86"/>
      <c r="F14" s="86"/>
      <c r="G14" s="86"/>
      <c r="H14" s="70"/>
      <c r="I14" s="70"/>
      <c r="J14" s="70"/>
      <c r="K14" s="105"/>
    </row>
    <row r="15" spans="1:555">
      <c r="B15" s="86"/>
      <c r="F15" s="86"/>
      <c r="G15" s="70"/>
      <c r="H15" s="70"/>
      <c r="I15" s="70"/>
    </row>
    <row r="16" spans="1:555" ht="32.25" customHeight="1" thickBot="1">
      <c r="B16" s="86"/>
      <c r="C16" s="142" t="s">
        <v>44</v>
      </c>
      <c r="D16" s="142" t="s">
        <v>55</v>
      </c>
      <c r="E16" s="142" t="s">
        <v>57</v>
      </c>
      <c r="F16" s="143" t="s">
        <v>27</v>
      </c>
      <c r="G16" s="143" t="s">
        <v>122</v>
      </c>
      <c r="H16" s="142" t="s">
        <v>46</v>
      </c>
      <c r="I16" s="142" t="s">
        <v>123</v>
      </c>
      <c r="J16" s="142" t="s">
        <v>401</v>
      </c>
      <c r="K16" s="142" t="s">
        <v>402</v>
      </c>
      <c r="L16" s="142" t="s">
        <v>455</v>
      </c>
    </row>
    <row r="17" spans="2:12" ht="15.75" thickBot="1">
      <c r="B17" s="86"/>
      <c r="C17" s="254" t="s">
        <v>1327</v>
      </c>
      <c r="D17" s="151">
        <v>1</v>
      </c>
      <c r="E17" s="89">
        <f>HLOOKUP($C17,$CB$2:$CE$3,2,0)</f>
        <v>15000</v>
      </c>
      <c r="F17" s="90">
        <f>D17*E17</f>
        <v>15000</v>
      </c>
      <c r="G17" s="158" t="s">
        <v>1381</v>
      </c>
      <c r="H17" s="91" t="s">
        <v>1002</v>
      </c>
      <c r="I17" s="91" t="str">
        <f>VLOOKUP(H17,Presupuesto!$B$11:$C$565,2,0)</f>
        <v>EQUIPO DE COMPUTACION</v>
      </c>
      <c r="J17" s="205" t="s">
        <v>1359</v>
      </c>
      <c r="K17" s="91" t="s">
        <v>385</v>
      </c>
      <c r="L17" s="91"/>
    </row>
    <row r="18" spans="2:12">
      <c r="B18" s="86"/>
      <c r="C18" s="254" t="s">
        <v>1325</v>
      </c>
      <c r="D18" s="144"/>
      <c r="E18" s="89">
        <f>HLOOKUP($C18,$CB$2:$CE$3,2,0)</f>
        <v>35000</v>
      </c>
      <c r="F18" s="90">
        <f>D18*E18</f>
        <v>0</v>
      </c>
      <c r="G18" s="158"/>
      <c r="H18" s="94" t="s">
        <v>1002</v>
      </c>
      <c r="I18" s="94" t="str">
        <f>VLOOKUP(H18,Presupuesto!$B$11:$C$565,2,0)</f>
        <v>EQUIPO DE COMPUTACION</v>
      </c>
      <c r="J18" s="91" t="str">
        <f t="shared" ref="J18:J29" si="0">$J$17</f>
        <v>Posgrado</v>
      </c>
      <c r="K18" s="91" t="s">
        <v>403</v>
      </c>
      <c r="L18" s="91"/>
    </row>
    <row r="19" spans="2:12">
      <c r="B19" s="86"/>
      <c r="C19" s="92" t="s">
        <v>73</v>
      </c>
      <c r="D19" s="144">
        <v>0</v>
      </c>
      <c r="E19" s="93">
        <v>4000</v>
      </c>
      <c r="F19" s="90">
        <f t="shared" ref="F19:F30" si="1">D19*E19</f>
        <v>0</v>
      </c>
      <c r="G19" s="158"/>
      <c r="H19" s="94" t="s">
        <v>974</v>
      </c>
      <c r="I19" s="94" t="str">
        <f>VLOOKUP(H19,Presupuesto!$B$11:$C$565,2,0)</f>
        <v>EQUIPOS VARIOS DE OFICINA</v>
      </c>
      <c r="J19" s="91" t="str">
        <f t="shared" si="0"/>
        <v>Posgrado</v>
      </c>
      <c r="K19" s="91" t="s">
        <v>386</v>
      </c>
      <c r="L19" s="91"/>
    </row>
    <row r="20" spans="2:12">
      <c r="B20" s="86"/>
      <c r="C20" s="92" t="s">
        <v>74</v>
      </c>
      <c r="D20" s="144"/>
      <c r="E20" s="93">
        <v>8000</v>
      </c>
      <c r="F20" s="90">
        <f t="shared" si="1"/>
        <v>0</v>
      </c>
      <c r="G20" s="158"/>
      <c r="H20" s="94" t="s">
        <v>1002</v>
      </c>
      <c r="I20" s="94" t="str">
        <f>VLOOKUP(H20,Presupuesto!$B$11:$C$565,2,0)</f>
        <v>EQUIPO DE COMPUTACION</v>
      </c>
      <c r="J20" s="91" t="str">
        <f t="shared" si="0"/>
        <v>Posgrado</v>
      </c>
      <c r="K20" s="91" t="s">
        <v>386</v>
      </c>
      <c r="L20" s="91"/>
    </row>
    <row r="21" spans="2:12">
      <c r="B21" s="86"/>
      <c r="C21" s="92" t="s">
        <v>75</v>
      </c>
      <c r="D21" s="144"/>
      <c r="E21" s="93">
        <v>5000</v>
      </c>
      <c r="F21" s="90">
        <f t="shared" si="1"/>
        <v>0</v>
      </c>
      <c r="G21" s="158"/>
      <c r="H21" s="94" t="s">
        <v>1002</v>
      </c>
      <c r="I21" s="94" t="str">
        <f>VLOOKUP(H21,Presupuesto!$B$11:$C$565,2,0)</f>
        <v>EQUIPO DE COMPUTACION</v>
      </c>
      <c r="J21" s="91" t="str">
        <f t="shared" si="0"/>
        <v>Posgrado</v>
      </c>
      <c r="K21" s="91" t="s">
        <v>386</v>
      </c>
      <c r="L21" s="91"/>
    </row>
    <row r="22" spans="2:12">
      <c r="B22" s="86"/>
      <c r="C22" s="92" t="s">
        <v>35</v>
      </c>
      <c r="D22" s="144">
        <v>0</v>
      </c>
      <c r="E22" s="93">
        <v>13000</v>
      </c>
      <c r="F22" s="90">
        <f t="shared" si="1"/>
        <v>0</v>
      </c>
      <c r="G22" s="158"/>
      <c r="H22" s="94" t="s">
        <v>988</v>
      </c>
      <c r="I22" s="94" t="str">
        <f>VLOOKUP(H22,Presupuesto!$B$11:$C$565,2,0)</f>
        <v>EQUIPO DE TRANSPORTE TRACCION Y ELEVACION</v>
      </c>
      <c r="J22" s="91" t="str">
        <f t="shared" si="0"/>
        <v>Posgrado</v>
      </c>
      <c r="K22" s="91" t="s">
        <v>386</v>
      </c>
      <c r="L22" s="91"/>
    </row>
    <row r="23" spans="2:12">
      <c r="B23" s="86"/>
      <c r="C23" s="92" t="s">
        <v>76</v>
      </c>
      <c r="D23" s="144"/>
      <c r="E23" s="93">
        <v>15000</v>
      </c>
      <c r="F23" s="90">
        <f t="shared" si="1"/>
        <v>0</v>
      </c>
      <c r="G23" s="158"/>
      <c r="H23" s="94" t="s">
        <v>988</v>
      </c>
      <c r="I23" s="94" t="str">
        <f>VLOOKUP(H23,Presupuesto!$B$11:$C$565,2,0)</f>
        <v>EQUIPO DE TRANSPORTE TRACCION Y ELEVACION</v>
      </c>
      <c r="J23" s="91" t="str">
        <f t="shared" si="0"/>
        <v>Posgrado</v>
      </c>
      <c r="K23" s="91" t="s">
        <v>386</v>
      </c>
      <c r="L23" s="91"/>
    </row>
    <row r="24" spans="2:12">
      <c r="B24" s="86"/>
      <c r="C24" s="92" t="s">
        <v>77</v>
      </c>
      <c r="D24" s="144"/>
      <c r="E24" s="93">
        <v>10000</v>
      </c>
      <c r="F24" s="90">
        <f t="shared" si="1"/>
        <v>0</v>
      </c>
      <c r="G24" s="158"/>
      <c r="H24" s="94" t="s">
        <v>988</v>
      </c>
      <c r="I24" s="94" t="str">
        <f>VLOOKUP(H24,Presupuesto!$B$11:$C$565,2,0)</f>
        <v>EQUIPO DE TRANSPORTE TRACCION Y ELEVACION</v>
      </c>
      <c r="J24" s="91" t="str">
        <f t="shared" si="0"/>
        <v>Posgrado</v>
      </c>
      <c r="K24" s="91" t="s">
        <v>394</v>
      </c>
      <c r="L24" s="91"/>
    </row>
    <row r="25" spans="2:12">
      <c r="C25" s="92" t="s">
        <v>78</v>
      </c>
      <c r="D25" s="144"/>
      <c r="E25" s="93">
        <v>10000</v>
      </c>
      <c r="F25" s="90">
        <f t="shared" si="1"/>
        <v>0</v>
      </c>
      <c r="G25" s="158"/>
      <c r="H25" s="94" t="s">
        <v>1034</v>
      </c>
      <c r="I25" s="94" t="str">
        <f>VLOOKUP(H25,Presupuesto!$B$11:$C$565,2,0)</f>
        <v>APLICACIONES INFORMATICAS</v>
      </c>
      <c r="J25" s="91" t="str">
        <f t="shared" si="0"/>
        <v>Posgrado</v>
      </c>
      <c r="K25" s="91" t="s">
        <v>390</v>
      </c>
      <c r="L25" s="91"/>
    </row>
    <row r="26" spans="2:12">
      <c r="C26" s="102" t="s">
        <v>79</v>
      </c>
      <c r="D26" s="144"/>
      <c r="E26" s="93">
        <v>2000</v>
      </c>
      <c r="F26" s="90">
        <f t="shared" si="1"/>
        <v>0</v>
      </c>
      <c r="G26" s="158"/>
      <c r="H26" s="103" t="s">
        <v>1002</v>
      </c>
      <c r="I26" s="103" t="str">
        <f>VLOOKUP(H26,Presupuesto!$B$11:$C$565,2,0)</f>
        <v>EQUIPO DE COMPUTACION</v>
      </c>
      <c r="J26" s="91" t="str">
        <f t="shared" si="0"/>
        <v>Posgrado</v>
      </c>
      <c r="K26" s="91" t="s">
        <v>386</v>
      </c>
      <c r="L26" s="91"/>
    </row>
    <row r="27" spans="2:12">
      <c r="C27" s="102" t="s">
        <v>1366</v>
      </c>
      <c r="D27" s="144"/>
      <c r="E27" s="93">
        <v>1500</v>
      </c>
      <c r="F27" s="90">
        <f t="shared" si="1"/>
        <v>0</v>
      </c>
      <c r="G27" s="158"/>
      <c r="H27" s="103" t="s">
        <v>934</v>
      </c>
      <c r="I27" s="103" t="str">
        <f>VLOOKUP(H27,Presupuesto!$B$11:$C$565,2,0)</f>
        <v>UTILES Y MATERIALES ELECTRICOS</v>
      </c>
      <c r="J27" s="91" t="str">
        <f t="shared" si="0"/>
        <v>Posgrado</v>
      </c>
      <c r="K27" s="91" t="s">
        <v>386</v>
      </c>
      <c r="L27" s="91"/>
    </row>
    <row r="28" spans="2:12">
      <c r="C28" s="102" t="s">
        <v>80</v>
      </c>
      <c r="D28" s="144">
        <v>0</v>
      </c>
      <c r="E28" s="93">
        <v>2516</v>
      </c>
      <c r="F28" s="90">
        <f t="shared" si="1"/>
        <v>0</v>
      </c>
      <c r="G28" s="158"/>
      <c r="H28" s="103" t="s">
        <v>1002</v>
      </c>
      <c r="I28" s="103" t="str">
        <f>VLOOKUP(H28,Presupuesto!$B$11:$C$565,2,0)</f>
        <v>EQUIPO DE COMPUTACION</v>
      </c>
      <c r="J28" s="91" t="str">
        <f t="shared" si="0"/>
        <v>Posgrado</v>
      </c>
      <c r="K28" s="91" t="s">
        <v>386</v>
      </c>
      <c r="L28" s="91"/>
    </row>
    <row r="29" spans="2:12">
      <c r="C29" s="102" t="s">
        <v>81</v>
      </c>
      <c r="D29" s="144"/>
      <c r="E29" s="93">
        <v>500</v>
      </c>
      <c r="F29" s="90">
        <f t="shared" si="1"/>
        <v>0</v>
      </c>
      <c r="G29" s="158"/>
      <c r="H29" s="103" t="s">
        <v>943</v>
      </c>
      <c r="I29" s="103" t="str">
        <f>VLOOKUP(H29,Presupuesto!$B$11:$C$565,2,0)</f>
        <v>OTROS RESPUESTOS Y ACCESORIOS MENORES</v>
      </c>
      <c r="J29" s="91" t="str">
        <f t="shared" si="0"/>
        <v>Posgrado</v>
      </c>
      <c r="K29" s="91" t="s">
        <v>386</v>
      </c>
      <c r="L29" s="91"/>
    </row>
    <row r="30" spans="2:12" ht="15.75" thickBot="1">
      <c r="B30" s="86"/>
      <c r="C30" s="95" t="s">
        <v>82</v>
      </c>
      <c r="D30" s="152"/>
      <c r="E30" s="97">
        <v>20</v>
      </c>
      <c r="F30" s="98">
        <f t="shared" si="1"/>
        <v>0</v>
      </c>
      <c r="G30" s="155"/>
      <c r="H30" s="99" t="s">
        <v>943</v>
      </c>
      <c r="I30" s="99" t="str">
        <f>VLOOKUP(H30,Presupuesto!$B$11:$C$565,2,0)</f>
        <v>OTROS RESPUESTOS Y ACCESORIOS MENORES</v>
      </c>
      <c r="J30" s="99" t="str">
        <f>$J$17</f>
        <v>Posgrado</v>
      </c>
      <c r="K30" s="117" t="s">
        <v>385</v>
      </c>
      <c r="L30" s="117"/>
    </row>
    <row r="31" spans="2:12">
      <c r="B31" s="86"/>
      <c r="F31" s="86"/>
      <c r="G31" s="70"/>
      <c r="H31" s="70"/>
      <c r="I31" s="70"/>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sheetPr>
    <tabColor rgb="FF92D050"/>
  </sheetPr>
  <dimension ref="A1:UI58"/>
  <sheetViews>
    <sheetView showGridLines="0" topLeftCell="B46" zoomScale="86" zoomScaleNormal="86" workbookViewId="0">
      <selection activeCell="F54" sqref="F54:F55"/>
    </sheetView>
  </sheetViews>
  <sheetFormatPr baseColWidth="10" defaultColWidth="11.5703125" defaultRowHeight="15"/>
  <cols>
    <col min="1" max="1" width="1.85546875" style="79" customWidth="1"/>
    <col min="2" max="2" width="7.85546875" style="79" customWidth="1"/>
    <col min="3" max="3" width="53.85546875" style="79" bestFit="1" customWidth="1"/>
    <col min="4" max="4" width="29.42578125" style="79" bestFit="1" customWidth="1"/>
    <col min="5" max="5" width="13.85546875" style="79" customWidth="1"/>
    <col min="6" max="6" width="21.85546875" style="79" customWidth="1"/>
    <col min="7" max="7" width="16.5703125" style="71" customWidth="1"/>
    <col min="8" max="8" width="14.28515625" style="79" customWidth="1"/>
    <col min="9" max="9" width="40.28515625" style="79" customWidth="1"/>
    <col min="10" max="10" width="28.140625" style="79" bestFit="1" customWidth="1"/>
    <col min="11" max="11" width="19.85546875" style="79" bestFit="1" customWidth="1"/>
    <col min="12" max="16384" width="11.5703125" style="79"/>
  </cols>
  <sheetData>
    <row r="1" spans="1:555" ht="26.25" hidden="1">
      <c r="A1" s="348" t="s">
        <v>242</v>
      </c>
      <c r="B1" s="349" t="s">
        <v>243</v>
      </c>
      <c r="C1" s="346" t="s">
        <v>244</v>
      </c>
      <c r="D1" s="346" t="s">
        <v>484</v>
      </c>
      <c r="E1" s="346" t="s">
        <v>486</v>
      </c>
      <c r="F1" s="346" t="s">
        <v>488</v>
      </c>
      <c r="G1" s="346" t="s">
        <v>490</v>
      </c>
      <c r="H1" s="346" t="s">
        <v>492</v>
      </c>
      <c r="I1" s="346" t="s">
        <v>494</v>
      </c>
      <c r="J1" s="346" t="s">
        <v>245</v>
      </c>
      <c r="K1" s="346" t="s">
        <v>497</v>
      </c>
      <c r="L1" s="346" t="s">
        <v>246</v>
      </c>
      <c r="M1" s="346" t="s">
        <v>499</v>
      </c>
      <c r="N1" s="346" t="s">
        <v>501</v>
      </c>
      <c r="O1" s="346" t="s">
        <v>503</v>
      </c>
      <c r="P1" s="346" t="s">
        <v>247</v>
      </c>
      <c r="Q1" s="346" t="s">
        <v>504</v>
      </c>
      <c r="R1" s="346" t="s">
        <v>507</v>
      </c>
      <c r="S1" s="346" t="s">
        <v>248</v>
      </c>
      <c r="T1" s="346" t="s">
        <v>509</v>
      </c>
      <c r="U1" s="346" t="s">
        <v>249</v>
      </c>
      <c r="V1" s="346" t="s">
        <v>510</v>
      </c>
      <c r="W1" s="346" t="s">
        <v>511</v>
      </c>
      <c r="X1" s="346" t="s">
        <v>515</v>
      </c>
      <c r="Y1" s="346" t="s">
        <v>265</v>
      </c>
      <c r="Z1" s="346" t="s">
        <v>516</v>
      </c>
      <c r="AA1" s="346" t="s">
        <v>518</v>
      </c>
      <c r="AB1" s="346" t="s">
        <v>520</v>
      </c>
      <c r="AC1" s="346" t="s">
        <v>266</v>
      </c>
      <c r="AD1" s="346" t="s">
        <v>522</v>
      </c>
      <c r="AE1" s="346" t="s">
        <v>524</v>
      </c>
      <c r="AF1" s="346" t="s">
        <v>526</v>
      </c>
      <c r="AG1" s="346" t="s">
        <v>528</v>
      </c>
      <c r="AH1" s="346" t="s">
        <v>241</v>
      </c>
      <c r="AI1" s="346" t="s">
        <v>530</v>
      </c>
      <c r="AJ1" s="349" t="s">
        <v>250</v>
      </c>
      <c r="AK1" s="346" t="s">
        <v>532</v>
      </c>
      <c r="AL1" s="346" t="s">
        <v>251</v>
      </c>
      <c r="AM1" s="346" t="s">
        <v>534</v>
      </c>
      <c r="AN1" s="346" t="s">
        <v>536</v>
      </c>
      <c r="AO1" s="346" t="s">
        <v>252</v>
      </c>
      <c r="AP1" s="346" t="s">
        <v>538</v>
      </c>
      <c r="AQ1" s="346" t="s">
        <v>540</v>
      </c>
      <c r="AR1" s="346" t="s">
        <v>253</v>
      </c>
      <c r="AS1" s="346" t="s">
        <v>541</v>
      </c>
      <c r="AT1" s="346" t="s">
        <v>543</v>
      </c>
      <c r="AU1" s="346" t="s">
        <v>544</v>
      </c>
      <c r="AV1" s="346" t="s">
        <v>545</v>
      </c>
      <c r="AW1" s="346" t="s">
        <v>547</v>
      </c>
      <c r="AX1" s="346" t="s">
        <v>549</v>
      </c>
      <c r="AY1" s="346" t="s">
        <v>550</v>
      </c>
      <c r="AZ1" s="346" t="s">
        <v>254</v>
      </c>
      <c r="BA1" s="346" t="s">
        <v>552</v>
      </c>
      <c r="BB1" s="346" t="s">
        <v>554</v>
      </c>
      <c r="BC1" s="346" t="s">
        <v>556</v>
      </c>
      <c r="BD1" s="346" t="s">
        <v>558</v>
      </c>
      <c r="BE1" s="346" t="s">
        <v>560</v>
      </c>
      <c r="BF1" s="346" t="s">
        <v>562</v>
      </c>
      <c r="BG1" s="346" t="s">
        <v>564</v>
      </c>
      <c r="BH1" s="346" t="s">
        <v>566</v>
      </c>
      <c r="BI1" s="346" t="s">
        <v>267</v>
      </c>
      <c r="BJ1" s="346" t="s">
        <v>568</v>
      </c>
      <c r="BK1" s="346" t="s">
        <v>570</v>
      </c>
      <c r="BL1" s="346" t="s">
        <v>572</v>
      </c>
      <c r="BM1" s="346" t="s">
        <v>574</v>
      </c>
      <c r="BN1" s="346" t="s">
        <v>576</v>
      </c>
      <c r="BO1" s="346" t="s">
        <v>578</v>
      </c>
      <c r="BP1" s="346" t="s">
        <v>580</v>
      </c>
      <c r="BQ1" s="346" t="s">
        <v>582</v>
      </c>
      <c r="BR1" s="346" t="s">
        <v>584</v>
      </c>
      <c r="BS1" s="346" t="s">
        <v>586</v>
      </c>
      <c r="BT1" s="349" t="s">
        <v>255</v>
      </c>
      <c r="BU1" s="346" t="s">
        <v>256</v>
      </c>
      <c r="BV1" s="346" t="s">
        <v>588</v>
      </c>
      <c r="BW1" s="346" t="s">
        <v>257</v>
      </c>
      <c r="BX1" s="346" t="s">
        <v>590</v>
      </c>
      <c r="BY1" s="346" t="s">
        <v>592</v>
      </c>
      <c r="BZ1" s="349" t="s">
        <v>258</v>
      </c>
      <c r="CA1" s="346" t="s">
        <v>259</v>
      </c>
      <c r="CB1" s="346" t="s">
        <v>594</v>
      </c>
      <c r="CC1" s="346" t="s">
        <v>260</v>
      </c>
      <c r="CD1" s="346" t="s">
        <v>596</v>
      </c>
      <c r="CE1" s="346" t="s">
        <v>598</v>
      </c>
      <c r="CF1" s="346" t="s">
        <v>600</v>
      </c>
      <c r="CG1" s="349" t="s">
        <v>261</v>
      </c>
      <c r="CH1" s="346" t="s">
        <v>606</v>
      </c>
      <c r="CI1" s="346" t="s">
        <v>608</v>
      </c>
      <c r="CJ1" s="346" t="s">
        <v>262</v>
      </c>
      <c r="CK1" s="346" t="s">
        <v>602</v>
      </c>
      <c r="CL1" s="346" t="s">
        <v>604</v>
      </c>
      <c r="CM1" s="346" t="s">
        <v>263</v>
      </c>
      <c r="CN1" s="346" t="s">
        <v>610</v>
      </c>
      <c r="CO1" s="346" t="s">
        <v>264</v>
      </c>
      <c r="CP1" s="346" t="s">
        <v>611</v>
      </c>
      <c r="CQ1" s="345" t="s">
        <v>268</v>
      </c>
      <c r="CR1" s="349" t="s">
        <v>269</v>
      </c>
      <c r="CS1" s="346" t="s">
        <v>612</v>
      </c>
      <c r="CT1" s="346" t="s">
        <v>613</v>
      </c>
      <c r="CU1" s="346" t="s">
        <v>615</v>
      </c>
      <c r="CV1" s="346" t="s">
        <v>270</v>
      </c>
      <c r="CW1" s="346" t="s">
        <v>617</v>
      </c>
      <c r="CX1" s="346" t="s">
        <v>619</v>
      </c>
      <c r="CY1" s="346" t="s">
        <v>621</v>
      </c>
      <c r="CZ1" s="346" t="s">
        <v>623</v>
      </c>
      <c r="DA1" s="346" t="s">
        <v>625</v>
      </c>
      <c r="DB1" s="346" t="s">
        <v>627</v>
      </c>
      <c r="DC1" s="349" t="s">
        <v>271</v>
      </c>
      <c r="DD1" s="346" t="s">
        <v>272</v>
      </c>
      <c r="DE1" s="346" t="s">
        <v>629</v>
      </c>
      <c r="DF1" s="346" t="s">
        <v>273</v>
      </c>
      <c r="DG1" s="346" t="s">
        <v>631</v>
      </c>
      <c r="DH1" s="346" t="s">
        <v>633</v>
      </c>
      <c r="DI1" s="346" t="s">
        <v>635</v>
      </c>
      <c r="DJ1" s="346" t="s">
        <v>637</v>
      </c>
      <c r="DK1" s="346" t="s">
        <v>639</v>
      </c>
      <c r="DL1" s="346" t="s">
        <v>641</v>
      </c>
      <c r="DM1" s="346" t="s">
        <v>643</v>
      </c>
      <c r="DN1" s="346" t="s">
        <v>274</v>
      </c>
      <c r="DO1" s="346" t="s">
        <v>645</v>
      </c>
      <c r="DP1" s="346" t="s">
        <v>647</v>
      </c>
      <c r="DQ1" s="346" t="s">
        <v>649</v>
      </c>
      <c r="DR1" s="349" t="s">
        <v>275</v>
      </c>
      <c r="DS1" s="346" t="s">
        <v>651</v>
      </c>
      <c r="DT1" s="346" t="s">
        <v>276</v>
      </c>
      <c r="DU1" s="346" t="s">
        <v>653</v>
      </c>
      <c r="DV1" s="346" t="s">
        <v>277</v>
      </c>
      <c r="DW1" s="346" t="s">
        <v>655</v>
      </c>
      <c r="DX1" s="346" t="s">
        <v>657</v>
      </c>
      <c r="DY1" s="346" t="s">
        <v>659</v>
      </c>
      <c r="DZ1" s="346" t="s">
        <v>661</v>
      </c>
      <c r="EA1" s="346" t="s">
        <v>663</v>
      </c>
      <c r="EB1" s="346" t="s">
        <v>665</v>
      </c>
      <c r="EC1" s="346" t="s">
        <v>667</v>
      </c>
      <c r="ED1" s="346" t="s">
        <v>669</v>
      </c>
      <c r="EE1" s="346" t="s">
        <v>671</v>
      </c>
      <c r="EF1" s="346" t="s">
        <v>673</v>
      </c>
      <c r="EG1" s="346" t="s">
        <v>675</v>
      </c>
      <c r="EH1" s="349" t="s">
        <v>278</v>
      </c>
      <c r="EI1" s="346" t="s">
        <v>677</v>
      </c>
      <c r="EJ1" s="346" t="s">
        <v>279</v>
      </c>
      <c r="EK1" s="346" t="s">
        <v>679</v>
      </c>
      <c r="EL1" s="346" t="s">
        <v>681</v>
      </c>
      <c r="EM1" s="346" t="s">
        <v>280</v>
      </c>
      <c r="EN1" s="346" t="s">
        <v>683</v>
      </c>
      <c r="EO1" s="346" t="s">
        <v>685</v>
      </c>
      <c r="EP1" s="346" t="s">
        <v>281</v>
      </c>
      <c r="EQ1" s="346" t="s">
        <v>687</v>
      </c>
      <c r="ER1" s="346" t="s">
        <v>689</v>
      </c>
      <c r="ES1" s="346" t="s">
        <v>691</v>
      </c>
      <c r="ET1" s="346" t="s">
        <v>282</v>
      </c>
      <c r="EU1" s="346" t="s">
        <v>693</v>
      </c>
      <c r="EV1" s="346" t="s">
        <v>695</v>
      </c>
      <c r="EW1" s="349" t="s">
        <v>283</v>
      </c>
      <c r="EX1" s="346" t="s">
        <v>284</v>
      </c>
      <c r="EY1" s="346" t="s">
        <v>697</v>
      </c>
      <c r="EZ1" s="346" t="s">
        <v>699</v>
      </c>
      <c r="FA1" s="346" t="s">
        <v>701</v>
      </c>
      <c r="FB1" s="346" t="s">
        <v>703</v>
      </c>
      <c r="FC1" s="346" t="s">
        <v>285</v>
      </c>
      <c r="FD1" s="346" t="s">
        <v>705</v>
      </c>
      <c r="FE1" s="346" t="s">
        <v>707</v>
      </c>
      <c r="FF1" s="346" t="s">
        <v>709</v>
      </c>
      <c r="FG1" s="346" t="s">
        <v>711</v>
      </c>
      <c r="FH1" s="346" t="s">
        <v>713</v>
      </c>
      <c r="FI1" s="346" t="s">
        <v>286</v>
      </c>
      <c r="FJ1" s="346" t="s">
        <v>716</v>
      </c>
      <c r="FK1" s="346" t="s">
        <v>287</v>
      </c>
      <c r="FL1" s="346" t="s">
        <v>719</v>
      </c>
      <c r="FM1" s="346" t="s">
        <v>720</v>
      </c>
      <c r="FN1" s="346" t="s">
        <v>722</v>
      </c>
      <c r="FO1" s="346" t="s">
        <v>288</v>
      </c>
      <c r="FP1" s="346" t="s">
        <v>725</v>
      </c>
      <c r="FQ1" s="346" t="s">
        <v>726</v>
      </c>
      <c r="FR1" s="346" t="s">
        <v>728</v>
      </c>
      <c r="FS1" s="346" t="s">
        <v>289</v>
      </c>
      <c r="FT1" s="346" t="s">
        <v>731</v>
      </c>
      <c r="FU1" s="346" t="s">
        <v>733</v>
      </c>
      <c r="FV1" s="346" t="s">
        <v>735</v>
      </c>
      <c r="FW1" s="349" t="s">
        <v>290</v>
      </c>
      <c r="FX1" s="349" t="s">
        <v>291</v>
      </c>
      <c r="FY1" s="346" t="s">
        <v>297</v>
      </c>
      <c r="FZ1" s="346" t="s">
        <v>737</v>
      </c>
      <c r="GA1" s="346" t="s">
        <v>739</v>
      </c>
      <c r="GB1" s="346" t="s">
        <v>741</v>
      </c>
      <c r="GC1" s="346" t="s">
        <v>743</v>
      </c>
      <c r="GD1" s="346" t="s">
        <v>745</v>
      </c>
      <c r="GE1" s="346" t="s">
        <v>747</v>
      </c>
      <c r="GF1" s="349" t="s">
        <v>292</v>
      </c>
      <c r="GG1" s="346" t="s">
        <v>298</v>
      </c>
      <c r="GH1" s="346" t="s">
        <v>749</v>
      </c>
      <c r="GI1" s="346" t="s">
        <v>751</v>
      </c>
      <c r="GJ1" s="346" t="s">
        <v>752</v>
      </c>
      <c r="GK1" s="346" t="s">
        <v>299</v>
      </c>
      <c r="GL1" s="346" t="s">
        <v>755</v>
      </c>
      <c r="GM1" s="346" t="s">
        <v>756</v>
      </c>
      <c r="GN1" s="349" t="s">
        <v>293</v>
      </c>
      <c r="GO1" s="346" t="s">
        <v>294</v>
      </c>
      <c r="GP1" s="346" t="s">
        <v>758</v>
      </c>
      <c r="GQ1" s="346" t="s">
        <v>760</v>
      </c>
      <c r="GR1" s="346" t="s">
        <v>762</v>
      </c>
      <c r="GS1" s="346" t="s">
        <v>764</v>
      </c>
      <c r="GT1" s="346" t="s">
        <v>766</v>
      </c>
      <c r="GU1" s="349" t="s">
        <v>295</v>
      </c>
      <c r="GV1" s="346" t="s">
        <v>296</v>
      </c>
      <c r="GW1" s="346" t="s">
        <v>768</v>
      </c>
      <c r="GX1" s="346" t="s">
        <v>770</v>
      </c>
      <c r="GY1" s="346" t="s">
        <v>772</v>
      </c>
      <c r="GZ1" s="346" t="s">
        <v>774</v>
      </c>
      <c r="HA1" s="346" t="s">
        <v>776</v>
      </c>
      <c r="HB1" s="346" t="s">
        <v>778</v>
      </c>
      <c r="HC1" s="345" t="s">
        <v>300</v>
      </c>
      <c r="HD1" s="349" t="s">
        <v>301</v>
      </c>
      <c r="HE1" s="346" t="s">
        <v>302</v>
      </c>
      <c r="HF1" s="346" t="s">
        <v>780</v>
      </c>
      <c r="HG1" s="346" t="s">
        <v>782</v>
      </c>
      <c r="HH1" s="346" t="s">
        <v>784</v>
      </c>
      <c r="HI1" s="346" t="s">
        <v>786</v>
      </c>
      <c r="HJ1" s="346" t="s">
        <v>303</v>
      </c>
      <c r="HK1" s="346" t="s">
        <v>789</v>
      </c>
      <c r="HL1" s="346" t="s">
        <v>320</v>
      </c>
      <c r="HM1" s="346" t="s">
        <v>827</v>
      </c>
      <c r="HN1" s="346" t="s">
        <v>829</v>
      </c>
      <c r="HO1" s="346" t="s">
        <v>831</v>
      </c>
      <c r="HP1" s="349" t="s">
        <v>304</v>
      </c>
      <c r="HQ1" s="346" t="s">
        <v>791</v>
      </c>
      <c r="HR1" s="346" t="s">
        <v>793</v>
      </c>
      <c r="HS1" s="346" t="s">
        <v>305</v>
      </c>
      <c r="HT1" s="346" t="s">
        <v>796</v>
      </c>
      <c r="HU1" s="346" t="s">
        <v>798</v>
      </c>
      <c r="HV1" s="346" t="s">
        <v>799</v>
      </c>
      <c r="HW1" s="346" t="s">
        <v>801</v>
      </c>
      <c r="HX1" s="349" t="s">
        <v>306</v>
      </c>
      <c r="HY1" s="346" t="s">
        <v>803</v>
      </c>
      <c r="HZ1" s="346" t="s">
        <v>805</v>
      </c>
      <c r="IA1" s="346" t="s">
        <v>807</v>
      </c>
      <c r="IB1" s="346" t="s">
        <v>307</v>
      </c>
      <c r="IC1" s="346" t="s">
        <v>809</v>
      </c>
      <c r="ID1" s="346" t="s">
        <v>811</v>
      </c>
      <c r="IE1" s="346" t="s">
        <v>308</v>
      </c>
      <c r="IF1" s="346" t="s">
        <v>813</v>
      </c>
      <c r="IG1" s="346" t="s">
        <v>815</v>
      </c>
      <c r="IH1" s="346" t="s">
        <v>309</v>
      </c>
      <c r="II1" s="346" t="s">
        <v>817</v>
      </c>
      <c r="IJ1" s="346" t="s">
        <v>819</v>
      </c>
      <c r="IK1" s="346" t="s">
        <v>821</v>
      </c>
      <c r="IL1" s="346" t="s">
        <v>823</v>
      </c>
      <c r="IM1" s="346" t="s">
        <v>310</v>
      </c>
      <c r="IN1" s="346" t="s">
        <v>825</v>
      </c>
      <c r="IO1" s="349" t="s">
        <v>311</v>
      </c>
      <c r="IP1" s="346" t="s">
        <v>833</v>
      </c>
      <c r="IQ1" s="346" t="s">
        <v>835</v>
      </c>
      <c r="IR1" s="346" t="s">
        <v>312</v>
      </c>
      <c r="IS1" s="346" t="s">
        <v>837</v>
      </c>
      <c r="IT1" s="346" t="s">
        <v>839</v>
      </c>
      <c r="IU1" s="346" t="s">
        <v>841</v>
      </c>
      <c r="IV1" s="349" t="s">
        <v>313</v>
      </c>
      <c r="IW1" s="346" t="s">
        <v>843</v>
      </c>
      <c r="IX1" s="346" t="s">
        <v>314</v>
      </c>
      <c r="IY1" s="346" t="s">
        <v>846</v>
      </c>
      <c r="IZ1" s="346" t="s">
        <v>848</v>
      </c>
      <c r="JA1" s="346" t="s">
        <v>850</v>
      </c>
      <c r="JB1" s="346" t="s">
        <v>852</v>
      </c>
      <c r="JC1" s="346" t="s">
        <v>854</v>
      </c>
      <c r="JD1" s="346" t="s">
        <v>856</v>
      </c>
      <c r="JE1" s="346" t="s">
        <v>315</v>
      </c>
      <c r="JF1" s="346" t="s">
        <v>859</v>
      </c>
      <c r="JG1" s="346" t="s">
        <v>861</v>
      </c>
      <c r="JH1" s="346" t="s">
        <v>863</v>
      </c>
      <c r="JI1" s="346" t="s">
        <v>865</v>
      </c>
      <c r="JJ1" s="346" t="s">
        <v>867</v>
      </c>
      <c r="JK1" s="346" t="s">
        <v>869</v>
      </c>
      <c r="JL1" s="346" t="s">
        <v>871</v>
      </c>
      <c r="JM1" s="346" t="s">
        <v>873</v>
      </c>
      <c r="JN1" s="346" t="s">
        <v>316</v>
      </c>
      <c r="JO1" s="346" t="s">
        <v>876</v>
      </c>
      <c r="JP1" s="346" t="s">
        <v>878</v>
      </c>
      <c r="JQ1" s="346" t="s">
        <v>880</v>
      </c>
      <c r="JR1" s="346" t="s">
        <v>882</v>
      </c>
      <c r="JS1" s="346" t="s">
        <v>883</v>
      </c>
      <c r="JT1" s="346" t="s">
        <v>885</v>
      </c>
      <c r="JU1" s="346" t="s">
        <v>887</v>
      </c>
      <c r="JV1" s="346" t="s">
        <v>889</v>
      </c>
      <c r="JW1" s="346" t="s">
        <v>891</v>
      </c>
      <c r="JX1" s="346" t="s">
        <v>893</v>
      </c>
      <c r="JY1" s="346" t="s">
        <v>895</v>
      </c>
      <c r="JZ1" s="346" t="s">
        <v>897</v>
      </c>
      <c r="KA1" s="346" t="s">
        <v>899</v>
      </c>
      <c r="KB1" s="346" t="s">
        <v>901</v>
      </c>
      <c r="KC1" s="346" t="s">
        <v>903</v>
      </c>
      <c r="KD1" s="346" t="s">
        <v>905</v>
      </c>
      <c r="KE1" s="346" t="s">
        <v>907</v>
      </c>
      <c r="KF1" s="346" t="s">
        <v>909</v>
      </c>
      <c r="KG1" s="346" t="s">
        <v>911</v>
      </c>
      <c r="KH1" s="346" t="s">
        <v>913</v>
      </c>
      <c r="KI1" s="346" t="s">
        <v>915</v>
      </c>
      <c r="KJ1" s="346" t="s">
        <v>917</v>
      </c>
      <c r="KK1" s="346" t="s">
        <v>919</v>
      </c>
      <c r="KL1" s="346" t="s">
        <v>921</v>
      </c>
      <c r="KM1" s="346" t="s">
        <v>923</v>
      </c>
      <c r="KN1" s="346" t="s">
        <v>925</v>
      </c>
      <c r="KO1" s="349" t="s">
        <v>317</v>
      </c>
      <c r="KP1" s="346" t="s">
        <v>927</v>
      </c>
      <c r="KQ1" s="346" t="s">
        <v>318</v>
      </c>
      <c r="KR1" s="346" t="s">
        <v>930</v>
      </c>
      <c r="KS1" s="346" t="s">
        <v>932</v>
      </c>
      <c r="KT1" s="346" t="s">
        <v>934</v>
      </c>
      <c r="KU1" s="346" t="s">
        <v>936</v>
      </c>
      <c r="KV1" s="346" t="s">
        <v>319</v>
      </c>
      <c r="KW1" s="346" t="s">
        <v>939</v>
      </c>
      <c r="KX1" s="346" t="s">
        <v>941</v>
      </c>
      <c r="KY1" s="346" t="s">
        <v>943</v>
      </c>
      <c r="KZ1" s="346" t="s">
        <v>945</v>
      </c>
      <c r="LA1" s="346" t="s">
        <v>947</v>
      </c>
      <c r="LB1" s="346" t="s">
        <v>949</v>
      </c>
      <c r="LC1" s="346" t="s">
        <v>951</v>
      </c>
      <c r="LD1" s="345" t="s">
        <v>321</v>
      </c>
      <c r="LE1" s="349" t="s">
        <v>322</v>
      </c>
      <c r="LF1" s="346" t="s">
        <v>323</v>
      </c>
      <c r="LG1" s="346" t="s">
        <v>337</v>
      </c>
      <c r="LH1" s="346" t="s">
        <v>953</v>
      </c>
      <c r="LI1" s="346" t="s">
        <v>955</v>
      </c>
      <c r="LJ1" s="346" t="s">
        <v>957</v>
      </c>
      <c r="LK1" s="346" t="s">
        <v>959</v>
      </c>
      <c r="LL1" s="346" t="s">
        <v>338</v>
      </c>
      <c r="LM1" s="346" t="s">
        <v>961</v>
      </c>
      <c r="LN1" s="346" t="s">
        <v>339</v>
      </c>
      <c r="LO1" s="346" t="s">
        <v>963</v>
      </c>
      <c r="LP1" s="346" t="s">
        <v>324</v>
      </c>
      <c r="LQ1" s="346" t="s">
        <v>965</v>
      </c>
      <c r="LR1" s="346" t="s">
        <v>340</v>
      </c>
      <c r="LS1" s="346" t="s">
        <v>967</v>
      </c>
      <c r="LT1" s="346" t="s">
        <v>969</v>
      </c>
      <c r="LU1" s="346" t="s">
        <v>341</v>
      </c>
      <c r="LV1" s="349" t="s">
        <v>325</v>
      </c>
      <c r="LW1" s="346" t="s">
        <v>326</v>
      </c>
      <c r="LX1" s="346" t="s">
        <v>971</v>
      </c>
      <c r="LY1" s="346" t="s">
        <v>973</v>
      </c>
      <c r="LZ1" s="346" t="s">
        <v>974</v>
      </c>
      <c r="MA1" s="346" t="s">
        <v>976</v>
      </c>
      <c r="MB1" s="346" t="s">
        <v>977</v>
      </c>
      <c r="MC1" s="346" t="s">
        <v>979</v>
      </c>
      <c r="MD1" s="346" t="s">
        <v>981</v>
      </c>
      <c r="ME1" s="346" t="s">
        <v>983</v>
      </c>
      <c r="MF1" s="346" t="s">
        <v>985</v>
      </c>
      <c r="MG1" s="346" t="s">
        <v>327</v>
      </c>
      <c r="MH1" s="346" t="s">
        <v>988</v>
      </c>
      <c r="MI1" s="346" t="s">
        <v>989</v>
      </c>
      <c r="MJ1" s="346" t="s">
        <v>991</v>
      </c>
      <c r="MK1" s="346" t="s">
        <v>328</v>
      </c>
      <c r="ML1" s="346" t="s">
        <v>994</v>
      </c>
      <c r="MM1" s="346" t="s">
        <v>995</v>
      </c>
      <c r="MN1" s="346" t="s">
        <v>997</v>
      </c>
      <c r="MO1" s="346" t="s">
        <v>999</v>
      </c>
      <c r="MP1" s="346" t="s">
        <v>329</v>
      </c>
      <c r="MQ1" s="346" t="s">
        <v>1002</v>
      </c>
      <c r="MR1" s="346" t="s">
        <v>1004</v>
      </c>
      <c r="MS1" s="346" t="s">
        <v>1006</v>
      </c>
      <c r="MT1" s="346" t="s">
        <v>1008</v>
      </c>
      <c r="MU1" s="346" t="s">
        <v>330</v>
      </c>
      <c r="MV1" s="346" t="s">
        <v>1011</v>
      </c>
      <c r="MW1" s="346" t="s">
        <v>1013</v>
      </c>
      <c r="MX1" s="346" t="s">
        <v>1015</v>
      </c>
      <c r="MY1" s="346" t="s">
        <v>1017</v>
      </c>
      <c r="MZ1" s="346" t="s">
        <v>1019</v>
      </c>
      <c r="NA1" s="346" t="s">
        <v>1021</v>
      </c>
      <c r="NB1" s="346" t="s">
        <v>1023</v>
      </c>
      <c r="NC1" s="346" t="s">
        <v>1025</v>
      </c>
      <c r="ND1" s="346" t="s">
        <v>1027</v>
      </c>
      <c r="NE1" s="346" t="s">
        <v>1029</v>
      </c>
      <c r="NF1" s="346" t="s">
        <v>1031</v>
      </c>
      <c r="NG1" s="346" t="s">
        <v>1032</v>
      </c>
      <c r="NH1" s="349" t="s">
        <v>331</v>
      </c>
      <c r="NI1" s="346" t="s">
        <v>332</v>
      </c>
      <c r="NJ1" s="346" t="s">
        <v>1034</v>
      </c>
      <c r="NK1" s="346" t="s">
        <v>1036</v>
      </c>
      <c r="NL1" s="346" t="s">
        <v>1038</v>
      </c>
      <c r="NM1" s="346" t="s">
        <v>1040</v>
      </c>
      <c r="NN1" s="349" t="s">
        <v>333</v>
      </c>
      <c r="NO1" s="346" t="s">
        <v>334</v>
      </c>
      <c r="NP1" s="346" t="s">
        <v>1041</v>
      </c>
      <c r="NQ1" s="346" t="s">
        <v>335</v>
      </c>
      <c r="NR1" s="346" t="s">
        <v>1043</v>
      </c>
      <c r="NS1" s="346" t="s">
        <v>1045</v>
      </c>
      <c r="NT1" s="346" t="s">
        <v>336</v>
      </c>
      <c r="NU1" s="346" t="s">
        <v>1047</v>
      </c>
      <c r="NV1" s="345" t="s">
        <v>342</v>
      </c>
      <c r="NW1" s="349" t="s">
        <v>343</v>
      </c>
      <c r="NX1" s="346" t="s">
        <v>344</v>
      </c>
      <c r="NY1" s="346" t="s">
        <v>1050</v>
      </c>
      <c r="NZ1" s="346" t="s">
        <v>1052</v>
      </c>
      <c r="OA1" s="346" t="s">
        <v>345</v>
      </c>
      <c r="OB1" s="346" t="s">
        <v>355</v>
      </c>
      <c r="OC1" s="346" t="s">
        <v>1054</v>
      </c>
      <c r="OD1" s="346" t="s">
        <v>1056</v>
      </c>
      <c r="OE1" s="346" t="s">
        <v>1058</v>
      </c>
      <c r="OF1" s="346" t="s">
        <v>1060</v>
      </c>
      <c r="OG1" s="346" t="s">
        <v>1062</v>
      </c>
      <c r="OH1" s="346" t="s">
        <v>1064</v>
      </c>
      <c r="OI1" s="346" t="s">
        <v>1066</v>
      </c>
      <c r="OJ1" s="346" t="s">
        <v>1068</v>
      </c>
      <c r="OK1" s="346" t="s">
        <v>1070</v>
      </c>
      <c r="OL1" s="346" t="s">
        <v>1072</v>
      </c>
      <c r="OM1" s="346" t="s">
        <v>1074</v>
      </c>
      <c r="ON1" s="346" t="s">
        <v>1076</v>
      </c>
      <c r="OO1" s="346" t="s">
        <v>1078</v>
      </c>
      <c r="OP1" s="346" t="s">
        <v>1080</v>
      </c>
      <c r="OQ1" s="346" t="s">
        <v>1082</v>
      </c>
      <c r="OR1" s="346" t="s">
        <v>1084</v>
      </c>
      <c r="OS1" s="346" t="s">
        <v>1086</v>
      </c>
      <c r="OT1" s="346" t="s">
        <v>1088</v>
      </c>
      <c r="OU1" s="346" t="s">
        <v>1090</v>
      </c>
      <c r="OV1" s="346" t="s">
        <v>1092</v>
      </c>
      <c r="OW1" s="346" t="s">
        <v>1094</v>
      </c>
      <c r="OX1" s="346" t="s">
        <v>1096</v>
      </c>
      <c r="OY1" s="346" t="s">
        <v>356</v>
      </c>
      <c r="OZ1" s="346" t="s">
        <v>1099</v>
      </c>
      <c r="PA1" s="346" t="s">
        <v>1101</v>
      </c>
      <c r="PB1" s="346" t="s">
        <v>1102</v>
      </c>
      <c r="PC1" s="346" t="s">
        <v>1104</v>
      </c>
      <c r="PD1" s="346" t="s">
        <v>1106</v>
      </c>
      <c r="PE1" s="346" t="s">
        <v>1108</v>
      </c>
      <c r="PF1" s="346" t="s">
        <v>1110</v>
      </c>
      <c r="PG1" s="346" t="s">
        <v>1112</v>
      </c>
      <c r="PH1" s="346" t="s">
        <v>1114</v>
      </c>
      <c r="PI1" s="346" t="s">
        <v>1116</v>
      </c>
      <c r="PJ1" s="346" t="s">
        <v>1118</v>
      </c>
      <c r="PK1" s="346" t="s">
        <v>1120</v>
      </c>
      <c r="PL1" s="346" t="s">
        <v>1122</v>
      </c>
      <c r="PM1" s="346" t="s">
        <v>1124</v>
      </c>
      <c r="PN1" s="346" t="s">
        <v>1126</v>
      </c>
      <c r="PO1" s="346" t="s">
        <v>1128</v>
      </c>
      <c r="PP1" s="346" t="s">
        <v>1130</v>
      </c>
      <c r="PQ1" s="346" t="s">
        <v>1132</v>
      </c>
      <c r="PR1" s="346" t="s">
        <v>1134</v>
      </c>
      <c r="PS1" s="346" t="s">
        <v>1136</v>
      </c>
      <c r="PT1" s="346" t="s">
        <v>1138</v>
      </c>
      <c r="PU1" s="346" t="s">
        <v>1140</v>
      </c>
      <c r="PV1" s="346" t="s">
        <v>1142</v>
      </c>
      <c r="PW1" s="346" t="s">
        <v>1144</v>
      </c>
      <c r="PX1" s="346" t="s">
        <v>1146</v>
      </c>
      <c r="PY1" s="346" t="s">
        <v>1148</v>
      </c>
      <c r="PZ1" s="346" t="s">
        <v>346</v>
      </c>
      <c r="QA1" s="346" t="s">
        <v>1150</v>
      </c>
      <c r="QB1" s="346" t="s">
        <v>1152</v>
      </c>
      <c r="QC1" s="346" t="s">
        <v>1154</v>
      </c>
      <c r="QD1" s="346" t="s">
        <v>1156</v>
      </c>
      <c r="QE1" s="346" t="s">
        <v>1158</v>
      </c>
      <c r="QF1" s="349" t="s">
        <v>347</v>
      </c>
      <c r="QG1" s="346" t="s">
        <v>348</v>
      </c>
      <c r="QH1" s="346" t="s">
        <v>1160</v>
      </c>
      <c r="QI1" s="346" t="s">
        <v>1162</v>
      </c>
      <c r="QJ1" s="346" t="s">
        <v>1164</v>
      </c>
      <c r="QK1" s="346" t="s">
        <v>1166</v>
      </c>
      <c r="QL1" s="346" t="s">
        <v>1168</v>
      </c>
      <c r="QM1" s="346" t="s">
        <v>1170</v>
      </c>
      <c r="QN1" s="349" t="s">
        <v>349</v>
      </c>
      <c r="QO1" s="346" t="s">
        <v>1172</v>
      </c>
      <c r="QP1" s="346" t="s">
        <v>350</v>
      </c>
      <c r="QQ1" s="346" t="s">
        <v>357</v>
      </c>
      <c r="QR1" s="346" t="s">
        <v>1174</v>
      </c>
      <c r="QS1" s="346" t="s">
        <v>1176</v>
      </c>
      <c r="QT1" s="346" t="s">
        <v>1178</v>
      </c>
      <c r="QU1" s="346" t="s">
        <v>1180</v>
      </c>
      <c r="QV1" s="346" t="s">
        <v>1182</v>
      </c>
      <c r="QW1" s="346" t="s">
        <v>1184</v>
      </c>
      <c r="QX1" s="346" t="s">
        <v>1186</v>
      </c>
      <c r="QY1" s="346" t="s">
        <v>1188</v>
      </c>
      <c r="QZ1" s="346" t="s">
        <v>1190</v>
      </c>
      <c r="RA1" s="346" t="s">
        <v>1192</v>
      </c>
      <c r="RB1" s="346" t="s">
        <v>1194</v>
      </c>
      <c r="RC1" s="346" t="s">
        <v>1196</v>
      </c>
      <c r="RD1" s="346" t="s">
        <v>1198</v>
      </c>
      <c r="RE1" s="346" t="s">
        <v>1200</v>
      </c>
      <c r="RF1" s="349" t="s">
        <v>351</v>
      </c>
      <c r="RG1" s="346" t="s">
        <v>352</v>
      </c>
      <c r="RH1" s="346" t="s">
        <v>1202</v>
      </c>
      <c r="RI1" s="346" t="s">
        <v>1204</v>
      </c>
      <c r="RJ1" s="349" t="s">
        <v>353</v>
      </c>
      <c r="RK1" s="346" t="s">
        <v>354</v>
      </c>
      <c r="RL1" s="346" t="s">
        <v>1206</v>
      </c>
      <c r="RM1" s="346" t="s">
        <v>1207</v>
      </c>
      <c r="RN1" s="346" t="s">
        <v>1208</v>
      </c>
      <c r="RO1" s="346" t="s">
        <v>1209</v>
      </c>
      <c r="RP1" s="346" t="s">
        <v>1211</v>
      </c>
      <c r="RQ1" s="346" t="s">
        <v>1212</v>
      </c>
      <c r="RR1" s="346" t="s">
        <v>1214</v>
      </c>
      <c r="RS1" s="346" t="s">
        <v>1215</v>
      </c>
      <c r="RT1" s="345" t="s">
        <v>358</v>
      </c>
      <c r="RU1" s="349" t="s">
        <v>359</v>
      </c>
      <c r="RV1" s="346" t="s">
        <v>360</v>
      </c>
      <c r="RW1" s="346" t="s">
        <v>1217</v>
      </c>
      <c r="RX1" s="346" t="s">
        <v>1219</v>
      </c>
      <c r="RY1" s="346" t="s">
        <v>361</v>
      </c>
      <c r="RZ1" s="346" t="s">
        <v>1221</v>
      </c>
      <c r="SA1" s="346" t="s">
        <v>1223</v>
      </c>
      <c r="SB1" s="346" t="s">
        <v>1225</v>
      </c>
      <c r="SC1" s="346" t="s">
        <v>1227</v>
      </c>
      <c r="SD1" s="349" t="s">
        <v>362</v>
      </c>
      <c r="SE1" s="346" t="s">
        <v>363</v>
      </c>
      <c r="SF1" s="346" t="s">
        <v>1229</v>
      </c>
      <c r="SG1" s="346" t="s">
        <v>1231</v>
      </c>
      <c r="SH1" s="346" t="s">
        <v>1233</v>
      </c>
      <c r="SI1" s="346" t="s">
        <v>1235</v>
      </c>
      <c r="SJ1" s="346" t="s">
        <v>1237</v>
      </c>
      <c r="SK1" s="346" t="s">
        <v>1239</v>
      </c>
      <c r="SL1" s="346" t="s">
        <v>1241</v>
      </c>
      <c r="SM1" s="346" t="s">
        <v>1243</v>
      </c>
      <c r="SN1" s="346" t="s">
        <v>1245</v>
      </c>
      <c r="SO1" s="346" t="s">
        <v>1247</v>
      </c>
      <c r="SP1" s="346" t="s">
        <v>1249</v>
      </c>
      <c r="SQ1" s="346" t="s">
        <v>1251</v>
      </c>
      <c r="SR1" s="346" t="s">
        <v>1253</v>
      </c>
      <c r="SS1" s="346" t="s">
        <v>1255</v>
      </c>
      <c r="ST1" s="346" t="s">
        <v>1257</v>
      </c>
      <c r="SU1" s="345" t="s">
        <v>364</v>
      </c>
      <c r="SV1" s="349" t="s">
        <v>365</v>
      </c>
      <c r="SW1" s="346" t="s">
        <v>366</v>
      </c>
      <c r="SX1" s="346" t="s">
        <v>1259</v>
      </c>
      <c r="SY1" s="346" t="s">
        <v>1261</v>
      </c>
      <c r="SZ1" s="346" t="s">
        <v>1263</v>
      </c>
      <c r="TA1" s="346" t="s">
        <v>1265</v>
      </c>
      <c r="TB1" s="346" t="s">
        <v>1267</v>
      </c>
      <c r="TC1" s="346" t="s">
        <v>367</v>
      </c>
      <c r="TD1" s="346" t="s">
        <v>1269</v>
      </c>
      <c r="TE1" s="346" t="s">
        <v>1271</v>
      </c>
      <c r="TF1" s="346" t="s">
        <v>1273</v>
      </c>
      <c r="TG1" s="346" t="s">
        <v>1275</v>
      </c>
      <c r="TH1" s="346" t="s">
        <v>1277</v>
      </c>
      <c r="TI1" s="346" t="s">
        <v>1279</v>
      </c>
      <c r="TJ1" s="349" t="s">
        <v>368</v>
      </c>
      <c r="TK1" s="346" t="s">
        <v>369</v>
      </c>
      <c r="TL1" s="346" t="s">
        <v>370</v>
      </c>
      <c r="TM1" s="346" t="s">
        <v>1281</v>
      </c>
      <c r="TN1" s="346" t="s">
        <v>1283</v>
      </c>
      <c r="TO1" s="346" t="s">
        <v>1284</v>
      </c>
      <c r="TP1" s="346" t="s">
        <v>1286</v>
      </c>
      <c r="TQ1" s="346" t="s">
        <v>1288</v>
      </c>
      <c r="TR1" s="346" t="s">
        <v>1290</v>
      </c>
      <c r="TS1" s="346" t="s">
        <v>1292</v>
      </c>
      <c r="TT1" s="346" t="s">
        <v>1294</v>
      </c>
      <c r="TU1" s="346" t="s">
        <v>1296</v>
      </c>
      <c r="TV1" s="346" t="s">
        <v>1298</v>
      </c>
      <c r="TW1" s="346" t="s">
        <v>1300</v>
      </c>
      <c r="TX1" s="346" t="s">
        <v>1302</v>
      </c>
      <c r="TY1" s="346" t="s">
        <v>1304</v>
      </c>
      <c r="TZ1" s="346" t="s">
        <v>1306</v>
      </c>
      <c r="UA1" s="346" t="s">
        <v>1308</v>
      </c>
      <c r="UB1" s="346" t="s">
        <v>1310</v>
      </c>
      <c r="UC1" s="345" t="s">
        <v>1312</v>
      </c>
      <c r="UD1" s="346" t="s">
        <v>1314</v>
      </c>
      <c r="UE1" s="346" t="s">
        <v>1316</v>
      </c>
      <c r="UF1" s="346" t="s">
        <v>1318</v>
      </c>
      <c r="UG1" s="346" t="s">
        <v>1320</v>
      </c>
      <c r="UH1" s="346" t="s">
        <v>1322</v>
      </c>
      <c r="UI1" s="347"/>
    </row>
    <row r="2" spans="1:555" s="115" customFormat="1" hidden="1">
      <c r="A2" s="343" t="s">
        <v>1330</v>
      </c>
      <c r="B2" s="343" t="s">
        <v>1332</v>
      </c>
      <c r="C2" s="343" t="s">
        <v>462</v>
      </c>
      <c r="D2" s="343" t="s">
        <v>1331</v>
      </c>
      <c r="E2" s="343" t="s">
        <v>1333</v>
      </c>
      <c r="F2" s="343" t="s">
        <v>463</v>
      </c>
      <c r="G2" s="344" t="s">
        <v>1334</v>
      </c>
      <c r="H2" s="343" t="s">
        <v>1335</v>
      </c>
      <c r="I2" s="343" t="s">
        <v>1336</v>
      </c>
      <c r="J2" s="343" t="s">
        <v>1359</v>
      </c>
      <c r="K2" s="343" t="s">
        <v>1337</v>
      </c>
      <c r="L2" s="343" t="s">
        <v>1338</v>
      </c>
      <c r="M2" s="343" t="s">
        <v>1339</v>
      </c>
      <c r="N2" s="343" t="s">
        <v>1340</v>
      </c>
      <c r="O2" s="343" t="s">
        <v>1341</v>
      </c>
      <c r="P2" s="343" t="s">
        <v>1365</v>
      </c>
      <c r="Q2" s="343" t="s">
        <v>1383</v>
      </c>
      <c r="R2" s="338" t="str">
        <f>+Presupuesto!D11</f>
        <v>Recurrente</v>
      </c>
      <c r="S2" s="338" t="str">
        <f>+Presupuesto!E11</f>
        <v>Programa / Proyecto 2016</v>
      </c>
      <c r="T2" s="343"/>
      <c r="U2" s="343" t="s">
        <v>385</v>
      </c>
      <c r="V2" s="343" t="s">
        <v>403</v>
      </c>
      <c r="W2" s="343" t="s">
        <v>386</v>
      </c>
      <c r="X2" s="343" t="s">
        <v>387</v>
      </c>
      <c r="Y2" s="343" t="s">
        <v>388</v>
      </c>
      <c r="Z2" s="343" t="s">
        <v>389</v>
      </c>
      <c r="AA2" s="343" t="s">
        <v>390</v>
      </c>
      <c r="AB2" s="343" t="s">
        <v>391</v>
      </c>
      <c r="AC2" s="343" t="s">
        <v>392</v>
      </c>
      <c r="AD2" s="343" t="s">
        <v>393</v>
      </c>
      <c r="AE2" s="343" t="s">
        <v>394</v>
      </c>
      <c r="AF2" s="343" t="s">
        <v>395</v>
      </c>
      <c r="AG2" s="343"/>
      <c r="AH2" s="343" t="s">
        <v>411</v>
      </c>
      <c r="AI2" s="343" t="s">
        <v>412</v>
      </c>
      <c r="AJ2" s="343" t="s">
        <v>413</v>
      </c>
      <c r="AK2" s="343" t="s">
        <v>414</v>
      </c>
      <c r="AL2" s="343" t="s">
        <v>415</v>
      </c>
      <c r="AM2" s="343" t="s">
        <v>418</v>
      </c>
      <c r="AN2" s="343" t="s">
        <v>416</v>
      </c>
      <c r="AO2" s="343" t="s">
        <v>417</v>
      </c>
      <c r="AP2" s="343" t="s">
        <v>419</v>
      </c>
      <c r="AQ2" s="343" t="s">
        <v>420</v>
      </c>
      <c r="AR2" s="343" t="s">
        <v>421</v>
      </c>
      <c r="AS2" s="343" t="s">
        <v>422</v>
      </c>
      <c r="AT2" s="343" t="s">
        <v>423</v>
      </c>
      <c r="AU2" s="343" t="s">
        <v>424</v>
      </c>
      <c r="AV2" s="343" t="s">
        <v>425</v>
      </c>
      <c r="AW2" s="343" t="s">
        <v>426</v>
      </c>
      <c r="AX2" s="343" t="s">
        <v>427</v>
      </c>
      <c r="AY2" s="343" t="s">
        <v>428</v>
      </c>
      <c r="AZ2" s="343" t="s">
        <v>429</v>
      </c>
      <c r="BA2" s="343" t="s">
        <v>430</v>
      </c>
      <c r="BB2" s="343" t="s">
        <v>431</v>
      </c>
      <c r="BC2" s="343" t="s">
        <v>432</v>
      </c>
      <c r="BD2" s="343" t="s">
        <v>433</v>
      </c>
      <c r="BE2" s="343" t="s">
        <v>434</v>
      </c>
      <c r="BF2" s="343" t="s">
        <v>435</v>
      </c>
      <c r="BG2" s="343" t="s">
        <v>436</v>
      </c>
      <c r="BH2" s="343" t="s">
        <v>437</v>
      </c>
      <c r="BI2" s="343" t="s">
        <v>438</v>
      </c>
      <c r="BJ2" s="343" t="s">
        <v>439</v>
      </c>
      <c r="BK2" s="343" t="s">
        <v>440</v>
      </c>
      <c r="BL2" s="343" t="s">
        <v>441</v>
      </c>
      <c r="BM2" s="343" t="s">
        <v>442</v>
      </c>
      <c r="BN2" s="343" t="s">
        <v>443</v>
      </c>
      <c r="BO2" s="343" t="s">
        <v>444</v>
      </c>
      <c r="BP2" s="343" t="s">
        <v>445</v>
      </c>
      <c r="BQ2" s="343" t="s">
        <v>446</v>
      </c>
      <c r="BR2" s="343" t="s">
        <v>447</v>
      </c>
      <c r="BS2" s="343" t="s">
        <v>448</v>
      </c>
      <c r="BT2" s="343" t="s">
        <v>449</v>
      </c>
      <c r="BU2" s="343" t="s">
        <v>450</v>
      </c>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c r="JA2" s="343"/>
      <c r="JB2" s="343"/>
      <c r="JC2" s="343"/>
      <c r="JD2" s="343"/>
      <c r="JE2" s="343"/>
      <c r="JF2" s="343"/>
      <c r="JG2" s="343"/>
      <c r="JH2" s="343"/>
      <c r="JI2" s="343"/>
      <c r="JJ2" s="343"/>
      <c r="JK2" s="343"/>
      <c r="JL2" s="343"/>
      <c r="JM2" s="343"/>
      <c r="JN2" s="343"/>
      <c r="JO2" s="343"/>
      <c r="JP2" s="343"/>
      <c r="JQ2" s="343"/>
      <c r="JR2" s="343"/>
      <c r="JS2" s="343"/>
      <c r="JT2" s="343"/>
      <c r="JU2" s="343"/>
      <c r="JV2" s="343"/>
      <c r="JW2" s="343"/>
      <c r="JX2" s="343"/>
      <c r="JY2" s="343"/>
      <c r="JZ2" s="343"/>
      <c r="KA2" s="343"/>
      <c r="KB2" s="343"/>
      <c r="KC2" s="343"/>
      <c r="KD2" s="343"/>
      <c r="KE2" s="343"/>
      <c r="KF2" s="343"/>
      <c r="KG2" s="343"/>
      <c r="KH2" s="343"/>
      <c r="KI2" s="343"/>
      <c r="KJ2" s="343"/>
      <c r="KK2" s="343"/>
      <c r="KL2" s="343"/>
      <c r="KM2" s="343"/>
      <c r="KN2" s="343"/>
      <c r="KO2" s="343"/>
      <c r="KP2" s="343"/>
      <c r="KQ2" s="343"/>
      <c r="KR2" s="343"/>
      <c r="KS2" s="343"/>
      <c r="KT2" s="343"/>
      <c r="KU2" s="343"/>
      <c r="KV2" s="343"/>
      <c r="KW2" s="343"/>
      <c r="KX2" s="343"/>
      <c r="KY2" s="343"/>
      <c r="KZ2" s="343"/>
      <c r="LA2" s="343"/>
      <c r="LB2" s="343"/>
      <c r="LC2" s="343"/>
      <c r="LD2" s="343"/>
      <c r="LE2" s="343"/>
      <c r="LF2" s="343"/>
      <c r="LG2" s="343"/>
      <c r="LH2" s="343"/>
      <c r="LI2" s="343"/>
      <c r="LJ2" s="343"/>
      <c r="LK2" s="343"/>
      <c r="LL2" s="343"/>
      <c r="LM2" s="343"/>
      <c r="LN2" s="343"/>
      <c r="LO2" s="343"/>
      <c r="LP2" s="343"/>
      <c r="LQ2" s="343"/>
      <c r="LR2" s="343"/>
      <c r="LS2" s="343"/>
      <c r="LT2" s="343"/>
      <c r="LU2" s="343"/>
      <c r="LV2" s="343"/>
      <c r="LW2" s="343"/>
      <c r="LX2" s="343"/>
      <c r="LY2" s="343"/>
      <c r="LZ2" s="343"/>
      <c r="MA2" s="343"/>
      <c r="MB2" s="343"/>
      <c r="MC2" s="343"/>
      <c r="MD2" s="343"/>
      <c r="ME2" s="343"/>
      <c r="MF2" s="343"/>
      <c r="MG2" s="343"/>
      <c r="MH2" s="343"/>
      <c r="MI2" s="343"/>
      <c r="MJ2" s="343"/>
      <c r="MK2" s="343"/>
      <c r="ML2" s="343"/>
      <c r="MM2" s="343"/>
      <c r="MN2" s="343"/>
      <c r="MO2" s="343"/>
      <c r="MP2" s="343"/>
      <c r="MQ2" s="343"/>
      <c r="MR2" s="343"/>
      <c r="MS2" s="343"/>
      <c r="MT2" s="343"/>
      <c r="MU2" s="343"/>
      <c r="MV2" s="343"/>
      <c r="MW2" s="343"/>
      <c r="MX2" s="343"/>
      <c r="MY2" s="343"/>
      <c r="MZ2" s="343"/>
      <c r="NA2" s="343"/>
      <c r="NB2" s="343"/>
      <c r="NC2" s="343"/>
      <c r="ND2" s="343"/>
      <c r="NE2" s="343"/>
      <c r="NF2" s="343"/>
      <c r="NG2" s="343"/>
      <c r="NH2" s="343"/>
      <c r="NI2" s="343"/>
      <c r="NJ2" s="343"/>
      <c r="NK2" s="343"/>
      <c r="NL2" s="343"/>
      <c r="NM2" s="343"/>
      <c r="NN2" s="343"/>
      <c r="NO2" s="343"/>
      <c r="NP2" s="343"/>
      <c r="NQ2" s="343"/>
      <c r="NR2" s="343"/>
      <c r="NS2" s="343"/>
      <c r="NT2" s="343"/>
      <c r="NU2" s="343"/>
      <c r="NV2" s="343"/>
      <c r="NW2" s="343"/>
      <c r="NX2" s="343"/>
      <c r="NY2" s="343"/>
      <c r="NZ2" s="343"/>
      <c r="OA2" s="343"/>
      <c r="OB2" s="343"/>
      <c r="OC2" s="343"/>
      <c r="OD2" s="343"/>
      <c r="OE2" s="343"/>
      <c r="OF2" s="343"/>
      <c r="OG2" s="343"/>
      <c r="OH2" s="343"/>
      <c r="OI2" s="343"/>
      <c r="OJ2" s="343"/>
      <c r="OK2" s="343"/>
      <c r="OL2" s="343"/>
      <c r="OM2" s="343"/>
      <c r="ON2" s="343"/>
      <c r="OO2" s="343"/>
      <c r="OP2" s="343"/>
      <c r="OQ2" s="343"/>
      <c r="OR2" s="343"/>
      <c r="OS2" s="343"/>
      <c r="OT2" s="343"/>
      <c r="OU2" s="343"/>
      <c r="OV2" s="343"/>
      <c r="OW2" s="343"/>
      <c r="OX2" s="343"/>
      <c r="OY2" s="343"/>
      <c r="OZ2" s="343"/>
      <c r="PA2" s="343"/>
      <c r="PB2" s="343"/>
      <c r="PC2" s="343"/>
      <c r="PD2" s="343"/>
      <c r="PE2" s="343"/>
      <c r="PF2" s="343"/>
      <c r="PG2" s="343"/>
      <c r="PH2" s="343"/>
      <c r="PI2" s="343"/>
      <c r="PJ2" s="343"/>
      <c r="PK2" s="343"/>
      <c r="PL2" s="343"/>
      <c r="PM2" s="343"/>
      <c r="PN2" s="343"/>
      <c r="PO2" s="343"/>
      <c r="PP2" s="343"/>
      <c r="PQ2" s="343"/>
      <c r="PR2" s="343"/>
      <c r="PS2" s="343"/>
      <c r="PT2" s="343"/>
      <c r="PU2" s="343"/>
      <c r="PV2" s="343"/>
      <c r="PW2" s="343"/>
      <c r="PX2" s="343"/>
      <c r="PY2" s="343"/>
      <c r="PZ2" s="343"/>
      <c r="QA2" s="343"/>
      <c r="QB2" s="343"/>
      <c r="QC2" s="343"/>
      <c r="QD2" s="343"/>
      <c r="QE2" s="343"/>
      <c r="QF2" s="343"/>
      <c r="QG2" s="343"/>
      <c r="QH2" s="343"/>
      <c r="QI2" s="343"/>
      <c r="QJ2" s="343"/>
      <c r="QK2" s="343"/>
      <c r="QL2" s="343"/>
      <c r="QM2" s="343"/>
      <c r="QN2" s="343"/>
      <c r="QO2" s="343"/>
      <c r="QP2" s="343"/>
      <c r="QQ2" s="343"/>
      <c r="QR2" s="343"/>
      <c r="QS2" s="343"/>
      <c r="QT2" s="343"/>
      <c r="QU2" s="343"/>
      <c r="QV2" s="343"/>
      <c r="QW2" s="343"/>
      <c r="QX2" s="343"/>
      <c r="QY2" s="343"/>
      <c r="QZ2" s="343"/>
      <c r="RA2" s="343"/>
      <c r="RB2" s="343"/>
      <c r="RC2" s="343"/>
      <c r="RD2" s="343"/>
      <c r="RE2" s="343"/>
      <c r="RF2" s="343"/>
      <c r="RG2" s="343"/>
      <c r="RH2" s="343"/>
      <c r="RI2" s="343"/>
      <c r="RJ2" s="343"/>
      <c r="RK2" s="343"/>
      <c r="RL2" s="343"/>
      <c r="RM2" s="343"/>
      <c r="RN2" s="343"/>
      <c r="RO2" s="343"/>
      <c r="RP2" s="343"/>
      <c r="RQ2" s="343"/>
      <c r="RR2" s="343"/>
      <c r="RS2" s="343"/>
      <c r="RT2" s="343"/>
      <c r="RU2" s="343"/>
      <c r="RV2" s="343"/>
      <c r="RW2" s="343"/>
      <c r="RX2" s="343"/>
      <c r="RY2" s="343"/>
      <c r="RZ2" s="343"/>
      <c r="SA2" s="343"/>
      <c r="SB2" s="343"/>
      <c r="SC2" s="343"/>
      <c r="SD2" s="343"/>
      <c r="SE2" s="343"/>
      <c r="SF2" s="343"/>
      <c r="SG2" s="343"/>
      <c r="SH2" s="343"/>
      <c r="SI2" s="343"/>
      <c r="SJ2" s="343"/>
      <c r="SK2" s="343"/>
      <c r="SL2" s="343"/>
      <c r="SM2" s="343"/>
      <c r="SN2" s="343"/>
      <c r="SO2" s="343"/>
      <c r="SP2" s="343"/>
      <c r="SQ2" s="343"/>
      <c r="SR2" s="343"/>
      <c r="SS2" s="343"/>
      <c r="ST2" s="343"/>
      <c r="SU2" s="343"/>
      <c r="SV2" s="343"/>
      <c r="SW2" s="343"/>
      <c r="SX2" s="343"/>
      <c r="SY2" s="343"/>
      <c r="SZ2" s="343"/>
      <c r="TA2" s="343"/>
      <c r="TB2" s="343"/>
      <c r="TC2" s="343"/>
      <c r="TD2" s="343"/>
      <c r="TE2" s="343"/>
      <c r="TF2" s="343"/>
      <c r="TG2" s="343"/>
      <c r="TH2" s="343"/>
      <c r="TI2" s="343"/>
      <c r="TJ2" s="343"/>
      <c r="TK2" s="343"/>
      <c r="TL2" s="343"/>
      <c r="TM2" s="343"/>
      <c r="TN2" s="343"/>
      <c r="TO2" s="343"/>
      <c r="TP2" s="343"/>
      <c r="TQ2" s="343"/>
      <c r="TR2" s="343"/>
      <c r="TS2" s="343"/>
      <c r="TT2" s="343"/>
      <c r="TU2" s="343"/>
      <c r="TV2" s="343"/>
      <c r="TW2" s="343"/>
      <c r="TX2" s="343"/>
      <c r="TY2" s="343"/>
      <c r="TZ2" s="343"/>
      <c r="UA2" s="343"/>
      <c r="UB2" s="343"/>
      <c r="UC2" s="343"/>
      <c r="UD2" s="343"/>
      <c r="UE2" s="343"/>
      <c r="UF2" s="343"/>
      <c r="UG2" s="343"/>
      <c r="UH2" s="343"/>
      <c r="UI2" s="343"/>
    </row>
    <row r="3" spans="1:555" s="115" customFormat="1" hidden="1">
      <c r="A3" s="341"/>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2">
        <v>2500</v>
      </c>
      <c r="AI3" s="342">
        <v>1900</v>
      </c>
      <c r="AJ3" s="342">
        <v>1650</v>
      </c>
      <c r="AK3" s="342">
        <v>1580</v>
      </c>
      <c r="AL3" s="342">
        <v>2250</v>
      </c>
      <c r="AM3" s="342">
        <v>1650</v>
      </c>
      <c r="AN3" s="342">
        <v>1400</v>
      </c>
      <c r="AO3" s="342">
        <v>1340</v>
      </c>
      <c r="AP3" s="342">
        <v>2000</v>
      </c>
      <c r="AQ3" s="342">
        <v>1400</v>
      </c>
      <c r="AR3" s="342">
        <v>1150</v>
      </c>
      <c r="AS3" s="342">
        <v>1100</v>
      </c>
      <c r="AT3" s="342">
        <v>1750</v>
      </c>
      <c r="AU3" s="342">
        <v>1150</v>
      </c>
      <c r="AV3" s="342">
        <v>900</v>
      </c>
      <c r="AW3" s="342">
        <v>860</v>
      </c>
      <c r="AX3" s="342">
        <v>1200</v>
      </c>
      <c r="AY3" s="342">
        <v>900</v>
      </c>
      <c r="AZ3" s="342">
        <v>650</v>
      </c>
      <c r="BA3" s="342">
        <v>620</v>
      </c>
      <c r="BB3" s="340">
        <f>+'Cuadro Resumen'!C213</f>
        <v>5605.2314999999999</v>
      </c>
      <c r="BC3" s="340">
        <f>+'Cuadro Resumen'!D213</f>
        <v>5165.6055000000006</v>
      </c>
      <c r="BD3" s="340">
        <f>+'Cuadro Resumen'!E213</f>
        <v>6594.39</v>
      </c>
      <c r="BE3" s="340">
        <f>+'Cuadro Resumen'!F213</f>
        <v>6154.7640000000001</v>
      </c>
      <c r="BF3" s="340">
        <f>+'Cuadro Resumen'!C214</f>
        <v>4945.7925000000005</v>
      </c>
      <c r="BG3" s="340">
        <f>+'Cuadro Resumen'!D214</f>
        <v>4506.1665000000003</v>
      </c>
      <c r="BH3" s="340">
        <f>+'Cuadro Resumen'!E214</f>
        <v>5934.951</v>
      </c>
      <c r="BI3" s="340">
        <f>+'Cuadro Resumen'!F214</f>
        <v>5495.3249999999998</v>
      </c>
      <c r="BJ3" s="340">
        <f>+'Cuadro Resumen'!C215</f>
        <v>4286.3535000000002</v>
      </c>
      <c r="BK3" s="340">
        <f>+'Cuadro Resumen'!D215</f>
        <v>3956.634</v>
      </c>
      <c r="BL3" s="340">
        <f>+'Cuadro Resumen'!E215</f>
        <v>5275.5120000000006</v>
      </c>
      <c r="BM3" s="340">
        <f>+'Cuadro Resumen'!F215</f>
        <v>4835.8860000000004</v>
      </c>
      <c r="BN3" s="340">
        <f>+'Cuadro Resumen'!C216</f>
        <v>3626.9145000000003</v>
      </c>
      <c r="BO3" s="340">
        <f>+'Cuadro Resumen'!D216</f>
        <v>3297.1950000000002</v>
      </c>
      <c r="BP3" s="340">
        <f>+'Cuadro Resumen'!E216</f>
        <v>4616.0730000000003</v>
      </c>
      <c r="BQ3" s="340">
        <f>+'Cuadro Resumen'!F216</f>
        <v>4286.3535000000002</v>
      </c>
      <c r="BR3" s="340">
        <f>+'Cuadro Resumen'!C217</f>
        <v>3187.2885000000001</v>
      </c>
      <c r="BS3" s="340">
        <f>+'Cuadro Resumen'!D217</f>
        <v>2967.4755</v>
      </c>
      <c r="BT3" s="340">
        <f>+'Cuadro Resumen'!E217</f>
        <v>4066.5405000000001</v>
      </c>
      <c r="BU3" s="340">
        <f>+'Cuadro Resumen'!F217</f>
        <v>3736.8210000000004</v>
      </c>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1"/>
      <c r="ED3" s="341"/>
      <c r="EE3" s="341"/>
      <c r="EF3" s="341"/>
      <c r="EG3" s="341"/>
      <c r="EH3" s="341"/>
      <c r="EI3" s="341"/>
      <c r="EJ3" s="341"/>
      <c r="EK3" s="341"/>
      <c r="EL3" s="341"/>
      <c r="EM3" s="341"/>
      <c r="EN3" s="341"/>
      <c r="EO3" s="341"/>
      <c r="EP3" s="341"/>
      <c r="EQ3" s="341"/>
      <c r="ER3" s="341"/>
      <c r="ES3" s="341"/>
      <c r="ET3" s="341"/>
      <c r="EU3" s="341"/>
      <c r="EV3" s="341"/>
      <c r="EW3" s="341"/>
      <c r="EX3" s="341"/>
      <c r="EY3" s="341"/>
      <c r="EZ3" s="341"/>
      <c r="FA3" s="341"/>
      <c r="FB3" s="341"/>
      <c r="FC3" s="341"/>
      <c r="FD3" s="341"/>
      <c r="FE3" s="341"/>
      <c r="FF3" s="341"/>
      <c r="FG3" s="341"/>
      <c r="FH3" s="341"/>
      <c r="FI3" s="341"/>
      <c r="FJ3" s="341"/>
      <c r="FK3" s="341"/>
      <c r="FL3" s="341"/>
      <c r="FM3" s="341"/>
      <c r="FN3" s="341"/>
      <c r="FO3" s="341"/>
      <c r="FP3" s="341"/>
      <c r="FQ3" s="341"/>
      <c r="FR3" s="341"/>
      <c r="FS3" s="341"/>
      <c r="FT3" s="341"/>
      <c r="FU3" s="341"/>
      <c r="FV3" s="341"/>
      <c r="FW3" s="341"/>
      <c r="FX3" s="341"/>
      <c r="FY3" s="341"/>
      <c r="FZ3" s="341"/>
      <c r="GA3" s="341"/>
      <c r="GB3" s="341"/>
      <c r="GC3" s="341"/>
      <c r="GD3" s="341"/>
      <c r="GE3" s="341"/>
      <c r="GF3" s="341"/>
      <c r="GG3" s="341"/>
      <c r="GH3" s="341"/>
      <c r="GI3" s="341"/>
      <c r="GJ3" s="341"/>
      <c r="GK3" s="341"/>
      <c r="GL3" s="341"/>
      <c r="GM3" s="341"/>
      <c r="GN3" s="341"/>
      <c r="GO3" s="341"/>
      <c r="GP3" s="341"/>
      <c r="GQ3" s="341"/>
      <c r="GR3" s="341"/>
      <c r="GS3" s="341"/>
      <c r="GT3" s="341"/>
      <c r="GU3" s="341"/>
      <c r="GV3" s="341"/>
      <c r="GW3" s="341"/>
      <c r="GX3" s="341"/>
      <c r="GY3" s="341"/>
      <c r="GZ3" s="341"/>
      <c r="HA3" s="341"/>
      <c r="HB3" s="341"/>
      <c r="HC3" s="341"/>
      <c r="HD3" s="341"/>
      <c r="HE3" s="341"/>
      <c r="HF3" s="341"/>
      <c r="HG3" s="341"/>
      <c r="HH3" s="341"/>
      <c r="HI3" s="341"/>
      <c r="HJ3" s="341"/>
      <c r="HK3" s="341"/>
      <c r="HL3" s="341"/>
      <c r="HM3" s="341"/>
      <c r="HN3" s="341"/>
      <c r="HO3" s="341"/>
      <c r="HP3" s="341"/>
      <c r="HQ3" s="341"/>
      <c r="HR3" s="341"/>
      <c r="HS3" s="341"/>
      <c r="HT3" s="341"/>
      <c r="HU3" s="341"/>
      <c r="HV3" s="341"/>
      <c r="HW3" s="341"/>
      <c r="HX3" s="341"/>
      <c r="HY3" s="341"/>
      <c r="HZ3" s="341"/>
      <c r="IA3" s="341"/>
      <c r="IB3" s="341"/>
      <c r="IC3" s="341"/>
      <c r="ID3" s="341"/>
      <c r="IE3" s="341"/>
      <c r="IF3" s="341"/>
      <c r="IG3" s="341"/>
      <c r="IH3" s="341"/>
      <c r="II3" s="341"/>
      <c r="IJ3" s="341"/>
      <c r="IK3" s="341"/>
      <c r="IL3" s="341"/>
      <c r="IM3" s="341"/>
      <c r="IN3" s="341"/>
      <c r="IO3" s="341"/>
      <c r="IP3" s="341"/>
      <c r="IQ3" s="341"/>
      <c r="IR3" s="341"/>
      <c r="IS3" s="341"/>
      <c r="IT3" s="341"/>
      <c r="IU3" s="341"/>
      <c r="IV3" s="341"/>
      <c r="IW3" s="341"/>
      <c r="IX3" s="341"/>
      <c r="IY3" s="341"/>
      <c r="IZ3" s="341"/>
      <c r="JA3" s="341"/>
      <c r="JB3" s="341"/>
      <c r="JC3" s="341"/>
      <c r="JD3" s="341"/>
      <c r="JE3" s="341"/>
      <c r="JF3" s="341"/>
      <c r="JG3" s="341"/>
      <c r="JH3" s="341"/>
      <c r="JI3" s="341"/>
      <c r="JJ3" s="341"/>
      <c r="JK3" s="341"/>
      <c r="JL3" s="341"/>
      <c r="JM3" s="341"/>
      <c r="JN3" s="341"/>
      <c r="JO3" s="341"/>
      <c r="JP3" s="341"/>
      <c r="JQ3" s="341"/>
      <c r="JR3" s="341"/>
      <c r="JS3" s="341"/>
      <c r="JT3" s="341"/>
      <c r="JU3" s="341"/>
      <c r="JV3" s="341"/>
      <c r="JW3" s="341"/>
      <c r="JX3" s="341"/>
      <c r="JY3" s="341"/>
      <c r="JZ3" s="341"/>
      <c r="KA3" s="341"/>
      <c r="KB3" s="341"/>
      <c r="KC3" s="341"/>
      <c r="KD3" s="341"/>
      <c r="KE3" s="341"/>
      <c r="KF3" s="341"/>
      <c r="KG3" s="341"/>
      <c r="KH3" s="341"/>
      <c r="KI3" s="341"/>
      <c r="KJ3" s="341"/>
      <c r="KK3" s="341"/>
      <c r="KL3" s="341"/>
      <c r="KM3" s="341"/>
      <c r="KN3" s="341"/>
      <c r="KO3" s="341"/>
      <c r="KP3" s="341"/>
      <c r="KQ3" s="341"/>
      <c r="KR3" s="341"/>
      <c r="KS3" s="341"/>
      <c r="KT3" s="341"/>
      <c r="KU3" s="341"/>
      <c r="KV3" s="341"/>
      <c r="KW3" s="341"/>
      <c r="KX3" s="341"/>
      <c r="KY3" s="341"/>
      <c r="KZ3" s="341"/>
      <c r="LA3" s="341"/>
      <c r="LB3" s="341"/>
      <c r="LC3" s="341"/>
      <c r="LD3" s="341"/>
      <c r="LE3" s="341"/>
      <c r="LF3" s="341"/>
      <c r="LG3" s="341"/>
      <c r="LH3" s="341"/>
      <c r="LI3" s="341"/>
      <c r="LJ3" s="341"/>
      <c r="LK3" s="341"/>
      <c r="LL3" s="341"/>
      <c r="LM3" s="341"/>
      <c r="LN3" s="341"/>
      <c r="LO3" s="341"/>
      <c r="LP3" s="341"/>
      <c r="LQ3" s="341"/>
      <c r="LR3" s="341"/>
      <c r="LS3" s="341"/>
      <c r="LT3" s="341"/>
      <c r="LU3" s="341"/>
      <c r="LV3" s="341"/>
      <c r="LW3" s="341"/>
      <c r="LX3" s="341"/>
      <c r="LY3" s="341"/>
      <c r="LZ3" s="341"/>
      <c r="MA3" s="341"/>
      <c r="MB3" s="341"/>
      <c r="MC3" s="341"/>
      <c r="MD3" s="341"/>
      <c r="ME3" s="341"/>
      <c r="MF3" s="341"/>
      <c r="MG3" s="341"/>
      <c r="MH3" s="341"/>
      <c r="MI3" s="341"/>
      <c r="MJ3" s="341"/>
      <c r="MK3" s="341"/>
      <c r="ML3" s="341"/>
      <c r="MM3" s="341"/>
      <c r="MN3" s="341"/>
      <c r="MO3" s="341"/>
      <c r="MP3" s="341"/>
      <c r="MQ3" s="341"/>
      <c r="MR3" s="341"/>
      <c r="MS3" s="341"/>
      <c r="MT3" s="341"/>
      <c r="MU3" s="341"/>
      <c r="MV3" s="341"/>
      <c r="MW3" s="341"/>
      <c r="MX3" s="341"/>
      <c r="MY3" s="341"/>
      <c r="MZ3" s="341"/>
      <c r="NA3" s="341"/>
      <c r="NB3" s="341"/>
      <c r="NC3" s="341"/>
      <c r="ND3" s="341"/>
      <c r="NE3" s="341"/>
      <c r="NF3" s="341"/>
      <c r="NG3" s="341"/>
      <c r="NH3" s="341"/>
      <c r="NI3" s="341"/>
      <c r="NJ3" s="341"/>
      <c r="NK3" s="341"/>
      <c r="NL3" s="341"/>
      <c r="NM3" s="341"/>
      <c r="NN3" s="341"/>
      <c r="NO3" s="341"/>
      <c r="NP3" s="341"/>
      <c r="NQ3" s="341"/>
      <c r="NR3" s="341"/>
      <c r="NS3" s="341"/>
      <c r="NT3" s="341"/>
      <c r="NU3" s="341"/>
      <c r="NV3" s="341"/>
      <c r="NW3" s="341"/>
      <c r="NX3" s="341"/>
      <c r="NY3" s="341"/>
      <c r="NZ3" s="341"/>
      <c r="OA3" s="341"/>
      <c r="OB3" s="341"/>
      <c r="OC3" s="341"/>
      <c r="OD3" s="341"/>
      <c r="OE3" s="341"/>
      <c r="OF3" s="341"/>
      <c r="OG3" s="341"/>
      <c r="OH3" s="341"/>
      <c r="OI3" s="341"/>
      <c r="OJ3" s="341"/>
      <c r="OK3" s="341"/>
      <c r="OL3" s="341"/>
      <c r="OM3" s="341"/>
      <c r="ON3" s="341"/>
      <c r="OO3" s="341"/>
      <c r="OP3" s="341"/>
      <c r="OQ3" s="341"/>
      <c r="OR3" s="341"/>
      <c r="OS3" s="341"/>
      <c r="OT3" s="341"/>
      <c r="OU3" s="341"/>
      <c r="OV3" s="341"/>
      <c r="OW3" s="341"/>
      <c r="OX3" s="341"/>
      <c r="OY3" s="341"/>
      <c r="OZ3" s="341"/>
      <c r="PA3" s="341"/>
      <c r="PB3" s="341"/>
      <c r="PC3" s="341"/>
      <c r="PD3" s="341"/>
      <c r="PE3" s="341"/>
      <c r="PF3" s="341"/>
      <c r="PG3" s="341"/>
      <c r="PH3" s="341"/>
      <c r="PI3" s="341"/>
      <c r="PJ3" s="341"/>
      <c r="PK3" s="341"/>
      <c r="PL3" s="341"/>
      <c r="PM3" s="341"/>
      <c r="PN3" s="341"/>
      <c r="PO3" s="341"/>
      <c r="PP3" s="341"/>
      <c r="PQ3" s="341"/>
      <c r="PR3" s="341"/>
      <c r="PS3" s="341"/>
      <c r="PT3" s="341"/>
      <c r="PU3" s="341"/>
      <c r="PV3" s="341"/>
      <c r="PW3" s="341"/>
      <c r="PX3" s="341"/>
      <c r="PY3" s="341"/>
      <c r="PZ3" s="341"/>
      <c r="QA3" s="341"/>
      <c r="QB3" s="341"/>
      <c r="QC3" s="341"/>
      <c r="QD3" s="341"/>
      <c r="QE3" s="341"/>
      <c r="QF3" s="341"/>
      <c r="QG3" s="341"/>
      <c r="QH3" s="341"/>
      <c r="QI3" s="341"/>
      <c r="QJ3" s="341"/>
      <c r="QK3" s="341"/>
      <c r="QL3" s="341"/>
      <c r="QM3" s="341"/>
      <c r="QN3" s="341"/>
      <c r="QO3" s="341"/>
      <c r="QP3" s="341"/>
      <c r="QQ3" s="341"/>
      <c r="QR3" s="341"/>
      <c r="QS3" s="341"/>
      <c r="QT3" s="341"/>
      <c r="QU3" s="341"/>
      <c r="QV3" s="341"/>
      <c r="QW3" s="341"/>
      <c r="QX3" s="341"/>
      <c r="QY3" s="341"/>
      <c r="QZ3" s="341"/>
      <c r="RA3" s="341"/>
      <c r="RB3" s="341"/>
      <c r="RC3" s="341"/>
      <c r="RD3" s="341"/>
      <c r="RE3" s="341"/>
      <c r="RF3" s="341"/>
      <c r="RG3" s="341"/>
      <c r="RH3" s="341"/>
      <c r="RI3" s="341"/>
      <c r="RJ3" s="341"/>
      <c r="RK3" s="341"/>
      <c r="RL3" s="341"/>
      <c r="RM3" s="341"/>
      <c r="RN3" s="341"/>
      <c r="RO3" s="341"/>
      <c r="RP3" s="341"/>
      <c r="RQ3" s="341"/>
      <c r="RR3" s="341"/>
      <c r="RS3" s="341"/>
      <c r="RT3" s="341"/>
      <c r="RU3" s="341"/>
      <c r="RV3" s="341"/>
      <c r="RW3" s="341"/>
      <c r="RX3" s="341"/>
      <c r="RY3" s="341"/>
      <c r="RZ3" s="341"/>
      <c r="SA3" s="341"/>
      <c r="SB3" s="341"/>
      <c r="SC3" s="341"/>
      <c r="SD3" s="341"/>
      <c r="SE3" s="341"/>
      <c r="SF3" s="341"/>
      <c r="SG3" s="341"/>
      <c r="SH3" s="341"/>
      <c r="SI3" s="341"/>
      <c r="SJ3" s="341"/>
      <c r="SK3" s="341"/>
      <c r="SL3" s="341"/>
      <c r="SM3" s="341"/>
      <c r="SN3" s="341"/>
      <c r="SO3" s="341"/>
      <c r="SP3" s="341"/>
      <c r="SQ3" s="341"/>
      <c r="SR3" s="341"/>
      <c r="SS3" s="341"/>
      <c r="ST3" s="341"/>
      <c r="SU3" s="341"/>
      <c r="SV3" s="341"/>
      <c r="SW3" s="341"/>
      <c r="SX3" s="341"/>
      <c r="SY3" s="341"/>
      <c r="SZ3" s="341"/>
      <c r="TA3" s="341"/>
      <c r="TB3" s="341"/>
      <c r="TC3" s="341"/>
      <c r="TD3" s="341"/>
      <c r="TE3" s="341"/>
      <c r="TF3" s="341"/>
      <c r="TG3" s="341"/>
      <c r="TH3" s="341"/>
      <c r="TI3" s="341"/>
      <c r="TJ3" s="341"/>
      <c r="TK3" s="341"/>
      <c r="TL3" s="341"/>
      <c r="TM3" s="341"/>
      <c r="TN3" s="341"/>
      <c r="TO3" s="341"/>
      <c r="TP3" s="341"/>
      <c r="TQ3" s="341"/>
      <c r="TR3" s="341"/>
      <c r="TS3" s="341"/>
      <c r="TT3" s="341"/>
      <c r="TU3" s="341"/>
      <c r="TV3" s="341"/>
      <c r="TW3" s="341"/>
      <c r="TX3" s="341"/>
      <c r="TY3" s="341"/>
      <c r="TZ3" s="341"/>
      <c r="UA3" s="341"/>
      <c r="UB3" s="341"/>
      <c r="UC3" s="341"/>
      <c r="UD3" s="341"/>
      <c r="UE3" s="341"/>
      <c r="UF3" s="341"/>
      <c r="UG3" s="341"/>
      <c r="UH3" s="341"/>
      <c r="UI3" s="341"/>
    </row>
    <row r="4" spans="1:555" ht="15.75" thickBot="1"/>
    <row r="5" spans="1:555" ht="53.25" thickBot="1">
      <c r="C5" s="80" t="s">
        <v>376</v>
      </c>
      <c r="D5" s="191">
        <f>SUMIF(C:C,$C$10,D:D)</f>
        <v>77260.547500000001</v>
      </c>
    </row>
    <row r="6" spans="1:555">
      <c r="C6" s="100"/>
      <c r="D6" s="100"/>
      <c r="E6" s="100"/>
      <c r="F6" s="100"/>
      <c r="G6" s="72"/>
      <c r="H6" s="100"/>
      <c r="I6" s="100"/>
    </row>
    <row r="7" spans="1:555">
      <c r="C7" s="100"/>
      <c r="D7" s="100"/>
      <c r="E7" s="100"/>
      <c r="F7" s="100"/>
      <c r="G7" s="72"/>
      <c r="H7" s="100"/>
      <c r="I7" s="100"/>
    </row>
    <row r="8" spans="1:555">
      <c r="C8" s="100"/>
      <c r="D8" s="100"/>
      <c r="E8" s="100"/>
      <c r="F8" s="100"/>
      <c r="G8" s="72"/>
      <c r="H8" s="100"/>
      <c r="I8" s="100"/>
    </row>
    <row r="9" spans="1:555" ht="15.75" thickBot="1">
      <c r="C9" s="100"/>
      <c r="D9" s="100"/>
      <c r="E9" s="100"/>
      <c r="F9" s="100"/>
      <c r="G9" s="72"/>
      <c r="H9" s="100"/>
      <c r="I9" s="100"/>
      <c r="K9" s="169"/>
    </row>
    <row r="10" spans="1:555" ht="15.75" thickBot="1">
      <c r="C10" s="150" t="s">
        <v>53</v>
      </c>
      <c r="D10" s="280">
        <f>SUM(F17:F18)</f>
        <v>8000</v>
      </c>
      <c r="F10" s="69"/>
      <c r="G10" s="73"/>
      <c r="H10" s="69"/>
      <c r="I10" s="69"/>
    </row>
    <row r="11" spans="1:555">
      <c r="B11" s="86"/>
      <c r="C11" s="69"/>
      <c r="D11" s="31"/>
      <c r="E11" s="86"/>
      <c r="F11" s="86"/>
      <c r="G11" s="86"/>
      <c r="H11" s="70"/>
      <c r="I11" s="70"/>
      <c r="J11" s="70"/>
      <c r="K11" s="105"/>
    </row>
    <row r="12" spans="1:555">
      <c r="B12" s="86"/>
      <c r="C12" s="69"/>
      <c r="D12" s="31"/>
      <c r="E12" s="86"/>
      <c r="F12" s="86"/>
      <c r="G12" s="86"/>
      <c r="H12" s="70"/>
      <c r="I12" s="70"/>
      <c r="J12" s="70"/>
      <c r="K12" s="105"/>
    </row>
    <row r="13" spans="1:555" ht="15.75">
      <c r="B13" s="86"/>
      <c r="C13" s="195" t="s">
        <v>383</v>
      </c>
      <c r="D13" s="279" t="s">
        <v>1461</v>
      </c>
      <c r="E13" s="86"/>
      <c r="F13" s="86"/>
      <c r="G13" s="86"/>
      <c r="H13" s="70"/>
      <c r="I13" s="70"/>
      <c r="J13" s="70"/>
      <c r="K13" s="105"/>
    </row>
    <row r="14" spans="1:555" ht="18.75">
      <c r="B14" s="86"/>
      <c r="C14" s="197" t="str">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a.Adquisión del Diario Oficial la Gaceta 2016</v>
      </c>
      <c r="D14" s="31"/>
      <c r="E14" s="86"/>
      <c r="F14" s="86"/>
      <c r="G14" s="86"/>
      <c r="H14" s="70"/>
      <c r="I14" s="70"/>
      <c r="J14" s="70"/>
      <c r="K14" s="105"/>
    </row>
    <row r="15" spans="1:555" ht="15.75" thickBot="1">
      <c r="F15" s="86"/>
      <c r="G15" s="70"/>
      <c r="H15" s="70"/>
      <c r="I15" s="70"/>
    </row>
    <row r="16" spans="1:555" ht="30.75" thickBot="1">
      <c r="C16" s="122" t="s">
        <v>44</v>
      </c>
      <c r="D16" s="122" t="s">
        <v>55</v>
      </c>
      <c r="E16" s="129" t="s">
        <v>57</v>
      </c>
      <c r="F16" s="128" t="s">
        <v>27</v>
      </c>
      <c r="G16" s="126" t="s">
        <v>122</v>
      </c>
      <c r="H16" s="129" t="s">
        <v>46</v>
      </c>
      <c r="I16" s="126" t="s">
        <v>123</v>
      </c>
      <c r="J16" s="126" t="s">
        <v>401</v>
      </c>
      <c r="K16" s="126" t="s">
        <v>402</v>
      </c>
    </row>
    <row r="17" spans="3:11">
      <c r="C17" s="134" t="s">
        <v>1473</v>
      </c>
      <c r="D17" s="151">
        <v>1</v>
      </c>
      <c r="E17" s="116">
        <v>2000</v>
      </c>
      <c r="F17" s="90">
        <f>D17*E17</f>
        <v>2000</v>
      </c>
      <c r="G17" s="154" t="s">
        <v>120</v>
      </c>
      <c r="H17" s="135"/>
      <c r="I17" s="123" t="e">
        <f>VLOOKUP(H17,Presupuesto!$B$11:$C$565,2,0)</f>
        <v>#N/A</v>
      </c>
      <c r="J17" s="91" t="e">
        <f>#REF!</f>
        <v>#REF!</v>
      </c>
      <c r="K17" s="91" t="s">
        <v>403</v>
      </c>
    </row>
    <row r="18" spans="3:11" s="342" customFormat="1">
      <c r="C18" s="118" t="s">
        <v>1523</v>
      </c>
      <c r="D18" s="346">
        <v>2</v>
      </c>
      <c r="E18" s="434">
        <v>3000</v>
      </c>
      <c r="F18" s="90">
        <f>D18*E18</f>
        <v>6000</v>
      </c>
      <c r="G18" s="154" t="s">
        <v>120</v>
      </c>
      <c r="H18" s="118"/>
      <c r="I18" s="118"/>
      <c r="J18" s="118"/>
      <c r="K18" s="118"/>
    </row>
    <row r="19" spans="3:11" s="342" customFormat="1" ht="15.75" thickBot="1">
      <c r="G19" s="329"/>
    </row>
    <row r="20" spans="3:11" ht="15.75" thickBot="1">
      <c r="C20" s="150" t="s">
        <v>53</v>
      </c>
      <c r="D20" s="280">
        <f>SUM(F27:F28)</f>
        <v>9800</v>
      </c>
      <c r="F20" s="69"/>
      <c r="G20" s="73"/>
      <c r="H20" s="69"/>
      <c r="I20" s="69"/>
    </row>
    <row r="21" spans="3:11">
      <c r="C21" s="69"/>
      <c r="D21" s="31"/>
      <c r="E21" s="86"/>
      <c r="F21" s="86"/>
      <c r="G21" s="86"/>
      <c r="H21" s="70"/>
      <c r="I21" s="70"/>
      <c r="J21" s="70"/>
      <c r="K21" s="105"/>
    </row>
    <row r="22" spans="3:11">
      <c r="C22" s="69"/>
      <c r="D22" s="31"/>
      <c r="E22" s="86"/>
      <c r="F22" s="86"/>
      <c r="G22" s="86"/>
      <c r="H22" s="70"/>
      <c r="I22" s="70"/>
      <c r="J22" s="70"/>
      <c r="K22" s="105"/>
    </row>
    <row r="23" spans="3:11" ht="15.75">
      <c r="C23" s="195" t="s">
        <v>383</v>
      </c>
      <c r="D23" s="279" t="s">
        <v>1451</v>
      </c>
      <c r="E23" s="86"/>
      <c r="F23" s="86"/>
      <c r="G23" s="86"/>
      <c r="H23" s="70"/>
      <c r="I23" s="70"/>
      <c r="J23" s="70"/>
      <c r="K23" s="105"/>
    </row>
    <row r="24" spans="3:11" ht="18.75">
      <c r="C24" s="197" t="str">
        <f>IFERROR(VLOOKUP(D23,#REF!,2,FALSE),IFERROR(VLOOKUP(D23,'2. Investigación Científica'!$E:$F,2,FALSE),IFERROR(VLOOKUP(D23,#REF!,2,FALSE),IFERROR(VLOOKUP(D23,#REF!,2,FALSE),IFERROR(VLOOKUP(D23,#REF!,2,FALSE),IFERROR(VLOOKUP(D23,'11. Gestion Administrativa'!$E:$F,2,FALSE),IFERROR(VLOOKUP(D23,#REF!,2,FALSE),IFERROR(VLOOKUP(D23,#REF!,2,FALSE),IFERROR(VLOOKUP(D23,#REF!,2,FALSE),IFERROR(VLOOKUP(D23,#REF!,2,FALSE),IFERROR(VLOOKUP(D23,#REF!,2,FALSE),IFERROR(VLOOKUP(D23,#REF!,2,FALSE),IFERROR(VLOOKUP(D23,#REF!,2,FALSE),IFERROR(VLOOKUP(D23,#REF!,2,FALSE),IFERROR(VLOOKUP(D23,#REF!,2,FALSE),IFERROR(VLOOKUP(D23,#REF!,2,FALSE),VLOOKUP(D23,#REF!,2,0)))))))))))))))))</f>
        <v xml:space="preserve">B. Establecer los contactos necesarios para la integración con redes nacionales de fomento a la investigacion. </v>
      </c>
      <c r="D24" s="291"/>
      <c r="E24" s="86"/>
      <c r="F24" s="86"/>
      <c r="G24" s="86"/>
      <c r="H24" s="70"/>
      <c r="I24" s="70"/>
      <c r="J24" s="70"/>
      <c r="K24" s="105"/>
    </row>
    <row r="25" spans="3:11" ht="15.75" thickBot="1">
      <c r="F25" s="86"/>
      <c r="G25" s="70"/>
      <c r="H25" s="70"/>
      <c r="I25" s="70"/>
    </row>
    <row r="26" spans="3:11" ht="30.75" thickBot="1">
      <c r="C26" s="122" t="s">
        <v>44</v>
      </c>
      <c r="D26" s="122" t="s">
        <v>55</v>
      </c>
      <c r="E26" s="129" t="s">
        <v>57</v>
      </c>
      <c r="F26" s="128" t="s">
        <v>27</v>
      </c>
      <c r="G26" s="126" t="s">
        <v>122</v>
      </c>
      <c r="H26" s="129" t="s">
        <v>46</v>
      </c>
      <c r="I26" s="126" t="s">
        <v>123</v>
      </c>
      <c r="J26" s="126" t="s">
        <v>401</v>
      </c>
      <c r="K26" s="126" t="s">
        <v>402</v>
      </c>
    </row>
    <row r="27" spans="3:11">
      <c r="C27" s="207" t="s">
        <v>416</v>
      </c>
      <c r="D27" s="208">
        <v>7</v>
      </c>
      <c r="E27" s="206">
        <f>HLOOKUP(C27,$AH$2:$BU$3,2,0)</f>
        <v>1400</v>
      </c>
      <c r="F27" s="90">
        <f t="shared" ref="F27:F28" si="0">D27*E27</f>
        <v>9800</v>
      </c>
      <c r="G27" s="154" t="s">
        <v>120</v>
      </c>
      <c r="H27" s="135"/>
      <c r="I27" s="123" t="e">
        <f>VLOOKUP(H27,Presupuesto!$B$11:$C$565,2,0)</f>
        <v>#N/A</v>
      </c>
      <c r="J27" s="205" t="s">
        <v>1365</v>
      </c>
      <c r="K27" s="91" t="s">
        <v>385</v>
      </c>
    </row>
    <row r="28" spans="3:11">
      <c r="C28" s="134"/>
      <c r="D28" s="151"/>
      <c r="E28" s="116"/>
      <c r="F28" s="90">
        <f t="shared" si="0"/>
        <v>0</v>
      </c>
      <c r="G28" s="154"/>
      <c r="H28" s="135"/>
      <c r="I28" s="123" t="e">
        <f>VLOOKUP(H28,Presupuesto!$B$11:$C$565,2,0)</f>
        <v>#N/A</v>
      </c>
      <c r="J28" s="91" t="str">
        <f>$J$27</f>
        <v>Desarrollo del Sistema de Educación Superior</v>
      </c>
      <c r="K28" s="91" t="s">
        <v>403</v>
      </c>
    </row>
    <row r="30" spans="3:11" ht="15.75" thickBot="1">
      <c r="F30" s="83"/>
      <c r="G30" s="82"/>
      <c r="H30" s="83"/>
      <c r="I30" s="83"/>
    </row>
    <row r="31" spans="3:11" ht="15.75" thickBot="1">
      <c r="C31" s="150" t="s">
        <v>53</v>
      </c>
      <c r="D31" s="280">
        <f>SUM(F38:F40)</f>
        <v>36620.547500000001</v>
      </c>
      <c r="F31" s="69"/>
      <c r="G31" s="73"/>
      <c r="H31" s="69"/>
      <c r="I31" s="69"/>
    </row>
    <row r="32" spans="3:11">
      <c r="C32" s="69"/>
      <c r="D32" s="31"/>
      <c r="E32" s="86"/>
      <c r="F32" s="86"/>
      <c r="G32" s="86"/>
      <c r="H32" s="70"/>
      <c r="I32" s="70"/>
      <c r="J32" s="70"/>
      <c r="K32" s="105"/>
    </row>
    <row r="33" spans="3:11">
      <c r="C33" s="69"/>
      <c r="D33" s="31"/>
      <c r="E33" s="86"/>
      <c r="F33" s="86"/>
      <c r="G33" s="86"/>
      <c r="H33" s="70"/>
      <c r="I33" s="70"/>
      <c r="J33" s="70"/>
      <c r="K33" s="105"/>
    </row>
    <row r="34" spans="3:11" ht="15.75">
      <c r="C34" s="195" t="s">
        <v>383</v>
      </c>
      <c r="D34" s="279" t="s">
        <v>1453</v>
      </c>
      <c r="E34" s="86"/>
      <c r="F34" s="86"/>
      <c r="G34" s="86"/>
      <c r="H34" s="70"/>
      <c r="I34" s="70"/>
      <c r="J34" s="70"/>
      <c r="K34" s="105"/>
    </row>
    <row r="35" spans="3:11" ht="18.75">
      <c r="C35" s="197" t="str">
        <f>IFERROR(VLOOKUP(D34,#REF!,2,FALSE),IFERROR(VLOOKUP(D34,'2. Investigación Científica'!$E:$F,2,FALSE),IFERROR(VLOOKUP(D34,#REF!,2,FALSE),IFERROR(VLOOKUP(D34,#REF!,2,FALSE),IFERROR(VLOOKUP(D34,#REF!,2,FALSE),IFERROR(VLOOKUP(D34,'11. Gestion Administrativa'!$E:$F,2,FALSE),IFERROR(VLOOKUP(D34,#REF!,2,FALSE),IFERROR(VLOOKUP(D34,#REF!,2,FALSE),IFERROR(VLOOKUP(D34,#REF!,2,FALSE),IFERROR(VLOOKUP(D34,#REF!,2,FALSE),IFERROR(VLOOKUP(D34,#REF!,2,FALSE),IFERROR(VLOOKUP(D34,#REF!,2,FALSE),IFERROR(VLOOKUP(D34,#REF!,2,FALSE),IFERROR(VLOOKUP(D34,#REF!,2,FALSE),IFERROR(VLOOKUP(D34,#REF!,2,FALSE),IFERROR(VLOOKUP(D34,#REF!,2,FALSE),VLOOKUP(D34,#REF!,2,0)))))))))))))))))</f>
        <v>B. Establecer los contactos pertinentes con organismos internacionales y presentar los proyectos dirigidos al fortalecimiento de la investigación Jurídica.</v>
      </c>
      <c r="D35" s="31"/>
      <c r="E35" s="86"/>
      <c r="F35" s="86"/>
      <c r="G35" s="86"/>
      <c r="H35" s="70"/>
      <c r="I35" s="70"/>
      <c r="J35" s="70"/>
      <c r="K35" s="105"/>
    </row>
    <row r="36" spans="3:11" ht="15.75" thickBot="1">
      <c r="F36" s="86"/>
      <c r="G36" s="70"/>
      <c r="H36" s="70"/>
      <c r="I36" s="70"/>
    </row>
    <row r="37" spans="3:11" ht="30.75" thickBot="1">
      <c r="C37" s="122" t="s">
        <v>44</v>
      </c>
      <c r="D37" s="122" t="s">
        <v>55</v>
      </c>
      <c r="E37" s="129" t="s">
        <v>57</v>
      </c>
      <c r="F37" s="128" t="s">
        <v>27</v>
      </c>
      <c r="G37" s="126" t="s">
        <v>122</v>
      </c>
      <c r="H37" s="129" t="s">
        <v>46</v>
      </c>
      <c r="I37" s="126" t="s">
        <v>123</v>
      </c>
      <c r="J37" s="126" t="s">
        <v>401</v>
      </c>
      <c r="K37" s="126" t="s">
        <v>402</v>
      </c>
    </row>
    <row r="38" spans="3:11">
      <c r="C38" s="207" t="s">
        <v>435</v>
      </c>
      <c r="D38" s="208">
        <v>7</v>
      </c>
      <c r="E38" s="206">
        <f>HLOOKUP(C38,$AH$2:$BU$3,2,0)</f>
        <v>4945.7925000000005</v>
      </c>
      <c r="F38" s="90">
        <f>D38*E38</f>
        <v>34620.547500000001</v>
      </c>
      <c r="G38" s="154" t="s">
        <v>120</v>
      </c>
      <c r="H38" s="135"/>
      <c r="I38" s="123" t="e">
        <f>VLOOKUP(H38,Presupuesto!$B$11:$C$565,2,0)</f>
        <v>#N/A</v>
      </c>
      <c r="J38" s="205" t="s">
        <v>1365</v>
      </c>
      <c r="K38" s="91" t="s">
        <v>385</v>
      </c>
    </row>
    <row r="39" spans="3:11">
      <c r="C39" s="134" t="s">
        <v>1510</v>
      </c>
      <c r="D39" s="151">
        <v>2</v>
      </c>
      <c r="E39" s="116">
        <v>1000</v>
      </c>
      <c r="F39" s="90">
        <f>D39*E39</f>
        <v>2000</v>
      </c>
      <c r="G39" s="154" t="s">
        <v>120</v>
      </c>
      <c r="H39" s="135"/>
      <c r="I39" s="123" t="e">
        <f>VLOOKUP(H39,Presupuesto!$B$11:$C$565,2,0)</f>
        <v>#N/A</v>
      </c>
      <c r="J39" s="91" t="str">
        <f>$J$38</f>
        <v>Desarrollo del Sistema de Educación Superior</v>
      </c>
      <c r="K39" s="91" t="s">
        <v>403</v>
      </c>
    </row>
    <row r="40" spans="3:11">
      <c r="C40" s="134"/>
      <c r="D40" s="151"/>
      <c r="E40" s="116"/>
      <c r="F40" s="90">
        <f>D40*E40</f>
        <v>0</v>
      </c>
      <c r="G40" s="154"/>
      <c r="H40" s="135"/>
      <c r="I40" s="123" t="e">
        <f>VLOOKUP(H40,Presupuesto!$B$11:$C$565,2,0)</f>
        <v>#N/A</v>
      </c>
      <c r="J40" s="91" t="str">
        <f>$J$38</f>
        <v>Desarrollo del Sistema de Educación Superior</v>
      </c>
      <c r="K40" s="91" t="s">
        <v>403</v>
      </c>
    </row>
    <row r="42" spans="3:11" ht="15.75" thickBot="1"/>
    <row r="43" spans="3:11" ht="15.75" thickBot="1">
      <c r="C43" s="150" t="s">
        <v>53</v>
      </c>
      <c r="D43" s="280">
        <f>SUM(F50:F56)</f>
        <v>22840</v>
      </c>
      <c r="F43" s="69"/>
      <c r="G43" s="73"/>
      <c r="H43" s="69"/>
      <c r="I43" s="69"/>
    </row>
    <row r="44" spans="3:11">
      <c r="C44" s="69"/>
      <c r="D44" s="31"/>
      <c r="E44" s="86"/>
      <c r="F44" s="86"/>
      <c r="G44" s="86"/>
      <c r="H44" s="70"/>
      <c r="I44" s="70"/>
      <c r="J44" s="70"/>
      <c r="K44" s="105"/>
    </row>
    <row r="45" spans="3:11">
      <c r="C45" s="69"/>
      <c r="D45" s="31"/>
      <c r="E45" s="86"/>
      <c r="F45" s="86"/>
      <c r="G45" s="86"/>
      <c r="H45" s="70"/>
      <c r="I45" s="70"/>
      <c r="J45" s="70"/>
      <c r="K45" s="105"/>
    </row>
    <row r="46" spans="3:11" ht="15.75">
      <c r="C46" s="195" t="s">
        <v>383</v>
      </c>
      <c r="D46" s="279" t="s">
        <v>1480</v>
      </c>
      <c r="E46" s="86"/>
      <c r="F46" s="86"/>
      <c r="G46" s="86"/>
      <c r="H46" s="70"/>
      <c r="I46" s="70"/>
      <c r="J46" s="70"/>
      <c r="K46" s="105"/>
    </row>
    <row r="47" spans="3:11" ht="18.75">
      <c r="C47" s="197" t="str">
        <f>IFERROR(VLOOKUP(D46,#REF!,2,FALSE),IFERROR(VLOOKUP(D46,'2. Investigación Científica'!$E:$F,2,FALSE),IFERROR(VLOOKUP(D46,#REF!,2,FALSE),IFERROR(VLOOKUP(D46,#REF!,2,FALSE),IFERROR(VLOOKUP(D46,#REF!,2,FALSE),IFERROR(VLOOKUP(D46,'11. Gestion Administrativa'!$E:$F,2,FALSE),IFERROR(VLOOKUP(D46,#REF!,2,FALSE),IFERROR(VLOOKUP(D46,#REF!,2,FALSE),IFERROR(VLOOKUP(D46,#REF!,2,FALSE),IFERROR(VLOOKUP(D46,#REF!,2,FALSE),IFERROR(VLOOKUP(D46,#REF!,2,FALSE),IFERROR(VLOOKUP(D46,#REF!,2,FALSE),IFERROR(VLOOKUP(D46,#REF!,2,FALSE),IFERROR(VLOOKUP(D46,#REF!,2,FALSE),IFERROR(VLOOKUP(D46,#REF!,2,FALSE),IFERROR(VLOOKUP(D46,#REF!,2,FALSE),VLOOKUP(D46,#REF!,2,0)))))))))))))))))</f>
        <v>B. Ejecución de l presupuesto del IIIJ deacuerdo la planificación y bajo las normas y reglamentos de la UNAH</v>
      </c>
      <c r="D47" s="31"/>
      <c r="E47" s="86"/>
      <c r="F47" s="86"/>
      <c r="G47" s="86"/>
      <c r="H47" s="70"/>
      <c r="I47" s="70"/>
      <c r="J47" s="70"/>
      <c r="K47" s="105"/>
    </row>
    <row r="48" spans="3:11" ht="15.75" thickBot="1">
      <c r="F48" s="86"/>
      <c r="G48" s="70"/>
      <c r="H48" s="70"/>
      <c r="I48" s="70"/>
    </row>
    <row r="49" spans="3:11" ht="30.75" thickBot="1">
      <c r="C49" s="122" t="s">
        <v>44</v>
      </c>
      <c r="D49" s="122" t="s">
        <v>55</v>
      </c>
      <c r="E49" s="129" t="s">
        <v>57</v>
      </c>
      <c r="F49" s="128" t="s">
        <v>27</v>
      </c>
      <c r="G49" s="126" t="s">
        <v>122</v>
      </c>
      <c r="H49" s="129" t="s">
        <v>46</v>
      </c>
      <c r="I49" s="126" t="s">
        <v>123</v>
      </c>
      <c r="J49" s="126" t="s">
        <v>401</v>
      </c>
      <c r="K49" s="126" t="s">
        <v>402</v>
      </c>
    </row>
    <row r="50" spans="3:11">
      <c r="C50" s="207" t="s">
        <v>430</v>
      </c>
      <c r="D50" s="208"/>
      <c r="E50" s="206">
        <f>HLOOKUP(C50,$AH$2:$BU$3,2,0)</f>
        <v>620</v>
      </c>
      <c r="F50" s="90">
        <f t="shared" ref="F50:F56" si="1">D50*E50</f>
        <v>0</v>
      </c>
      <c r="G50" s="154"/>
      <c r="H50" s="135"/>
      <c r="I50" s="123" t="e">
        <f>VLOOKUP(H50,Presupuesto!$B$11:$C$565,2,0)</f>
        <v>#N/A</v>
      </c>
      <c r="J50" s="205" t="s">
        <v>1337</v>
      </c>
      <c r="K50" s="91" t="s">
        <v>385</v>
      </c>
    </row>
    <row r="51" spans="3:11" s="342" customFormat="1">
      <c r="C51" s="425" t="s">
        <v>1477</v>
      </c>
      <c r="D51" s="151">
        <v>7</v>
      </c>
      <c r="E51" s="116">
        <v>1500</v>
      </c>
      <c r="F51" s="90">
        <f t="shared" si="1"/>
        <v>10500</v>
      </c>
      <c r="G51" s="154" t="s">
        <v>120</v>
      </c>
      <c r="H51" s="135"/>
      <c r="I51" s="123" t="e">
        <f>VLOOKUP(H51,Presupuesto!$B$11:$C$565,2,0)</f>
        <v>#N/A</v>
      </c>
      <c r="J51" s="205" t="s">
        <v>1337</v>
      </c>
      <c r="K51" s="91" t="s">
        <v>403</v>
      </c>
    </row>
    <row r="52" spans="3:11" s="342" customFormat="1">
      <c r="C52" s="134" t="s">
        <v>1522</v>
      </c>
      <c r="D52" s="151">
        <v>20</v>
      </c>
      <c r="E52" s="116">
        <v>250</v>
      </c>
      <c r="F52" s="90">
        <f t="shared" si="1"/>
        <v>5000</v>
      </c>
      <c r="G52" s="154" t="s">
        <v>120</v>
      </c>
      <c r="H52" s="135"/>
      <c r="I52" s="123" t="e">
        <f>VLOOKUP(H52,Presupuesto!$B$11:$C$565,2,0)</f>
        <v>#N/A</v>
      </c>
      <c r="J52" s="205" t="s">
        <v>1337</v>
      </c>
      <c r="K52" s="91" t="s">
        <v>403</v>
      </c>
    </row>
    <row r="53" spans="3:11" s="342" customFormat="1">
      <c r="C53" s="118" t="s">
        <v>1521</v>
      </c>
      <c r="D53" s="346">
        <v>5</v>
      </c>
      <c r="E53" s="118">
        <v>60</v>
      </c>
      <c r="F53" s="90">
        <f t="shared" si="1"/>
        <v>300</v>
      </c>
      <c r="G53" s="154" t="s">
        <v>120</v>
      </c>
      <c r="H53" s="135"/>
      <c r="I53" s="123" t="e">
        <f>VLOOKUP(H53,Presupuesto!$B$11:$C$565,2,0)</f>
        <v>#N/A</v>
      </c>
      <c r="J53" s="205" t="s">
        <v>1337</v>
      </c>
      <c r="K53" s="118"/>
    </row>
    <row r="54" spans="3:11" s="342" customFormat="1">
      <c r="C54" s="118" t="s">
        <v>1520</v>
      </c>
      <c r="D54" s="428">
        <v>1</v>
      </c>
      <c r="E54" s="427">
        <v>2000</v>
      </c>
      <c r="F54" s="90">
        <f t="shared" si="1"/>
        <v>2000</v>
      </c>
      <c r="G54" s="154" t="s">
        <v>120</v>
      </c>
      <c r="H54" s="135" t="s">
        <v>780</v>
      </c>
      <c r="I54" s="123" t="str">
        <f>VLOOKUP(H54,Presupuesto!$B$11:$C$565,2,0)</f>
        <v>ALIMENTOS B EBIDAS PARA PERSONAS</v>
      </c>
      <c r="J54" s="205" t="s">
        <v>1337</v>
      </c>
      <c r="K54" s="427" t="s">
        <v>403</v>
      </c>
    </row>
    <row r="55" spans="3:11" s="342" customFormat="1">
      <c r="C55" s="427" t="s">
        <v>1519</v>
      </c>
      <c r="D55" s="428">
        <v>6</v>
      </c>
      <c r="E55" s="427">
        <v>200</v>
      </c>
      <c r="F55" s="90">
        <f t="shared" si="1"/>
        <v>1200</v>
      </c>
      <c r="G55" s="154" t="s">
        <v>120</v>
      </c>
      <c r="H55" s="135"/>
      <c r="I55" s="123"/>
      <c r="J55" s="205"/>
      <c r="K55" s="427"/>
    </row>
    <row r="56" spans="3:11">
      <c r="C56" s="134" t="s">
        <v>1478</v>
      </c>
      <c r="D56" s="151">
        <v>96</v>
      </c>
      <c r="E56" s="116">
        <v>40</v>
      </c>
      <c r="F56" s="90">
        <f t="shared" si="1"/>
        <v>3840</v>
      </c>
      <c r="G56" s="154" t="s">
        <v>120</v>
      </c>
      <c r="H56" s="135"/>
      <c r="I56" s="123" t="e">
        <f>VLOOKUP(H56,Presupuesto!$B$11:$C$565,2,0)</f>
        <v>#N/A</v>
      </c>
      <c r="J56" s="205" t="s">
        <v>1337</v>
      </c>
      <c r="K56" s="91" t="s">
        <v>403</v>
      </c>
    </row>
    <row r="57" spans="3:11">
      <c r="F57" s="83"/>
      <c r="G57" s="82"/>
      <c r="H57" s="83"/>
      <c r="I57" s="83"/>
    </row>
    <row r="58" spans="3:11">
      <c r="C58" s="69"/>
      <c r="D58" s="31"/>
      <c r="E58" s="86"/>
      <c r="F58" s="86"/>
      <c r="G58" s="86"/>
      <c r="H58" s="70"/>
      <c r="I58" s="70"/>
      <c r="J58" s="70"/>
      <c r="K58" s="105"/>
    </row>
  </sheetData>
  <dataConsolidate/>
  <dataValidations count="6">
    <dataValidation type="list" allowBlank="1" showInputMessage="1" showErrorMessage="1" errorTitle="¡Ingreso Inválido!" error="Seleccione una opción de la lista." promptTitle="Tipo de Presupuesto" prompt="Seleccione una opción de la lista." sqref="G27:G28 G38:G40 G17:G18 G50:G56">
      <formula1>$R$2:$S$2</formula1>
    </dataValidation>
    <dataValidation type="list" allowBlank="1" showInputMessage="1" showErrorMessage="1" errorTitle="¡Ingreso Inválido!" error="Seleccione una opción de la lista" promptTitle="Mes Requerido" prompt="Seleccione el mes en el que requiere el recurso." sqref="K27:K28 K38:K40 K17 K50:K52 K56">
      <formula1>$U$2:$AF$2</formula1>
    </dataValidation>
    <dataValidation type="list" allowBlank="1" showInputMessage="1" showErrorMessage="1" errorTitle="¡Ingreso Invalido!" error="Seleccione una opción de la lista." promptTitle="Categoria/Zona de Viáticos" prompt="Seleccione una opción de la lista" sqref="C27 C38 C50">
      <formula1>$AH$2:$BU$2</formula1>
    </dataValidation>
    <dataValidation type="list" allowBlank="1" showInputMessage="1" showErrorMessage="1" errorTitle="¡Ingreso Inválido!" error="Verifique el valor ingresado." promptTitle="Ingrese el Objeto de Gasto" prompt="Ingrese el Objeto de Gasto" sqref="H27:H28 H38:H40 H17 H50:H56">
      <formula1>$A$1:$UI$1</formula1>
    </dataValidation>
    <dataValidation type="list" allowBlank="1" showInputMessage="1" showErrorMessage="1" errorTitle="¡Ingreso Inválido!" error="Seleccione una opción de la lista." promptTitle="Dimensión Estratégica" prompt="Seleccione una opción de la lista." sqref="J28 J39:J40 J17">
      <formula1>$A$2:$P$2</formula1>
    </dataValidation>
    <dataValidation type="list" allowBlank="1" showInputMessage="1" showErrorMessage="1" errorTitle="¡Ingreso Inválido!" error="Seleccione una opción de la lista." promptTitle="Dimensión Estratégica" prompt="Seleccione una opción de la lista." sqref="J27 J38 J50:J56">
      <formula1>$A$2:$Q$2</formula1>
    </dataValidation>
  </dataValidations>
  <pageMargins left="0.7" right="0.7" top="0.75" bottom="0.75" header="0.3" footer="0.3"/>
  <pageSetup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D5" sqref="D5"/>
    </sheetView>
  </sheetViews>
  <sheetFormatPr baseColWidth="10" defaultColWidth="11.5703125" defaultRowHeight="15"/>
  <cols>
    <col min="1" max="1" width="1.85546875" style="79" customWidth="1"/>
    <col min="2" max="2" width="7.85546875" style="79" customWidth="1"/>
    <col min="3" max="3" width="46.7109375" style="79" bestFit="1" customWidth="1"/>
    <col min="4" max="4" width="26.85546875" style="79" bestFit="1" customWidth="1"/>
    <col min="5" max="5" width="13.85546875" style="79" customWidth="1"/>
    <col min="6" max="6" width="21.85546875" style="79" customWidth="1"/>
    <col min="7" max="7" width="16.5703125" style="71" customWidth="1"/>
    <col min="8" max="8" width="18.28515625" style="79" customWidth="1"/>
    <col min="9" max="9" width="43.28515625" style="79" customWidth="1"/>
    <col min="10" max="10" width="28.140625" style="79" bestFit="1" customWidth="1"/>
    <col min="11" max="11" width="19.85546875" style="79" bestFit="1" customWidth="1"/>
    <col min="12" max="12" width="12.7109375" style="79" bestFit="1" customWidth="1"/>
    <col min="13" max="16384" width="11.5703125" style="79"/>
  </cols>
  <sheetData>
    <row r="1" spans="1:555" ht="26.25" hidden="1">
      <c r="A1" s="180" t="s">
        <v>242</v>
      </c>
      <c r="B1" s="183" t="s">
        <v>243</v>
      </c>
      <c r="C1" s="174" t="s">
        <v>244</v>
      </c>
      <c r="D1" s="174"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5" t="s">
        <v>1330</v>
      </c>
      <c r="B2" s="115" t="s">
        <v>1332</v>
      </c>
      <c r="C2" s="115" t="s">
        <v>462</v>
      </c>
      <c r="D2" s="115" t="s">
        <v>1331</v>
      </c>
      <c r="E2" s="115" t="s">
        <v>1333</v>
      </c>
      <c r="F2" s="115" t="s">
        <v>463</v>
      </c>
      <c r="G2" s="153" t="s">
        <v>1334</v>
      </c>
      <c r="H2" s="115" t="s">
        <v>1335</v>
      </c>
      <c r="I2" s="115" t="s">
        <v>1336</v>
      </c>
      <c r="J2" s="115" t="s">
        <v>1359</v>
      </c>
      <c r="K2" s="115" t="s">
        <v>1337</v>
      </c>
      <c r="L2" s="115" t="s">
        <v>1338</v>
      </c>
      <c r="M2" s="115" t="s">
        <v>1339</v>
      </c>
      <c r="N2" s="115" t="s">
        <v>1340</v>
      </c>
      <c r="O2" s="115" t="s">
        <v>1341</v>
      </c>
      <c r="P2" s="115" t="s">
        <v>1365</v>
      </c>
      <c r="Q2" s="115" t="s">
        <v>1383</v>
      </c>
      <c r="R2" s="338" t="str">
        <f>+Presupuesto!D11</f>
        <v>Recurrente</v>
      </c>
      <c r="S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333" t="s">
        <v>411</v>
      </c>
      <c r="AI2" s="333" t="s">
        <v>412</v>
      </c>
      <c r="AJ2" s="333" t="s">
        <v>413</v>
      </c>
      <c r="AK2" s="333" t="s">
        <v>414</v>
      </c>
      <c r="AL2" s="333" t="s">
        <v>415</v>
      </c>
      <c r="AM2" s="333" t="s">
        <v>418</v>
      </c>
      <c r="AN2" s="333" t="s">
        <v>416</v>
      </c>
      <c r="AO2" s="333" t="s">
        <v>417</v>
      </c>
      <c r="AP2" s="333" t="s">
        <v>419</v>
      </c>
      <c r="AQ2" s="333" t="s">
        <v>420</v>
      </c>
      <c r="AR2" s="333" t="s">
        <v>421</v>
      </c>
      <c r="AS2" s="333" t="s">
        <v>422</v>
      </c>
      <c r="AT2" s="333" t="s">
        <v>423</v>
      </c>
      <c r="AU2" s="333" t="s">
        <v>424</v>
      </c>
      <c r="AV2" s="333" t="s">
        <v>425</v>
      </c>
      <c r="AW2" s="333" t="s">
        <v>426</v>
      </c>
      <c r="AX2" s="333" t="s">
        <v>427</v>
      </c>
      <c r="AY2" s="333" t="s">
        <v>428</v>
      </c>
      <c r="AZ2" s="333" t="s">
        <v>429</v>
      </c>
      <c r="BA2" s="333" t="s">
        <v>430</v>
      </c>
      <c r="BB2" s="333" t="s">
        <v>431</v>
      </c>
      <c r="BC2" s="333" t="s">
        <v>432</v>
      </c>
      <c r="BD2" s="333" t="s">
        <v>433</v>
      </c>
      <c r="BE2" s="333" t="s">
        <v>434</v>
      </c>
      <c r="BF2" s="333" t="s">
        <v>435</v>
      </c>
      <c r="BG2" s="333" t="s">
        <v>436</v>
      </c>
      <c r="BH2" s="333" t="s">
        <v>437</v>
      </c>
      <c r="BI2" s="333" t="s">
        <v>438</v>
      </c>
      <c r="BJ2" s="333" t="s">
        <v>439</v>
      </c>
      <c r="BK2" s="333" t="s">
        <v>440</v>
      </c>
      <c r="BL2" s="333" t="s">
        <v>441</v>
      </c>
      <c r="BM2" s="333" t="s">
        <v>442</v>
      </c>
      <c r="BN2" s="333" t="s">
        <v>443</v>
      </c>
      <c r="BO2" s="333" t="s">
        <v>444</v>
      </c>
      <c r="BP2" s="333" t="s">
        <v>445</v>
      </c>
      <c r="BQ2" s="333" t="s">
        <v>446</v>
      </c>
      <c r="BR2" s="333" t="s">
        <v>447</v>
      </c>
      <c r="BS2" s="333" t="s">
        <v>448</v>
      </c>
      <c r="BT2" s="333" t="s">
        <v>449</v>
      </c>
      <c r="BU2" s="333" t="s">
        <v>450</v>
      </c>
    </row>
    <row r="3" spans="1:555" hidden="1">
      <c r="AH3" s="334">
        <v>2500</v>
      </c>
      <c r="AI3" s="334">
        <v>1900</v>
      </c>
      <c r="AJ3" s="334">
        <v>1650</v>
      </c>
      <c r="AK3" s="334">
        <v>1580</v>
      </c>
      <c r="AL3" s="334">
        <v>2250</v>
      </c>
      <c r="AM3" s="334">
        <v>1650</v>
      </c>
      <c r="AN3" s="334">
        <v>1400</v>
      </c>
      <c r="AO3" s="335">
        <v>1340</v>
      </c>
      <c r="AP3" s="335">
        <v>2000</v>
      </c>
      <c r="AQ3" s="335">
        <v>1400</v>
      </c>
      <c r="AR3" s="335">
        <v>1150</v>
      </c>
      <c r="AS3" s="335">
        <v>1100</v>
      </c>
      <c r="AT3" s="335">
        <v>1750</v>
      </c>
      <c r="AU3" s="335">
        <v>1150</v>
      </c>
      <c r="AV3" s="335">
        <v>900</v>
      </c>
      <c r="AW3" s="335">
        <v>860</v>
      </c>
      <c r="AX3" s="335">
        <v>1200</v>
      </c>
      <c r="AY3" s="336">
        <v>900</v>
      </c>
      <c r="AZ3" s="336">
        <v>650</v>
      </c>
      <c r="BA3" s="336">
        <v>620</v>
      </c>
      <c r="BB3" s="334">
        <f>+'Cuadro Resumen'!C213</f>
        <v>5605.2314999999999</v>
      </c>
      <c r="BC3" s="334">
        <f>+'Cuadro Resumen'!D213</f>
        <v>5165.6055000000006</v>
      </c>
      <c r="BD3" s="334">
        <f>+'Cuadro Resumen'!E213</f>
        <v>6594.39</v>
      </c>
      <c r="BE3" s="334">
        <f>+'Cuadro Resumen'!F213</f>
        <v>6154.7640000000001</v>
      </c>
      <c r="BF3" s="334">
        <f>+'Cuadro Resumen'!C214</f>
        <v>4945.7925000000005</v>
      </c>
      <c r="BG3" s="334">
        <f>+'Cuadro Resumen'!D214</f>
        <v>4506.1665000000003</v>
      </c>
      <c r="BH3" s="334">
        <f>+'Cuadro Resumen'!E214</f>
        <v>5934.951</v>
      </c>
      <c r="BI3" s="334">
        <f>+'Cuadro Resumen'!F214</f>
        <v>5495.3249999999998</v>
      </c>
      <c r="BJ3" s="335">
        <f>+'Cuadro Resumen'!C215</f>
        <v>4286.3535000000002</v>
      </c>
      <c r="BK3" s="335">
        <f>+'Cuadro Resumen'!D215</f>
        <v>3956.634</v>
      </c>
      <c r="BL3" s="335">
        <f>+'Cuadro Resumen'!E215</f>
        <v>5275.5120000000006</v>
      </c>
      <c r="BM3" s="335">
        <f>+'Cuadro Resumen'!F215</f>
        <v>4835.8860000000004</v>
      </c>
      <c r="BN3" s="335">
        <f>+'Cuadro Resumen'!C216</f>
        <v>3626.9145000000003</v>
      </c>
      <c r="BO3" s="335">
        <f>+'Cuadro Resumen'!D216</f>
        <v>3297.1950000000002</v>
      </c>
      <c r="BP3" s="335">
        <f>+'Cuadro Resumen'!E216</f>
        <v>4616.0730000000003</v>
      </c>
      <c r="BQ3" s="335">
        <f>+'Cuadro Resumen'!F216</f>
        <v>4286.3535000000002</v>
      </c>
      <c r="BR3" s="335">
        <f>+'Cuadro Resumen'!C217</f>
        <v>3187.2885000000001</v>
      </c>
      <c r="BS3" s="335">
        <f>+'Cuadro Resumen'!D217</f>
        <v>2967.4755</v>
      </c>
      <c r="BT3" s="335">
        <f>+'Cuadro Resumen'!E217</f>
        <v>4066.5405000000001</v>
      </c>
      <c r="BU3" s="335">
        <f>+'Cuadro Resumen'!F217</f>
        <v>3736.8210000000004</v>
      </c>
    </row>
    <row r="4" spans="1:555" ht="15.75" thickBot="1"/>
    <row r="5" spans="1:555" ht="27" thickBot="1">
      <c r="C5" s="80" t="s">
        <v>379</v>
      </c>
      <c r="D5" s="191">
        <f>SUMIF(C:C,$C$10,D:D)</f>
        <v>0</v>
      </c>
    </row>
    <row r="6" spans="1:555">
      <c r="C6" s="100"/>
      <c r="D6" s="100"/>
      <c r="E6" s="100"/>
      <c r="F6" s="100"/>
      <c r="G6" s="72"/>
      <c r="H6" s="100"/>
      <c r="I6" s="100"/>
    </row>
    <row r="7" spans="1:555">
      <c r="C7" s="100"/>
      <c r="D7" s="100"/>
      <c r="E7" s="100"/>
      <c r="F7" s="100"/>
      <c r="G7" s="72"/>
      <c r="H7" s="100"/>
      <c r="I7" s="100"/>
    </row>
    <row r="8" spans="1:555">
      <c r="C8" s="100"/>
      <c r="D8" s="100"/>
      <c r="E8" s="100"/>
      <c r="F8" s="100"/>
      <c r="G8" s="72"/>
      <c r="H8" s="100"/>
      <c r="I8" s="100"/>
    </row>
    <row r="9" spans="1:555" ht="15.75" thickBot="1">
      <c r="C9" s="100"/>
      <c r="D9" s="100"/>
      <c r="E9" s="100"/>
      <c r="F9" s="100"/>
      <c r="G9" s="72"/>
      <c r="H9" s="100"/>
      <c r="I9" s="100"/>
      <c r="K9" s="169"/>
    </row>
    <row r="10" spans="1:555" ht="15.75" thickBot="1">
      <c r="C10" s="150" t="s">
        <v>53</v>
      </c>
      <c r="D10" s="280">
        <f>SUM(F17:F38)</f>
        <v>0</v>
      </c>
      <c r="F10" s="69"/>
      <c r="G10" s="73"/>
      <c r="H10" s="69"/>
      <c r="I10" s="69"/>
    </row>
    <row r="11" spans="1:555">
      <c r="B11" s="86"/>
      <c r="C11" s="69"/>
      <c r="D11" s="31"/>
      <c r="E11" s="86"/>
      <c r="F11" s="86"/>
      <c r="G11" s="86"/>
      <c r="H11" s="70"/>
      <c r="I11" s="70"/>
      <c r="J11" s="70"/>
      <c r="K11" s="105"/>
    </row>
    <row r="12" spans="1:555">
      <c r="B12" s="86"/>
      <c r="C12" s="69"/>
      <c r="D12" s="31"/>
      <c r="E12" s="86"/>
      <c r="F12" s="86"/>
      <c r="G12" s="86"/>
      <c r="H12" s="70"/>
      <c r="I12" s="70"/>
      <c r="J12" s="70"/>
      <c r="K12" s="105"/>
    </row>
    <row r="13" spans="1:555" ht="15.75">
      <c r="B13" s="86"/>
      <c r="C13" s="195" t="s">
        <v>383</v>
      </c>
      <c r="D13" s="279"/>
      <c r="E13" s="86"/>
      <c r="F13" s="86"/>
      <c r="G13" s="86"/>
      <c r="H13" s="70"/>
      <c r="I13" s="70"/>
      <c r="J13" s="70"/>
      <c r="K13" s="105"/>
    </row>
    <row r="14" spans="1:555" ht="18.75">
      <c r="B14" s="86"/>
      <c r="C14" s="197" t="e">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#REF!</v>
      </c>
      <c r="D14" s="31"/>
      <c r="E14" s="86"/>
      <c r="F14" s="86"/>
      <c r="G14" s="86"/>
      <c r="H14" s="70"/>
      <c r="I14" s="70"/>
      <c r="J14" s="70"/>
      <c r="K14" s="105"/>
    </row>
    <row r="15" spans="1:555" ht="15.75" thickBot="1">
      <c r="F15" s="86"/>
      <c r="G15" s="70"/>
      <c r="H15" s="70"/>
      <c r="I15" s="70"/>
    </row>
    <row r="16" spans="1:555" ht="30.75" thickBot="1">
      <c r="C16" s="122" t="s">
        <v>44</v>
      </c>
      <c r="D16" s="127" t="s">
        <v>55</v>
      </c>
      <c r="E16" s="129" t="s">
        <v>57</v>
      </c>
      <c r="F16" s="128" t="s">
        <v>27</v>
      </c>
      <c r="G16" s="126" t="s">
        <v>122</v>
      </c>
      <c r="H16" s="129" t="s">
        <v>46</v>
      </c>
      <c r="I16" s="126" t="s">
        <v>123</v>
      </c>
      <c r="J16" s="126" t="s">
        <v>401</v>
      </c>
      <c r="K16" s="126" t="s">
        <v>402</v>
      </c>
      <c r="L16" s="126" t="s">
        <v>456</v>
      </c>
    </row>
    <row r="17" spans="3:12">
      <c r="C17" s="134"/>
      <c r="D17" s="151"/>
      <c r="E17" s="108"/>
      <c r="F17" s="90">
        <f t="shared" ref="F17:F38" si="0">D17*E17</f>
        <v>0</v>
      </c>
      <c r="G17" s="154"/>
      <c r="H17" s="135" t="s">
        <v>1054</v>
      </c>
      <c r="I17" s="123" t="str">
        <f>VLOOKUP(H17,Presupuesto!$B$11:$C$565,2,0)</f>
        <v>BECAS</v>
      </c>
      <c r="J17" s="205" t="s">
        <v>1359</v>
      </c>
      <c r="K17" s="91" t="s">
        <v>385</v>
      </c>
      <c r="L17" s="91"/>
    </row>
    <row r="18" spans="3:12">
      <c r="C18" s="134"/>
      <c r="D18" s="151"/>
      <c r="E18" s="116"/>
      <c r="F18" s="90">
        <f t="shared" si="0"/>
        <v>0</v>
      </c>
      <c r="G18" s="154"/>
      <c r="H18" s="135" t="s">
        <v>1056</v>
      </c>
      <c r="I18" s="123" t="str">
        <f>VLOOKUP(H18,Presupuesto!$B$11:$C$565,2,0)</f>
        <v>BECAS ESTUDIANTES DE PREGRADO (PLAN REFORMA)</v>
      </c>
      <c r="J18" s="91" t="str">
        <f>$J$17</f>
        <v>Posgrado</v>
      </c>
      <c r="K18" s="91" t="s">
        <v>403</v>
      </c>
      <c r="L18" s="91"/>
    </row>
    <row r="19" spans="3:12">
      <c r="C19" s="134"/>
      <c r="D19" s="151"/>
      <c r="E19" s="116"/>
      <c r="F19" s="90">
        <f t="shared" si="0"/>
        <v>0</v>
      </c>
      <c r="G19" s="154"/>
      <c r="H19" s="135" t="s">
        <v>1058</v>
      </c>
      <c r="I19" s="123" t="str">
        <f>VLOOKUP(H19,Presupuesto!$B$11:$C$565,2,0)</f>
        <v>BECAS CONVENIO MINISTERIO SALUD -IHSS-UNAH</v>
      </c>
      <c r="J19" s="91" t="str">
        <f t="shared" ref="J19:J37" si="1">$J$17</f>
        <v>Posgrado</v>
      </c>
      <c r="K19" s="91" t="s">
        <v>403</v>
      </c>
      <c r="L19" s="91"/>
    </row>
    <row r="20" spans="3:12">
      <c r="C20" s="134"/>
      <c r="D20" s="151"/>
      <c r="E20" s="116"/>
      <c r="F20" s="90">
        <f t="shared" si="0"/>
        <v>0</v>
      </c>
      <c r="G20" s="154"/>
      <c r="H20" s="135" t="s">
        <v>1060</v>
      </c>
      <c r="I20" s="123" t="str">
        <f>VLOOKUP(H20,Presupuesto!$B$11:$C$565,2,0)</f>
        <v>BECAS DE ACTUALIZACION Y CAPACITACION DOCENTE</v>
      </c>
      <c r="J20" s="91" t="str">
        <f t="shared" si="1"/>
        <v>Posgrado</v>
      </c>
      <c r="K20" s="91" t="s">
        <v>403</v>
      </c>
      <c r="L20" s="91"/>
    </row>
    <row r="21" spans="3:12">
      <c r="C21" s="134"/>
      <c r="D21" s="151"/>
      <c r="E21" s="116"/>
      <c r="F21" s="90">
        <f t="shared" si="0"/>
        <v>0</v>
      </c>
      <c r="G21" s="154"/>
      <c r="H21" s="135" t="s">
        <v>1062</v>
      </c>
      <c r="I21" s="123" t="str">
        <f>VLOOKUP(H21,Presupuesto!$B$11:$C$565,2,0)</f>
        <v>BECAS EXCELENCIA ACADEMICA</v>
      </c>
      <c r="J21" s="91" t="str">
        <f t="shared" si="1"/>
        <v>Posgrado</v>
      </c>
      <c r="K21" s="91" t="s">
        <v>403</v>
      </c>
      <c r="L21" s="91"/>
    </row>
    <row r="22" spans="3:12">
      <c r="C22" s="134"/>
      <c r="D22" s="151"/>
      <c r="E22" s="116"/>
      <c r="F22" s="90">
        <f t="shared" si="0"/>
        <v>0</v>
      </c>
      <c r="G22" s="154"/>
      <c r="H22" s="135" t="s">
        <v>1064</v>
      </c>
      <c r="I22" s="123" t="str">
        <f>VLOOKUP(H22,Presupuesto!$B$11:$C$565,2,0)</f>
        <v>BECAS PARA HIJOS DE LOS TRABAJADORES</v>
      </c>
      <c r="J22" s="91" t="str">
        <f t="shared" si="1"/>
        <v>Posgrado</v>
      </c>
      <c r="K22" s="91" t="s">
        <v>392</v>
      </c>
      <c r="L22" s="91"/>
    </row>
    <row r="23" spans="3:12">
      <c r="C23" s="134"/>
      <c r="D23" s="151"/>
      <c r="E23" s="116"/>
      <c r="F23" s="90">
        <f t="shared" si="0"/>
        <v>0</v>
      </c>
      <c r="G23" s="154"/>
      <c r="H23" s="135" t="s">
        <v>1066</v>
      </c>
      <c r="I23" s="123" t="str">
        <f>VLOOKUP(H23,Presupuesto!$B$11:$C$565,2,0)</f>
        <v>BECAS POST GRADO ECONOMIA</v>
      </c>
      <c r="J23" s="91" t="str">
        <f t="shared" si="1"/>
        <v>Posgrado</v>
      </c>
      <c r="K23" s="91" t="s">
        <v>403</v>
      </c>
      <c r="L23" s="91"/>
    </row>
    <row r="24" spans="3:12">
      <c r="C24" s="134"/>
      <c r="D24" s="151"/>
      <c r="E24" s="116"/>
      <c r="F24" s="90">
        <f t="shared" si="0"/>
        <v>0</v>
      </c>
      <c r="G24" s="154"/>
      <c r="H24" s="135" t="s">
        <v>1068</v>
      </c>
      <c r="I24" s="123" t="str">
        <f>VLOOKUP(H24,Presupuesto!$B$11:$C$565,2,0)</f>
        <v>BECAS POST-GRADO DE TRABAJO SOCIAL</v>
      </c>
      <c r="J24" s="91" t="str">
        <f t="shared" si="1"/>
        <v>Posgrado</v>
      </c>
      <c r="K24" s="91" t="s">
        <v>403</v>
      </c>
      <c r="L24" s="91"/>
    </row>
    <row r="25" spans="3:12">
      <c r="C25" s="134"/>
      <c r="D25" s="151"/>
      <c r="E25" s="116"/>
      <c r="F25" s="90">
        <f t="shared" si="0"/>
        <v>0</v>
      </c>
      <c r="G25" s="154"/>
      <c r="H25" s="135" t="s">
        <v>1070</v>
      </c>
      <c r="I25" s="123" t="str">
        <f>VLOOKUP(H25,Presupuesto!$B$11:$C$565,2,0)</f>
        <v>BECAS PROFESIONALIZANTES DOCENTE (PLAN DE REFORMA)</v>
      </c>
      <c r="J25" s="91" t="str">
        <f t="shared" si="1"/>
        <v>Posgrado</v>
      </c>
      <c r="K25" s="91" t="s">
        <v>403</v>
      </c>
      <c r="L25" s="91"/>
    </row>
    <row r="26" spans="3:12">
      <c r="C26" s="134"/>
      <c r="D26" s="151"/>
      <c r="E26" s="116"/>
      <c r="F26" s="90">
        <f t="shared" si="0"/>
        <v>0</v>
      </c>
      <c r="G26" s="154"/>
      <c r="H26" s="135" t="s">
        <v>1072</v>
      </c>
      <c r="I26" s="123" t="str">
        <f>VLOOKUP(H26,Presupuesto!$B$11:$C$565,2,0)</f>
        <v>PRESTAMOS A ESTUDIANTES</v>
      </c>
      <c r="J26" s="91" t="str">
        <f t="shared" si="1"/>
        <v>Posgrado</v>
      </c>
      <c r="K26" s="91" t="s">
        <v>403</v>
      </c>
      <c r="L26" s="91"/>
    </row>
    <row r="27" spans="3:12">
      <c r="C27" s="134"/>
      <c r="D27" s="151"/>
      <c r="E27" s="116"/>
      <c r="F27" s="90">
        <f t="shared" si="0"/>
        <v>0</v>
      </c>
      <c r="G27" s="154"/>
      <c r="H27" s="135" t="s">
        <v>1074</v>
      </c>
      <c r="I27" s="123" t="str">
        <f>VLOOKUP(H27,Presupuesto!$B$11:$C$565,2,0)</f>
        <v>BECAS TALLERES EMPLEADOS A ESTUDIANTES</v>
      </c>
      <c r="J27" s="91" t="str">
        <f t="shared" si="1"/>
        <v>Posgrado</v>
      </c>
      <c r="K27" s="91" t="s">
        <v>403</v>
      </c>
      <c r="L27" s="91"/>
    </row>
    <row r="28" spans="3:12">
      <c r="C28" s="134"/>
      <c r="D28" s="151"/>
      <c r="E28" s="116"/>
      <c r="F28" s="90">
        <f t="shared" si="0"/>
        <v>0</v>
      </c>
      <c r="G28" s="154"/>
      <c r="H28" s="135" t="s">
        <v>1076</v>
      </c>
      <c r="I28" s="123" t="str">
        <f>VLOOKUP(H28,Presupuesto!$B$11:$C$565,2,0)</f>
        <v>BECAS EXTERNAS DE INVESTIGACION</v>
      </c>
      <c r="J28" s="91" t="str">
        <f t="shared" si="1"/>
        <v>Posgrado</v>
      </c>
      <c r="K28" s="91" t="s">
        <v>403</v>
      </c>
      <c r="L28" s="91"/>
    </row>
    <row r="29" spans="3:12">
      <c r="C29" s="134"/>
      <c r="D29" s="151"/>
      <c r="E29" s="116"/>
      <c r="F29" s="90">
        <f t="shared" si="0"/>
        <v>0</v>
      </c>
      <c r="G29" s="154"/>
      <c r="H29" s="135" t="s">
        <v>1078</v>
      </c>
      <c r="I29" s="123" t="str">
        <f>VLOOKUP(H29,Presupuesto!$B$11:$C$565,2,0)</f>
        <v>BECAS SUSTANTIVAS DE INVESTIGACIÓN</v>
      </c>
      <c r="J29" s="91" t="str">
        <f t="shared" si="1"/>
        <v>Posgrado</v>
      </c>
      <c r="K29" s="91" t="s">
        <v>403</v>
      </c>
      <c r="L29" s="91"/>
    </row>
    <row r="30" spans="3:12">
      <c r="C30" s="134"/>
      <c r="D30" s="151"/>
      <c r="E30" s="116"/>
      <c r="F30" s="90">
        <f t="shared" si="0"/>
        <v>0</v>
      </c>
      <c r="G30" s="154"/>
      <c r="H30" s="135" t="s">
        <v>1080</v>
      </c>
      <c r="I30" s="123" t="str">
        <f>VLOOKUP(H30,Presupuesto!$B$11:$C$565,2,0)</f>
        <v>BECAS DE INVEST, PARA ESTUD. DE PREGRADO</v>
      </c>
      <c r="J30" s="91" t="str">
        <f t="shared" si="1"/>
        <v>Posgrado</v>
      </c>
      <c r="K30" s="91" t="s">
        <v>403</v>
      </c>
      <c r="L30" s="91"/>
    </row>
    <row r="31" spans="3:12">
      <c r="C31" s="134"/>
      <c r="D31" s="151"/>
      <c r="E31" s="116"/>
      <c r="F31" s="90">
        <f t="shared" si="0"/>
        <v>0</v>
      </c>
      <c r="G31" s="154"/>
      <c r="H31" s="135" t="s">
        <v>1082</v>
      </c>
      <c r="I31" s="123" t="str">
        <f>VLOOKUP(H31,Presupuesto!$B$11:$C$565,2,0)</f>
        <v>BECAS DE INVEST. PARA DOC.DE POST-GRADO</v>
      </c>
      <c r="J31" s="91" t="str">
        <f t="shared" si="1"/>
        <v>Posgrado</v>
      </c>
      <c r="K31" s="91" t="s">
        <v>403</v>
      </c>
      <c r="L31" s="91"/>
    </row>
    <row r="32" spans="3:12">
      <c r="C32" s="134"/>
      <c r="D32" s="151"/>
      <c r="E32" s="116"/>
      <c r="F32" s="90">
        <f t="shared" si="0"/>
        <v>0</v>
      </c>
      <c r="G32" s="154"/>
      <c r="H32" s="135" t="s">
        <v>1084</v>
      </c>
      <c r="I32" s="123" t="str">
        <f>VLOOKUP(H32,Presupuesto!$B$11:$C$565,2,0)</f>
        <v>BECAS BÁSICAS DE INVESTIGACIÓN</v>
      </c>
      <c r="J32" s="91" t="str">
        <f t="shared" si="1"/>
        <v>Posgrado</v>
      </c>
      <c r="K32" s="91" t="s">
        <v>403</v>
      </c>
      <c r="L32" s="91"/>
    </row>
    <row r="33" spans="3:12">
      <c r="C33" s="134"/>
      <c r="D33" s="151"/>
      <c r="E33" s="116"/>
      <c r="F33" s="90">
        <f t="shared" si="0"/>
        <v>0</v>
      </c>
      <c r="G33" s="154"/>
      <c r="H33" s="135" t="s">
        <v>1086</v>
      </c>
      <c r="I33" s="123" t="str">
        <f>VLOOKUP(H33,Presupuesto!$B$11:$C$565,2,0)</f>
        <v>BECAS RELEVO GENERACIONAL</v>
      </c>
      <c r="J33" s="91" t="str">
        <f t="shared" si="1"/>
        <v>Posgrado</v>
      </c>
      <c r="K33" s="91" t="s">
        <v>403</v>
      </c>
      <c r="L33" s="91"/>
    </row>
    <row r="34" spans="3:12">
      <c r="C34" s="134"/>
      <c r="D34" s="151"/>
      <c r="E34" s="116"/>
      <c r="F34" s="90">
        <f t="shared" si="0"/>
        <v>0</v>
      </c>
      <c r="G34" s="154"/>
      <c r="H34" s="135" t="s">
        <v>1088</v>
      </c>
      <c r="I34" s="123" t="str">
        <f>VLOOKUP(H34,Presupuesto!$B$11:$C$565,2,0)</f>
        <v>BECAS DE EQUIDAD</v>
      </c>
      <c r="J34" s="91" t="str">
        <f t="shared" si="1"/>
        <v>Posgrado</v>
      </c>
      <c r="K34" s="91" t="s">
        <v>403</v>
      </c>
      <c r="L34" s="91"/>
    </row>
    <row r="35" spans="3:12">
      <c r="C35" s="134"/>
      <c r="D35" s="151"/>
      <c r="E35" s="116"/>
      <c r="F35" s="90">
        <f t="shared" si="0"/>
        <v>0</v>
      </c>
      <c r="G35" s="154"/>
      <c r="H35" s="135" t="s">
        <v>1090</v>
      </c>
      <c r="I35" s="123" t="str">
        <f>VLOOKUP(H35,Presupuesto!$B$11:$C$565,2,0)</f>
        <v>PREMIOS AL INVESTIGADOR</v>
      </c>
      <c r="J35" s="91" t="str">
        <f t="shared" si="1"/>
        <v>Posgrado</v>
      </c>
      <c r="K35" s="91" t="s">
        <v>403</v>
      </c>
      <c r="L35" s="91"/>
    </row>
    <row r="36" spans="3:12">
      <c r="C36" s="134"/>
      <c r="D36" s="151"/>
      <c r="E36" s="116"/>
      <c r="F36" s="90">
        <f t="shared" si="0"/>
        <v>0</v>
      </c>
      <c r="G36" s="154"/>
      <c r="H36" s="135" t="s">
        <v>1092</v>
      </c>
      <c r="I36" s="123" t="str">
        <f>VLOOKUP(H36,Presupuesto!$B$11:$C$565,2,0)</f>
        <v>BECAS DE INV. PARA ESTUDIANTES DE POSTGRADO</v>
      </c>
      <c r="J36" s="91" t="str">
        <f t="shared" si="1"/>
        <v>Posgrado</v>
      </c>
      <c r="K36" s="91" t="s">
        <v>403</v>
      </c>
      <c r="L36" s="91"/>
    </row>
    <row r="37" spans="3:12">
      <c r="C37" s="134"/>
      <c r="D37" s="151"/>
      <c r="E37" s="116"/>
      <c r="F37" s="90">
        <f t="shared" si="0"/>
        <v>0</v>
      </c>
      <c r="G37" s="154"/>
      <c r="H37" s="135" t="s">
        <v>1094</v>
      </c>
      <c r="I37" s="123" t="str">
        <f>VLOOKUP(H37,Presupuesto!$B$11:$C$565,2,0)</f>
        <v>Becas Especiales de Investigación</v>
      </c>
      <c r="J37" s="91" t="str">
        <f t="shared" si="1"/>
        <v>Posgrado</v>
      </c>
      <c r="K37" s="91" t="s">
        <v>403</v>
      </c>
      <c r="L37" s="91"/>
    </row>
    <row r="38" spans="3:12" ht="15.75" thickBot="1">
      <c r="C38" s="140"/>
      <c r="D38" s="209"/>
      <c r="E38" s="96"/>
      <c r="F38" s="98">
        <f t="shared" si="0"/>
        <v>0</v>
      </c>
      <c r="G38" s="155"/>
      <c r="H38" s="141"/>
      <c r="I38" s="125" t="e">
        <f>VLOOKUP(H38,Presupuesto!$B$11:$C$565,2,0)</f>
        <v>#N/A</v>
      </c>
      <c r="J38" s="99" t="str">
        <f>$J$17</f>
        <v>Posgrado</v>
      </c>
      <c r="K38" s="117" t="s">
        <v>385</v>
      </c>
      <c r="L38" s="117"/>
    </row>
    <row r="39" spans="3:12">
      <c r="F39" s="83"/>
      <c r="G39" s="82"/>
      <c r="H39" s="83"/>
      <c r="I39" s="83"/>
    </row>
    <row r="40" spans="3:12" ht="15.75" thickBot="1"/>
    <row r="41" spans="3:12" ht="15.75" thickBot="1">
      <c r="C41" s="150" t="s">
        <v>53</v>
      </c>
      <c r="D41" s="280">
        <f>SUM(F48:F69)</f>
        <v>0</v>
      </c>
      <c r="F41" s="69"/>
      <c r="G41" s="73"/>
      <c r="H41" s="69"/>
      <c r="I41" s="69"/>
    </row>
    <row r="42" spans="3:12">
      <c r="C42" s="69"/>
      <c r="D42" s="31"/>
      <c r="E42" s="86"/>
      <c r="F42" s="86"/>
      <c r="G42" s="86"/>
      <c r="H42" s="70"/>
      <c r="I42" s="70"/>
      <c r="J42" s="70"/>
      <c r="K42" s="105"/>
    </row>
    <row r="43" spans="3:12">
      <c r="C43" s="69"/>
      <c r="D43" s="31"/>
      <c r="E43" s="86"/>
      <c r="F43" s="86"/>
      <c r="G43" s="86"/>
      <c r="H43" s="70"/>
      <c r="I43" s="70"/>
      <c r="J43" s="70"/>
      <c r="K43" s="105"/>
    </row>
    <row r="44" spans="3:12" ht="15.75">
      <c r="C44" s="195" t="s">
        <v>383</v>
      </c>
      <c r="D44" s="279"/>
      <c r="E44" s="86"/>
      <c r="F44" s="86"/>
      <c r="G44" s="86"/>
      <c r="H44" s="70"/>
      <c r="I44" s="70"/>
      <c r="J44" s="70"/>
      <c r="K44" s="105"/>
    </row>
    <row r="45" spans="3:12" ht="18.75">
      <c r="C45" s="197" t="e">
        <f>IFERROR(VLOOKUP(D44,#REF!,2,FALSE),IFERROR(VLOOKUP(D44,'2. Investigación Científica'!$E:$F,2,FALSE),IFERROR(VLOOKUP(D44,#REF!,2,FALSE),IFERROR(VLOOKUP(D44,#REF!,2,FALSE),IFERROR(VLOOKUP(D44,#REF!,2,FALSE),IFERROR(VLOOKUP(D44,'11. Gestion Administrativa'!$E:$F,2,FALSE),IFERROR(VLOOKUP(D44,#REF!,2,FALSE),IFERROR(VLOOKUP(D44,#REF!,2,FALSE),IFERROR(VLOOKUP(D44,#REF!,2,FALSE),IFERROR(VLOOKUP(D44,#REF!,2,FALSE),IFERROR(VLOOKUP(D44,#REF!,2,FALSE),IFERROR(VLOOKUP(D44,#REF!,2,FALSE),IFERROR(VLOOKUP(D44,#REF!,2,FALSE),IFERROR(VLOOKUP(D44,#REF!,2,FALSE),IFERROR(VLOOKUP(D44,#REF!,2,FALSE),IFERROR(VLOOKUP(D44,#REF!,2,FALSE),VLOOKUP(D44,#REF!,2,0)))))))))))))))))</f>
        <v>#REF!</v>
      </c>
      <c r="D45" s="31"/>
      <c r="E45" s="86"/>
      <c r="F45" s="86"/>
      <c r="G45" s="86"/>
      <c r="H45" s="70"/>
      <c r="I45" s="70"/>
      <c r="J45" s="70"/>
      <c r="K45" s="105"/>
    </row>
    <row r="46" spans="3:12" ht="15.75" thickBot="1">
      <c r="F46" s="86"/>
      <c r="G46" s="70"/>
      <c r="H46" s="70"/>
      <c r="I46" s="70"/>
    </row>
    <row r="47" spans="3:12" ht="30.75" thickBot="1">
      <c r="C47" s="122" t="s">
        <v>44</v>
      </c>
      <c r="D47" s="127" t="s">
        <v>55</v>
      </c>
      <c r="E47" s="129" t="s">
        <v>57</v>
      </c>
      <c r="F47" s="128" t="s">
        <v>27</v>
      </c>
      <c r="G47" s="126" t="s">
        <v>122</v>
      </c>
      <c r="H47" s="129" t="s">
        <v>46</v>
      </c>
      <c r="I47" s="126" t="s">
        <v>123</v>
      </c>
      <c r="J47" s="126" t="s">
        <v>401</v>
      </c>
      <c r="K47" s="126" t="s">
        <v>402</v>
      </c>
      <c r="L47" s="126" t="s">
        <v>456</v>
      </c>
    </row>
    <row r="48" spans="3:12">
      <c r="C48" s="134"/>
      <c r="D48" s="151"/>
      <c r="E48" s="108"/>
      <c r="F48" s="90">
        <f t="shared" ref="F48:F69" si="2">D48*E48</f>
        <v>0</v>
      </c>
      <c r="G48" s="154"/>
      <c r="H48" s="135" t="s">
        <v>1054</v>
      </c>
      <c r="I48" s="123" t="str">
        <f>VLOOKUP(H48,Presupuesto!$B$11:$C$565,2,0)</f>
        <v>BECAS</v>
      </c>
      <c r="J48" s="205" t="s">
        <v>1359</v>
      </c>
      <c r="K48" s="91" t="s">
        <v>385</v>
      </c>
      <c r="L48" s="91"/>
    </row>
    <row r="49" spans="3:12">
      <c r="C49" s="134"/>
      <c r="D49" s="151"/>
      <c r="E49" s="116"/>
      <c r="F49" s="90">
        <f t="shared" si="2"/>
        <v>0</v>
      </c>
      <c r="G49" s="154"/>
      <c r="H49" s="135" t="s">
        <v>1056</v>
      </c>
      <c r="I49" s="123" t="str">
        <f>VLOOKUP(H49,Presupuesto!$B$11:$C$565,2,0)</f>
        <v>BECAS ESTUDIANTES DE PREGRADO (PLAN REFORMA)</v>
      </c>
      <c r="J49" s="91" t="str">
        <f>$J$48</f>
        <v>Posgrado</v>
      </c>
      <c r="K49" s="91" t="s">
        <v>403</v>
      </c>
      <c r="L49" s="91"/>
    </row>
    <row r="50" spans="3:12">
      <c r="C50" s="134"/>
      <c r="D50" s="151"/>
      <c r="E50" s="116"/>
      <c r="F50" s="90">
        <f t="shared" si="2"/>
        <v>0</v>
      </c>
      <c r="G50" s="154"/>
      <c r="H50" s="135" t="s">
        <v>1058</v>
      </c>
      <c r="I50" s="123" t="str">
        <f>VLOOKUP(H50,Presupuesto!$B$11:$C$565,2,0)</f>
        <v>BECAS CONVENIO MINISTERIO SALUD -IHSS-UNAH</v>
      </c>
      <c r="J50" s="91" t="str">
        <f t="shared" ref="J50:J69" si="3">$J$48</f>
        <v>Posgrado</v>
      </c>
      <c r="K50" s="91" t="s">
        <v>403</v>
      </c>
      <c r="L50" s="91"/>
    </row>
    <row r="51" spans="3:12">
      <c r="C51" s="134"/>
      <c r="D51" s="151"/>
      <c r="E51" s="116"/>
      <c r="F51" s="90">
        <f t="shared" si="2"/>
        <v>0</v>
      </c>
      <c r="G51" s="154"/>
      <c r="H51" s="135" t="s">
        <v>1060</v>
      </c>
      <c r="I51" s="123" t="str">
        <f>VLOOKUP(H51,Presupuesto!$B$11:$C$565,2,0)</f>
        <v>BECAS DE ACTUALIZACION Y CAPACITACION DOCENTE</v>
      </c>
      <c r="J51" s="91" t="str">
        <f t="shared" si="3"/>
        <v>Posgrado</v>
      </c>
      <c r="K51" s="91" t="s">
        <v>403</v>
      </c>
      <c r="L51" s="91"/>
    </row>
    <row r="52" spans="3:12">
      <c r="C52" s="134"/>
      <c r="D52" s="151"/>
      <c r="E52" s="116"/>
      <c r="F52" s="90">
        <f t="shared" si="2"/>
        <v>0</v>
      </c>
      <c r="G52" s="154"/>
      <c r="H52" s="135" t="s">
        <v>1062</v>
      </c>
      <c r="I52" s="123" t="str">
        <f>VLOOKUP(H52,Presupuesto!$B$11:$C$565,2,0)</f>
        <v>BECAS EXCELENCIA ACADEMICA</v>
      </c>
      <c r="J52" s="91" t="str">
        <f t="shared" si="3"/>
        <v>Posgrado</v>
      </c>
      <c r="K52" s="91" t="s">
        <v>403</v>
      </c>
      <c r="L52" s="91"/>
    </row>
    <row r="53" spans="3:12">
      <c r="C53" s="134"/>
      <c r="D53" s="151"/>
      <c r="E53" s="116"/>
      <c r="F53" s="90">
        <f t="shared" si="2"/>
        <v>0</v>
      </c>
      <c r="G53" s="154"/>
      <c r="H53" s="135" t="s">
        <v>1064</v>
      </c>
      <c r="I53" s="123" t="str">
        <f>VLOOKUP(H53,Presupuesto!$B$11:$C$565,2,0)</f>
        <v>BECAS PARA HIJOS DE LOS TRABAJADORES</v>
      </c>
      <c r="J53" s="91" t="str">
        <f t="shared" si="3"/>
        <v>Posgrado</v>
      </c>
      <c r="K53" s="91" t="s">
        <v>392</v>
      </c>
      <c r="L53" s="91"/>
    </row>
    <row r="54" spans="3:12">
      <c r="C54" s="134"/>
      <c r="D54" s="151"/>
      <c r="E54" s="116"/>
      <c r="F54" s="90">
        <f t="shared" si="2"/>
        <v>0</v>
      </c>
      <c r="G54" s="154"/>
      <c r="H54" s="135" t="s">
        <v>1066</v>
      </c>
      <c r="I54" s="123" t="str">
        <f>VLOOKUP(H54,Presupuesto!$B$11:$C$565,2,0)</f>
        <v>BECAS POST GRADO ECONOMIA</v>
      </c>
      <c r="J54" s="91" t="str">
        <f t="shared" si="3"/>
        <v>Posgrado</v>
      </c>
      <c r="K54" s="91" t="s">
        <v>403</v>
      </c>
      <c r="L54" s="91"/>
    </row>
    <row r="55" spans="3:12">
      <c r="C55" s="134"/>
      <c r="D55" s="151"/>
      <c r="E55" s="116"/>
      <c r="F55" s="90">
        <f t="shared" si="2"/>
        <v>0</v>
      </c>
      <c r="G55" s="154"/>
      <c r="H55" s="135" t="s">
        <v>1068</v>
      </c>
      <c r="I55" s="123" t="str">
        <f>VLOOKUP(H55,Presupuesto!$B$11:$C$565,2,0)</f>
        <v>BECAS POST-GRADO DE TRABAJO SOCIAL</v>
      </c>
      <c r="J55" s="91" t="str">
        <f t="shared" si="3"/>
        <v>Posgrado</v>
      </c>
      <c r="K55" s="91" t="s">
        <v>403</v>
      </c>
      <c r="L55" s="91"/>
    </row>
    <row r="56" spans="3:12">
      <c r="C56" s="134"/>
      <c r="D56" s="151"/>
      <c r="E56" s="116"/>
      <c r="F56" s="90">
        <f t="shared" si="2"/>
        <v>0</v>
      </c>
      <c r="G56" s="154"/>
      <c r="H56" s="135" t="s">
        <v>1070</v>
      </c>
      <c r="I56" s="123" t="str">
        <f>VLOOKUP(H56,Presupuesto!$B$11:$C$565,2,0)</f>
        <v>BECAS PROFESIONALIZANTES DOCENTE (PLAN DE REFORMA)</v>
      </c>
      <c r="J56" s="91" t="str">
        <f t="shared" si="3"/>
        <v>Posgrado</v>
      </c>
      <c r="K56" s="91" t="s">
        <v>403</v>
      </c>
      <c r="L56" s="91"/>
    </row>
    <row r="57" spans="3:12">
      <c r="C57" s="134"/>
      <c r="D57" s="151"/>
      <c r="E57" s="116"/>
      <c r="F57" s="90">
        <f t="shared" si="2"/>
        <v>0</v>
      </c>
      <c r="G57" s="154"/>
      <c r="H57" s="135" t="s">
        <v>1072</v>
      </c>
      <c r="I57" s="123" t="str">
        <f>VLOOKUP(H57,Presupuesto!$B$11:$C$565,2,0)</f>
        <v>PRESTAMOS A ESTUDIANTES</v>
      </c>
      <c r="J57" s="91" t="str">
        <f t="shared" si="3"/>
        <v>Posgrado</v>
      </c>
      <c r="K57" s="91" t="s">
        <v>403</v>
      </c>
      <c r="L57" s="91"/>
    </row>
    <row r="58" spans="3:12">
      <c r="C58" s="134"/>
      <c r="D58" s="151"/>
      <c r="E58" s="116"/>
      <c r="F58" s="90">
        <f t="shared" si="2"/>
        <v>0</v>
      </c>
      <c r="G58" s="154"/>
      <c r="H58" s="135" t="s">
        <v>1074</v>
      </c>
      <c r="I58" s="123" t="str">
        <f>VLOOKUP(H58,Presupuesto!$B$11:$C$565,2,0)</f>
        <v>BECAS TALLERES EMPLEADOS A ESTUDIANTES</v>
      </c>
      <c r="J58" s="91" t="str">
        <f t="shared" si="3"/>
        <v>Posgrado</v>
      </c>
      <c r="K58" s="91" t="s">
        <v>403</v>
      </c>
      <c r="L58" s="91"/>
    </row>
    <row r="59" spans="3:12">
      <c r="C59" s="134"/>
      <c r="D59" s="151"/>
      <c r="E59" s="116"/>
      <c r="F59" s="90">
        <f t="shared" si="2"/>
        <v>0</v>
      </c>
      <c r="G59" s="154"/>
      <c r="H59" s="135" t="s">
        <v>1076</v>
      </c>
      <c r="I59" s="123" t="str">
        <f>VLOOKUP(H59,Presupuesto!$B$11:$C$565,2,0)</f>
        <v>BECAS EXTERNAS DE INVESTIGACION</v>
      </c>
      <c r="J59" s="91" t="str">
        <f t="shared" si="3"/>
        <v>Posgrado</v>
      </c>
      <c r="K59" s="91" t="s">
        <v>403</v>
      </c>
      <c r="L59" s="91"/>
    </row>
    <row r="60" spans="3:12">
      <c r="C60" s="134"/>
      <c r="D60" s="151"/>
      <c r="E60" s="116"/>
      <c r="F60" s="90">
        <f t="shared" si="2"/>
        <v>0</v>
      </c>
      <c r="G60" s="154"/>
      <c r="H60" s="135" t="s">
        <v>1078</v>
      </c>
      <c r="I60" s="123" t="str">
        <f>VLOOKUP(H60,Presupuesto!$B$11:$C$565,2,0)</f>
        <v>BECAS SUSTANTIVAS DE INVESTIGACIÓN</v>
      </c>
      <c r="J60" s="91" t="str">
        <f t="shared" si="3"/>
        <v>Posgrado</v>
      </c>
      <c r="K60" s="91" t="s">
        <v>403</v>
      </c>
      <c r="L60" s="91"/>
    </row>
    <row r="61" spans="3:12">
      <c r="C61" s="134"/>
      <c r="D61" s="151"/>
      <c r="E61" s="116"/>
      <c r="F61" s="90">
        <f t="shared" si="2"/>
        <v>0</v>
      </c>
      <c r="G61" s="154"/>
      <c r="H61" s="135" t="s">
        <v>1080</v>
      </c>
      <c r="I61" s="123" t="str">
        <f>VLOOKUP(H61,Presupuesto!$B$11:$C$565,2,0)</f>
        <v>BECAS DE INVEST, PARA ESTUD. DE PREGRADO</v>
      </c>
      <c r="J61" s="91" t="str">
        <f t="shared" si="3"/>
        <v>Posgrado</v>
      </c>
      <c r="K61" s="91" t="s">
        <v>403</v>
      </c>
      <c r="L61" s="91"/>
    </row>
    <row r="62" spans="3:12">
      <c r="C62" s="134"/>
      <c r="D62" s="151"/>
      <c r="E62" s="116"/>
      <c r="F62" s="90">
        <f t="shared" si="2"/>
        <v>0</v>
      </c>
      <c r="G62" s="154"/>
      <c r="H62" s="135" t="s">
        <v>1082</v>
      </c>
      <c r="I62" s="123" t="str">
        <f>VLOOKUP(H62,Presupuesto!$B$11:$C$565,2,0)</f>
        <v>BECAS DE INVEST. PARA DOC.DE POST-GRADO</v>
      </c>
      <c r="J62" s="91" t="str">
        <f t="shared" si="3"/>
        <v>Posgrado</v>
      </c>
      <c r="K62" s="91" t="s">
        <v>403</v>
      </c>
      <c r="L62" s="91"/>
    </row>
    <row r="63" spans="3:12">
      <c r="C63" s="134"/>
      <c r="D63" s="151"/>
      <c r="E63" s="116"/>
      <c r="F63" s="90">
        <f t="shared" si="2"/>
        <v>0</v>
      </c>
      <c r="G63" s="154"/>
      <c r="H63" s="135" t="s">
        <v>1084</v>
      </c>
      <c r="I63" s="123" t="str">
        <f>VLOOKUP(H63,Presupuesto!$B$11:$C$565,2,0)</f>
        <v>BECAS BÁSICAS DE INVESTIGACIÓN</v>
      </c>
      <c r="J63" s="91" t="str">
        <f t="shared" si="3"/>
        <v>Posgrado</v>
      </c>
      <c r="K63" s="91" t="s">
        <v>403</v>
      </c>
      <c r="L63" s="91"/>
    </row>
    <row r="64" spans="3:12">
      <c r="C64" s="134"/>
      <c r="D64" s="151"/>
      <c r="E64" s="116"/>
      <c r="F64" s="90">
        <f t="shared" si="2"/>
        <v>0</v>
      </c>
      <c r="G64" s="154"/>
      <c r="H64" s="135" t="s">
        <v>1086</v>
      </c>
      <c r="I64" s="123" t="str">
        <f>VLOOKUP(H64,Presupuesto!$B$11:$C$565,2,0)</f>
        <v>BECAS RELEVO GENERACIONAL</v>
      </c>
      <c r="J64" s="91" t="str">
        <f t="shared" si="3"/>
        <v>Posgrado</v>
      </c>
      <c r="K64" s="91" t="s">
        <v>403</v>
      </c>
      <c r="L64" s="91"/>
    </row>
    <row r="65" spans="3:12">
      <c r="C65" s="134"/>
      <c r="D65" s="151"/>
      <c r="E65" s="116"/>
      <c r="F65" s="90">
        <f t="shared" si="2"/>
        <v>0</v>
      </c>
      <c r="G65" s="154"/>
      <c r="H65" s="135" t="s">
        <v>1088</v>
      </c>
      <c r="I65" s="123" t="str">
        <f>VLOOKUP(H65,Presupuesto!$B$11:$C$565,2,0)</f>
        <v>BECAS DE EQUIDAD</v>
      </c>
      <c r="J65" s="91" t="str">
        <f t="shared" si="3"/>
        <v>Posgrado</v>
      </c>
      <c r="K65" s="91" t="s">
        <v>403</v>
      </c>
      <c r="L65" s="91"/>
    </row>
    <row r="66" spans="3:12">
      <c r="C66" s="134"/>
      <c r="D66" s="151"/>
      <c r="E66" s="116"/>
      <c r="F66" s="90">
        <f t="shared" si="2"/>
        <v>0</v>
      </c>
      <c r="G66" s="154"/>
      <c r="H66" s="135" t="s">
        <v>1090</v>
      </c>
      <c r="I66" s="123" t="str">
        <f>VLOOKUP(H66,Presupuesto!$B$11:$C$565,2,0)</f>
        <v>PREMIOS AL INVESTIGADOR</v>
      </c>
      <c r="J66" s="91" t="str">
        <f t="shared" si="3"/>
        <v>Posgrado</v>
      </c>
      <c r="K66" s="91" t="s">
        <v>403</v>
      </c>
      <c r="L66" s="91"/>
    </row>
    <row r="67" spans="3:12">
      <c r="C67" s="134"/>
      <c r="D67" s="151"/>
      <c r="E67" s="116"/>
      <c r="F67" s="90">
        <f t="shared" si="2"/>
        <v>0</v>
      </c>
      <c r="G67" s="154"/>
      <c r="H67" s="135" t="s">
        <v>1092</v>
      </c>
      <c r="I67" s="123" t="str">
        <f>VLOOKUP(H67,Presupuesto!$B$11:$C$565,2,0)</f>
        <v>BECAS DE INV. PARA ESTUDIANTES DE POSTGRADO</v>
      </c>
      <c r="J67" s="91" t="str">
        <f t="shared" si="3"/>
        <v>Posgrado</v>
      </c>
      <c r="K67" s="91" t="s">
        <v>403</v>
      </c>
      <c r="L67" s="91"/>
    </row>
    <row r="68" spans="3:12">
      <c r="C68" s="134"/>
      <c r="D68" s="151"/>
      <c r="E68" s="116"/>
      <c r="F68" s="90">
        <f t="shared" si="2"/>
        <v>0</v>
      </c>
      <c r="G68" s="154"/>
      <c r="H68" s="135" t="s">
        <v>1094</v>
      </c>
      <c r="I68" s="123" t="str">
        <f>VLOOKUP(H68,Presupuesto!$B$11:$C$565,2,0)</f>
        <v>Becas Especiales de Investigación</v>
      </c>
      <c r="J68" s="91" t="str">
        <f t="shared" si="3"/>
        <v>Posgrado</v>
      </c>
      <c r="K68" s="91" t="s">
        <v>403</v>
      </c>
      <c r="L68" s="91"/>
    </row>
    <row r="69" spans="3:12" ht="15.75" thickBot="1">
      <c r="C69" s="140"/>
      <c r="D69" s="209"/>
      <c r="E69" s="96"/>
      <c r="F69" s="98">
        <f t="shared" si="2"/>
        <v>0</v>
      </c>
      <c r="G69" s="155"/>
      <c r="H69" s="141"/>
      <c r="I69" s="125" t="e">
        <f>VLOOKUP(H69,Presupuesto!$B$11:$C$565,2,0)</f>
        <v>#N/A</v>
      </c>
      <c r="J69" s="99" t="str">
        <f t="shared" si="3"/>
        <v>Posgrado</v>
      </c>
      <c r="K69" s="117" t="s">
        <v>385</v>
      </c>
      <c r="L69" s="117"/>
    </row>
    <row r="71" spans="3:12" ht="15.75" thickBot="1"/>
    <row r="72" spans="3:12" ht="15.75" thickBot="1">
      <c r="C72" s="150" t="s">
        <v>53</v>
      </c>
      <c r="D72" s="280">
        <f>SUM(F79:F100)</f>
        <v>0</v>
      </c>
      <c r="F72" s="69"/>
      <c r="G72" s="73"/>
      <c r="H72" s="69"/>
      <c r="I72" s="69"/>
    </row>
    <row r="73" spans="3:12">
      <c r="C73" s="69"/>
      <c r="D73" s="31"/>
      <c r="E73" s="86"/>
      <c r="F73" s="86"/>
      <c r="G73" s="86"/>
      <c r="H73" s="70"/>
      <c r="I73" s="70"/>
      <c r="J73" s="70"/>
      <c r="K73" s="105"/>
    </row>
    <row r="74" spans="3:12">
      <c r="C74" s="69"/>
      <c r="D74" s="31"/>
      <c r="E74" s="86"/>
      <c r="F74" s="86"/>
      <c r="G74" s="86"/>
      <c r="H74" s="70"/>
      <c r="I74" s="70"/>
      <c r="J74" s="70"/>
      <c r="K74" s="105"/>
    </row>
    <row r="75" spans="3:12" ht="15.75">
      <c r="C75" s="195" t="s">
        <v>383</v>
      </c>
      <c r="D75" s="279"/>
      <c r="E75" s="86"/>
      <c r="F75" s="86"/>
      <c r="G75" s="86"/>
      <c r="H75" s="70"/>
      <c r="I75" s="70"/>
      <c r="J75" s="70"/>
      <c r="K75" s="105"/>
    </row>
    <row r="76" spans="3:12" ht="18.75">
      <c r="C76" s="197" t="e">
        <f>IFERROR(VLOOKUP(D75,#REF!,2,FALSE),IFERROR(VLOOKUP(D75,'2. Investigación Científica'!$E:$F,2,FALSE),IFERROR(VLOOKUP(D75,#REF!,2,FALSE),IFERROR(VLOOKUP(D75,#REF!,2,FALSE),IFERROR(VLOOKUP(D75,#REF!,2,FALSE),IFERROR(VLOOKUP(D75,'11. Gestion Administrativa'!$E:$F,2,FALSE),IFERROR(VLOOKUP(D75,#REF!,2,FALSE),IFERROR(VLOOKUP(D75,#REF!,2,FALSE),IFERROR(VLOOKUP(D75,#REF!,2,FALSE),IFERROR(VLOOKUP(D75,#REF!,2,FALSE),IFERROR(VLOOKUP(D75,#REF!,2,FALSE),IFERROR(VLOOKUP(D75,#REF!,2,FALSE),IFERROR(VLOOKUP(D75,#REF!,2,FALSE),IFERROR(VLOOKUP(D75,#REF!,2,FALSE),IFERROR(VLOOKUP(D75,#REF!,2,FALSE),IFERROR(VLOOKUP(D75,#REF!,2,FALSE),VLOOKUP(D75,#REF!,2,0)))))))))))))))))</f>
        <v>#REF!</v>
      </c>
      <c r="D76" s="31"/>
      <c r="E76" s="86"/>
      <c r="F76" s="86"/>
      <c r="G76" s="86"/>
      <c r="H76" s="70"/>
      <c r="I76" s="70"/>
      <c r="J76" s="70"/>
      <c r="K76" s="105"/>
    </row>
    <row r="77" spans="3:12" ht="15.75" thickBot="1">
      <c r="F77" s="86"/>
      <c r="G77" s="70"/>
      <c r="H77" s="70"/>
      <c r="I77" s="70"/>
    </row>
    <row r="78" spans="3:12" ht="30.75" thickBot="1">
      <c r="C78" s="122" t="s">
        <v>44</v>
      </c>
      <c r="D78" s="127" t="s">
        <v>55</v>
      </c>
      <c r="E78" s="129" t="s">
        <v>57</v>
      </c>
      <c r="F78" s="128" t="s">
        <v>27</v>
      </c>
      <c r="G78" s="126" t="s">
        <v>122</v>
      </c>
      <c r="H78" s="129" t="s">
        <v>46</v>
      </c>
      <c r="I78" s="126" t="s">
        <v>123</v>
      </c>
      <c r="J78" s="126" t="s">
        <v>401</v>
      </c>
      <c r="K78" s="126" t="s">
        <v>402</v>
      </c>
      <c r="L78" s="126" t="s">
        <v>456</v>
      </c>
    </row>
    <row r="79" spans="3:12">
      <c r="C79" s="134"/>
      <c r="D79" s="151"/>
      <c r="E79" s="108"/>
      <c r="F79" s="90">
        <f t="shared" ref="F79:F100" si="4">D79*E79</f>
        <v>0</v>
      </c>
      <c r="G79" s="154"/>
      <c r="H79" s="135" t="s">
        <v>1054</v>
      </c>
      <c r="I79" s="123" t="str">
        <f>VLOOKUP(H79,Presupuesto!$B$11:$C$565,2,0)</f>
        <v>BECAS</v>
      </c>
      <c r="J79" s="205" t="s">
        <v>1359</v>
      </c>
      <c r="K79" s="91" t="s">
        <v>385</v>
      </c>
      <c r="L79" s="91"/>
    </row>
    <row r="80" spans="3:12">
      <c r="C80" s="134"/>
      <c r="D80" s="151"/>
      <c r="E80" s="116"/>
      <c r="F80" s="90">
        <f t="shared" si="4"/>
        <v>0</v>
      </c>
      <c r="G80" s="154"/>
      <c r="H80" s="135" t="s">
        <v>1056</v>
      </c>
      <c r="I80" s="123" t="str">
        <f>VLOOKUP(H80,Presupuesto!$B$11:$C$565,2,0)</f>
        <v>BECAS ESTUDIANTES DE PREGRADO (PLAN REFORMA)</v>
      </c>
      <c r="J80" s="91" t="str">
        <f>$J$79</f>
        <v>Posgrado</v>
      </c>
      <c r="K80" s="91" t="s">
        <v>403</v>
      </c>
      <c r="L80" s="91"/>
    </row>
    <row r="81" spans="3:12">
      <c r="C81" s="134"/>
      <c r="D81" s="151"/>
      <c r="E81" s="116"/>
      <c r="F81" s="90">
        <f t="shared" si="4"/>
        <v>0</v>
      </c>
      <c r="G81" s="154"/>
      <c r="H81" s="135" t="s">
        <v>1058</v>
      </c>
      <c r="I81" s="123" t="str">
        <f>VLOOKUP(H81,Presupuesto!$B$11:$C$565,2,0)</f>
        <v>BECAS CONVENIO MINISTERIO SALUD -IHSS-UNAH</v>
      </c>
      <c r="J81" s="91" t="str">
        <f t="shared" ref="J81:J100" si="5">$J$79</f>
        <v>Posgrado</v>
      </c>
      <c r="K81" s="91" t="s">
        <v>403</v>
      </c>
      <c r="L81" s="91"/>
    </row>
    <row r="82" spans="3:12">
      <c r="C82" s="134"/>
      <c r="D82" s="151"/>
      <c r="E82" s="116"/>
      <c r="F82" s="90">
        <f t="shared" si="4"/>
        <v>0</v>
      </c>
      <c r="G82" s="154"/>
      <c r="H82" s="135" t="s">
        <v>1060</v>
      </c>
      <c r="I82" s="123" t="str">
        <f>VLOOKUP(H82,Presupuesto!$B$11:$C$565,2,0)</f>
        <v>BECAS DE ACTUALIZACION Y CAPACITACION DOCENTE</v>
      </c>
      <c r="J82" s="91" t="str">
        <f t="shared" si="5"/>
        <v>Posgrado</v>
      </c>
      <c r="K82" s="91" t="s">
        <v>403</v>
      </c>
      <c r="L82" s="91"/>
    </row>
    <row r="83" spans="3:12">
      <c r="C83" s="134"/>
      <c r="D83" s="151"/>
      <c r="E83" s="116"/>
      <c r="F83" s="90">
        <f t="shared" si="4"/>
        <v>0</v>
      </c>
      <c r="G83" s="154"/>
      <c r="H83" s="135" t="s">
        <v>1062</v>
      </c>
      <c r="I83" s="123" t="str">
        <f>VLOOKUP(H83,Presupuesto!$B$11:$C$565,2,0)</f>
        <v>BECAS EXCELENCIA ACADEMICA</v>
      </c>
      <c r="J83" s="91" t="str">
        <f t="shared" si="5"/>
        <v>Posgrado</v>
      </c>
      <c r="K83" s="91" t="s">
        <v>403</v>
      </c>
      <c r="L83" s="91"/>
    </row>
    <row r="84" spans="3:12">
      <c r="C84" s="134"/>
      <c r="D84" s="151"/>
      <c r="E84" s="116"/>
      <c r="F84" s="90">
        <f t="shared" si="4"/>
        <v>0</v>
      </c>
      <c r="G84" s="154"/>
      <c r="H84" s="135" t="s">
        <v>1064</v>
      </c>
      <c r="I84" s="123" t="str">
        <f>VLOOKUP(H84,Presupuesto!$B$11:$C$565,2,0)</f>
        <v>BECAS PARA HIJOS DE LOS TRABAJADORES</v>
      </c>
      <c r="J84" s="91" t="str">
        <f t="shared" si="5"/>
        <v>Posgrado</v>
      </c>
      <c r="K84" s="91" t="s">
        <v>392</v>
      </c>
      <c r="L84" s="91"/>
    </row>
    <row r="85" spans="3:12">
      <c r="C85" s="134"/>
      <c r="D85" s="151"/>
      <c r="E85" s="116"/>
      <c r="F85" s="90">
        <f t="shared" si="4"/>
        <v>0</v>
      </c>
      <c r="G85" s="154"/>
      <c r="H85" s="135" t="s">
        <v>1066</v>
      </c>
      <c r="I85" s="123" t="str">
        <f>VLOOKUP(H85,Presupuesto!$B$11:$C$565,2,0)</f>
        <v>BECAS POST GRADO ECONOMIA</v>
      </c>
      <c r="J85" s="91" t="str">
        <f t="shared" si="5"/>
        <v>Posgrado</v>
      </c>
      <c r="K85" s="91" t="s">
        <v>403</v>
      </c>
      <c r="L85" s="91"/>
    </row>
    <row r="86" spans="3:12">
      <c r="C86" s="134"/>
      <c r="D86" s="151"/>
      <c r="E86" s="116"/>
      <c r="F86" s="90">
        <f t="shared" si="4"/>
        <v>0</v>
      </c>
      <c r="G86" s="154"/>
      <c r="H86" s="135" t="s">
        <v>1068</v>
      </c>
      <c r="I86" s="123" t="str">
        <f>VLOOKUP(H86,Presupuesto!$B$11:$C$565,2,0)</f>
        <v>BECAS POST-GRADO DE TRABAJO SOCIAL</v>
      </c>
      <c r="J86" s="91" t="str">
        <f t="shared" si="5"/>
        <v>Posgrado</v>
      </c>
      <c r="K86" s="91" t="s">
        <v>403</v>
      </c>
      <c r="L86" s="91"/>
    </row>
    <row r="87" spans="3:12">
      <c r="C87" s="134"/>
      <c r="D87" s="151"/>
      <c r="E87" s="116"/>
      <c r="F87" s="90">
        <f t="shared" si="4"/>
        <v>0</v>
      </c>
      <c r="G87" s="154"/>
      <c r="H87" s="135" t="s">
        <v>1070</v>
      </c>
      <c r="I87" s="123" t="str">
        <f>VLOOKUP(H87,Presupuesto!$B$11:$C$565,2,0)</f>
        <v>BECAS PROFESIONALIZANTES DOCENTE (PLAN DE REFORMA)</v>
      </c>
      <c r="J87" s="91" t="str">
        <f t="shared" si="5"/>
        <v>Posgrado</v>
      </c>
      <c r="K87" s="91" t="s">
        <v>403</v>
      </c>
      <c r="L87" s="91"/>
    </row>
    <row r="88" spans="3:12">
      <c r="C88" s="134"/>
      <c r="D88" s="151"/>
      <c r="E88" s="116"/>
      <c r="F88" s="90">
        <f t="shared" si="4"/>
        <v>0</v>
      </c>
      <c r="G88" s="154"/>
      <c r="H88" s="135" t="s">
        <v>1072</v>
      </c>
      <c r="I88" s="123" t="str">
        <f>VLOOKUP(H88,Presupuesto!$B$11:$C$565,2,0)</f>
        <v>PRESTAMOS A ESTUDIANTES</v>
      </c>
      <c r="J88" s="91" t="str">
        <f t="shared" si="5"/>
        <v>Posgrado</v>
      </c>
      <c r="K88" s="91" t="s">
        <v>403</v>
      </c>
      <c r="L88" s="91"/>
    </row>
    <row r="89" spans="3:12">
      <c r="C89" s="134"/>
      <c r="D89" s="151"/>
      <c r="E89" s="116"/>
      <c r="F89" s="90">
        <f t="shared" si="4"/>
        <v>0</v>
      </c>
      <c r="G89" s="154"/>
      <c r="H89" s="135" t="s">
        <v>1074</v>
      </c>
      <c r="I89" s="123" t="str">
        <f>VLOOKUP(H89,Presupuesto!$B$11:$C$565,2,0)</f>
        <v>BECAS TALLERES EMPLEADOS A ESTUDIANTES</v>
      </c>
      <c r="J89" s="91" t="str">
        <f t="shared" si="5"/>
        <v>Posgrado</v>
      </c>
      <c r="K89" s="91" t="s">
        <v>403</v>
      </c>
      <c r="L89" s="91"/>
    </row>
    <row r="90" spans="3:12">
      <c r="C90" s="134"/>
      <c r="D90" s="151"/>
      <c r="E90" s="116"/>
      <c r="F90" s="90">
        <f t="shared" si="4"/>
        <v>0</v>
      </c>
      <c r="G90" s="154"/>
      <c r="H90" s="135" t="s">
        <v>1076</v>
      </c>
      <c r="I90" s="123" t="str">
        <f>VLOOKUP(H90,Presupuesto!$B$11:$C$565,2,0)</f>
        <v>BECAS EXTERNAS DE INVESTIGACION</v>
      </c>
      <c r="J90" s="91" t="str">
        <f t="shared" si="5"/>
        <v>Posgrado</v>
      </c>
      <c r="K90" s="91" t="s">
        <v>403</v>
      </c>
      <c r="L90" s="91"/>
    </row>
    <row r="91" spans="3:12">
      <c r="C91" s="134"/>
      <c r="D91" s="151"/>
      <c r="E91" s="116"/>
      <c r="F91" s="90">
        <f t="shared" si="4"/>
        <v>0</v>
      </c>
      <c r="G91" s="154"/>
      <c r="H91" s="135" t="s">
        <v>1078</v>
      </c>
      <c r="I91" s="123" t="str">
        <f>VLOOKUP(H91,Presupuesto!$B$11:$C$565,2,0)</f>
        <v>BECAS SUSTANTIVAS DE INVESTIGACIÓN</v>
      </c>
      <c r="J91" s="91" t="str">
        <f t="shared" si="5"/>
        <v>Posgrado</v>
      </c>
      <c r="K91" s="91" t="s">
        <v>403</v>
      </c>
      <c r="L91" s="91"/>
    </row>
    <row r="92" spans="3:12">
      <c r="C92" s="134"/>
      <c r="D92" s="151"/>
      <c r="E92" s="116"/>
      <c r="F92" s="90">
        <f t="shared" si="4"/>
        <v>0</v>
      </c>
      <c r="G92" s="154"/>
      <c r="H92" s="135" t="s">
        <v>1080</v>
      </c>
      <c r="I92" s="123" t="str">
        <f>VLOOKUP(H92,Presupuesto!$B$11:$C$565,2,0)</f>
        <v>BECAS DE INVEST, PARA ESTUD. DE PREGRADO</v>
      </c>
      <c r="J92" s="91" t="str">
        <f t="shared" si="5"/>
        <v>Posgrado</v>
      </c>
      <c r="K92" s="91" t="s">
        <v>403</v>
      </c>
      <c r="L92" s="91"/>
    </row>
    <row r="93" spans="3:12">
      <c r="C93" s="134"/>
      <c r="D93" s="151"/>
      <c r="E93" s="116"/>
      <c r="F93" s="90">
        <f t="shared" si="4"/>
        <v>0</v>
      </c>
      <c r="G93" s="154"/>
      <c r="H93" s="135" t="s">
        <v>1082</v>
      </c>
      <c r="I93" s="123" t="str">
        <f>VLOOKUP(H93,Presupuesto!$B$11:$C$565,2,0)</f>
        <v>BECAS DE INVEST. PARA DOC.DE POST-GRADO</v>
      </c>
      <c r="J93" s="91" t="str">
        <f t="shared" si="5"/>
        <v>Posgrado</v>
      </c>
      <c r="K93" s="91" t="s">
        <v>403</v>
      </c>
      <c r="L93" s="91"/>
    </row>
    <row r="94" spans="3:12">
      <c r="C94" s="134"/>
      <c r="D94" s="151"/>
      <c r="E94" s="116"/>
      <c r="F94" s="90">
        <f t="shared" si="4"/>
        <v>0</v>
      </c>
      <c r="G94" s="154"/>
      <c r="H94" s="135" t="s">
        <v>1084</v>
      </c>
      <c r="I94" s="123" t="str">
        <f>VLOOKUP(H94,Presupuesto!$B$11:$C$565,2,0)</f>
        <v>BECAS BÁSICAS DE INVESTIGACIÓN</v>
      </c>
      <c r="J94" s="91" t="str">
        <f t="shared" si="5"/>
        <v>Posgrado</v>
      </c>
      <c r="K94" s="91" t="s">
        <v>403</v>
      </c>
      <c r="L94" s="91"/>
    </row>
    <row r="95" spans="3:12">
      <c r="C95" s="134"/>
      <c r="D95" s="151"/>
      <c r="E95" s="116"/>
      <c r="F95" s="90">
        <f t="shared" si="4"/>
        <v>0</v>
      </c>
      <c r="G95" s="154"/>
      <c r="H95" s="135" t="s">
        <v>1086</v>
      </c>
      <c r="I95" s="123" t="str">
        <f>VLOOKUP(H95,Presupuesto!$B$11:$C$565,2,0)</f>
        <v>BECAS RELEVO GENERACIONAL</v>
      </c>
      <c r="J95" s="91" t="str">
        <f t="shared" si="5"/>
        <v>Posgrado</v>
      </c>
      <c r="K95" s="91" t="s">
        <v>403</v>
      </c>
      <c r="L95" s="91"/>
    </row>
    <row r="96" spans="3:12">
      <c r="C96" s="134"/>
      <c r="D96" s="151"/>
      <c r="E96" s="116"/>
      <c r="F96" s="90">
        <f t="shared" si="4"/>
        <v>0</v>
      </c>
      <c r="G96" s="154"/>
      <c r="H96" s="135" t="s">
        <v>1088</v>
      </c>
      <c r="I96" s="123" t="str">
        <f>VLOOKUP(H96,Presupuesto!$B$11:$C$565,2,0)</f>
        <v>BECAS DE EQUIDAD</v>
      </c>
      <c r="J96" s="91" t="str">
        <f t="shared" si="5"/>
        <v>Posgrado</v>
      </c>
      <c r="K96" s="91" t="s">
        <v>403</v>
      </c>
      <c r="L96" s="91"/>
    </row>
    <row r="97" spans="3:12">
      <c r="C97" s="134"/>
      <c r="D97" s="151"/>
      <c r="E97" s="116"/>
      <c r="F97" s="90">
        <f t="shared" si="4"/>
        <v>0</v>
      </c>
      <c r="G97" s="154"/>
      <c r="H97" s="135" t="s">
        <v>1090</v>
      </c>
      <c r="I97" s="123" t="str">
        <f>VLOOKUP(H97,Presupuesto!$B$11:$C$565,2,0)</f>
        <v>PREMIOS AL INVESTIGADOR</v>
      </c>
      <c r="J97" s="91" t="str">
        <f t="shared" si="5"/>
        <v>Posgrado</v>
      </c>
      <c r="K97" s="91" t="s">
        <v>403</v>
      </c>
      <c r="L97" s="91"/>
    </row>
    <row r="98" spans="3:12">
      <c r="C98" s="134"/>
      <c r="D98" s="151"/>
      <c r="E98" s="116"/>
      <c r="F98" s="90">
        <f t="shared" si="4"/>
        <v>0</v>
      </c>
      <c r="G98" s="154"/>
      <c r="H98" s="135" t="s">
        <v>1092</v>
      </c>
      <c r="I98" s="123" t="str">
        <f>VLOOKUP(H98,Presupuesto!$B$11:$C$565,2,0)</f>
        <v>BECAS DE INV. PARA ESTUDIANTES DE POSTGRADO</v>
      </c>
      <c r="J98" s="91" t="str">
        <f t="shared" si="5"/>
        <v>Posgrado</v>
      </c>
      <c r="K98" s="91" t="s">
        <v>403</v>
      </c>
      <c r="L98" s="91"/>
    </row>
    <row r="99" spans="3:12">
      <c r="C99" s="134"/>
      <c r="D99" s="151"/>
      <c r="E99" s="116"/>
      <c r="F99" s="90">
        <f t="shared" si="4"/>
        <v>0</v>
      </c>
      <c r="G99" s="154"/>
      <c r="H99" s="135" t="s">
        <v>1094</v>
      </c>
      <c r="I99" s="123" t="str">
        <f>VLOOKUP(H99,Presupuesto!$B$11:$C$565,2,0)</f>
        <v>Becas Especiales de Investigación</v>
      </c>
      <c r="J99" s="91" t="str">
        <f t="shared" si="5"/>
        <v>Posgrado</v>
      </c>
      <c r="K99" s="91" t="s">
        <v>403</v>
      </c>
      <c r="L99" s="91"/>
    </row>
    <row r="100" spans="3:12" ht="15.75" thickBot="1">
      <c r="C100" s="140"/>
      <c r="D100" s="209"/>
      <c r="E100" s="96"/>
      <c r="F100" s="98">
        <f t="shared" si="4"/>
        <v>0</v>
      </c>
      <c r="G100" s="155"/>
      <c r="H100" s="141"/>
      <c r="I100" s="125" t="e">
        <f>VLOOKUP(H100,Presupuesto!$B$11:$C$565,2,0)</f>
        <v>#N/A</v>
      </c>
      <c r="J100" s="99" t="str">
        <f t="shared" si="5"/>
        <v>Posgrado</v>
      </c>
      <c r="K100" s="117" t="s">
        <v>385</v>
      </c>
      <c r="L100" s="117"/>
    </row>
    <row r="102" spans="3:12" ht="15.75" thickBot="1"/>
    <row r="103" spans="3:12" ht="15.75" thickBot="1">
      <c r="C103" s="150" t="s">
        <v>53</v>
      </c>
      <c r="D103" s="280">
        <f>SUM(F110:F131)</f>
        <v>0</v>
      </c>
      <c r="F103" s="69"/>
      <c r="G103" s="73"/>
      <c r="H103" s="69"/>
      <c r="I103" s="69"/>
    </row>
    <row r="104" spans="3:12">
      <c r="C104" s="69"/>
      <c r="D104" s="31"/>
      <c r="E104" s="86"/>
      <c r="F104" s="86"/>
      <c r="G104" s="86"/>
      <c r="H104" s="70"/>
      <c r="I104" s="70"/>
      <c r="J104" s="70"/>
      <c r="K104" s="105"/>
    </row>
    <row r="105" spans="3:12">
      <c r="C105" s="69"/>
      <c r="D105" s="31"/>
      <c r="E105" s="86"/>
      <c r="F105" s="86"/>
      <c r="G105" s="86"/>
      <c r="H105" s="70"/>
      <c r="I105" s="70"/>
      <c r="J105" s="70"/>
      <c r="K105" s="105"/>
    </row>
    <row r="106" spans="3:12" ht="15.75">
      <c r="C106" s="195" t="s">
        <v>383</v>
      </c>
      <c r="D106" s="279"/>
      <c r="E106" s="86"/>
      <c r="F106" s="86"/>
      <c r="G106" s="86"/>
      <c r="H106" s="70"/>
      <c r="I106" s="70"/>
      <c r="J106" s="70"/>
      <c r="K106" s="105"/>
    </row>
    <row r="107" spans="3:12" ht="18.75">
      <c r="C107" s="197" t="e">
        <f>IFERROR(VLOOKUP(D106,#REF!,2,FALSE),IFERROR(VLOOKUP(D106,'2. Investigación Científica'!$E:$F,2,FALSE),IFERROR(VLOOKUP(D106,#REF!,2,FALSE),IFERROR(VLOOKUP(D106,#REF!,2,FALSE),IFERROR(VLOOKUP(D106,#REF!,2,FALSE),IFERROR(VLOOKUP(D106,'11. Gestion Administrativa'!$E:$F,2,FALSE),IFERROR(VLOOKUP(D106,#REF!,2,FALSE),IFERROR(VLOOKUP(D106,#REF!,2,FALSE),IFERROR(VLOOKUP(D106,#REF!,2,FALSE),IFERROR(VLOOKUP(D106,#REF!,2,FALSE),IFERROR(VLOOKUP(D106,#REF!,2,FALSE),IFERROR(VLOOKUP(D106,#REF!,2,FALSE),IFERROR(VLOOKUP(D106,#REF!,2,FALSE),IFERROR(VLOOKUP(D106,#REF!,2,FALSE),IFERROR(VLOOKUP(D106,#REF!,2,FALSE),IFERROR(VLOOKUP(D106,#REF!,2,FALSE),VLOOKUP(D106,#REF!,2,0)))))))))))))))))</f>
        <v>#REF!</v>
      </c>
      <c r="D107" s="31"/>
      <c r="E107" s="86"/>
      <c r="F107" s="86"/>
      <c r="G107" s="86"/>
      <c r="H107" s="70"/>
      <c r="I107" s="70"/>
      <c r="J107" s="70"/>
      <c r="K107" s="105"/>
    </row>
    <row r="108" spans="3:12" ht="15.75" thickBot="1">
      <c r="F108" s="86"/>
      <c r="G108" s="70"/>
      <c r="H108" s="70"/>
      <c r="I108" s="70"/>
    </row>
    <row r="109" spans="3:12" ht="30.75" thickBot="1">
      <c r="C109" s="122" t="s">
        <v>44</v>
      </c>
      <c r="D109" s="127" t="s">
        <v>55</v>
      </c>
      <c r="E109" s="129" t="s">
        <v>57</v>
      </c>
      <c r="F109" s="128" t="s">
        <v>27</v>
      </c>
      <c r="G109" s="126" t="s">
        <v>122</v>
      </c>
      <c r="H109" s="129" t="s">
        <v>46</v>
      </c>
      <c r="I109" s="126" t="s">
        <v>123</v>
      </c>
      <c r="J109" s="126" t="s">
        <v>401</v>
      </c>
      <c r="K109" s="126" t="s">
        <v>402</v>
      </c>
      <c r="L109" s="126" t="s">
        <v>456</v>
      </c>
    </row>
    <row r="110" spans="3:12">
      <c r="C110" s="134"/>
      <c r="D110" s="151"/>
      <c r="E110" s="108"/>
      <c r="F110" s="90">
        <f t="shared" ref="F110:F131" si="6">D110*E110</f>
        <v>0</v>
      </c>
      <c r="G110" s="154"/>
      <c r="H110" s="135" t="s">
        <v>1054</v>
      </c>
      <c r="I110" s="123" t="str">
        <f>VLOOKUP(H110,Presupuesto!$B$11:$C$565,2,0)</f>
        <v>BECAS</v>
      </c>
      <c r="J110" s="205" t="s">
        <v>1359</v>
      </c>
      <c r="K110" s="91" t="s">
        <v>385</v>
      </c>
      <c r="L110" s="91"/>
    </row>
    <row r="111" spans="3:12">
      <c r="C111" s="134"/>
      <c r="D111" s="151"/>
      <c r="E111" s="116"/>
      <c r="F111" s="90">
        <f t="shared" si="6"/>
        <v>0</v>
      </c>
      <c r="G111" s="154"/>
      <c r="H111" s="135" t="s">
        <v>1056</v>
      </c>
      <c r="I111" s="123" t="str">
        <f>VLOOKUP(H111,Presupuesto!$B$11:$C$565,2,0)</f>
        <v>BECAS ESTUDIANTES DE PREGRADO (PLAN REFORMA)</v>
      </c>
      <c r="J111" s="91" t="str">
        <f>$J$110</f>
        <v>Posgrado</v>
      </c>
      <c r="K111" s="91" t="s">
        <v>403</v>
      </c>
      <c r="L111" s="91"/>
    </row>
    <row r="112" spans="3:12">
      <c r="C112" s="134"/>
      <c r="D112" s="151"/>
      <c r="E112" s="116"/>
      <c r="F112" s="90">
        <f t="shared" si="6"/>
        <v>0</v>
      </c>
      <c r="G112" s="154"/>
      <c r="H112" s="135" t="s">
        <v>1058</v>
      </c>
      <c r="I112" s="123" t="str">
        <f>VLOOKUP(H112,Presupuesto!$B$11:$C$565,2,0)</f>
        <v>BECAS CONVENIO MINISTERIO SALUD -IHSS-UNAH</v>
      </c>
      <c r="J112" s="91" t="str">
        <f t="shared" ref="J112:J131" si="7">$J$110</f>
        <v>Posgrado</v>
      </c>
      <c r="K112" s="91" t="s">
        <v>403</v>
      </c>
      <c r="L112" s="91"/>
    </row>
    <row r="113" spans="3:12">
      <c r="C113" s="134"/>
      <c r="D113" s="151"/>
      <c r="E113" s="116"/>
      <c r="F113" s="90">
        <f t="shared" si="6"/>
        <v>0</v>
      </c>
      <c r="G113" s="154"/>
      <c r="H113" s="135" t="s">
        <v>1060</v>
      </c>
      <c r="I113" s="123" t="str">
        <f>VLOOKUP(H113,Presupuesto!$B$11:$C$565,2,0)</f>
        <v>BECAS DE ACTUALIZACION Y CAPACITACION DOCENTE</v>
      </c>
      <c r="J113" s="91" t="str">
        <f t="shared" si="7"/>
        <v>Posgrado</v>
      </c>
      <c r="K113" s="91" t="s">
        <v>403</v>
      </c>
      <c r="L113" s="91"/>
    </row>
    <row r="114" spans="3:12">
      <c r="C114" s="134"/>
      <c r="D114" s="151"/>
      <c r="E114" s="116"/>
      <c r="F114" s="90">
        <f t="shared" si="6"/>
        <v>0</v>
      </c>
      <c r="G114" s="154"/>
      <c r="H114" s="135" t="s">
        <v>1062</v>
      </c>
      <c r="I114" s="123" t="str">
        <f>VLOOKUP(H114,Presupuesto!$B$11:$C$565,2,0)</f>
        <v>BECAS EXCELENCIA ACADEMICA</v>
      </c>
      <c r="J114" s="91" t="str">
        <f t="shared" si="7"/>
        <v>Posgrado</v>
      </c>
      <c r="K114" s="91" t="s">
        <v>403</v>
      </c>
      <c r="L114" s="91"/>
    </row>
    <row r="115" spans="3:12">
      <c r="C115" s="134"/>
      <c r="D115" s="151"/>
      <c r="E115" s="116"/>
      <c r="F115" s="90">
        <f t="shared" si="6"/>
        <v>0</v>
      </c>
      <c r="G115" s="154"/>
      <c r="H115" s="135" t="s">
        <v>1064</v>
      </c>
      <c r="I115" s="123" t="str">
        <f>VLOOKUP(H115,Presupuesto!$B$11:$C$565,2,0)</f>
        <v>BECAS PARA HIJOS DE LOS TRABAJADORES</v>
      </c>
      <c r="J115" s="91" t="str">
        <f t="shared" si="7"/>
        <v>Posgrado</v>
      </c>
      <c r="K115" s="91" t="s">
        <v>392</v>
      </c>
      <c r="L115" s="91"/>
    </row>
    <row r="116" spans="3:12">
      <c r="C116" s="134"/>
      <c r="D116" s="151"/>
      <c r="E116" s="116"/>
      <c r="F116" s="90">
        <f t="shared" si="6"/>
        <v>0</v>
      </c>
      <c r="G116" s="154"/>
      <c r="H116" s="135" t="s">
        <v>1066</v>
      </c>
      <c r="I116" s="123" t="str">
        <f>VLOOKUP(H116,Presupuesto!$B$11:$C$565,2,0)</f>
        <v>BECAS POST GRADO ECONOMIA</v>
      </c>
      <c r="J116" s="91" t="str">
        <f t="shared" si="7"/>
        <v>Posgrado</v>
      </c>
      <c r="K116" s="91" t="s">
        <v>403</v>
      </c>
      <c r="L116" s="91"/>
    </row>
    <row r="117" spans="3:12">
      <c r="C117" s="134"/>
      <c r="D117" s="151"/>
      <c r="E117" s="116"/>
      <c r="F117" s="90">
        <f t="shared" si="6"/>
        <v>0</v>
      </c>
      <c r="G117" s="154"/>
      <c r="H117" s="135" t="s">
        <v>1068</v>
      </c>
      <c r="I117" s="123" t="str">
        <f>VLOOKUP(H117,Presupuesto!$B$11:$C$565,2,0)</f>
        <v>BECAS POST-GRADO DE TRABAJO SOCIAL</v>
      </c>
      <c r="J117" s="91" t="str">
        <f t="shared" si="7"/>
        <v>Posgrado</v>
      </c>
      <c r="K117" s="91" t="s">
        <v>403</v>
      </c>
      <c r="L117" s="91"/>
    </row>
    <row r="118" spans="3:12">
      <c r="C118" s="134"/>
      <c r="D118" s="151"/>
      <c r="E118" s="116"/>
      <c r="F118" s="90">
        <f t="shared" si="6"/>
        <v>0</v>
      </c>
      <c r="G118" s="154"/>
      <c r="H118" s="135" t="s">
        <v>1070</v>
      </c>
      <c r="I118" s="123" t="str">
        <f>VLOOKUP(H118,Presupuesto!$B$11:$C$565,2,0)</f>
        <v>BECAS PROFESIONALIZANTES DOCENTE (PLAN DE REFORMA)</v>
      </c>
      <c r="J118" s="91" t="str">
        <f t="shared" si="7"/>
        <v>Posgrado</v>
      </c>
      <c r="K118" s="91" t="s">
        <v>403</v>
      </c>
      <c r="L118" s="91"/>
    </row>
    <row r="119" spans="3:12">
      <c r="C119" s="134"/>
      <c r="D119" s="151"/>
      <c r="E119" s="116"/>
      <c r="F119" s="90">
        <f t="shared" si="6"/>
        <v>0</v>
      </c>
      <c r="G119" s="154"/>
      <c r="H119" s="135" t="s">
        <v>1072</v>
      </c>
      <c r="I119" s="123" t="str">
        <f>VLOOKUP(H119,Presupuesto!$B$11:$C$565,2,0)</f>
        <v>PRESTAMOS A ESTUDIANTES</v>
      </c>
      <c r="J119" s="91" t="str">
        <f t="shared" si="7"/>
        <v>Posgrado</v>
      </c>
      <c r="K119" s="91" t="s">
        <v>403</v>
      </c>
      <c r="L119" s="91"/>
    </row>
    <row r="120" spans="3:12">
      <c r="C120" s="134"/>
      <c r="D120" s="151"/>
      <c r="E120" s="116"/>
      <c r="F120" s="90">
        <f t="shared" si="6"/>
        <v>0</v>
      </c>
      <c r="G120" s="154"/>
      <c r="H120" s="135" t="s">
        <v>1074</v>
      </c>
      <c r="I120" s="123" t="str">
        <f>VLOOKUP(H120,Presupuesto!$B$11:$C$565,2,0)</f>
        <v>BECAS TALLERES EMPLEADOS A ESTUDIANTES</v>
      </c>
      <c r="J120" s="91" t="str">
        <f t="shared" si="7"/>
        <v>Posgrado</v>
      </c>
      <c r="K120" s="91" t="s">
        <v>403</v>
      </c>
      <c r="L120" s="91"/>
    </row>
    <row r="121" spans="3:12">
      <c r="C121" s="134"/>
      <c r="D121" s="151"/>
      <c r="E121" s="116"/>
      <c r="F121" s="90">
        <f t="shared" si="6"/>
        <v>0</v>
      </c>
      <c r="G121" s="154"/>
      <c r="H121" s="135" t="s">
        <v>1076</v>
      </c>
      <c r="I121" s="123" t="str">
        <f>VLOOKUP(H121,Presupuesto!$B$11:$C$565,2,0)</f>
        <v>BECAS EXTERNAS DE INVESTIGACION</v>
      </c>
      <c r="J121" s="91" t="str">
        <f t="shared" si="7"/>
        <v>Posgrado</v>
      </c>
      <c r="K121" s="91" t="s">
        <v>403</v>
      </c>
      <c r="L121" s="91"/>
    </row>
    <row r="122" spans="3:12">
      <c r="C122" s="134"/>
      <c r="D122" s="151"/>
      <c r="E122" s="116"/>
      <c r="F122" s="90">
        <f t="shared" si="6"/>
        <v>0</v>
      </c>
      <c r="G122" s="154"/>
      <c r="H122" s="135" t="s">
        <v>1078</v>
      </c>
      <c r="I122" s="123" t="str">
        <f>VLOOKUP(H122,Presupuesto!$B$11:$C$565,2,0)</f>
        <v>BECAS SUSTANTIVAS DE INVESTIGACIÓN</v>
      </c>
      <c r="J122" s="91" t="str">
        <f t="shared" si="7"/>
        <v>Posgrado</v>
      </c>
      <c r="K122" s="91" t="s">
        <v>403</v>
      </c>
      <c r="L122" s="91"/>
    </row>
    <row r="123" spans="3:12">
      <c r="C123" s="134"/>
      <c r="D123" s="151"/>
      <c r="E123" s="116"/>
      <c r="F123" s="90">
        <f t="shared" si="6"/>
        <v>0</v>
      </c>
      <c r="G123" s="154"/>
      <c r="H123" s="135" t="s">
        <v>1080</v>
      </c>
      <c r="I123" s="123" t="str">
        <f>VLOOKUP(H123,Presupuesto!$B$11:$C$565,2,0)</f>
        <v>BECAS DE INVEST, PARA ESTUD. DE PREGRADO</v>
      </c>
      <c r="J123" s="91" t="str">
        <f t="shared" si="7"/>
        <v>Posgrado</v>
      </c>
      <c r="K123" s="91" t="s">
        <v>403</v>
      </c>
      <c r="L123" s="91"/>
    </row>
    <row r="124" spans="3:12">
      <c r="C124" s="134"/>
      <c r="D124" s="151"/>
      <c r="E124" s="116"/>
      <c r="F124" s="90">
        <f t="shared" si="6"/>
        <v>0</v>
      </c>
      <c r="G124" s="154"/>
      <c r="H124" s="135" t="s">
        <v>1082</v>
      </c>
      <c r="I124" s="123" t="str">
        <f>VLOOKUP(H124,Presupuesto!$B$11:$C$565,2,0)</f>
        <v>BECAS DE INVEST. PARA DOC.DE POST-GRADO</v>
      </c>
      <c r="J124" s="91" t="str">
        <f t="shared" si="7"/>
        <v>Posgrado</v>
      </c>
      <c r="K124" s="91" t="s">
        <v>403</v>
      </c>
      <c r="L124" s="91"/>
    </row>
    <row r="125" spans="3:12">
      <c r="C125" s="134"/>
      <c r="D125" s="151"/>
      <c r="E125" s="116"/>
      <c r="F125" s="90">
        <f t="shared" si="6"/>
        <v>0</v>
      </c>
      <c r="G125" s="154"/>
      <c r="H125" s="135" t="s">
        <v>1084</v>
      </c>
      <c r="I125" s="123" t="str">
        <f>VLOOKUP(H125,Presupuesto!$B$11:$C$565,2,0)</f>
        <v>BECAS BÁSICAS DE INVESTIGACIÓN</v>
      </c>
      <c r="J125" s="91" t="str">
        <f t="shared" si="7"/>
        <v>Posgrado</v>
      </c>
      <c r="K125" s="91" t="s">
        <v>403</v>
      </c>
      <c r="L125" s="91"/>
    </row>
    <row r="126" spans="3:12">
      <c r="C126" s="134"/>
      <c r="D126" s="151"/>
      <c r="E126" s="116"/>
      <c r="F126" s="90">
        <f t="shared" si="6"/>
        <v>0</v>
      </c>
      <c r="G126" s="154"/>
      <c r="H126" s="135" t="s">
        <v>1086</v>
      </c>
      <c r="I126" s="123" t="str">
        <f>VLOOKUP(H126,Presupuesto!$B$11:$C$565,2,0)</f>
        <v>BECAS RELEVO GENERACIONAL</v>
      </c>
      <c r="J126" s="91" t="str">
        <f t="shared" si="7"/>
        <v>Posgrado</v>
      </c>
      <c r="K126" s="91" t="s">
        <v>403</v>
      </c>
      <c r="L126" s="91"/>
    </row>
    <row r="127" spans="3:12">
      <c r="C127" s="134"/>
      <c r="D127" s="151"/>
      <c r="E127" s="116"/>
      <c r="F127" s="90">
        <f t="shared" si="6"/>
        <v>0</v>
      </c>
      <c r="G127" s="154"/>
      <c r="H127" s="135" t="s">
        <v>1088</v>
      </c>
      <c r="I127" s="123" t="str">
        <f>VLOOKUP(H127,Presupuesto!$B$11:$C$565,2,0)</f>
        <v>BECAS DE EQUIDAD</v>
      </c>
      <c r="J127" s="91" t="str">
        <f t="shared" si="7"/>
        <v>Posgrado</v>
      </c>
      <c r="K127" s="91" t="s">
        <v>403</v>
      </c>
      <c r="L127" s="91"/>
    </row>
    <row r="128" spans="3:12">
      <c r="C128" s="134"/>
      <c r="D128" s="151"/>
      <c r="E128" s="116"/>
      <c r="F128" s="90">
        <f t="shared" si="6"/>
        <v>0</v>
      </c>
      <c r="G128" s="154"/>
      <c r="H128" s="135" t="s">
        <v>1090</v>
      </c>
      <c r="I128" s="123" t="str">
        <f>VLOOKUP(H128,Presupuesto!$B$11:$C$565,2,0)</f>
        <v>PREMIOS AL INVESTIGADOR</v>
      </c>
      <c r="J128" s="91" t="str">
        <f t="shared" si="7"/>
        <v>Posgrado</v>
      </c>
      <c r="K128" s="91" t="s">
        <v>403</v>
      </c>
      <c r="L128" s="91"/>
    </row>
    <row r="129" spans="3:12">
      <c r="C129" s="134"/>
      <c r="D129" s="151"/>
      <c r="E129" s="116"/>
      <c r="F129" s="90">
        <f t="shared" si="6"/>
        <v>0</v>
      </c>
      <c r="G129" s="154"/>
      <c r="H129" s="135" t="s">
        <v>1092</v>
      </c>
      <c r="I129" s="123" t="str">
        <f>VLOOKUP(H129,Presupuesto!$B$11:$C$565,2,0)</f>
        <v>BECAS DE INV. PARA ESTUDIANTES DE POSTGRADO</v>
      </c>
      <c r="J129" s="91" t="str">
        <f t="shared" si="7"/>
        <v>Posgrado</v>
      </c>
      <c r="K129" s="91" t="s">
        <v>403</v>
      </c>
      <c r="L129" s="91"/>
    </row>
    <row r="130" spans="3:12">
      <c r="C130" s="134"/>
      <c r="D130" s="151"/>
      <c r="E130" s="116"/>
      <c r="F130" s="90">
        <f t="shared" si="6"/>
        <v>0</v>
      </c>
      <c r="G130" s="154"/>
      <c r="H130" s="135" t="s">
        <v>1094</v>
      </c>
      <c r="I130" s="123" t="str">
        <f>VLOOKUP(H130,Presupuesto!$B$11:$C$565,2,0)</f>
        <v>Becas Especiales de Investigación</v>
      </c>
      <c r="J130" s="91" t="str">
        <f t="shared" si="7"/>
        <v>Posgrado</v>
      </c>
      <c r="K130" s="91" t="s">
        <v>403</v>
      </c>
      <c r="L130" s="91"/>
    </row>
    <row r="131" spans="3:12" ht="15.75" thickBot="1">
      <c r="C131" s="140"/>
      <c r="D131" s="209"/>
      <c r="E131" s="96"/>
      <c r="F131" s="98">
        <f t="shared" si="6"/>
        <v>0</v>
      </c>
      <c r="G131" s="155"/>
      <c r="H131" s="141"/>
      <c r="I131" s="125" t="e">
        <f>VLOOKUP(H131,Presupuesto!$B$11:$C$565,2,0)</f>
        <v>#N/A</v>
      </c>
      <c r="J131" s="99" t="str">
        <f t="shared" si="7"/>
        <v>Posgrado</v>
      </c>
      <c r="K131" s="117" t="s">
        <v>385</v>
      </c>
      <c r="L131" s="117"/>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sheetPr>
    <tabColor rgb="FF92D050"/>
  </sheetPr>
  <dimension ref="A1:UI187"/>
  <sheetViews>
    <sheetView showGridLines="0" topLeftCell="B4" zoomScale="86" zoomScaleNormal="86" zoomScaleSheetLayoutView="80" workbookViewId="0">
      <selection activeCell="E25" sqref="E25"/>
    </sheetView>
  </sheetViews>
  <sheetFormatPr baseColWidth="10" defaultColWidth="11.5703125" defaultRowHeight="15"/>
  <cols>
    <col min="1" max="1" width="3" style="79" customWidth="1"/>
    <col min="2" max="2" width="7.85546875" style="79" customWidth="1"/>
    <col min="3" max="3" width="51.7109375" style="79" customWidth="1"/>
    <col min="4" max="4" width="26.85546875" style="329" bestFit="1" customWidth="1"/>
    <col min="5" max="5" width="36.7109375" style="79" bestFit="1" customWidth="1"/>
    <col min="6" max="6" width="21.85546875" style="79" customWidth="1"/>
    <col min="7" max="7" width="16.5703125" style="71" customWidth="1"/>
    <col min="8" max="8" width="24.140625" style="79" bestFit="1" customWidth="1"/>
    <col min="9" max="9" width="36" style="79" bestFit="1" customWidth="1"/>
    <col min="10" max="10" width="28.140625" style="79" bestFit="1" customWidth="1"/>
    <col min="11" max="11" width="19.85546875" style="79" bestFit="1" customWidth="1"/>
    <col min="12" max="12" width="12.7109375" style="79" bestFit="1" customWidth="1"/>
    <col min="13" max="16384" width="11.5703125" style="79"/>
  </cols>
  <sheetData>
    <row r="1" spans="1:555" ht="26.25" hidden="1">
      <c r="A1" s="180" t="s">
        <v>242</v>
      </c>
      <c r="B1" s="183" t="s">
        <v>243</v>
      </c>
      <c r="C1" s="174" t="s">
        <v>244</v>
      </c>
      <c r="D1" s="346"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5" t="s">
        <v>1330</v>
      </c>
      <c r="B2" s="115" t="s">
        <v>1332</v>
      </c>
      <c r="C2" s="115" t="s">
        <v>462</v>
      </c>
      <c r="D2" s="344" t="s">
        <v>1331</v>
      </c>
      <c r="E2" s="115" t="s">
        <v>1333</v>
      </c>
      <c r="F2" s="115" t="s">
        <v>463</v>
      </c>
      <c r="G2" s="153" t="s">
        <v>1334</v>
      </c>
      <c r="H2" s="115" t="s">
        <v>1335</v>
      </c>
      <c r="I2" s="115" t="s">
        <v>1336</v>
      </c>
      <c r="J2" s="115" t="s">
        <v>1359</v>
      </c>
      <c r="K2" s="115" t="s">
        <v>1337</v>
      </c>
      <c r="L2" s="115" t="s">
        <v>1338</v>
      </c>
      <c r="M2" s="115" t="s">
        <v>1339</v>
      </c>
      <c r="N2" s="115" t="s">
        <v>1340</v>
      </c>
      <c r="O2" s="115" t="s">
        <v>1341</v>
      </c>
      <c r="P2" s="115" t="s">
        <v>1365</v>
      </c>
      <c r="Q2" s="115" t="s">
        <v>1383</v>
      </c>
      <c r="R2" s="338" t="str">
        <f>+Presupuesto!D11</f>
        <v>Recurrente</v>
      </c>
      <c r="S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333" t="s">
        <v>411</v>
      </c>
      <c r="AI2" s="333" t="s">
        <v>412</v>
      </c>
      <c r="AJ2" s="333" t="s">
        <v>413</v>
      </c>
      <c r="AK2" s="333" t="s">
        <v>414</v>
      </c>
      <c r="AL2" s="333" t="s">
        <v>415</v>
      </c>
      <c r="AM2" s="333" t="s">
        <v>418</v>
      </c>
      <c r="AN2" s="333" t="s">
        <v>416</v>
      </c>
      <c r="AO2" s="333" t="s">
        <v>417</v>
      </c>
      <c r="AP2" s="333" t="s">
        <v>419</v>
      </c>
      <c r="AQ2" s="333" t="s">
        <v>420</v>
      </c>
      <c r="AR2" s="333" t="s">
        <v>421</v>
      </c>
      <c r="AS2" s="333" t="s">
        <v>422</v>
      </c>
      <c r="AT2" s="333" t="s">
        <v>423</v>
      </c>
      <c r="AU2" s="333" t="s">
        <v>424</v>
      </c>
      <c r="AV2" s="333" t="s">
        <v>425</v>
      </c>
      <c r="AW2" s="333" t="s">
        <v>426</v>
      </c>
      <c r="AX2" s="333" t="s">
        <v>427</v>
      </c>
      <c r="AY2" s="333" t="s">
        <v>428</v>
      </c>
      <c r="AZ2" s="333" t="s">
        <v>429</v>
      </c>
      <c r="BA2" s="333" t="s">
        <v>430</v>
      </c>
      <c r="BB2" s="333" t="s">
        <v>431</v>
      </c>
      <c r="BC2" s="333" t="s">
        <v>432</v>
      </c>
      <c r="BD2" s="333" t="s">
        <v>433</v>
      </c>
      <c r="BE2" s="333" t="s">
        <v>434</v>
      </c>
      <c r="BF2" s="333" t="s">
        <v>435</v>
      </c>
      <c r="BG2" s="333" t="s">
        <v>436</v>
      </c>
      <c r="BH2" s="333" t="s">
        <v>437</v>
      </c>
      <c r="BI2" s="333" t="s">
        <v>438</v>
      </c>
      <c r="BJ2" s="333" t="s">
        <v>439</v>
      </c>
      <c r="BK2" s="333" t="s">
        <v>440</v>
      </c>
      <c r="BL2" s="333" t="s">
        <v>441</v>
      </c>
      <c r="BM2" s="333" t="s">
        <v>442</v>
      </c>
      <c r="BN2" s="333" t="s">
        <v>443</v>
      </c>
      <c r="BO2" s="333" t="s">
        <v>444</v>
      </c>
      <c r="BP2" s="333" t="s">
        <v>445</v>
      </c>
      <c r="BQ2" s="333" t="s">
        <v>446</v>
      </c>
      <c r="BR2" s="333" t="s">
        <v>447</v>
      </c>
      <c r="BS2" s="333" t="s">
        <v>448</v>
      </c>
      <c r="BT2" s="333" t="s">
        <v>449</v>
      </c>
      <c r="BU2" s="333" t="s">
        <v>450</v>
      </c>
    </row>
    <row r="3" spans="1:555" hidden="1">
      <c r="AH3" s="334">
        <v>2500</v>
      </c>
      <c r="AI3" s="334">
        <v>1900</v>
      </c>
      <c r="AJ3" s="334">
        <v>1650</v>
      </c>
      <c r="AK3" s="334">
        <v>1580</v>
      </c>
      <c r="AL3" s="334">
        <v>2250</v>
      </c>
      <c r="AM3" s="334">
        <v>1650</v>
      </c>
      <c r="AN3" s="334">
        <v>1400</v>
      </c>
      <c r="AO3" s="335">
        <v>1340</v>
      </c>
      <c r="AP3" s="335">
        <v>2000</v>
      </c>
      <c r="AQ3" s="335">
        <v>1400</v>
      </c>
      <c r="AR3" s="335">
        <v>1150</v>
      </c>
      <c r="AS3" s="335">
        <v>1100</v>
      </c>
      <c r="AT3" s="335">
        <v>1750</v>
      </c>
      <c r="AU3" s="335">
        <v>1150</v>
      </c>
      <c r="AV3" s="335">
        <v>900</v>
      </c>
      <c r="AW3" s="335">
        <v>860</v>
      </c>
      <c r="AX3" s="335">
        <v>1200</v>
      </c>
      <c r="AY3" s="336">
        <v>900</v>
      </c>
      <c r="AZ3" s="336">
        <v>650</v>
      </c>
      <c r="BA3" s="336">
        <v>620</v>
      </c>
      <c r="BB3" s="334">
        <f>+'Cuadro Resumen'!C213</f>
        <v>5605.2314999999999</v>
      </c>
      <c r="BC3" s="334">
        <f>+'Cuadro Resumen'!D213</f>
        <v>5165.6055000000006</v>
      </c>
      <c r="BD3" s="334">
        <f>+'Cuadro Resumen'!E213</f>
        <v>6594.39</v>
      </c>
      <c r="BE3" s="334">
        <f>+'Cuadro Resumen'!F213</f>
        <v>6154.7640000000001</v>
      </c>
      <c r="BF3" s="334">
        <f>+'Cuadro Resumen'!C214</f>
        <v>4945.7925000000005</v>
      </c>
      <c r="BG3" s="334">
        <f>+'Cuadro Resumen'!D214</f>
        <v>4506.1665000000003</v>
      </c>
      <c r="BH3" s="334">
        <f>+'Cuadro Resumen'!E214</f>
        <v>5934.951</v>
      </c>
      <c r="BI3" s="334">
        <f>+'Cuadro Resumen'!F214</f>
        <v>5495.3249999999998</v>
      </c>
      <c r="BJ3" s="335">
        <f>+'Cuadro Resumen'!C215</f>
        <v>4286.3535000000002</v>
      </c>
      <c r="BK3" s="335">
        <f>+'Cuadro Resumen'!D215</f>
        <v>3956.634</v>
      </c>
      <c r="BL3" s="335">
        <f>+'Cuadro Resumen'!E215</f>
        <v>5275.5120000000006</v>
      </c>
      <c r="BM3" s="335">
        <f>+'Cuadro Resumen'!F215</f>
        <v>4835.8860000000004</v>
      </c>
      <c r="BN3" s="335">
        <f>+'Cuadro Resumen'!C216</f>
        <v>3626.9145000000003</v>
      </c>
      <c r="BO3" s="335">
        <f>+'Cuadro Resumen'!D216</f>
        <v>3297.1950000000002</v>
      </c>
      <c r="BP3" s="335">
        <f>+'Cuadro Resumen'!E216</f>
        <v>4616.0730000000003</v>
      </c>
      <c r="BQ3" s="335">
        <f>+'Cuadro Resumen'!F216</f>
        <v>4286.3535000000002</v>
      </c>
      <c r="BR3" s="335">
        <f>+'Cuadro Resumen'!C217</f>
        <v>3187.2885000000001</v>
      </c>
      <c r="BS3" s="335">
        <f>+'Cuadro Resumen'!D217</f>
        <v>2967.4755</v>
      </c>
      <c r="BT3" s="335">
        <f>+'Cuadro Resumen'!E217</f>
        <v>4066.5405000000001</v>
      </c>
      <c r="BU3" s="335">
        <f>+'Cuadro Resumen'!F217</f>
        <v>3736.8210000000004</v>
      </c>
    </row>
    <row r="4" spans="1:555" ht="15.75" thickBot="1"/>
    <row r="5" spans="1:555" ht="27" thickBot="1">
      <c r="C5" s="80" t="s">
        <v>380</v>
      </c>
      <c r="D5" s="432">
        <f>SUMIF(C:C,$C$10,D:D)</f>
        <v>73000</v>
      </c>
    </row>
    <row r="6" spans="1:555">
      <c r="C6" s="100"/>
      <c r="D6" s="72"/>
      <c r="E6" s="100"/>
      <c r="F6" s="100"/>
      <c r="G6" s="72"/>
      <c r="H6" s="100"/>
      <c r="I6" s="100"/>
    </row>
    <row r="7" spans="1:555">
      <c r="C7" s="100"/>
      <c r="D7" s="72"/>
      <c r="E7" s="100"/>
      <c r="F7" s="100"/>
      <c r="G7" s="72"/>
      <c r="H7" s="100"/>
      <c r="I7" s="100"/>
    </row>
    <row r="8" spans="1:555">
      <c r="C8" s="100"/>
      <c r="D8" s="72"/>
      <c r="E8" s="100"/>
      <c r="F8" s="100"/>
      <c r="G8" s="72"/>
      <c r="H8" s="100"/>
      <c r="I8" s="100"/>
    </row>
    <row r="9" spans="1:555" ht="15.75" thickBot="1">
      <c r="C9" s="100"/>
      <c r="D9" s="72"/>
      <c r="E9" s="100"/>
      <c r="F9" s="100"/>
      <c r="G9" s="72"/>
      <c r="H9" s="100"/>
      <c r="I9" s="100"/>
    </row>
    <row r="10" spans="1:555" ht="15" customHeight="1" thickBot="1">
      <c r="C10" s="150" t="s">
        <v>53</v>
      </c>
      <c r="D10" s="433">
        <f>SUM(F17:F37)</f>
        <v>73000</v>
      </c>
      <c r="F10" s="69"/>
      <c r="G10" s="73"/>
      <c r="H10" s="69"/>
      <c r="I10" s="69"/>
    </row>
    <row r="11" spans="1:555" ht="14.45" customHeight="1">
      <c r="C11" s="69"/>
      <c r="D11" s="31"/>
      <c r="E11" s="86"/>
      <c r="F11" s="86"/>
      <c r="G11" s="86"/>
      <c r="H11" s="70"/>
      <c r="I11" s="70"/>
      <c r="J11" s="70"/>
      <c r="K11" s="105"/>
    </row>
    <row r="12" spans="1:555" ht="15.75">
      <c r="B12" s="86"/>
      <c r="C12" s="251" t="s">
        <v>383</v>
      </c>
      <c r="D12" s="329" t="s">
        <v>1547</v>
      </c>
      <c r="E12" s="86"/>
      <c r="F12" s="86"/>
      <c r="G12" s="86"/>
      <c r="H12" s="70"/>
      <c r="I12" s="70"/>
      <c r="J12" s="70"/>
      <c r="K12" s="105"/>
    </row>
    <row r="13" spans="1:555" ht="18.75">
      <c r="B13" s="86"/>
      <c r="C13" s="197" t="str">
        <f>IFERROR(VLOOKUP(D12,#REF!,2,FALSE),IFERROR(VLOOKUP(D12,'2. Investigación Científica'!$E:$F,2,FALSE),IFERROR(VLOOKUP(D12,#REF!,2,FALSE),IFERROR(VLOOKUP(D12,#REF!,2,FALSE),IFERROR(VLOOKUP(D12,#REF!,2,FALSE),IFERROR(VLOOKUP(D12,'11. Gestion Administrativa'!$E:$F,2,FALSE),IFERROR(VLOOKUP(D12,#REF!,2,FALSE),IFERROR(VLOOKUP(D12,#REF!,2,FALSE),IFERROR(VLOOKUP(D12,#REF!,2,FALSE),IFERROR(VLOOKUP(D12,#REF!,2,FALSE),IFERROR(VLOOKUP(D12,#REF!,2,FALSE),IFERROR(VLOOKUP(D12,#REF!,2,FALSE),IFERROR(VLOOKUP(D12,#REF!,2,FALSE),IFERROR(VLOOKUP(D12,#REF!,2,FALSE),IFERROR(VLOOKUP(D12,#REF!,2,FALSE),IFERROR(VLOOKUP(D12,#REF!,2,FALSE),VLOOKUP(D12,#REF!,2,0)))))))))))))))))</f>
        <v>a)Adquicion de puertas de vidrio para todas las unidades del IIJ bibliotecas y remodelacion de biblioteca Juridica</v>
      </c>
      <c r="D13" s="31"/>
      <c r="E13" s="86"/>
      <c r="F13" s="86"/>
      <c r="G13" s="86"/>
      <c r="H13" s="70"/>
      <c r="I13" s="70"/>
      <c r="J13" s="70"/>
      <c r="K13" s="105"/>
    </row>
    <row r="14" spans="1:555" ht="14.45" customHeight="1">
      <c r="B14" s="86"/>
      <c r="E14" s="86"/>
      <c r="F14" s="86"/>
      <c r="G14" s="86"/>
      <c r="H14" s="70"/>
      <c r="I14" s="70"/>
      <c r="J14" s="70"/>
      <c r="K14" s="105"/>
    </row>
    <row r="15" spans="1:555" ht="15" customHeight="1" thickBot="1">
      <c r="F15" s="86"/>
      <c r="G15" s="70"/>
      <c r="H15" s="70"/>
      <c r="I15" s="70"/>
    </row>
    <row r="16" spans="1:555" ht="30.75" thickBot="1">
      <c r="C16" s="122" t="s">
        <v>44</v>
      </c>
      <c r="D16" s="431" t="s">
        <v>55</v>
      </c>
      <c r="E16" s="129" t="s">
        <v>57</v>
      </c>
      <c r="F16" s="128" t="s">
        <v>27</v>
      </c>
      <c r="G16" s="126" t="s">
        <v>122</v>
      </c>
      <c r="H16" s="129" t="s">
        <v>46</v>
      </c>
      <c r="I16" s="126" t="s">
        <v>123</v>
      </c>
      <c r="J16" s="126" t="s">
        <v>401</v>
      </c>
      <c r="K16" s="126" t="s">
        <v>402</v>
      </c>
      <c r="L16" s="126" t="s">
        <v>112</v>
      </c>
    </row>
    <row r="17" spans="3:12">
      <c r="C17" s="429" t="s">
        <v>1527</v>
      </c>
      <c r="D17" s="151">
        <v>6</v>
      </c>
      <c r="E17" s="430">
        <v>8000</v>
      </c>
      <c r="F17" s="90">
        <f>D17*E17</f>
        <v>48000</v>
      </c>
      <c r="G17" s="154" t="s">
        <v>1381</v>
      </c>
      <c r="H17" s="135"/>
      <c r="I17" s="123" t="e">
        <f>VLOOKUP(H17,Presupuesto!$B$11:$C$565,2,0)</f>
        <v>#N/A</v>
      </c>
      <c r="J17" s="205" t="s">
        <v>1359</v>
      </c>
      <c r="K17" s="91" t="s">
        <v>385</v>
      </c>
      <c r="L17" s="91"/>
    </row>
    <row r="18" spans="3:12">
      <c r="C18" s="134" t="s">
        <v>1528</v>
      </c>
      <c r="D18" s="329">
        <v>1</v>
      </c>
      <c r="E18" s="116">
        <v>25000</v>
      </c>
      <c r="F18" s="90">
        <f>D18*E18</f>
        <v>25000</v>
      </c>
      <c r="G18" s="154" t="s">
        <v>1381</v>
      </c>
      <c r="H18" s="135"/>
      <c r="I18" s="123" t="e">
        <f>VLOOKUP(H18,Presupuesto!$B$11:$C$565,2,0)</f>
        <v>#N/A</v>
      </c>
      <c r="J18" s="91" t="str">
        <f>$J$17</f>
        <v>Posgrado</v>
      </c>
      <c r="K18" s="91" t="s">
        <v>403</v>
      </c>
      <c r="L18" s="91"/>
    </row>
    <row r="19" spans="3:12">
      <c r="C19" s="134"/>
      <c r="D19" s="151"/>
      <c r="E19" s="116"/>
      <c r="F19" s="90">
        <f t="shared" ref="F19:F37" si="0">D19*E19</f>
        <v>0</v>
      </c>
      <c r="G19" s="154"/>
      <c r="H19" s="135"/>
      <c r="I19" s="123" t="e">
        <f>VLOOKUP(H19,Presupuesto!$B$11:$C$565,2,0)</f>
        <v>#N/A</v>
      </c>
      <c r="J19" s="91" t="str">
        <f t="shared" ref="J19:J36" si="1">$J$17</f>
        <v>Posgrado</v>
      </c>
      <c r="K19" s="91" t="s">
        <v>403</v>
      </c>
      <c r="L19" s="91"/>
    </row>
    <row r="20" spans="3:12">
      <c r="C20" s="134"/>
      <c r="D20" s="151"/>
      <c r="E20" s="116"/>
      <c r="F20" s="90">
        <f t="shared" si="0"/>
        <v>0</v>
      </c>
      <c r="G20" s="154"/>
      <c r="H20" s="135"/>
      <c r="I20" s="123" t="e">
        <f>VLOOKUP(H20,Presupuesto!$B$11:$C$565,2,0)</f>
        <v>#N/A</v>
      </c>
      <c r="J20" s="91" t="str">
        <f t="shared" si="1"/>
        <v>Posgrado</v>
      </c>
      <c r="K20" s="91" t="s">
        <v>403</v>
      </c>
      <c r="L20" s="91"/>
    </row>
    <row r="21" spans="3:12">
      <c r="C21" s="134"/>
      <c r="D21" s="151"/>
      <c r="E21" s="116"/>
      <c r="F21" s="90">
        <f t="shared" si="0"/>
        <v>0</v>
      </c>
      <c r="G21" s="154"/>
      <c r="H21" s="135"/>
      <c r="I21" s="123" t="e">
        <f>VLOOKUP(H21,Presupuesto!$B$11:$C$565,2,0)</f>
        <v>#N/A</v>
      </c>
      <c r="J21" s="91" t="str">
        <f t="shared" si="1"/>
        <v>Posgrado</v>
      </c>
      <c r="K21" s="91" t="s">
        <v>403</v>
      </c>
      <c r="L21" s="91"/>
    </row>
    <row r="22" spans="3:12">
      <c r="C22" s="134"/>
      <c r="D22" s="151"/>
      <c r="E22" s="116"/>
      <c r="F22" s="90">
        <f t="shared" si="0"/>
        <v>0</v>
      </c>
      <c r="G22" s="154"/>
      <c r="H22" s="135"/>
      <c r="I22" s="123" t="e">
        <f>VLOOKUP(H22,Presupuesto!$B$11:$C$565,2,0)</f>
        <v>#N/A</v>
      </c>
      <c r="J22" s="91" t="str">
        <f t="shared" si="1"/>
        <v>Posgrado</v>
      </c>
      <c r="K22" s="91" t="s">
        <v>392</v>
      </c>
      <c r="L22" s="91"/>
    </row>
    <row r="23" spans="3:12">
      <c r="C23" s="134"/>
      <c r="D23" s="151"/>
      <c r="E23" s="116"/>
      <c r="F23" s="90">
        <f t="shared" si="0"/>
        <v>0</v>
      </c>
      <c r="G23" s="154"/>
      <c r="H23" s="135"/>
      <c r="I23" s="123" t="e">
        <f>VLOOKUP(H23,Presupuesto!$B$11:$C$565,2,0)</f>
        <v>#N/A</v>
      </c>
      <c r="J23" s="91" t="str">
        <f t="shared" si="1"/>
        <v>Posgrado</v>
      </c>
      <c r="K23" s="91" t="s">
        <v>403</v>
      </c>
      <c r="L23" s="91"/>
    </row>
    <row r="24" spans="3:12">
      <c r="C24" s="134"/>
      <c r="D24" s="151"/>
      <c r="E24" s="116"/>
      <c r="F24" s="90">
        <f t="shared" si="0"/>
        <v>0</v>
      </c>
      <c r="G24" s="154"/>
      <c r="H24" s="135"/>
      <c r="I24" s="123" t="e">
        <f>VLOOKUP(H24,Presupuesto!$B$11:$C$565,2,0)</f>
        <v>#N/A</v>
      </c>
      <c r="J24" s="91" t="str">
        <f t="shared" si="1"/>
        <v>Posgrado</v>
      </c>
      <c r="K24" s="91" t="s">
        <v>403</v>
      </c>
      <c r="L24" s="91"/>
    </row>
    <row r="25" spans="3:12">
      <c r="C25" s="134"/>
      <c r="D25" s="151"/>
      <c r="E25" s="116"/>
      <c r="F25" s="90">
        <f t="shared" si="0"/>
        <v>0</v>
      </c>
      <c r="G25" s="154"/>
      <c r="H25" s="135"/>
      <c r="I25" s="123" t="e">
        <f>VLOOKUP(H25,Presupuesto!$B$11:$C$565,2,0)</f>
        <v>#N/A</v>
      </c>
      <c r="J25" s="91" t="str">
        <f t="shared" si="1"/>
        <v>Posgrado</v>
      </c>
      <c r="K25" s="91" t="s">
        <v>403</v>
      </c>
      <c r="L25" s="91"/>
    </row>
    <row r="26" spans="3:12">
      <c r="C26" s="134"/>
      <c r="D26" s="151"/>
      <c r="E26" s="116"/>
      <c r="F26" s="90">
        <f t="shared" si="0"/>
        <v>0</v>
      </c>
      <c r="G26" s="154"/>
      <c r="H26" s="135"/>
      <c r="I26" s="123" t="e">
        <f>VLOOKUP(H26,Presupuesto!$B$11:$C$565,2,0)</f>
        <v>#N/A</v>
      </c>
      <c r="J26" s="91" t="str">
        <f t="shared" si="1"/>
        <v>Posgrado</v>
      </c>
      <c r="K26" s="91" t="s">
        <v>403</v>
      </c>
      <c r="L26" s="91"/>
    </row>
    <row r="27" spans="3:12">
      <c r="C27" s="136"/>
      <c r="D27" s="151"/>
      <c r="E27" s="111"/>
      <c r="F27" s="90">
        <f t="shared" si="0"/>
        <v>0</v>
      </c>
      <c r="G27" s="154"/>
      <c r="H27" s="137"/>
      <c r="I27" s="123" t="e">
        <f>VLOOKUP(H27,Presupuesto!$B$11:$C$565,2,0)</f>
        <v>#N/A</v>
      </c>
      <c r="J27" s="91" t="str">
        <f t="shared" si="1"/>
        <v>Posgrado</v>
      </c>
      <c r="K27" s="91" t="s">
        <v>403</v>
      </c>
      <c r="L27" s="91"/>
    </row>
    <row r="28" spans="3:12">
      <c r="C28" s="136"/>
      <c r="D28" s="151"/>
      <c r="E28" s="111"/>
      <c r="F28" s="90">
        <f t="shared" si="0"/>
        <v>0</v>
      </c>
      <c r="G28" s="154"/>
      <c r="H28" s="137"/>
      <c r="I28" s="123" t="e">
        <f>VLOOKUP(H28,Presupuesto!$B$11:$C$565,2,0)</f>
        <v>#N/A</v>
      </c>
      <c r="J28" s="91" t="str">
        <f t="shared" si="1"/>
        <v>Posgrado</v>
      </c>
      <c r="K28" s="91" t="s">
        <v>403</v>
      </c>
      <c r="L28" s="91"/>
    </row>
    <row r="29" spans="3:12">
      <c r="C29" s="136"/>
      <c r="D29" s="151"/>
      <c r="E29" s="111"/>
      <c r="F29" s="90">
        <f t="shared" si="0"/>
        <v>0</v>
      </c>
      <c r="G29" s="154"/>
      <c r="H29" s="137"/>
      <c r="I29" s="123" t="e">
        <f>VLOOKUP(H29,Presupuesto!$B$11:$C$565,2,0)</f>
        <v>#N/A</v>
      </c>
      <c r="J29" s="91" t="str">
        <f t="shared" si="1"/>
        <v>Posgrado</v>
      </c>
      <c r="K29" s="91" t="s">
        <v>403</v>
      </c>
      <c r="L29" s="91"/>
    </row>
    <row r="30" spans="3:12">
      <c r="C30" s="136"/>
      <c r="D30" s="151"/>
      <c r="E30" s="111"/>
      <c r="F30" s="90">
        <f t="shared" si="0"/>
        <v>0</v>
      </c>
      <c r="G30" s="154"/>
      <c r="H30" s="137"/>
      <c r="I30" s="123" t="e">
        <f>VLOOKUP(H30,Presupuesto!$B$11:$C$565,2,0)</f>
        <v>#N/A</v>
      </c>
      <c r="J30" s="91" t="str">
        <f t="shared" si="1"/>
        <v>Posgrado</v>
      </c>
      <c r="K30" s="91" t="s">
        <v>403</v>
      </c>
      <c r="L30" s="91"/>
    </row>
    <row r="31" spans="3:12">
      <c r="C31" s="136"/>
      <c r="D31" s="151"/>
      <c r="E31" s="111"/>
      <c r="F31" s="90">
        <f t="shared" si="0"/>
        <v>0</v>
      </c>
      <c r="G31" s="154"/>
      <c r="H31" s="137"/>
      <c r="I31" s="123" t="e">
        <f>VLOOKUP(H31,Presupuesto!$B$11:$C$565,2,0)</f>
        <v>#N/A</v>
      </c>
      <c r="J31" s="91" t="str">
        <f t="shared" si="1"/>
        <v>Posgrado</v>
      </c>
      <c r="K31" s="91" t="s">
        <v>403</v>
      </c>
      <c r="L31" s="91"/>
    </row>
    <row r="32" spans="3:12">
      <c r="C32" s="136"/>
      <c r="D32" s="151"/>
      <c r="E32" s="111"/>
      <c r="F32" s="90">
        <f t="shared" si="0"/>
        <v>0</v>
      </c>
      <c r="G32" s="154"/>
      <c r="H32" s="137"/>
      <c r="I32" s="123" t="e">
        <f>VLOOKUP(H32,Presupuesto!$B$11:$C$565,2,0)</f>
        <v>#N/A</v>
      </c>
      <c r="J32" s="91" t="str">
        <f t="shared" si="1"/>
        <v>Posgrado</v>
      </c>
      <c r="K32" s="91" t="s">
        <v>403</v>
      </c>
      <c r="L32" s="91"/>
    </row>
    <row r="33" spans="3:12">
      <c r="C33" s="138"/>
      <c r="D33" s="151"/>
      <c r="E33" s="111"/>
      <c r="F33" s="90">
        <f t="shared" si="0"/>
        <v>0</v>
      </c>
      <c r="G33" s="154"/>
      <c r="H33" s="139"/>
      <c r="I33" s="123" t="e">
        <f>VLOOKUP(H33,Presupuesto!$B$11:$C$565,2,0)</f>
        <v>#N/A</v>
      </c>
      <c r="J33" s="91" t="str">
        <f t="shared" si="1"/>
        <v>Posgrado</v>
      </c>
      <c r="K33" s="91" t="s">
        <v>394</v>
      </c>
      <c r="L33" s="91"/>
    </row>
    <row r="34" spans="3:12">
      <c r="C34" s="138"/>
      <c r="D34" s="151"/>
      <c r="E34" s="111"/>
      <c r="F34" s="90">
        <f t="shared" si="0"/>
        <v>0</v>
      </c>
      <c r="G34" s="154"/>
      <c r="H34" s="139"/>
      <c r="I34" s="123" t="e">
        <f>VLOOKUP(H34,Presupuesto!$B$11:$C$565,2,0)</f>
        <v>#N/A</v>
      </c>
      <c r="J34" s="91" t="str">
        <f t="shared" si="1"/>
        <v>Posgrado</v>
      </c>
      <c r="K34" s="91" t="s">
        <v>403</v>
      </c>
      <c r="L34" s="91"/>
    </row>
    <row r="35" spans="3:12">
      <c r="C35" s="138"/>
      <c r="D35" s="151"/>
      <c r="E35" s="111"/>
      <c r="F35" s="90">
        <f t="shared" si="0"/>
        <v>0</v>
      </c>
      <c r="G35" s="154"/>
      <c r="H35" s="139"/>
      <c r="I35" s="123" t="e">
        <f>VLOOKUP(H35,Presupuesto!$B$11:$C$565,2,0)</f>
        <v>#N/A</v>
      </c>
      <c r="J35" s="91" t="str">
        <f t="shared" si="1"/>
        <v>Posgrado</v>
      </c>
      <c r="K35" s="91" t="s">
        <v>403</v>
      </c>
      <c r="L35" s="91"/>
    </row>
    <row r="36" spans="3:12">
      <c r="C36" s="138"/>
      <c r="D36" s="151"/>
      <c r="E36" s="111"/>
      <c r="F36" s="90">
        <f t="shared" si="0"/>
        <v>0</v>
      </c>
      <c r="G36" s="154"/>
      <c r="H36" s="139"/>
      <c r="I36" s="123" t="e">
        <f>VLOOKUP(H36,Presupuesto!$B$11:$C$565,2,0)</f>
        <v>#N/A</v>
      </c>
      <c r="J36" s="91" t="str">
        <f t="shared" si="1"/>
        <v>Posgrado</v>
      </c>
      <c r="K36" s="91" t="s">
        <v>403</v>
      </c>
      <c r="L36" s="91"/>
    </row>
    <row r="37" spans="3:12" ht="15.75" thickBot="1">
      <c r="C37" s="140"/>
      <c r="D37" s="209"/>
      <c r="E37" s="96"/>
      <c r="F37" s="98">
        <f t="shared" si="0"/>
        <v>0</v>
      </c>
      <c r="G37" s="155"/>
      <c r="H37" s="141"/>
      <c r="I37" s="125" t="e">
        <f>VLOOKUP(H37,Presupuesto!$B$11:$C$565,2,0)</f>
        <v>#N/A</v>
      </c>
      <c r="J37" s="99" t="str">
        <f>$J$20</f>
        <v>Posgrado</v>
      </c>
      <c r="K37" s="117" t="s">
        <v>385</v>
      </c>
      <c r="L37" s="99"/>
    </row>
    <row r="38" spans="3:12">
      <c r="F38" s="83"/>
      <c r="G38" s="82"/>
      <c r="H38" s="83"/>
      <c r="I38" s="83"/>
    </row>
    <row r="39" spans="3:12" ht="15.75" thickBot="1"/>
    <row r="40" spans="3:12" ht="15.75" thickBot="1">
      <c r="C40" s="150" t="s">
        <v>53</v>
      </c>
      <c r="D40" s="433">
        <f>SUM(F47:F67)</f>
        <v>0</v>
      </c>
      <c r="F40" s="69"/>
      <c r="G40" s="73"/>
      <c r="H40" s="69"/>
      <c r="I40" s="69"/>
    </row>
    <row r="41" spans="3:12">
      <c r="C41" s="69"/>
      <c r="D41" s="31"/>
      <c r="E41" s="86"/>
      <c r="F41" s="86"/>
      <c r="G41" s="86"/>
      <c r="H41" s="70"/>
      <c r="I41" s="70"/>
      <c r="J41" s="70"/>
      <c r="K41" s="105"/>
    </row>
    <row r="42" spans="3:12" ht="15.75">
      <c r="C42" s="251" t="s">
        <v>383</v>
      </c>
      <c r="D42" s="279"/>
      <c r="E42" s="86"/>
      <c r="F42" s="86"/>
      <c r="G42" s="86"/>
      <c r="H42" s="70"/>
      <c r="I42" s="70"/>
      <c r="J42" s="70"/>
      <c r="K42" s="105"/>
    </row>
    <row r="43" spans="3:12" ht="18.75">
      <c r="C43" s="197" t="e">
        <f>IFERROR(VLOOKUP(D42,#REF!,2,FALSE),IFERROR(VLOOKUP(D42,'2. Investigación Científica'!$E:$F,2,FALSE),IFERROR(VLOOKUP(D42,#REF!,2,FALSE),IFERROR(VLOOKUP(D42,#REF!,2,FALSE),IFERROR(VLOOKUP(D42,#REF!,2,FALSE),IFERROR(VLOOKUP(D42,'11. Gestion Administrativa'!$E:$F,2,FALSE),IFERROR(VLOOKUP(D42,#REF!,2,FALSE),IFERROR(VLOOKUP(D42,#REF!,2,FALSE),IFERROR(VLOOKUP(D42,#REF!,2,FALSE),IFERROR(VLOOKUP(D42,#REF!,2,FALSE),IFERROR(VLOOKUP(D42,#REF!,2,FALSE),IFERROR(VLOOKUP(D42,#REF!,2,FALSE),IFERROR(VLOOKUP(D42,#REF!,2,FALSE),IFERROR(VLOOKUP(D42,#REF!,2,FALSE),IFERROR(VLOOKUP(D42,#REF!,2,FALSE),IFERROR(VLOOKUP(D42,#REF!,2,FALSE),VLOOKUP(D42,#REF!,2,0)))))))))))))))))</f>
        <v>#REF!</v>
      </c>
      <c r="D43" s="31"/>
      <c r="E43" s="86"/>
      <c r="F43" s="86"/>
      <c r="G43" s="86"/>
      <c r="H43" s="70"/>
      <c r="I43" s="70"/>
      <c r="J43" s="70"/>
      <c r="K43" s="105"/>
    </row>
    <row r="44" spans="3:12">
      <c r="E44" s="86"/>
      <c r="F44" s="86"/>
      <c r="G44" s="86"/>
      <c r="H44" s="70"/>
      <c r="I44" s="70"/>
      <c r="J44" s="70"/>
      <c r="K44" s="105"/>
    </row>
    <row r="45" spans="3:12" ht="15.75" thickBot="1">
      <c r="F45" s="86"/>
      <c r="G45" s="70"/>
      <c r="H45" s="70"/>
      <c r="I45" s="70"/>
    </row>
    <row r="46" spans="3:12" ht="30.75" thickBot="1">
      <c r="C46" s="122" t="s">
        <v>44</v>
      </c>
      <c r="D46" s="127" t="s">
        <v>55</v>
      </c>
      <c r="E46" s="129" t="s">
        <v>57</v>
      </c>
      <c r="F46" s="128" t="s">
        <v>27</v>
      </c>
      <c r="G46" s="126" t="s">
        <v>122</v>
      </c>
      <c r="H46" s="129" t="s">
        <v>46</v>
      </c>
      <c r="I46" s="126" t="s">
        <v>123</v>
      </c>
      <c r="J46" s="126" t="s">
        <v>401</v>
      </c>
      <c r="K46" s="126" t="s">
        <v>402</v>
      </c>
      <c r="L46" s="126" t="s">
        <v>112</v>
      </c>
    </row>
    <row r="47" spans="3:12">
      <c r="C47" s="134"/>
      <c r="D47" s="151"/>
      <c r="E47" s="108"/>
      <c r="F47" s="90">
        <f t="shared" ref="F47:F67" si="2">D47*E47</f>
        <v>0</v>
      </c>
      <c r="G47" s="154"/>
      <c r="H47" s="135"/>
      <c r="I47" s="123" t="e">
        <f>VLOOKUP(H47,Presupuesto!$B$11:$C$565,2,0)</f>
        <v>#N/A</v>
      </c>
      <c r="J47" s="205" t="s">
        <v>1359</v>
      </c>
      <c r="K47" s="91" t="s">
        <v>385</v>
      </c>
      <c r="L47" s="91"/>
    </row>
    <row r="48" spans="3:12">
      <c r="C48" s="134"/>
      <c r="D48" s="151"/>
      <c r="E48" s="116"/>
      <c r="F48" s="90">
        <f t="shared" si="2"/>
        <v>0</v>
      </c>
      <c r="G48" s="154"/>
      <c r="H48" s="135"/>
      <c r="I48" s="123" t="e">
        <f>VLOOKUP(H48,Presupuesto!$B$11:$C$565,2,0)</f>
        <v>#N/A</v>
      </c>
      <c r="J48" s="91" t="str">
        <f>$J$47</f>
        <v>Posgrado</v>
      </c>
      <c r="K48" s="91" t="s">
        <v>403</v>
      </c>
      <c r="L48" s="91"/>
    </row>
    <row r="49" spans="3:12">
      <c r="C49" s="134"/>
      <c r="D49" s="151"/>
      <c r="E49" s="116"/>
      <c r="F49" s="90">
        <f t="shared" si="2"/>
        <v>0</v>
      </c>
      <c r="G49" s="154"/>
      <c r="H49" s="135"/>
      <c r="I49" s="123" t="e">
        <f>VLOOKUP(H49,Presupuesto!$B$11:$C$565,2,0)</f>
        <v>#N/A</v>
      </c>
      <c r="J49" s="91" t="str">
        <f t="shared" ref="J49:J67" si="3">$J$47</f>
        <v>Posgrado</v>
      </c>
      <c r="K49" s="91" t="s">
        <v>403</v>
      </c>
      <c r="L49" s="91"/>
    </row>
    <row r="50" spans="3:12">
      <c r="C50" s="134"/>
      <c r="D50" s="151"/>
      <c r="E50" s="116"/>
      <c r="F50" s="90">
        <f t="shared" si="2"/>
        <v>0</v>
      </c>
      <c r="G50" s="154"/>
      <c r="H50" s="135"/>
      <c r="I50" s="123" t="e">
        <f>VLOOKUP(H50,Presupuesto!$B$11:$C$565,2,0)</f>
        <v>#N/A</v>
      </c>
      <c r="J50" s="91" t="str">
        <f t="shared" si="3"/>
        <v>Posgrado</v>
      </c>
      <c r="K50" s="91" t="s">
        <v>403</v>
      </c>
      <c r="L50" s="91"/>
    </row>
    <row r="51" spans="3:12">
      <c r="C51" s="134"/>
      <c r="D51" s="151"/>
      <c r="E51" s="116"/>
      <c r="F51" s="90">
        <f t="shared" si="2"/>
        <v>0</v>
      </c>
      <c r="G51" s="154"/>
      <c r="H51" s="135"/>
      <c r="I51" s="123" t="e">
        <f>VLOOKUP(H51,Presupuesto!$B$11:$C$565,2,0)</f>
        <v>#N/A</v>
      </c>
      <c r="J51" s="91" t="str">
        <f t="shared" si="3"/>
        <v>Posgrado</v>
      </c>
      <c r="K51" s="91" t="s">
        <v>403</v>
      </c>
      <c r="L51" s="91"/>
    </row>
    <row r="52" spans="3:12">
      <c r="C52" s="134"/>
      <c r="D52" s="151"/>
      <c r="E52" s="116"/>
      <c r="F52" s="90">
        <f t="shared" si="2"/>
        <v>0</v>
      </c>
      <c r="G52" s="154"/>
      <c r="H52" s="135"/>
      <c r="I52" s="123" t="e">
        <f>VLOOKUP(H52,Presupuesto!$B$11:$C$565,2,0)</f>
        <v>#N/A</v>
      </c>
      <c r="J52" s="91" t="str">
        <f t="shared" si="3"/>
        <v>Posgrado</v>
      </c>
      <c r="K52" s="91" t="s">
        <v>392</v>
      </c>
      <c r="L52" s="91"/>
    </row>
    <row r="53" spans="3:12">
      <c r="C53" s="134"/>
      <c r="D53" s="151"/>
      <c r="E53" s="116"/>
      <c r="F53" s="90">
        <f t="shared" si="2"/>
        <v>0</v>
      </c>
      <c r="G53" s="154"/>
      <c r="H53" s="135"/>
      <c r="I53" s="123" t="e">
        <f>VLOOKUP(H53,Presupuesto!$B$11:$C$565,2,0)</f>
        <v>#N/A</v>
      </c>
      <c r="J53" s="91" t="str">
        <f t="shared" si="3"/>
        <v>Posgrado</v>
      </c>
      <c r="K53" s="91" t="s">
        <v>403</v>
      </c>
      <c r="L53" s="91"/>
    </row>
    <row r="54" spans="3:12">
      <c r="C54" s="134"/>
      <c r="D54" s="151"/>
      <c r="E54" s="116"/>
      <c r="F54" s="90">
        <f t="shared" si="2"/>
        <v>0</v>
      </c>
      <c r="G54" s="154"/>
      <c r="H54" s="135"/>
      <c r="I54" s="123" t="e">
        <f>VLOOKUP(H54,Presupuesto!$B$11:$C$565,2,0)</f>
        <v>#N/A</v>
      </c>
      <c r="J54" s="91" t="str">
        <f t="shared" si="3"/>
        <v>Posgrado</v>
      </c>
      <c r="K54" s="91" t="s">
        <v>403</v>
      </c>
      <c r="L54" s="91"/>
    </row>
    <row r="55" spans="3:12">
      <c r="C55" s="134"/>
      <c r="D55" s="151"/>
      <c r="E55" s="116"/>
      <c r="F55" s="90">
        <f t="shared" si="2"/>
        <v>0</v>
      </c>
      <c r="G55" s="154"/>
      <c r="H55" s="135"/>
      <c r="I55" s="123" t="e">
        <f>VLOOKUP(H55,Presupuesto!$B$11:$C$565,2,0)</f>
        <v>#N/A</v>
      </c>
      <c r="J55" s="91" t="str">
        <f t="shared" si="3"/>
        <v>Posgrado</v>
      </c>
      <c r="K55" s="91" t="s">
        <v>403</v>
      </c>
      <c r="L55" s="91"/>
    </row>
    <row r="56" spans="3:12">
      <c r="C56" s="134"/>
      <c r="D56" s="151"/>
      <c r="E56" s="116"/>
      <c r="F56" s="90">
        <f t="shared" si="2"/>
        <v>0</v>
      </c>
      <c r="G56" s="154"/>
      <c r="H56" s="135"/>
      <c r="I56" s="123" t="e">
        <f>VLOOKUP(H56,Presupuesto!$B$11:$C$565,2,0)</f>
        <v>#N/A</v>
      </c>
      <c r="J56" s="91" t="str">
        <f t="shared" si="3"/>
        <v>Posgrado</v>
      </c>
      <c r="K56" s="91" t="s">
        <v>403</v>
      </c>
      <c r="L56" s="91"/>
    </row>
    <row r="57" spans="3:12">
      <c r="C57" s="136"/>
      <c r="D57" s="151"/>
      <c r="E57" s="111"/>
      <c r="F57" s="90">
        <f t="shared" si="2"/>
        <v>0</v>
      </c>
      <c r="G57" s="154"/>
      <c r="H57" s="137"/>
      <c r="I57" s="123" t="e">
        <f>VLOOKUP(H57,Presupuesto!$B$11:$C$565,2,0)</f>
        <v>#N/A</v>
      </c>
      <c r="J57" s="91" t="str">
        <f t="shared" si="3"/>
        <v>Posgrado</v>
      </c>
      <c r="K57" s="91" t="s">
        <v>403</v>
      </c>
      <c r="L57" s="91"/>
    </row>
    <row r="58" spans="3:12">
      <c r="C58" s="136"/>
      <c r="D58" s="151"/>
      <c r="E58" s="111"/>
      <c r="F58" s="90">
        <f t="shared" si="2"/>
        <v>0</v>
      </c>
      <c r="G58" s="154"/>
      <c r="H58" s="137"/>
      <c r="I58" s="123" t="e">
        <f>VLOOKUP(H58,Presupuesto!$B$11:$C$565,2,0)</f>
        <v>#N/A</v>
      </c>
      <c r="J58" s="91" t="str">
        <f t="shared" si="3"/>
        <v>Posgrado</v>
      </c>
      <c r="K58" s="91" t="s">
        <v>403</v>
      </c>
      <c r="L58" s="91"/>
    </row>
    <row r="59" spans="3:12">
      <c r="C59" s="136"/>
      <c r="D59" s="151"/>
      <c r="E59" s="111"/>
      <c r="F59" s="90">
        <f t="shared" si="2"/>
        <v>0</v>
      </c>
      <c r="G59" s="154"/>
      <c r="H59" s="137"/>
      <c r="I59" s="123" t="e">
        <f>VLOOKUP(H59,Presupuesto!$B$11:$C$565,2,0)</f>
        <v>#N/A</v>
      </c>
      <c r="J59" s="91" t="str">
        <f t="shared" si="3"/>
        <v>Posgrado</v>
      </c>
      <c r="K59" s="91" t="s">
        <v>403</v>
      </c>
      <c r="L59" s="91"/>
    </row>
    <row r="60" spans="3:12">
      <c r="C60" s="136"/>
      <c r="D60" s="151"/>
      <c r="E60" s="111"/>
      <c r="F60" s="90">
        <f t="shared" si="2"/>
        <v>0</v>
      </c>
      <c r="G60" s="154"/>
      <c r="H60" s="137"/>
      <c r="I60" s="123" t="e">
        <f>VLOOKUP(H60,Presupuesto!$B$11:$C$565,2,0)</f>
        <v>#N/A</v>
      </c>
      <c r="J60" s="91" t="str">
        <f t="shared" si="3"/>
        <v>Posgrado</v>
      </c>
      <c r="K60" s="91" t="s">
        <v>403</v>
      </c>
      <c r="L60" s="91"/>
    </row>
    <row r="61" spans="3:12">
      <c r="C61" s="136"/>
      <c r="D61" s="151"/>
      <c r="E61" s="111"/>
      <c r="F61" s="90">
        <f t="shared" si="2"/>
        <v>0</v>
      </c>
      <c r="G61" s="154"/>
      <c r="H61" s="137"/>
      <c r="I61" s="123" t="e">
        <f>VLOOKUP(H61,Presupuesto!$B$11:$C$565,2,0)</f>
        <v>#N/A</v>
      </c>
      <c r="J61" s="91" t="str">
        <f t="shared" si="3"/>
        <v>Posgrado</v>
      </c>
      <c r="K61" s="91" t="s">
        <v>403</v>
      </c>
      <c r="L61" s="91"/>
    </row>
    <row r="62" spans="3:12">
      <c r="C62" s="136"/>
      <c r="D62" s="151"/>
      <c r="E62" s="111"/>
      <c r="F62" s="90">
        <f t="shared" si="2"/>
        <v>0</v>
      </c>
      <c r="G62" s="154"/>
      <c r="H62" s="137"/>
      <c r="I62" s="123" t="e">
        <f>VLOOKUP(H62,Presupuesto!$B$11:$C$565,2,0)</f>
        <v>#N/A</v>
      </c>
      <c r="J62" s="91" t="str">
        <f t="shared" si="3"/>
        <v>Posgrado</v>
      </c>
      <c r="K62" s="91" t="s">
        <v>403</v>
      </c>
      <c r="L62" s="91"/>
    </row>
    <row r="63" spans="3:12">
      <c r="C63" s="138"/>
      <c r="D63" s="151"/>
      <c r="E63" s="111"/>
      <c r="F63" s="90">
        <f t="shared" si="2"/>
        <v>0</v>
      </c>
      <c r="G63" s="154"/>
      <c r="H63" s="139"/>
      <c r="I63" s="123" t="e">
        <f>VLOOKUP(H63,Presupuesto!$B$11:$C$565,2,0)</f>
        <v>#N/A</v>
      </c>
      <c r="J63" s="91" t="str">
        <f t="shared" si="3"/>
        <v>Posgrado</v>
      </c>
      <c r="K63" s="91" t="s">
        <v>394</v>
      </c>
      <c r="L63" s="91"/>
    </row>
    <row r="64" spans="3:12">
      <c r="C64" s="138"/>
      <c r="D64" s="151"/>
      <c r="E64" s="111"/>
      <c r="F64" s="90">
        <f t="shared" si="2"/>
        <v>0</v>
      </c>
      <c r="G64" s="154"/>
      <c r="H64" s="139"/>
      <c r="I64" s="123" t="e">
        <f>VLOOKUP(H64,Presupuesto!$B$11:$C$565,2,0)</f>
        <v>#N/A</v>
      </c>
      <c r="J64" s="91" t="str">
        <f t="shared" si="3"/>
        <v>Posgrado</v>
      </c>
      <c r="K64" s="91" t="s">
        <v>403</v>
      </c>
      <c r="L64" s="91"/>
    </row>
    <row r="65" spans="3:12">
      <c r="C65" s="138"/>
      <c r="D65" s="151"/>
      <c r="E65" s="111"/>
      <c r="F65" s="90">
        <f t="shared" si="2"/>
        <v>0</v>
      </c>
      <c r="G65" s="154"/>
      <c r="H65" s="139"/>
      <c r="I65" s="123" t="e">
        <f>VLOOKUP(H65,Presupuesto!$B$11:$C$565,2,0)</f>
        <v>#N/A</v>
      </c>
      <c r="J65" s="91" t="str">
        <f t="shared" si="3"/>
        <v>Posgrado</v>
      </c>
      <c r="K65" s="91" t="s">
        <v>403</v>
      </c>
      <c r="L65" s="91"/>
    </row>
    <row r="66" spans="3:12">
      <c r="C66" s="138"/>
      <c r="D66" s="151"/>
      <c r="E66" s="111"/>
      <c r="F66" s="90">
        <f t="shared" si="2"/>
        <v>0</v>
      </c>
      <c r="G66" s="154"/>
      <c r="H66" s="139"/>
      <c r="I66" s="123" t="e">
        <f>VLOOKUP(H66,Presupuesto!$B$11:$C$565,2,0)</f>
        <v>#N/A</v>
      </c>
      <c r="J66" s="91" t="str">
        <f t="shared" si="3"/>
        <v>Posgrado</v>
      </c>
      <c r="K66" s="91" t="s">
        <v>403</v>
      </c>
      <c r="L66" s="91"/>
    </row>
    <row r="67" spans="3:12" ht="15.75" thickBot="1">
      <c r="C67" s="140"/>
      <c r="D67" s="209"/>
      <c r="E67" s="96"/>
      <c r="F67" s="98">
        <f t="shared" si="2"/>
        <v>0</v>
      </c>
      <c r="G67" s="155"/>
      <c r="H67" s="141"/>
      <c r="I67" s="125" t="e">
        <f>VLOOKUP(H67,Presupuesto!$B$11:$C$565,2,0)</f>
        <v>#N/A</v>
      </c>
      <c r="J67" s="99" t="str">
        <f t="shared" si="3"/>
        <v>Posgrado</v>
      </c>
      <c r="K67" s="117" t="s">
        <v>385</v>
      </c>
      <c r="L67" s="99"/>
    </row>
    <row r="69" spans="3:12" ht="15.75" thickBot="1"/>
    <row r="70" spans="3:12" ht="15.75" thickBot="1">
      <c r="C70" s="150" t="s">
        <v>53</v>
      </c>
      <c r="D70" s="433">
        <f>SUM(F77:F97)</f>
        <v>0</v>
      </c>
      <c r="F70" s="69"/>
      <c r="G70" s="73"/>
      <c r="H70" s="69"/>
      <c r="I70" s="69"/>
    </row>
    <row r="71" spans="3:12">
      <c r="C71" s="69"/>
      <c r="D71" s="31"/>
      <c r="E71" s="86"/>
      <c r="F71" s="86"/>
      <c r="G71" s="86"/>
      <c r="H71" s="70"/>
      <c r="I71" s="70"/>
      <c r="J71" s="70"/>
      <c r="K71" s="105"/>
    </row>
    <row r="72" spans="3:12" ht="15.75">
      <c r="C72" s="251" t="s">
        <v>383</v>
      </c>
      <c r="D72" s="279"/>
      <c r="E72" s="86"/>
      <c r="F72" s="86"/>
      <c r="G72" s="86"/>
      <c r="H72" s="70"/>
      <c r="I72" s="70"/>
      <c r="J72" s="70"/>
      <c r="K72" s="105"/>
    </row>
    <row r="73" spans="3:12" ht="18.75">
      <c r="C73" s="197" t="e">
        <f>IFERROR(VLOOKUP(D72,#REF!,2,FALSE),IFERROR(VLOOKUP(D72,'2. Investigación Científica'!$E:$F,2,FALSE),IFERROR(VLOOKUP(D72,#REF!,2,FALSE),IFERROR(VLOOKUP(D72,#REF!,2,FALSE),IFERROR(VLOOKUP(D72,#REF!,2,FALSE),IFERROR(VLOOKUP(D72,'11. Gestion Administrativa'!$E:$F,2,FALSE),IFERROR(VLOOKUP(D72,#REF!,2,FALSE),IFERROR(VLOOKUP(D72,#REF!,2,FALSE),IFERROR(VLOOKUP(D72,#REF!,2,FALSE),IFERROR(VLOOKUP(D72,#REF!,2,FALSE),IFERROR(VLOOKUP(D72,#REF!,2,FALSE),IFERROR(VLOOKUP(D72,#REF!,2,FALSE),IFERROR(VLOOKUP(D72,#REF!,2,FALSE),IFERROR(VLOOKUP(D72,#REF!,2,FALSE),IFERROR(VLOOKUP(D72,#REF!,2,FALSE),IFERROR(VLOOKUP(D72,#REF!,2,FALSE),VLOOKUP(D72,#REF!,2,0)))))))))))))))))</f>
        <v>#REF!</v>
      </c>
      <c r="D73" s="31"/>
      <c r="E73" s="86"/>
      <c r="F73" s="86"/>
      <c r="G73" s="86"/>
      <c r="H73" s="70"/>
      <c r="I73" s="70"/>
      <c r="J73" s="70"/>
      <c r="K73" s="105"/>
    </row>
    <row r="74" spans="3:12">
      <c r="E74" s="86"/>
      <c r="F74" s="86"/>
      <c r="G74" s="86"/>
      <c r="H74" s="70"/>
      <c r="I74" s="70"/>
      <c r="J74" s="70"/>
      <c r="K74" s="105"/>
    </row>
    <row r="75" spans="3:12" ht="15.75" thickBot="1">
      <c r="F75" s="86"/>
      <c r="G75" s="70"/>
      <c r="H75" s="70"/>
      <c r="I75" s="70"/>
    </row>
    <row r="76" spans="3:12" ht="30.75" thickBot="1">
      <c r="C76" s="122" t="s">
        <v>44</v>
      </c>
      <c r="D76" s="127" t="s">
        <v>55</v>
      </c>
      <c r="E76" s="129" t="s">
        <v>57</v>
      </c>
      <c r="F76" s="128" t="s">
        <v>27</v>
      </c>
      <c r="G76" s="126" t="s">
        <v>122</v>
      </c>
      <c r="H76" s="129" t="s">
        <v>46</v>
      </c>
      <c r="I76" s="126" t="s">
        <v>123</v>
      </c>
      <c r="J76" s="126" t="s">
        <v>401</v>
      </c>
      <c r="K76" s="126" t="s">
        <v>402</v>
      </c>
      <c r="L76" s="126" t="s">
        <v>112</v>
      </c>
    </row>
    <row r="77" spans="3:12">
      <c r="C77" s="134"/>
      <c r="D77" s="151"/>
      <c r="E77" s="108"/>
      <c r="F77" s="90">
        <f t="shared" ref="F77:F97" si="4">D77*E77</f>
        <v>0</v>
      </c>
      <c r="G77" s="154"/>
      <c r="H77" s="135"/>
      <c r="I77" s="123" t="e">
        <f>VLOOKUP(H77,Presupuesto!$B$11:$C$565,2,0)</f>
        <v>#N/A</v>
      </c>
      <c r="J77" s="205" t="s">
        <v>1359</v>
      </c>
      <c r="K77" s="91" t="s">
        <v>385</v>
      </c>
      <c r="L77" s="91"/>
    </row>
    <row r="78" spans="3:12">
      <c r="C78" s="134"/>
      <c r="D78" s="151"/>
      <c r="E78" s="116"/>
      <c r="F78" s="90">
        <f t="shared" si="4"/>
        <v>0</v>
      </c>
      <c r="G78" s="154"/>
      <c r="H78" s="135"/>
      <c r="I78" s="123" t="e">
        <f>VLOOKUP(H78,Presupuesto!$B$11:$C$565,2,0)</f>
        <v>#N/A</v>
      </c>
      <c r="J78" s="91" t="str">
        <f>$J$77</f>
        <v>Posgrado</v>
      </c>
      <c r="K78" s="91" t="s">
        <v>403</v>
      </c>
      <c r="L78" s="91"/>
    </row>
    <row r="79" spans="3:12">
      <c r="C79" s="134"/>
      <c r="D79" s="151"/>
      <c r="E79" s="116"/>
      <c r="F79" s="90">
        <f t="shared" si="4"/>
        <v>0</v>
      </c>
      <c r="G79" s="154"/>
      <c r="H79" s="135"/>
      <c r="I79" s="123" t="e">
        <f>VLOOKUP(H79,Presupuesto!$B$11:$C$565,2,0)</f>
        <v>#N/A</v>
      </c>
      <c r="J79" s="91" t="str">
        <f t="shared" ref="J79:J97" si="5">$J$77</f>
        <v>Posgrado</v>
      </c>
      <c r="K79" s="91" t="s">
        <v>403</v>
      </c>
      <c r="L79" s="91"/>
    </row>
    <row r="80" spans="3:12">
      <c r="C80" s="134"/>
      <c r="D80" s="151"/>
      <c r="E80" s="116"/>
      <c r="F80" s="90">
        <f t="shared" si="4"/>
        <v>0</v>
      </c>
      <c r="G80" s="154"/>
      <c r="H80" s="135"/>
      <c r="I80" s="123" t="e">
        <f>VLOOKUP(H80,Presupuesto!$B$11:$C$565,2,0)</f>
        <v>#N/A</v>
      </c>
      <c r="J80" s="91" t="str">
        <f t="shared" si="5"/>
        <v>Posgrado</v>
      </c>
      <c r="K80" s="91" t="s">
        <v>403</v>
      </c>
      <c r="L80" s="91"/>
    </row>
    <row r="81" spans="3:12">
      <c r="C81" s="134"/>
      <c r="D81" s="151"/>
      <c r="E81" s="116"/>
      <c r="F81" s="90">
        <f t="shared" si="4"/>
        <v>0</v>
      </c>
      <c r="G81" s="154"/>
      <c r="H81" s="135"/>
      <c r="I81" s="123" t="e">
        <f>VLOOKUP(H81,Presupuesto!$B$11:$C$565,2,0)</f>
        <v>#N/A</v>
      </c>
      <c r="J81" s="91" t="str">
        <f t="shared" si="5"/>
        <v>Posgrado</v>
      </c>
      <c r="K81" s="91" t="s">
        <v>403</v>
      </c>
      <c r="L81" s="91"/>
    </row>
    <row r="82" spans="3:12">
      <c r="C82" s="134"/>
      <c r="D82" s="151"/>
      <c r="E82" s="116"/>
      <c r="F82" s="90">
        <f t="shared" si="4"/>
        <v>0</v>
      </c>
      <c r="G82" s="154"/>
      <c r="H82" s="135"/>
      <c r="I82" s="123" t="e">
        <f>VLOOKUP(H82,Presupuesto!$B$11:$C$565,2,0)</f>
        <v>#N/A</v>
      </c>
      <c r="J82" s="91" t="str">
        <f t="shared" si="5"/>
        <v>Posgrado</v>
      </c>
      <c r="K82" s="91" t="s">
        <v>392</v>
      </c>
      <c r="L82" s="91"/>
    </row>
    <row r="83" spans="3:12">
      <c r="C83" s="134"/>
      <c r="D83" s="151"/>
      <c r="E83" s="116"/>
      <c r="F83" s="90">
        <f t="shared" si="4"/>
        <v>0</v>
      </c>
      <c r="G83" s="154"/>
      <c r="H83" s="135"/>
      <c r="I83" s="123" t="e">
        <f>VLOOKUP(H83,Presupuesto!$B$11:$C$565,2,0)</f>
        <v>#N/A</v>
      </c>
      <c r="J83" s="91" t="str">
        <f t="shared" si="5"/>
        <v>Posgrado</v>
      </c>
      <c r="K83" s="91" t="s">
        <v>403</v>
      </c>
      <c r="L83" s="91"/>
    </row>
    <row r="84" spans="3:12">
      <c r="C84" s="134"/>
      <c r="D84" s="151"/>
      <c r="E84" s="116"/>
      <c r="F84" s="90">
        <f t="shared" si="4"/>
        <v>0</v>
      </c>
      <c r="G84" s="154"/>
      <c r="H84" s="135"/>
      <c r="I84" s="123" t="e">
        <f>VLOOKUP(H84,Presupuesto!$B$11:$C$565,2,0)</f>
        <v>#N/A</v>
      </c>
      <c r="J84" s="91" t="str">
        <f t="shared" si="5"/>
        <v>Posgrado</v>
      </c>
      <c r="K84" s="91" t="s">
        <v>403</v>
      </c>
      <c r="L84" s="91"/>
    </row>
    <row r="85" spans="3:12">
      <c r="C85" s="134"/>
      <c r="D85" s="151"/>
      <c r="E85" s="116"/>
      <c r="F85" s="90">
        <f t="shared" si="4"/>
        <v>0</v>
      </c>
      <c r="G85" s="154"/>
      <c r="H85" s="135"/>
      <c r="I85" s="123" t="e">
        <f>VLOOKUP(H85,Presupuesto!$B$11:$C$565,2,0)</f>
        <v>#N/A</v>
      </c>
      <c r="J85" s="91" t="str">
        <f t="shared" si="5"/>
        <v>Posgrado</v>
      </c>
      <c r="K85" s="91" t="s">
        <v>403</v>
      </c>
      <c r="L85" s="91"/>
    </row>
    <row r="86" spans="3:12">
      <c r="C86" s="134"/>
      <c r="D86" s="151"/>
      <c r="E86" s="116"/>
      <c r="F86" s="90">
        <f t="shared" si="4"/>
        <v>0</v>
      </c>
      <c r="G86" s="154"/>
      <c r="H86" s="135"/>
      <c r="I86" s="123" t="e">
        <f>VLOOKUP(H86,Presupuesto!$B$11:$C$565,2,0)</f>
        <v>#N/A</v>
      </c>
      <c r="J86" s="91" t="str">
        <f t="shared" si="5"/>
        <v>Posgrado</v>
      </c>
      <c r="K86" s="91" t="s">
        <v>403</v>
      </c>
      <c r="L86" s="91"/>
    </row>
    <row r="87" spans="3:12">
      <c r="C87" s="136"/>
      <c r="D87" s="151"/>
      <c r="E87" s="111"/>
      <c r="F87" s="90">
        <f t="shared" si="4"/>
        <v>0</v>
      </c>
      <c r="G87" s="154"/>
      <c r="H87" s="137"/>
      <c r="I87" s="123" t="e">
        <f>VLOOKUP(H87,Presupuesto!$B$11:$C$565,2,0)</f>
        <v>#N/A</v>
      </c>
      <c r="J87" s="91" t="str">
        <f t="shared" si="5"/>
        <v>Posgrado</v>
      </c>
      <c r="K87" s="91" t="s">
        <v>403</v>
      </c>
      <c r="L87" s="91"/>
    </row>
    <row r="88" spans="3:12">
      <c r="C88" s="136"/>
      <c r="D88" s="151"/>
      <c r="E88" s="111"/>
      <c r="F88" s="90">
        <f t="shared" si="4"/>
        <v>0</v>
      </c>
      <c r="G88" s="154"/>
      <c r="H88" s="137"/>
      <c r="I88" s="123" t="e">
        <f>VLOOKUP(H88,Presupuesto!$B$11:$C$565,2,0)</f>
        <v>#N/A</v>
      </c>
      <c r="J88" s="91" t="str">
        <f t="shared" si="5"/>
        <v>Posgrado</v>
      </c>
      <c r="K88" s="91" t="s">
        <v>403</v>
      </c>
      <c r="L88" s="91"/>
    </row>
    <row r="89" spans="3:12">
      <c r="C89" s="136"/>
      <c r="D89" s="151"/>
      <c r="E89" s="111"/>
      <c r="F89" s="90">
        <f t="shared" si="4"/>
        <v>0</v>
      </c>
      <c r="G89" s="154"/>
      <c r="H89" s="137"/>
      <c r="I89" s="123" t="e">
        <f>VLOOKUP(H89,Presupuesto!$B$11:$C$565,2,0)</f>
        <v>#N/A</v>
      </c>
      <c r="J89" s="91" t="str">
        <f t="shared" si="5"/>
        <v>Posgrado</v>
      </c>
      <c r="K89" s="91" t="s">
        <v>403</v>
      </c>
      <c r="L89" s="91"/>
    </row>
    <row r="90" spans="3:12">
      <c r="C90" s="136"/>
      <c r="D90" s="151"/>
      <c r="E90" s="111"/>
      <c r="F90" s="90">
        <f t="shared" si="4"/>
        <v>0</v>
      </c>
      <c r="G90" s="154"/>
      <c r="H90" s="137"/>
      <c r="I90" s="123" t="e">
        <f>VLOOKUP(H90,Presupuesto!$B$11:$C$565,2,0)</f>
        <v>#N/A</v>
      </c>
      <c r="J90" s="91" t="str">
        <f t="shared" si="5"/>
        <v>Posgrado</v>
      </c>
      <c r="K90" s="91" t="s">
        <v>403</v>
      </c>
      <c r="L90" s="91"/>
    </row>
    <row r="91" spans="3:12">
      <c r="C91" s="136"/>
      <c r="D91" s="151"/>
      <c r="E91" s="111"/>
      <c r="F91" s="90">
        <f t="shared" si="4"/>
        <v>0</v>
      </c>
      <c r="G91" s="154"/>
      <c r="H91" s="137"/>
      <c r="I91" s="123" t="e">
        <f>VLOOKUP(H91,Presupuesto!$B$11:$C$565,2,0)</f>
        <v>#N/A</v>
      </c>
      <c r="J91" s="91" t="str">
        <f t="shared" si="5"/>
        <v>Posgrado</v>
      </c>
      <c r="K91" s="91" t="s">
        <v>403</v>
      </c>
      <c r="L91" s="91"/>
    </row>
    <row r="92" spans="3:12">
      <c r="C92" s="136"/>
      <c r="D92" s="151"/>
      <c r="E92" s="111"/>
      <c r="F92" s="90">
        <f t="shared" si="4"/>
        <v>0</v>
      </c>
      <c r="G92" s="154"/>
      <c r="H92" s="137"/>
      <c r="I92" s="123" t="e">
        <f>VLOOKUP(H92,Presupuesto!$B$11:$C$565,2,0)</f>
        <v>#N/A</v>
      </c>
      <c r="J92" s="91" t="str">
        <f t="shared" si="5"/>
        <v>Posgrado</v>
      </c>
      <c r="K92" s="91" t="s">
        <v>403</v>
      </c>
      <c r="L92" s="91"/>
    </row>
    <row r="93" spans="3:12">
      <c r="C93" s="138"/>
      <c r="D93" s="151"/>
      <c r="E93" s="111"/>
      <c r="F93" s="90">
        <f t="shared" si="4"/>
        <v>0</v>
      </c>
      <c r="G93" s="154"/>
      <c r="H93" s="139"/>
      <c r="I93" s="123" t="e">
        <f>VLOOKUP(H93,Presupuesto!$B$11:$C$565,2,0)</f>
        <v>#N/A</v>
      </c>
      <c r="J93" s="91" t="str">
        <f t="shared" si="5"/>
        <v>Posgrado</v>
      </c>
      <c r="K93" s="91" t="s">
        <v>394</v>
      </c>
      <c r="L93" s="91"/>
    </row>
    <row r="94" spans="3:12">
      <c r="C94" s="138"/>
      <c r="D94" s="151"/>
      <c r="E94" s="111"/>
      <c r="F94" s="90">
        <f t="shared" si="4"/>
        <v>0</v>
      </c>
      <c r="G94" s="154"/>
      <c r="H94" s="139"/>
      <c r="I94" s="123" t="e">
        <f>VLOOKUP(H94,Presupuesto!$B$11:$C$565,2,0)</f>
        <v>#N/A</v>
      </c>
      <c r="J94" s="91" t="str">
        <f t="shared" si="5"/>
        <v>Posgrado</v>
      </c>
      <c r="K94" s="91" t="s">
        <v>403</v>
      </c>
      <c r="L94" s="91"/>
    </row>
    <row r="95" spans="3:12">
      <c r="C95" s="138"/>
      <c r="D95" s="151"/>
      <c r="E95" s="111"/>
      <c r="F95" s="90">
        <f t="shared" si="4"/>
        <v>0</v>
      </c>
      <c r="G95" s="154"/>
      <c r="H95" s="139"/>
      <c r="I95" s="123" t="e">
        <f>VLOOKUP(H95,Presupuesto!$B$11:$C$565,2,0)</f>
        <v>#N/A</v>
      </c>
      <c r="J95" s="91" t="str">
        <f t="shared" si="5"/>
        <v>Posgrado</v>
      </c>
      <c r="K95" s="91" t="s">
        <v>403</v>
      </c>
      <c r="L95" s="91"/>
    </row>
    <row r="96" spans="3:12">
      <c r="C96" s="138"/>
      <c r="D96" s="151"/>
      <c r="E96" s="111"/>
      <c r="F96" s="90">
        <f t="shared" si="4"/>
        <v>0</v>
      </c>
      <c r="G96" s="154"/>
      <c r="H96" s="139"/>
      <c r="I96" s="123" t="e">
        <f>VLOOKUP(H96,Presupuesto!$B$11:$C$565,2,0)</f>
        <v>#N/A</v>
      </c>
      <c r="J96" s="91" t="str">
        <f t="shared" si="5"/>
        <v>Posgrado</v>
      </c>
      <c r="K96" s="91" t="s">
        <v>403</v>
      </c>
      <c r="L96" s="91"/>
    </row>
    <row r="97" spans="3:12" ht="15.75" thickBot="1">
      <c r="C97" s="140"/>
      <c r="D97" s="209"/>
      <c r="E97" s="96"/>
      <c r="F97" s="98">
        <f t="shared" si="4"/>
        <v>0</v>
      </c>
      <c r="G97" s="155"/>
      <c r="H97" s="141"/>
      <c r="I97" s="125" t="e">
        <f>VLOOKUP(H97,Presupuesto!$B$11:$C$565,2,0)</f>
        <v>#N/A</v>
      </c>
      <c r="J97" s="99" t="str">
        <f t="shared" si="5"/>
        <v>Posgrado</v>
      </c>
      <c r="K97" s="117" t="s">
        <v>385</v>
      </c>
      <c r="L97" s="99"/>
    </row>
    <row r="98" spans="3:12">
      <c r="F98" s="83"/>
      <c r="G98" s="82"/>
      <c r="H98" s="83"/>
      <c r="I98" s="83"/>
    </row>
    <row r="99" spans="3:12" ht="15.75" thickBot="1"/>
    <row r="100" spans="3:12" ht="15.75" thickBot="1">
      <c r="C100" s="150" t="s">
        <v>53</v>
      </c>
      <c r="D100" s="433">
        <f>SUM(F107:F127)</f>
        <v>0</v>
      </c>
      <c r="F100" s="69"/>
      <c r="G100" s="73"/>
      <c r="H100" s="69"/>
      <c r="I100" s="69"/>
    </row>
    <row r="101" spans="3:12">
      <c r="C101" s="69"/>
      <c r="D101" s="31"/>
      <c r="E101" s="86"/>
      <c r="F101" s="86"/>
      <c r="G101" s="86"/>
      <c r="H101" s="70"/>
      <c r="I101" s="70"/>
      <c r="J101" s="70"/>
      <c r="K101" s="105"/>
    </row>
    <row r="102" spans="3:12" ht="15.75">
      <c r="C102" s="251" t="s">
        <v>383</v>
      </c>
      <c r="D102" s="279"/>
      <c r="E102" s="86"/>
      <c r="F102" s="86"/>
      <c r="G102" s="86"/>
      <c r="H102" s="70"/>
      <c r="I102" s="70"/>
      <c r="J102" s="70"/>
      <c r="K102" s="105"/>
    </row>
    <row r="103" spans="3:12" ht="18.75">
      <c r="C103" s="197" t="e">
        <f>IFERROR(VLOOKUP(D102,#REF!,2,FALSE),IFERROR(VLOOKUP(D102,'2. Investigación Científica'!$E:$F,2,FALSE),IFERROR(VLOOKUP(D102,#REF!,2,FALSE),IFERROR(VLOOKUP(D102,#REF!,2,FALSE),IFERROR(VLOOKUP(D102,#REF!,2,FALSE),IFERROR(VLOOKUP(D102,'11. Gestion Administrativa'!$E:$F,2,FALSE),IFERROR(VLOOKUP(D102,#REF!,2,FALSE),IFERROR(VLOOKUP(D102,#REF!,2,FALSE),IFERROR(VLOOKUP(D102,#REF!,2,FALSE),IFERROR(VLOOKUP(D102,#REF!,2,FALSE),IFERROR(VLOOKUP(D102,#REF!,2,FALSE),IFERROR(VLOOKUP(D102,#REF!,2,FALSE),IFERROR(VLOOKUP(D102,#REF!,2,FALSE),IFERROR(VLOOKUP(D102,#REF!,2,FALSE),IFERROR(VLOOKUP(D102,#REF!,2,FALSE),IFERROR(VLOOKUP(D102,#REF!,2,FALSE),VLOOKUP(D102,#REF!,2,0)))))))))))))))))</f>
        <v>#REF!</v>
      </c>
      <c r="D103" s="31"/>
      <c r="E103" s="86"/>
      <c r="F103" s="86"/>
      <c r="G103" s="86"/>
      <c r="H103" s="70"/>
      <c r="I103" s="70"/>
      <c r="J103" s="70"/>
      <c r="K103" s="105"/>
    </row>
    <row r="104" spans="3:12">
      <c r="E104" s="86"/>
      <c r="F104" s="86"/>
      <c r="G104" s="86"/>
      <c r="H104" s="70"/>
      <c r="I104" s="70"/>
      <c r="J104" s="70"/>
      <c r="K104" s="105"/>
    </row>
    <row r="105" spans="3:12" ht="15.75" thickBot="1">
      <c r="F105" s="86"/>
      <c r="G105" s="70"/>
      <c r="H105" s="70"/>
      <c r="I105" s="70"/>
    </row>
    <row r="106" spans="3:12" ht="30.75" thickBot="1">
      <c r="C106" s="122" t="s">
        <v>44</v>
      </c>
      <c r="D106" s="127" t="s">
        <v>55</v>
      </c>
      <c r="E106" s="129" t="s">
        <v>57</v>
      </c>
      <c r="F106" s="128" t="s">
        <v>27</v>
      </c>
      <c r="G106" s="126" t="s">
        <v>122</v>
      </c>
      <c r="H106" s="129" t="s">
        <v>46</v>
      </c>
      <c r="I106" s="126" t="s">
        <v>123</v>
      </c>
      <c r="J106" s="126" t="s">
        <v>401</v>
      </c>
      <c r="K106" s="126" t="s">
        <v>402</v>
      </c>
      <c r="L106" s="126" t="s">
        <v>112</v>
      </c>
    </row>
    <row r="107" spans="3:12">
      <c r="C107" s="134"/>
      <c r="D107" s="151"/>
      <c r="E107" s="108"/>
      <c r="F107" s="90">
        <f t="shared" ref="F107:F127" si="6">D107*E107</f>
        <v>0</v>
      </c>
      <c r="G107" s="154"/>
      <c r="H107" s="135"/>
      <c r="I107" s="123" t="e">
        <f>VLOOKUP(H107,Presupuesto!$B$11:$C$565,2,0)</f>
        <v>#N/A</v>
      </c>
      <c r="J107" s="205" t="s">
        <v>1359</v>
      </c>
      <c r="K107" s="91" t="s">
        <v>385</v>
      </c>
      <c r="L107" s="91"/>
    </row>
    <row r="108" spans="3:12">
      <c r="C108" s="134"/>
      <c r="D108" s="151"/>
      <c r="E108" s="116"/>
      <c r="F108" s="90">
        <f t="shared" si="6"/>
        <v>0</v>
      </c>
      <c r="G108" s="154"/>
      <c r="H108" s="135"/>
      <c r="I108" s="123" t="e">
        <f>VLOOKUP(H108,Presupuesto!$B$11:$C$565,2,0)</f>
        <v>#N/A</v>
      </c>
      <c r="J108" s="91" t="str">
        <f>$J$107</f>
        <v>Posgrado</v>
      </c>
      <c r="K108" s="91" t="s">
        <v>403</v>
      </c>
      <c r="L108" s="91"/>
    </row>
    <row r="109" spans="3:12">
      <c r="C109" s="134"/>
      <c r="D109" s="151"/>
      <c r="E109" s="116"/>
      <c r="F109" s="90">
        <f t="shared" si="6"/>
        <v>0</v>
      </c>
      <c r="G109" s="154"/>
      <c r="H109" s="135"/>
      <c r="I109" s="123" t="e">
        <f>VLOOKUP(H109,Presupuesto!$B$11:$C$565,2,0)</f>
        <v>#N/A</v>
      </c>
      <c r="J109" s="91" t="str">
        <f t="shared" ref="J109:J127" si="7">$J$107</f>
        <v>Posgrado</v>
      </c>
      <c r="K109" s="91" t="s">
        <v>403</v>
      </c>
      <c r="L109" s="91"/>
    </row>
    <row r="110" spans="3:12">
      <c r="C110" s="134"/>
      <c r="D110" s="151"/>
      <c r="E110" s="116"/>
      <c r="F110" s="90">
        <f t="shared" si="6"/>
        <v>0</v>
      </c>
      <c r="G110" s="154"/>
      <c r="H110" s="135"/>
      <c r="I110" s="123" t="e">
        <f>VLOOKUP(H110,Presupuesto!$B$11:$C$565,2,0)</f>
        <v>#N/A</v>
      </c>
      <c r="J110" s="91" t="str">
        <f t="shared" si="7"/>
        <v>Posgrado</v>
      </c>
      <c r="K110" s="91" t="s">
        <v>403</v>
      </c>
      <c r="L110" s="91"/>
    </row>
    <row r="111" spans="3:12">
      <c r="C111" s="134"/>
      <c r="D111" s="151"/>
      <c r="E111" s="116"/>
      <c r="F111" s="90">
        <f t="shared" si="6"/>
        <v>0</v>
      </c>
      <c r="G111" s="154"/>
      <c r="H111" s="135"/>
      <c r="I111" s="123" t="e">
        <f>VLOOKUP(H111,Presupuesto!$B$11:$C$565,2,0)</f>
        <v>#N/A</v>
      </c>
      <c r="J111" s="91" t="str">
        <f t="shared" si="7"/>
        <v>Posgrado</v>
      </c>
      <c r="K111" s="91" t="s">
        <v>403</v>
      </c>
      <c r="L111" s="91"/>
    </row>
    <row r="112" spans="3:12">
      <c r="C112" s="134"/>
      <c r="D112" s="151"/>
      <c r="E112" s="116"/>
      <c r="F112" s="90">
        <f t="shared" si="6"/>
        <v>0</v>
      </c>
      <c r="G112" s="154"/>
      <c r="H112" s="135"/>
      <c r="I112" s="123" t="e">
        <f>VLOOKUP(H112,Presupuesto!$B$11:$C$565,2,0)</f>
        <v>#N/A</v>
      </c>
      <c r="J112" s="91" t="str">
        <f t="shared" si="7"/>
        <v>Posgrado</v>
      </c>
      <c r="K112" s="91" t="s">
        <v>392</v>
      </c>
      <c r="L112" s="91"/>
    </row>
    <row r="113" spans="3:12">
      <c r="C113" s="134"/>
      <c r="D113" s="151"/>
      <c r="E113" s="116"/>
      <c r="F113" s="90">
        <f t="shared" si="6"/>
        <v>0</v>
      </c>
      <c r="G113" s="154"/>
      <c r="H113" s="135"/>
      <c r="I113" s="123" t="e">
        <f>VLOOKUP(H113,Presupuesto!$B$11:$C$565,2,0)</f>
        <v>#N/A</v>
      </c>
      <c r="J113" s="91" t="str">
        <f t="shared" si="7"/>
        <v>Posgrado</v>
      </c>
      <c r="K113" s="91" t="s">
        <v>403</v>
      </c>
      <c r="L113" s="91"/>
    </row>
    <row r="114" spans="3:12">
      <c r="C114" s="134"/>
      <c r="D114" s="151"/>
      <c r="E114" s="116"/>
      <c r="F114" s="90">
        <f t="shared" si="6"/>
        <v>0</v>
      </c>
      <c r="G114" s="154"/>
      <c r="H114" s="135"/>
      <c r="I114" s="123" t="e">
        <f>VLOOKUP(H114,Presupuesto!$B$11:$C$565,2,0)</f>
        <v>#N/A</v>
      </c>
      <c r="J114" s="91" t="str">
        <f t="shared" si="7"/>
        <v>Posgrado</v>
      </c>
      <c r="K114" s="91" t="s">
        <v>403</v>
      </c>
      <c r="L114" s="91"/>
    </row>
    <row r="115" spans="3:12">
      <c r="C115" s="134"/>
      <c r="D115" s="151"/>
      <c r="E115" s="116"/>
      <c r="F115" s="90">
        <f t="shared" si="6"/>
        <v>0</v>
      </c>
      <c r="G115" s="154"/>
      <c r="H115" s="135"/>
      <c r="I115" s="123" t="e">
        <f>VLOOKUP(H115,Presupuesto!$B$11:$C$565,2,0)</f>
        <v>#N/A</v>
      </c>
      <c r="J115" s="91" t="str">
        <f t="shared" si="7"/>
        <v>Posgrado</v>
      </c>
      <c r="K115" s="91" t="s">
        <v>403</v>
      </c>
      <c r="L115" s="91"/>
    </row>
    <row r="116" spans="3:12">
      <c r="C116" s="134"/>
      <c r="D116" s="151"/>
      <c r="E116" s="116"/>
      <c r="F116" s="90">
        <f t="shared" si="6"/>
        <v>0</v>
      </c>
      <c r="G116" s="154"/>
      <c r="H116" s="135"/>
      <c r="I116" s="123" t="e">
        <f>VLOOKUP(H116,Presupuesto!$B$11:$C$565,2,0)</f>
        <v>#N/A</v>
      </c>
      <c r="J116" s="91" t="str">
        <f t="shared" si="7"/>
        <v>Posgrado</v>
      </c>
      <c r="K116" s="91" t="s">
        <v>403</v>
      </c>
      <c r="L116" s="91"/>
    </row>
    <row r="117" spans="3:12">
      <c r="C117" s="136"/>
      <c r="D117" s="151"/>
      <c r="E117" s="111"/>
      <c r="F117" s="90">
        <f t="shared" si="6"/>
        <v>0</v>
      </c>
      <c r="G117" s="154"/>
      <c r="H117" s="137"/>
      <c r="I117" s="123" t="e">
        <f>VLOOKUP(H117,Presupuesto!$B$11:$C$565,2,0)</f>
        <v>#N/A</v>
      </c>
      <c r="J117" s="91" t="str">
        <f t="shared" si="7"/>
        <v>Posgrado</v>
      </c>
      <c r="K117" s="91" t="s">
        <v>403</v>
      </c>
      <c r="L117" s="91"/>
    </row>
    <row r="118" spans="3:12">
      <c r="C118" s="136"/>
      <c r="D118" s="151"/>
      <c r="E118" s="111"/>
      <c r="F118" s="90">
        <f t="shared" si="6"/>
        <v>0</v>
      </c>
      <c r="G118" s="154"/>
      <c r="H118" s="137"/>
      <c r="I118" s="123" t="e">
        <f>VLOOKUP(H118,Presupuesto!$B$11:$C$565,2,0)</f>
        <v>#N/A</v>
      </c>
      <c r="J118" s="91" t="str">
        <f t="shared" si="7"/>
        <v>Posgrado</v>
      </c>
      <c r="K118" s="91" t="s">
        <v>403</v>
      </c>
      <c r="L118" s="91"/>
    </row>
    <row r="119" spans="3:12">
      <c r="C119" s="136"/>
      <c r="D119" s="151"/>
      <c r="E119" s="111"/>
      <c r="F119" s="90">
        <f t="shared" si="6"/>
        <v>0</v>
      </c>
      <c r="G119" s="154"/>
      <c r="H119" s="137"/>
      <c r="I119" s="123" t="e">
        <f>VLOOKUP(H119,Presupuesto!$B$11:$C$565,2,0)</f>
        <v>#N/A</v>
      </c>
      <c r="J119" s="91" t="str">
        <f t="shared" si="7"/>
        <v>Posgrado</v>
      </c>
      <c r="K119" s="91" t="s">
        <v>403</v>
      </c>
      <c r="L119" s="91"/>
    </row>
    <row r="120" spans="3:12">
      <c r="C120" s="136"/>
      <c r="D120" s="151"/>
      <c r="E120" s="111"/>
      <c r="F120" s="90">
        <f t="shared" si="6"/>
        <v>0</v>
      </c>
      <c r="G120" s="154"/>
      <c r="H120" s="137"/>
      <c r="I120" s="123" t="e">
        <f>VLOOKUP(H120,Presupuesto!$B$11:$C$565,2,0)</f>
        <v>#N/A</v>
      </c>
      <c r="J120" s="91" t="str">
        <f t="shared" si="7"/>
        <v>Posgrado</v>
      </c>
      <c r="K120" s="91" t="s">
        <v>403</v>
      </c>
      <c r="L120" s="91"/>
    </row>
    <row r="121" spans="3:12">
      <c r="C121" s="136"/>
      <c r="D121" s="151"/>
      <c r="E121" s="111"/>
      <c r="F121" s="90">
        <f t="shared" si="6"/>
        <v>0</v>
      </c>
      <c r="G121" s="154"/>
      <c r="H121" s="137"/>
      <c r="I121" s="123" t="e">
        <f>VLOOKUP(H121,Presupuesto!$B$11:$C$565,2,0)</f>
        <v>#N/A</v>
      </c>
      <c r="J121" s="91" t="str">
        <f t="shared" si="7"/>
        <v>Posgrado</v>
      </c>
      <c r="K121" s="91" t="s">
        <v>403</v>
      </c>
      <c r="L121" s="91"/>
    </row>
    <row r="122" spans="3:12">
      <c r="C122" s="136"/>
      <c r="D122" s="151"/>
      <c r="E122" s="111"/>
      <c r="F122" s="90">
        <f t="shared" si="6"/>
        <v>0</v>
      </c>
      <c r="G122" s="154"/>
      <c r="H122" s="137"/>
      <c r="I122" s="123" t="e">
        <f>VLOOKUP(H122,Presupuesto!$B$11:$C$565,2,0)</f>
        <v>#N/A</v>
      </c>
      <c r="J122" s="91" t="str">
        <f t="shared" si="7"/>
        <v>Posgrado</v>
      </c>
      <c r="K122" s="91" t="s">
        <v>403</v>
      </c>
      <c r="L122" s="91"/>
    </row>
    <row r="123" spans="3:12">
      <c r="C123" s="138"/>
      <c r="D123" s="151"/>
      <c r="E123" s="111"/>
      <c r="F123" s="90">
        <f t="shared" si="6"/>
        <v>0</v>
      </c>
      <c r="G123" s="154"/>
      <c r="H123" s="139"/>
      <c r="I123" s="123" t="e">
        <f>VLOOKUP(H123,Presupuesto!$B$11:$C$565,2,0)</f>
        <v>#N/A</v>
      </c>
      <c r="J123" s="91" t="str">
        <f t="shared" si="7"/>
        <v>Posgrado</v>
      </c>
      <c r="K123" s="91" t="s">
        <v>394</v>
      </c>
      <c r="L123" s="91"/>
    </row>
    <row r="124" spans="3:12">
      <c r="C124" s="138"/>
      <c r="D124" s="151"/>
      <c r="E124" s="111"/>
      <c r="F124" s="90">
        <f t="shared" si="6"/>
        <v>0</v>
      </c>
      <c r="G124" s="154"/>
      <c r="H124" s="139"/>
      <c r="I124" s="123" t="e">
        <f>VLOOKUP(H124,Presupuesto!$B$11:$C$565,2,0)</f>
        <v>#N/A</v>
      </c>
      <c r="J124" s="91" t="str">
        <f t="shared" si="7"/>
        <v>Posgrado</v>
      </c>
      <c r="K124" s="91" t="s">
        <v>403</v>
      </c>
      <c r="L124" s="91"/>
    </row>
    <row r="125" spans="3:12">
      <c r="C125" s="138"/>
      <c r="D125" s="151"/>
      <c r="E125" s="111"/>
      <c r="F125" s="90">
        <f t="shared" si="6"/>
        <v>0</v>
      </c>
      <c r="G125" s="154"/>
      <c r="H125" s="139"/>
      <c r="I125" s="123" t="e">
        <f>VLOOKUP(H125,Presupuesto!$B$11:$C$565,2,0)</f>
        <v>#N/A</v>
      </c>
      <c r="J125" s="91" t="str">
        <f t="shared" si="7"/>
        <v>Posgrado</v>
      </c>
      <c r="K125" s="91" t="s">
        <v>403</v>
      </c>
      <c r="L125" s="91"/>
    </row>
    <row r="126" spans="3:12">
      <c r="C126" s="138"/>
      <c r="D126" s="151"/>
      <c r="E126" s="111"/>
      <c r="F126" s="90">
        <f t="shared" si="6"/>
        <v>0</v>
      </c>
      <c r="G126" s="154"/>
      <c r="H126" s="139"/>
      <c r="I126" s="123" t="e">
        <f>VLOOKUP(H126,Presupuesto!$B$11:$C$565,2,0)</f>
        <v>#N/A</v>
      </c>
      <c r="J126" s="91" t="str">
        <f t="shared" si="7"/>
        <v>Posgrado</v>
      </c>
      <c r="K126" s="91" t="s">
        <v>403</v>
      </c>
      <c r="L126" s="91"/>
    </row>
    <row r="127" spans="3:12" ht="15.75" thickBot="1">
      <c r="C127" s="140"/>
      <c r="D127" s="209"/>
      <c r="E127" s="96"/>
      <c r="F127" s="98">
        <f t="shared" si="6"/>
        <v>0</v>
      </c>
      <c r="G127" s="155"/>
      <c r="H127" s="141"/>
      <c r="I127" s="125" t="e">
        <f>VLOOKUP(H127,Presupuesto!$B$11:$C$565,2,0)</f>
        <v>#N/A</v>
      </c>
      <c r="J127" s="99" t="str">
        <f t="shared" si="7"/>
        <v>Posgrado</v>
      </c>
      <c r="K127" s="117" t="s">
        <v>385</v>
      </c>
      <c r="L127" s="99"/>
    </row>
    <row r="129" spans="3:12" ht="15.75" thickBot="1"/>
    <row r="130" spans="3:12" ht="15.75" thickBot="1">
      <c r="C130" s="150" t="s">
        <v>53</v>
      </c>
      <c r="D130" s="433">
        <f>SUM(F137:F157)</f>
        <v>0</v>
      </c>
      <c r="F130" s="69"/>
      <c r="G130" s="73"/>
      <c r="H130" s="69"/>
      <c r="I130" s="69"/>
    </row>
    <row r="131" spans="3:12">
      <c r="C131" s="69"/>
      <c r="D131" s="31"/>
      <c r="E131" s="86"/>
      <c r="F131" s="86"/>
      <c r="G131" s="86"/>
      <c r="H131" s="70"/>
      <c r="I131" s="70"/>
      <c r="J131" s="70"/>
      <c r="K131" s="105"/>
    </row>
    <row r="132" spans="3:12" ht="15.75">
      <c r="C132" s="251" t="s">
        <v>383</v>
      </c>
      <c r="D132" s="279"/>
      <c r="E132" s="86"/>
      <c r="F132" s="86"/>
      <c r="G132" s="86"/>
      <c r="H132" s="70"/>
      <c r="I132" s="70"/>
      <c r="J132" s="70"/>
      <c r="K132" s="105"/>
    </row>
    <row r="133" spans="3:12" ht="18.75">
      <c r="C133" s="197" t="e">
        <f>IFERROR(VLOOKUP(D132,#REF!,2,FALSE),IFERROR(VLOOKUP(D132,'2. Investigación Científica'!$E:$F,2,FALSE),IFERROR(VLOOKUP(D132,#REF!,2,FALSE),IFERROR(VLOOKUP(D132,#REF!,2,FALSE),IFERROR(VLOOKUP(D132,#REF!,2,FALSE),IFERROR(VLOOKUP(D132,'11. Gestion Administrativa'!$E:$F,2,FALSE),IFERROR(VLOOKUP(D132,#REF!,2,FALSE),IFERROR(VLOOKUP(D132,#REF!,2,FALSE),IFERROR(VLOOKUP(D132,#REF!,2,FALSE),IFERROR(VLOOKUP(D132,#REF!,2,FALSE),IFERROR(VLOOKUP(D132,#REF!,2,FALSE),IFERROR(VLOOKUP(D132,#REF!,2,FALSE),IFERROR(VLOOKUP(D132,#REF!,2,FALSE),IFERROR(VLOOKUP(D132,#REF!,2,FALSE),IFERROR(VLOOKUP(D132,#REF!,2,FALSE),IFERROR(VLOOKUP(D132,#REF!,2,FALSE),VLOOKUP(D132,#REF!,2,0)))))))))))))))))</f>
        <v>#REF!</v>
      </c>
      <c r="D133" s="31"/>
      <c r="E133" s="86"/>
      <c r="F133" s="86"/>
      <c r="G133" s="86"/>
      <c r="H133" s="70"/>
      <c r="I133" s="70"/>
      <c r="J133" s="70"/>
      <c r="K133" s="105"/>
    </row>
    <row r="134" spans="3:12">
      <c r="E134" s="86"/>
      <c r="F134" s="86"/>
      <c r="G134" s="86"/>
      <c r="H134" s="70"/>
      <c r="I134" s="70"/>
      <c r="J134" s="70"/>
      <c r="K134" s="105"/>
    </row>
    <row r="135" spans="3:12" ht="15.75" thickBot="1">
      <c r="F135" s="86"/>
      <c r="G135" s="70"/>
      <c r="H135" s="70"/>
      <c r="I135" s="70"/>
    </row>
    <row r="136" spans="3:12" ht="30.75" thickBot="1">
      <c r="C136" s="122" t="s">
        <v>44</v>
      </c>
      <c r="D136" s="127" t="s">
        <v>55</v>
      </c>
      <c r="E136" s="129" t="s">
        <v>57</v>
      </c>
      <c r="F136" s="128" t="s">
        <v>27</v>
      </c>
      <c r="G136" s="126" t="s">
        <v>122</v>
      </c>
      <c r="H136" s="129" t="s">
        <v>46</v>
      </c>
      <c r="I136" s="126" t="s">
        <v>123</v>
      </c>
      <c r="J136" s="126" t="s">
        <v>401</v>
      </c>
      <c r="K136" s="126" t="s">
        <v>402</v>
      </c>
      <c r="L136" s="126" t="s">
        <v>112</v>
      </c>
    </row>
    <row r="137" spans="3:12">
      <c r="C137" s="134"/>
      <c r="D137" s="151"/>
      <c r="E137" s="108"/>
      <c r="F137" s="90">
        <f t="shared" ref="F137:F157" si="8">D137*E137</f>
        <v>0</v>
      </c>
      <c r="G137" s="154"/>
      <c r="H137" s="135"/>
      <c r="I137" s="123" t="e">
        <f>VLOOKUP(H137,Presupuesto!$B$11:$C$565,2,0)</f>
        <v>#N/A</v>
      </c>
      <c r="J137" s="205" t="s">
        <v>1359</v>
      </c>
      <c r="K137" s="91" t="s">
        <v>385</v>
      </c>
      <c r="L137" s="91"/>
    </row>
    <row r="138" spans="3:12">
      <c r="C138" s="134"/>
      <c r="D138" s="151"/>
      <c r="E138" s="116"/>
      <c r="F138" s="90">
        <f t="shared" si="8"/>
        <v>0</v>
      </c>
      <c r="G138" s="154"/>
      <c r="H138" s="135"/>
      <c r="I138" s="123" t="e">
        <f>VLOOKUP(H138,Presupuesto!$B$11:$C$565,2,0)</f>
        <v>#N/A</v>
      </c>
      <c r="J138" s="91" t="str">
        <f>$J$137</f>
        <v>Posgrado</v>
      </c>
      <c r="K138" s="91" t="s">
        <v>403</v>
      </c>
      <c r="L138" s="91"/>
    </row>
    <row r="139" spans="3:12">
      <c r="C139" s="134"/>
      <c r="D139" s="151"/>
      <c r="E139" s="116"/>
      <c r="F139" s="90">
        <f t="shared" si="8"/>
        <v>0</v>
      </c>
      <c r="G139" s="154"/>
      <c r="H139" s="135"/>
      <c r="I139" s="123" t="e">
        <f>VLOOKUP(H139,Presupuesto!$B$11:$C$565,2,0)</f>
        <v>#N/A</v>
      </c>
      <c r="J139" s="91" t="str">
        <f t="shared" ref="J139:J157" si="9">$J$137</f>
        <v>Posgrado</v>
      </c>
      <c r="K139" s="91" t="s">
        <v>403</v>
      </c>
      <c r="L139" s="91"/>
    </row>
    <row r="140" spans="3:12">
      <c r="C140" s="134"/>
      <c r="D140" s="151"/>
      <c r="E140" s="116"/>
      <c r="F140" s="90">
        <f t="shared" si="8"/>
        <v>0</v>
      </c>
      <c r="G140" s="154"/>
      <c r="H140" s="135"/>
      <c r="I140" s="123" t="e">
        <f>VLOOKUP(H140,Presupuesto!$B$11:$C$565,2,0)</f>
        <v>#N/A</v>
      </c>
      <c r="J140" s="91" t="str">
        <f t="shared" si="9"/>
        <v>Posgrado</v>
      </c>
      <c r="K140" s="91" t="s">
        <v>403</v>
      </c>
      <c r="L140" s="91"/>
    </row>
    <row r="141" spans="3:12">
      <c r="C141" s="134"/>
      <c r="D141" s="151"/>
      <c r="E141" s="116"/>
      <c r="F141" s="90">
        <f t="shared" si="8"/>
        <v>0</v>
      </c>
      <c r="G141" s="154"/>
      <c r="H141" s="135"/>
      <c r="I141" s="123" t="e">
        <f>VLOOKUP(H141,Presupuesto!$B$11:$C$565,2,0)</f>
        <v>#N/A</v>
      </c>
      <c r="J141" s="91" t="str">
        <f t="shared" si="9"/>
        <v>Posgrado</v>
      </c>
      <c r="K141" s="91" t="s">
        <v>403</v>
      </c>
      <c r="L141" s="91"/>
    </row>
    <row r="142" spans="3:12">
      <c r="C142" s="134"/>
      <c r="D142" s="151"/>
      <c r="E142" s="116"/>
      <c r="F142" s="90">
        <f t="shared" si="8"/>
        <v>0</v>
      </c>
      <c r="G142" s="154"/>
      <c r="H142" s="135"/>
      <c r="I142" s="123" t="e">
        <f>VLOOKUP(H142,Presupuesto!$B$11:$C$565,2,0)</f>
        <v>#N/A</v>
      </c>
      <c r="J142" s="91" t="str">
        <f t="shared" si="9"/>
        <v>Posgrado</v>
      </c>
      <c r="K142" s="91" t="s">
        <v>392</v>
      </c>
      <c r="L142" s="91"/>
    </row>
    <row r="143" spans="3:12">
      <c r="C143" s="134"/>
      <c r="D143" s="151"/>
      <c r="E143" s="116"/>
      <c r="F143" s="90">
        <f t="shared" si="8"/>
        <v>0</v>
      </c>
      <c r="G143" s="154"/>
      <c r="H143" s="135"/>
      <c r="I143" s="123" t="e">
        <f>VLOOKUP(H143,Presupuesto!$B$11:$C$565,2,0)</f>
        <v>#N/A</v>
      </c>
      <c r="J143" s="91" t="str">
        <f t="shared" si="9"/>
        <v>Posgrado</v>
      </c>
      <c r="K143" s="91" t="s">
        <v>403</v>
      </c>
      <c r="L143" s="91"/>
    </row>
    <row r="144" spans="3:12">
      <c r="C144" s="134"/>
      <c r="D144" s="151"/>
      <c r="E144" s="116"/>
      <c r="F144" s="90">
        <f t="shared" si="8"/>
        <v>0</v>
      </c>
      <c r="G144" s="154"/>
      <c r="H144" s="135"/>
      <c r="I144" s="123" t="e">
        <f>VLOOKUP(H144,Presupuesto!$B$11:$C$565,2,0)</f>
        <v>#N/A</v>
      </c>
      <c r="J144" s="91" t="str">
        <f t="shared" si="9"/>
        <v>Posgrado</v>
      </c>
      <c r="K144" s="91" t="s">
        <v>403</v>
      </c>
      <c r="L144" s="91"/>
    </row>
    <row r="145" spans="3:12">
      <c r="C145" s="134"/>
      <c r="D145" s="151"/>
      <c r="E145" s="116"/>
      <c r="F145" s="90">
        <f t="shared" si="8"/>
        <v>0</v>
      </c>
      <c r="G145" s="154"/>
      <c r="H145" s="135"/>
      <c r="I145" s="123" t="e">
        <f>VLOOKUP(H145,Presupuesto!$B$11:$C$565,2,0)</f>
        <v>#N/A</v>
      </c>
      <c r="J145" s="91" t="str">
        <f t="shared" si="9"/>
        <v>Posgrado</v>
      </c>
      <c r="K145" s="91" t="s">
        <v>403</v>
      </c>
      <c r="L145" s="91"/>
    </row>
    <row r="146" spans="3:12">
      <c r="C146" s="134"/>
      <c r="D146" s="151"/>
      <c r="E146" s="116"/>
      <c r="F146" s="90">
        <f t="shared" si="8"/>
        <v>0</v>
      </c>
      <c r="G146" s="154"/>
      <c r="H146" s="135"/>
      <c r="I146" s="123" t="e">
        <f>VLOOKUP(H146,Presupuesto!$B$11:$C$565,2,0)</f>
        <v>#N/A</v>
      </c>
      <c r="J146" s="91" t="str">
        <f t="shared" si="9"/>
        <v>Posgrado</v>
      </c>
      <c r="K146" s="91" t="s">
        <v>403</v>
      </c>
      <c r="L146" s="91"/>
    </row>
    <row r="147" spans="3:12">
      <c r="C147" s="136"/>
      <c r="D147" s="151"/>
      <c r="E147" s="111"/>
      <c r="F147" s="90">
        <f t="shared" si="8"/>
        <v>0</v>
      </c>
      <c r="G147" s="154"/>
      <c r="H147" s="137"/>
      <c r="I147" s="123" t="e">
        <f>VLOOKUP(H147,Presupuesto!$B$11:$C$565,2,0)</f>
        <v>#N/A</v>
      </c>
      <c r="J147" s="91" t="str">
        <f t="shared" si="9"/>
        <v>Posgrado</v>
      </c>
      <c r="K147" s="91" t="s">
        <v>403</v>
      </c>
      <c r="L147" s="91"/>
    </row>
    <row r="148" spans="3:12">
      <c r="C148" s="136"/>
      <c r="D148" s="151"/>
      <c r="E148" s="111"/>
      <c r="F148" s="90">
        <f t="shared" si="8"/>
        <v>0</v>
      </c>
      <c r="G148" s="154"/>
      <c r="H148" s="137"/>
      <c r="I148" s="123" t="e">
        <f>VLOOKUP(H148,Presupuesto!$B$11:$C$565,2,0)</f>
        <v>#N/A</v>
      </c>
      <c r="J148" s="91" t="str">
        <f t="shared" si="9"/>
        <v>Posgrado</v>
      </c>
      <c r="K148" s="91" t="s">
        <v>403</v>
      </c>
      <c r="L148" s="91"/>
    </row>
    <row r="149" spans="3:12">
      <c r="C149" s="136"/>
      <c r="D149" s="151"/>
      <c r="E149" s="111"/>
      <c r="F149" s="90">
        <f t="shared" si="8"/>
        <v>0</v>
      </c>
      <c r="G149" s="154"/>
      <c r="H149" s="137"/>
      <c r="I149" s="123" t="e">
        <f>VLOOKUP(H149,Presupuesto!$B$11:$C$565,2,0)</f>
        <v>#N/A</v>
      </c>
      <c r="J149" s="91" t="str">
        <f t="shared" si="9"/>
        <v>Posgrado</v>
      </c>
      <c r="K149" s="91" t="s">
        <v>403</v>
      </c>
      <c r="L149" s="91"/>
    </row>
    <row r="150" spans="3:12">
      <c r="C150" s="136"/>
      <c r="D150" s="151"/>
      <c r="E150" s="111"/>
      <c r="F150" s="90">
        <f t="shared" si="8"/>
        <v>0</v>
      </c>
      <c r="G150" s="154"/>
      <c r="H150" s="137"/>
      <c r="I150" s="123" t="e">
        <f>VLOOKUP(H150,Presupuesto!$B$11:$C$565,2,0)</f>
        <v>#N/A</v>
      </c>
      <c r="J150" s="91" t="str">
        <f t="shared" si="9"/>
        <v>Posgrado</v>
      </c>
      <c r="K150" s="91" t="s">
        <v>403</v>
      </c>
      <c r="L150" s="91"/>
    </row>
    <row r="151" spans="3:12">
      <c r="C151" s="136"/>
      <c r="D151" s="151"/>
      <c r="E151" s="111"/>
      <c r="F151" s="90">
        <f t="shared" si="8"/>
        <v>0</v>
      </c>
      <c r="G151" s="154"/>
      <c r="H151" s="137"/>
      <c r="I151" s="123" t="e">
        <f>VLOOKUP(H151,Presupuesto!$B$11:$C$565,2,0)</f>
        <v>#N/A</v>
      </c>
      <c r="J151" s="91" t="str">
        <f t="shared" si="9"/>
        <v>Posgrado</v>
      </c>
      <c r="K151" s="91" t="s">
        <v>403</v>
      </c>
      <c r="L151" s="91"/>
    </row>
    <row r="152" spans="3:12">
      <c r="C152" s="136"/>
      <c r="D152" s="151"/>
      <c r="E152" s="111"/>
      <c r="F152" s="90">
        <f t="shared" si="8"/>
        <v>0</v>
      </c>
      <c r="G152" s="154"/>
      <c r="H152" s="137"/>
      <c r="I152" s="123" t="e">
        <f>VLOOKUP(H152,Presupuesto!$B$11:$C$565,2,0)</f>
        <v>#N/A</v>
      </c>
      <c r="J152" s="91" t="str">
        <f t="shared" si="9"/>
        <v>Posgrado</v>
      </c>
      <c r="K152" s="91" t="s">
        <v>403</v>
      </c>
      <c r="L152" s="91"/>
    </row>
    <row r="153" spans="3:12">
      <c r="C153" s="138"/>
      <c r="D153" s="151"/>
      <c r="E153" s="111"/>
      <c r="F153" s="90">
        <f t="shared" si="8"/>
        <v>0</v>
      </c>
      <c r="G153" s="154"/>
      <c r="H153" s="139"/>
      <c r="I153" s="123" t="e">
        <f>VLOOKUP(H153,Presupuesto!$B$11:$C$565,2,0)</f>
        <v>#N/A</v>
      </c>
      <c r="J153" s="91" t="str">
        <f t="shared" si="9"/>
        <v>Posgrado</v>
      </c>
      <c r="K153" s="91" t="s">
        <v>394</v>
      </c>
      <c r="L153" s="91"/>
    </row>
    <row r="154" spans="3:12">
      <c r="C154" s="138"/>
      <c r="D154" s="151"/>
      <c r="E154" s="111"/>
      <c r="F154" s="90">
        <f t="shared" si="8"/>
        <v>0</v>
      </c>
      <c r="G154" s="154"/>
      <c r="H154" s="139"/>
      <c r="I154" s="123" t="e">
        <f>VLOOKUP(H154,Presupuesto!$B$11:$C$565,2,0)</f>
        <v>#N/A</v>
      </c>
      <c r="J154" s="91" t="str">
        <f t="shared" si="9"/>
        <v>Posgrado</v>
      </c>
      <c r="K154" s="91" t="s">
        <v>403</v>
      </c>
      <c r="L154" s="91"/>
    </row>
    <row r="155" spans="3:12">
      <c r="C155" s="138"/>
      <c r="D155" s="151"/>
      <c r="E155" s="111"/>
      <c r="F155" s="90">
        <f t="shared" si="8"/>
        <v>0</v>
      </c>
      <c r="G155" s="154"/>
      <c r="H155" s="139"/>
      <c r="I155" s="123" t="e">
        <f>VLOOKUP(H155,Presupuesto!$B$11:$C$565,2,0)</f>
        <v>#N/A</v>
      </c>
      <c r="J155" s="91" t="str">
        <f t="shared" si="9"/>
        <v>Posgrado</v>
      </c>
      <c r="K155" s="91" t="s">
        <v>403</v>
      </c>
      <c r="L155" s="91"/>
    </row>
    <row r="156" spans="3:12">
      <c r="C156" s="138"/>
      <c r="D156" s="151"/>
      <c r="E156" s="111"/>
      <c r="F156" s="90">
        <f t="shared" si="8"/>
        <v>0</v>
      </c>
      <c r="G156" s="154"/>
      <c r="H156" s="139"/>
      <c r="I156" s="123" t="e">
        <f>VLOOKUP(H156,Presupuesto!$B$11:$C$565,2,0)</f>
        <v>#N/A</v>
      </c>
      <c r="J156" s="91" t="str">
        <f t="shared" si="9"/>
        <v>Posgrado</v>
      </c>
      <c r="K156" s="91" t="s">
        <v>403</v>
      </c>
      <c r="L156" s="91"/>
    </row>
    <row r="157" spans="3:12" ht="15.75" thickBot="1">
      <c r="C157" s="140"/>
      <c r="D157" s="209"/>
      <c r="E157" s="96"/>
      <c r="F157" s="98">
        <f t="shared" si="8"/>
        <v>0</v>
      </c>
      <c r="G157" s="155"/>
      <c r="H157" s="141"/>
      <c r="I157" s="125" t="e">
        <f>VLOOKUP(H157,Presupuesto!$B$11:$C$565,2,0)</f>
        <v>#N/A</v>
      </c>
      <c r="J157" s="99" t="str">
        <f t="shared" si="9"/>
        <v>Posgrado</v>
      </c>
      <c r="K157" s="117" t="s">
        <v>385</v>
      </c>
      <c r="L157" s="99"/>
    </row>
    <row r="158" spans="3:12">
      <c r="F158" s="83"/>
      <c r="G158" s="82"/>
      <c r="H158" s="83"/>
      <c r="I158" s="83"/>
    </row>
    <row r="159" spans="3:12" ht="15.75" thickBot="1"/>
    <row r="160" spans="3:12" ht="15.75" thickBot="1">
      <c r="C160" s="150" t="s">
        <v>53</v>
      </c>
      <c r="D160" s="433">
        <f>SUM(F167:F187)</f>
        <v>0</v>
      </c>
      <c r="F160" s="69"/>
      <c r="G160" s="73"/>
      <c r="H160" s="69"/>
      <c r="I160" s="69"/>
    </row>
    <row r="161" spans="3:12">
      <c r="C161" s="69"/>
      <c r="D161" s="31"/>
      <c r="E161" s="86"/>
      <c r="F161" s="86"/>
      <c r="G161" s="86"/>
      <c r="H161" s="70"/>
      <c r="I161" s="70"/>
      <c r="J161" s="70"/>
      <c r="K161" s="105"/>
    </row>
    <row r="162" spans="3:12" ht="15.75">
      <c r="C162" s="251" t="s">
        <v>383</v>
      </c>
      <c r="D162" s="279"/>
      <c r="E162" s="86"/>
      <c r="F162" s="86"/>
      <c r="G162" s="86"/>
      <c r="H162" s="70"/>
      <c r="I162" s="70"/>
      <c r="J162" s="70"/>
      <c r="K162" s="105"/>
    </row>
    <row r="163" spans="3:12" ht="18.75">
      <c r="C163" s="197" t="e">
        <f>IFERROR(VLOOKUP(D162,#REF!,2,FALSE),IFERROR(VLOOKUP(D162,'2. Investigación Científica'!$E:$F,2,FALSE),IFERROR(VLOOKUP(D162,#REF!,2,FALSE),IFERROR(VLOOKUP(D162,#REF!,2,FALSE),IFERROR(VLOOKUP(D162,#REF!,2,FALSE),IFERROR(VLOOKUP(D162,'11. Gestion Administrativa'!$E:$F,2,FALSE),IFERROR(VLOOKUP(D162,#REF!,2,FALSE),IFERROR(VLOOKUP(D162,#REF!,2,FALSE),IFERROR(VLOOKUP(D162,#REF!,2,FALSE),IFERROR(VLOOKUP(D162,#REF!,2,FALSE),IFERROR(VLOOKUP(D162,#REF!,2,FALSE),IFERROR(VLOOKUP(D162,#REF!,2,FALSE),IFERROR(VLOOKUP(D162,#REF!,2,FALSE),IFERROR(VLOOKUP(D162,#REF!,2,FALSE),IFERROR(VLOOKUP(D162,#REF!,2,FALSE),IFERROR(VLOOKUP(D162,#REF!,2,FALSE),VLOOKUP(D162,#REF!,2,0)))))))))))))))))</f>
        <v>#REF!</v>
      </c>
      <c r="D163" s="31"/>
      <c r="E163" s="86"/>
      <c r="F163" s="86"/>
      <c r="G163" s="86"/>
      <c r="H163" s="70"/>
      <c r="I163" s="70"/>
      <c r="J163" s="70"/>
      <c r="K163" s="105"/>
    </row>
    <row r="164" spans="3:12">
      <c r="E164" s="86"/>
      <c r="F164" s="86"/>
      <c r="G164" s="86"/>
      <c r="H164" s="70"/>
      <c r="I164" s="70"/>
      <c r="J164" s="70"/>
      <c r="K164" s="105"/>
    </row>
    <row r="165" spans="3:12" ht="15.75" thickBot="1">
      <c r="F165" s="86"/>
      <c r="G165" s="70"/>
      <c r="H165" s="70"/>
      <c r="I165" s="70"/>
    </row>
    <row r="166" spans="3:12" ht="30.75" thickBot="1">
      <c r="C166" s="122" t="s">
        <v>44</v>
      </c>
      <c r="D166" s="127" t="s">
        <v>55</v>
      </c>
      <c r="E166" s="129" t="s">
        <v>57</v>
      </c>
      <c r="F166" s="128" t="s">
        <v>27</v>
      </c>
      <c r="G166" s="126" t="s">
        <v>122</v>
      </c>
      <c r="H166" s="129" t="s">
        <v>46</v>
      </c>
      <c r="I166" s="126" t="s">
        <v>123</v>
      </c>
      <c r="J166" s="126" t="s">
        <v>401</v>
      </c>
      <c r="K166" s="126" t="s">
        <v>402</v>
      </c>
      <c r="L166" s="126" t="s">
        <v>112</v>
      </c>
    </row>
    <row r="167" spans="3:12">
      <c r="C167" s="134"/>
      <c r="D167" s="151"/>
      <c r="E167" s="108"/>
      <c r="F167" s="90">
        <f t="shared" ref="F167:F187" si="10">D167*E167</f>
        <v>0</v>
      </c>
      <c r="G167" s="154"/>
      <c r="H167" s="135"/>
      <c r="I167" s="123" t="e">
        <f>VLOOKUP(H167,Presupuesto!$B$11:$C$565,2,0)</f>
        <v>#N/A</v>
      </c>
      <c r="J167" s="205" t="s">
        <v>1359</v>
      </c>
      <c r="K167" s="91" t="s">
        <v>385</v>
      </c>
      <c r="L167" s="91"/>
    </row>
    <row r="168" spans="3:12">
      <c r="C168" s="134"/>
      <c r="D168" s="151"/>
      <c r="E168" s="116"/>
      <c r="F168" s="90">
        <f t="shared" si="10"/>
        <v>0</v>
      </c>
      <c r="G168" s="154"/>
      <c r="H168" s="135"/>
      <c r="I168" s="123" t="e">
        <f>VLOOKUP(H168,Presupuesto!$B$11:$C$565,2,0)</f>
        <v>#N/A</v>
      </c>
      <c r="J168" s="91" t="str">
        <f>$J$167</f>
        <v>Posgrado</v>
      </c>
      <c r="K168" s="91" t="s">
        <v>403</v>
      </c>
      <c r="L168" s="91"/>
    </row>
    <row r="169" spans="3:12">
      <c r="C169" s="134"/>
      <c r="D169" s="151"/>
      <c r="E169" s="116"/>
      <c r="F169" s="90">
        <f t="shared" si="10"/>
        <v>0</v>
      </c>
      <c r="G169" s="154"/>
      <c r="H169" s="135"/>
      <c r="I169" s="123" t="e">
        <f>VLOOKUP(H169,Presupuesto!$B$11:$C$565,2,0)</f>
        <v>#N/A</v>
      </c>
      <c r="J169" s="91" t="str">
        <f t="shared" ref="J169:J187" si="11">$J$167</f>
        <v>Posgrado</v>
      </c>
      <c r="K169" s="91" t="s">
        <v>403</v>
      </c>
      <c r="L169" s="91"/>
    </row>
    <row r="170" spans="3:12">
      <c r="C170" s="134"/>
      <c r="D170" s="151"/>
      <c r="E170" s="116"/>
      <c r="F170" s="90">
        <f t="shared" si="10"/>
        <v>0</v>
      </c>
      <c r="G170" s="154"/>
      <c r="H170" s="135"/>
      <c r="I170" s="123" t="e">
        <f>VLOOKUP(H170,Presupuesto!$B$11:$C$565,2,0)</f>
        <v>#N/A</v>
      </c>
      <c r="J170" s="91" t="str">
        <f t="shared" si="11"/>
        <v>Posgrado</v>
      </c>
      <c r="K170" s="91" t="s">
        <v>403</v>
      </c>
      <c r="L170" s="91"/>
    </row>
    <row r="171" spans="3:12">
      <c r="C171" s="134"/>
      <c r="D171" s="151"/>
      <c r="E171" s="116"/>
      <c r="F171" s="90">
        <f t="shared" si="10"/>
        <v>0</v>
      </c>
      <c r="G171" s="154"/>
      <c r="H171" s="135"/>
      <c r="I171" s="123" t="e">
        <f>VLOOKUP(H171,Presupuesto!$B$11:$C$565,2,0)</f>
        <v>#N/A</v>
      </c>
      <c r="J171" s="91" t="str">
        <f t="shared" si="11"/>
        <v>Posgrado</v>
      </c>
      <c r="K171" s="91" t="s">
        <v>403</v>
      </c>
      <c r="L171" s="91"/>
    </row>
    <row r="172" spans="3:12">
      <c r="C172" s="134"/>
      <c r="D172" s="151"/>
      <c r="E172" s="116"/>
      <c r="F172" s="90">
        <f t="shared" si="10"/>
        <v>0</v>
      </c>
      <c r="G172" s="154"/>
      <c r="H172" s="135"/>
      <c r="I172" s="123" t="e">
        <f>VLOOKUP(H172,Presupuesto!$B$11:$C$565,2,0)</f>
        <v>#N/A</v>
      </c>
      <c r="J172" s="91" t="str">
        <f t="shared" si="11"/>
        <v>Posgrado</v>
      </c>
      <c r="K172" s="91" t="s">
        <v>392</v>
      </c>
      <c r="L172" s="91"/>
    </row>
    <row r="173" spans="3:12">
      <c r="C173" s="134"/>
      <c r="D173" s="151"/>
      <c r="E173" s="116"/>
      <c r="F173" s="90">
        <f t="shared" si="10"/>
        <v>0</v>
      </c>
      <c r="G173" s="154"/>
      <c r="H173" s="135"/>
      <c r="I173" s="123" t="e">
        <f>VLOOKUP(H173,Presupuesto!$B$11:$C$565,2,0)</f>
        <v>#N/A</v>
      </c>
      <c r="J173" s="91" t="str">
        <f t="shared" si="11"/>
        <v>Posgrado</v>
      </c>
      <c r="K173" s="91" t="s">
        <v>403</v>
      </c>
      <c r="L173" s="91"/>
    </row>
    <row r="174" spans="3:12">
      <c r="C174" s="134"/>
      <c r="D174" s="151"/>
      <c r="E174" s="116"/>
      <c r="F174" s="90">
        <f t="shared" si="10"/>
        <v>0</v>
      </c>
      <c r="G174" s="154"/>
      <c r="H174" s="135"/>
      <c r="I174" s="123" t="e">
        <f>VLOOKUP(H174,Presupuesto!$B$11:$C$565,2,0)</f>
        <v>#N/A</v>
      </c>
      <c r="J174" s="91" t="str">
        <f t="shared" si="11"/>
        <v>Posgrado</v>
      </c>
      <c r="K174" s="91" t="s">
        <v>403</v>
      </c>
      <c r="L174" s="91"/>
    </row>
    <row r="175" spans="3:12">
      <c r="C175" s="134"/>
      <c r="D175" s="151"/>
      <c r="E175" s="116"/>
      <c r="F175" s="90">
        <f t="shared" si="10"/>
        <v>0</v>
      </c>
      <c r="G175" s="154"/>
      <c r="H175" s="135"/>
      <c r="I175" s="123" t="e">
        <f>VLOOKUP(H175,Presupuesto!$B$11:$C$565,2,0)</f>
        <v>#N/A</v>
      </c>
      <c r="J175" s="91" t="str">
        <f t="shared" si="11"/>
        <v>Posgrado</v>
      </c>
      <c r="K175" s="91" t="s">
        <v>403</v>
      </c>
      <c r="L175" s="91"/>
    </row>
    <row r="176" spans="3:12">
      <c r="C176" s="134"/>
      <c r="D176" s="151"/>
      <c r="E176" s="116"/>
      <c r="F176" s="90">
        <f t="shared" si="10"/>
        <v>0</v>
      </c>
      <c r="G176" s="154"/>
      <c r="H176" s="135"/>
      <c r="I176" s="123" t="e">
        <f>VLOOKUP(H176,Presupuesto!$B$11:$C$565,2,0)</f>
        <v>#N/A</v>
      </c>
      <c r="J176" s="91" t="str">
        <f t="shared" si="11"/>
        <v>Posgrado</v>
      </c>
      <c r="K176" s="91" t="s">
        <v>403</v>
      </c>
      <c r="L176" s="91"/>
    </row>
    <row r="177" spans="3:12">
      <c r="C177" s="136"/>
      <c r="D177" s="151"/>
      <c r="E177" s="111"/>
      <c r="F177" s="90">
        <f t="shared" si="10"/>
        <v>0</v>
      </c>
      <c r="G177" s="154"/>
      <c r="H177" s="137"/>
      <c r="I177" s="123" t="e">
        <f>VLOOKUP(H177,Presupuesto!$B$11:$C$565,2,0)</f>
        <v>#N/A</v>
      </c>
      <c r="J177" s="91" t="str">
        <f t="shared" si="11"/>
        <v>Posgrado</v>
      </c>
      <c r="K177" s="91" t="s">
        <v>403</v>
      </c>
      <c r="L177" s="91"/>
    </row>
    <row r="178" spans="3:12">
      <c r="C178" s="136"/>
      <c r="D178" s="151"/>
      <c r="E178" s="111"/>
      <c r="F178" s="90">
        <f t="shared" si="10"/>
        <v>0</v>
      </c>
      <c r="G178" s="154"/>
      <c r="H178" s="137"/>
      <c r="I178" s="123" t="e">
        <f>VLOOKUP(H178,Presupuesto!$B$11:$C$565,2,0)</f>
        <v>#N/A</v>
      </c>
      <c r="J178" s="91" t="str">
        <f t="shared" si="11"/>
        <v>Posgrado</v>
      </c>
      <c r="K178" s="91" t="s">
        <v>403</v>
      </c>
      <c r="L178" s="91"/>
    </row>
    <row r="179" spans="3:12">
      <c r="C179" s="136"/>
      <c r="D179" s="151"/>
      <c r="E179" s="111"/>
      <c r="F179" s="90">
        <f t="shared" si="10"/>
        <v>0</v>
      </c>
      <c r="G179" s="154"/>
      <c r="H179" s="137"/>
      <c r="I179" s="123" t="e">
        <f>VLOOKUP(H179,Presupuesto!$B$11:$C$565,2,0)</f>
        <v>#N/A</v>
      </c>
      <c r="J179" s="91" t="str">
        <f t="shared" si="11"/>
        <v>Posgrado</v>
      </c>
      <c r="K179" s="91" t="s">
        <v>403</v>
      </c>
      <c r="L179" s="91"/>
    </row>
    <row r="180" spans="3:12">
      <c r="C180" s="136"/>
      <c r="D180" s="151"/>
      <c r="E180" s="111"/>
      <c r="F180" s="90">
        <f t="shared" si="10"/>
        <v>0</v>
      </c>
      <c r="G180" s="154"/>
      <c r="H180" s="137"/>
      <c r="I180" s="123" t="e">
        <f>VLOOKUP(H180,Presupuesto!$B$11:$C$565,2,0)</f>
        <v>#N/A</v>
      </c>
      <c r="J180" s="91" t="str">
        <f t="shared" si="11"/>
        <v>Posgrado</v>
      </c>
      <c r="K180" s="91" t="s">
        <v>403</v>
      </c>
      <c r="L180" s="91"/>
    </row>
    <row r="181" spans="3:12">
      <c r="C181" s="136"/>
      <c r="D181" s="151"/>
      <c r="E181" s="111"/>
      <c r="F181" s="90">
        <f t="shared" si="10"/>
        <v>0</v>
      </c>
      <c r="G181" s="154"/>
      <c r="H181" s="137"/>
      <c r="I181" s="123" t="e">
        <f>VLOOKUP(H181,Presupuesto!$B$11:$C$565,2,0)</f>
        <v>#N/A</v>
      </c>
      <c r="J181" s="91" t="str">
        <f t="shared" si="11"/>
        <v>Posgrado</v>
      </c>
      <c r="K181" s="91" t="s">
        <v>403</v>
      </c>
      <c r="L181" s="91"/>
    </row>
    <row r="182" spans="3:12">
      <c r="C182" s="136"/>
      <c r="D182" s="151"/>
      <c r="E182" s="111"/>
      <c r="F182" s="90">
        <f t="shared" si="10"/>
        <v>0</v>
      </c>
      <c r="G182" s="154"/>
      <c r="H182" s="137"/>
      <c r="I182" s="123" t="e">
        <f>VLOOKUP(H182,Presupuesto!$B$11:$C$565,2,0)</f>
        <v>#N/A</v>
      </c>
      <c r="J182" s="91" t="str">
        <f t="shared" si="11"/>
        <v>Posgrado</v>
      </c>
      <c r="K182" s="91" t="s">
        <v>403</v>
      </c>
      <c r="L182" s="91"/>
    </row>
    <row r="183" spans="3:12">
      <c r="C183" s="138"/>
      <c r="D183" s="151"/>
      <c r="E183" s="111"/>
      <c r="F183" s="90">
        <f t="shared" si="10"/>
        <v>0</v>
      </c>
      <c r="G183" s="154"/>
      <c r="H183" s="139"/>
      <c r="I183" s="123" t="e">
        <f>VLOOKUP(H183,Presupuesto!$B$11:$C$565,2,0)</f>
        <v>#N/A</v>
      </c>
      <c r="J183" s="91" t="str">
        <f t="shared" si="11"/>
        <v>Posgrado</v>
      </c>
      <c r="K183" s="91" t="s">
        <v>394</v>
      </c>
      <c r="L183" s="91"/>
    </row>
    <row r="184" spans="3:12">
      <c r="C184" s="138"/>
      <c r="D184" s="151"/>
      <c r="E184" s="111"/>
      <c r="F184" s="90">
        <f t="shared" si="10"/>
        <v>0</v>
      </c>
      <c r="G184" s="154"/>
      <c r="H184" s="139"/>
      <c r="I184" s="123" t="e">
        <f>VLOOKUP(H184,Presupuesto!$B$11:$C$565,2,0)</f>
        <v>#N/A</v>
      </c>
      <c r="J184" s="91" t="str">
        <f t="shared" si="11"/>
        <v>Posgrado</v>
      </c>
      <c r="K184" s="91" t="s">
        <v>403</v>
      </c>
      <c r="L184" s="91"/>
    </row>
    <row r="185" spans="3:12">
      <c r="C185" s="138"/>
      <c r="D185" s="151"/>
      <c r="E185" s="111"/>
      <c r="F185" s="90">
        <f t="shared" si="10"/>
        <v>0</v>
      </c>
      <c r="G185" s="154"/>
      <c r="H185" s="139"/>
      <c r="I185" s="123" t="e">
        <f>VLOOKUP(H185,Presupuesto!$B$11:$C$565,2,0)</f>
        <v>#N/A</v>
      </c>
      <c r="J185" s="91" t="str">
        <f t="shared" si="11"/>
        <v>Posgrado</v>
      </c>
      <c r="K185" s="91" t="s">
        <v>403</v>
      </c>
      <c r="L185" s="91"/>
    </row>
    <row r="186" spans="3:12">
      <c r="C186" s="138"/>
      <c r="D186" s="151"/>
      <c r="E186" s="111"/>
      <c r="F186" s="90">
        <f t="shared" si="10"/>
        <v>0</v>
      </c>
      <c r="G186" s="154"/>
      <c r="H186" s="139"/>
      <c r="I186" s="123" t="e">
        <f>VLOOKUP(H186,Presupuesto!$B$11:$C$565,2,0)</f>
        <v>#N/A</v>
      </c>
      <c r="J186" s="91" t="str">
        <f t="shared" si="11"/>
        <v>Posgrado</v>
      </c>
      <c r="K186" s="91" t="s">
        <v>403</v>
      </c>
      <c r="L186" s="91"/>
    </row>
    <row r="187" spans="3:12" ht="15.75" thickBot="1">
      <c r="C187" s="140"/>
      <c r="D187" s="209"/>
      <c r="E187" s="96"/>
      <c r="F187" s="98">
        <f t="shared" si="10"/>
        <v>0</v>
      </c>
      <c r="G187" s="155"/>
      <c r="H187" s="141"/>
      <c r="I187" s="125" t="e">
        <f>VLOOKUP(H187,Presupuesto!$B$11:$C$565,2,0)</f>
        <v>#N/A</v>
      </c>
      <c r="J187" s="99" t="str">
        <f t="shared" si="11"/>
        <v>Posgrado</v>
      </c>
      <c r="K187" s="117" t="s">
        <v>385</v>
      </c>
      <c r="L187" s="99"/>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24.xml><?xml version="1.0" encoding="utf-8"?>
<worksheet xmlns="http://schemas.openxmlformats.org/spreadsheetml/2006/main" xmlns:r="http://schemas.openxmlformats.org/officeDocument/2006/relationships">
  <sheetPr>
    <tabColor rgb="FFFFFF00"/>
  </sheetPr>
  <dimension ref="A1:UI179"/>
  <sheetViews>
    <sheetView showGridLines="0" topLeftCell="B4" zoomScale="86" zoomScaleNormal="86" zoomScaleSheetLayoutView="90" workbookViewId="0">
      <selection activeCell="F17" sqref="F17"/>
    </sheetView>
  </sheetViews>
  <sheetFormatPr baseColWidth="10" defaultColWidth="11.5703125" defaultRowHeight="15"/>
  <cols>
    <col min="1" max="1" width="3.85546875" style="79" customWidth="1"/>
    <col min="2" max="2" width="8.85546875" style="79" customWidth="1"/>
    <col min="3" max="3" width="53.42578125" style="79" customWidth="1"/>
    <col min="4" max="4" width="25.7109375" style="79" customWidth="1"/>
    <col min="5" max="5" width="24.140625" style="79" customWidth="1"/>
    <col min="6" max="6" width="21.85546875" style="79" customWidth="1"/>
    <col min="7" max="7" width="16.5703125" style="71" customWidth="1"/>
    <col min="8" max="8" width="14.28515625" style="79" customWidth="1"/>
    <col min="9" max="9" width="40.28515625" style="79" customWidth="1"/>
    <col min="10" max="10" width="28.140625" style="79" bestFit="1" customWidth="1"/>
    <col min="11" max="11" width="19.85546875" style="79" bestFit="1" customWidth="1"/>
    <col min="12" max="12" width="34.85546875" style="79" bestFit="1" customWidth="1"/>
    <col min="13" max="16384" width="11.5703125" style="79"/>
  </cols>
  <sheetData>
    <row r="1" spans="1:555" ht="26.25" hidden="1">
      <c r="A1" s="180" t="s">
        <v>242</v>
      </c>
      <c r="B1" s="183" t="s">
        <v>243</v>
      </c>
      <c r="C1" s="174" t="s">
        <v>244</v>
      </c>
      <c r="D1" s="174" t="s">
        <v>484</v>
      </c>
      <c r="E1" s="174" t="s">
        <v>486</v>
      </c>
      <c r="F1" s="174" t="s">
        <v>488</v>
      </c>
      <c r="G1" s="174" t="s">
        <v>490</v>
      </c>
      <c r="H1" s="174" t="s">
        <v>492</v>
      </c>
      <c r="I1" s="174" t="s">
        <v>494</v>
      </c>
      <c r="J1" s="174" t="s">
        <v>245</v>
      </c>
      <c r="K1" s="174" t="s">
        <v>497</v>
      </c>
      <c r="L1" s="174" t="s">
        <v>246</v>
      </c>
      <c r="M1" s="174" t="s">
        <v>499</v>
      </c>
      <c r="N1" s="174" t="s">
        <v>501</v>
      </c>
      <c r="O1" s="174" t="s">
        <v>503</v>
      </c>
      <c r="P1" s="174" t="s">
        <v>247</v>
      </c>
      <c r="Q1" s="174" t="s">
        <v>504</v>
      </c>
      <c r="R1" s="174" t="s">
        <v>507</v>
      </c>
      <c r="S1" s="174" t="s">
        <v>248</v>
      </c>
      <c r="T1" s="174" t="s">
        <v>509</v>
      </c>
      <c r="U1" s="174" t="s">
        <v>249</v>
      </c>
      <c r="V1" s="174" t="s">
        <v>510</v>
      </c>
      <c r="W1" s="174" t="s">
        <v>511</v>
      </c>
      <c r="X1" s="174" t="s">
        <v>515</v>
      </c>
      <c r="Y1" s="174" t="s">
        <v>265</v>
      </c>
      <c r="Z1" s="174" t="s">
        <v>516</v>
      </c>
      <c r="AA1" s="174" t="s">
        <v>518</v>
      </c>
      <c r="AB1" s="174" t="s">
        <v>520</v>
      </c>
      <c r="AC1" s="174" t="s">
        <v>266</v>
      </c>
      <c r="AD1" s="174" t="s">
        <v>522</v>
      </c>
      <c r="AE1" s="174" t="s">
        <v>524</v>
      </c>
      <c r="AF1" s="174" t="s">
        <v>526</v>
      </c>
      <c r="AG1" s="174" t="s">
        <v>528</v>
      </c>
      <c r="AH1" s="174" t="s">
        <v>241</v>
      </c>
      <c r="AI1" s="174" t="s">
        <v>530</v>
      </c>
      <c r="AJ1" s="183" t="s">
        <v>250</v>
      </c>
      <c r="AK1" s="174" t="s">
        <v>532</v>
      </c>
      <c r="AL1" s="174" t="s">
        <v>251</v>
      </c>
      <c r="AM1" s="174" t="s">
        <v>534</v>
      </c>
      <c r="AN1" s="174" t="s">
        <v>536</v>
      </c>
      <c r="AO1" s="174" t="s">
        <v>252</v>
      </c>
      <c r="AP1" s="174" t="s">
        <v>538</v>
      </c>
      <c r="AQ1" s="174" t="s">
        <v>540</v>
      </c>
      <c r="AR1" s="174" t="s">
        <v>253</v>
      </c>
      <c r="AS1" s="174" t="s">
        <v>541</v>
      </c>
      <c r="AT1" s="174" t="s">
        <v>543</v>
      </c>
      <c r="AU1" s="174" t="s">
        <v>544</v>
      </c>
      <c r="AV1" s="174" t="s">
        <v>545</v>
      </c>
      <c r="AW1" s="174" t="s">
        <v>547</v>
      </c>
      <c r="AX1" s="174" t="s">
        <v>549</v>
      </c>
      <c r="AY1" s="174" t="s">
        <v>550</v>
      </c>
      <c r="AZ1" s="174" t="s">
        <v>254</v>
      </c>
      <c r="BA1" s="174" t="s">
        <v>552</v>
      </c>
      <c r="BB1" s="174" t="s">
        <v>554</v>
      </c>
      <c r="BC1" s="174" t="s">
        <v>556</v>
      </c>
      <c r="BD1" s="174" t="s">
        <v>558</v>
      </c>
      <c r="BE1" s="174" t="s">
        <v>560</v>
      </c>
      <c r="BF1" s="174" t="s">
        <v>562</v>
      </c>
      <c r="BG1" s="174" t="s">
        <v>564</v>
      </c>
      <c r="BH1" s="174" t="s">
        <v>566</v>
      </c>
      <c r="BI1" s="174" t="s">
        <v>267</v>
      </c>
      <c r="BJ1" s="174" t="s">
        <v>568</v>
      </c>
      <c r="BK1" s="174" t="s">
        <v>570</v>
      </c>
      <c r="BL1" s="174" t="s">
        <v>572</v>
      </c>
      <c r="BM1" s="174" t="s">
        <v>574</v>
      </c>
      <c r="BN1" s="174" t="s">
        <v>576</v>
      </c>
      <c r="BO1" s="174" t="s">
        <v>578</v>
      </c>
      <c r="BP1" s="174" t="s">
        <v>580</v>
      </c>
      <c r="BQ1" s="174" t="s">
        <v>582</v>
      </c>
      <c r="BR1" s="174" t="s">
        <v>584</v>
      </c>
      <c r="BS1" s="174" t="s">
        <v>586</v>
      </c>
      <c r="BT1" s="183" t="s">
        <v>255</v>
      </c>
      <c r="BU1" s="174" t="s">
        <v>256</v>
      </c>
      <c r="BV1" s="174" t="s">
        <v>588</v>
      </c>
      <c r="BW1" s="174" t="s">
        <v>257</v>
      </c>
      <c r="BX1" s="174" t="s">
        <v>590</v>
      </c>
      <c r="BY1" s="174" t="s">
        <v>592</v>
      </c>
      <c r="BZ1" s="183" t="s">
        <v>258</v>
      </c>
      <c r="CA1" s="174" t="s">
        <v>259</v>
      </c>
      <c r="CB1" s="174" t="s">
        <v>594</v>
      </c>
      <c r="CC1" s="174" t="s">
        <v>260</v>
      </c>
      <c r="CD1" s="174" t="s">
        <v>596</v>
      </c>
      <c r="CE1" s="174" t="s">
        <v>598</v>
      </c>
      <c r="CF1" s="174" t="s">
        <v>600</v>
      </c>
      <c r="CG1" s="183" t="s">
        <v>261</v>
      </c>
      <c r="CH1" s="174" t="s">
        <v>606</v>
      </c>
      <c r="CI1" s="174" t="s">
        <v>608</v>
      </c>
      <c r="CJ1" s="174" t="s">
        <v>262</v>
      </c>
      <c r="CK1" s="174" t="s">
        <v>602</v>
      </c>
      <c r="CL1" s="174" t="s">
        <v>604</v>
      </c>
      <c r="CM1" s="174" t="s">
        <v>263</v>
      </c>
      <c r="CN1" s="174" t="s">
        <v>610</v>
      </c>
      <c r="CO1" s="174" t="s">
        <v>264</v>
      </c>
      <c r="CP1" s="174" t="s">
        <v>611</v>
      </c>
      <c r="CQ1" s="171" t="s">
        <v>268</v>
      </c>
      <c r="CR1" s="183" t="s">
        <v>269</v>
      </c>
      <c r="CS1" s="174" t="s">
        <v>612</v>
      </c>
      <c r="CT1" s="174" t="s">
        <v>613</v>
      </c>
      <c r="CU1" s="174" t="s">
        <v>615</v>
      </c>
      <c r="CV1" s="174" t="s">
        <v>270</v>
      </c>
      <c r="CW1" s="174" t="s">
        <v>617</v>
      </c>
      <c r="CX1" s="174" t="s">
        <v>619</v>
      </c>
      <c r="CY1" s="174" t="s">
        <v>621</v>
      </c>
      <c r="CZ1" s="174" t="s">
        <v>623</v>
      </c>
      <c r="DA1" s="174" t="s">
        <v>625</v>
      </c>
      <c r="DB1" s="174" t="s">
        <v>627</v>
      </c>
      <c r="DC1" s="183" t="s">
        <v>271</v>
      </c>
      <c r="DD1" s="174" t="s">
        <v>272</v>
      </c>
      <c r="DE1" s="174" t="s">
        <v>629</v>
      </c>
      <c r="DF1" s="174" t="s">
        <v>273</v>
      </c>
      <c r="DG1" s="174" t="s">
        <v>631</v>
      </c>
      <c r="DH1" s="174" t="s">
        <v>633</v>
      </c>
      <c r="DI1" s="174" t="s">
        <v>635</v>
      </c>
      <c r="DJ1" s="174" t="s">
        <v>637</v>
      </c>
      <c r="DK1" s="174" t="s">
        <v>639</v>
      </c>
      <c r="DL1" s="174" t="s">
        <v>641</v>
      </c>
      <c r="DM1" s="174" t="s">
        <v>643</v>
      </c>
      <c r="DN1" s="174" t="s">
        <v>274</v>
      </c>
      <c r="DO1" s="174" t="s">
        <v>645</v>
      </c>
      <c r="DP1" s="174" t="s">
        <v>647</v>
      </c>
      <c r="DQ1" s="174" t="s">
        <v>649</v>
      </c>
      <c r="DR1" s="183" t="s">
        <v>275</v>
      </c>
      <c r="DS1" s="174" t="s">
        <v>651</v>
      </c>
      <c r="DT1" s="174" t="s">
        <v>276</v>
      </c>
      <c r="DU1" s="174" t="s">
        <v>653</v>
      </c>
      <c r="DV1" s="174" t="s">
        <v>277</v>
      </c>
      <c r="DW1" s="174" t="s">
        <v>655</v>
      </c>
      <c r="DX1" s="174" t="s">
        <v>657</v>
      </c>
      <c r="DY1" s="174" t="s">
        <v>659</v>
      </c>
      <c r="DZ1" s="174" t="s">
        <v>661</v>
      </c>
      <c r="EA1" s="174" t="s">
        <v>663</v>
      </c>
      <c r="EB1" s="174" t="s">
        <v>665</v>
      </c>
      <c r="EC1" s="174" t="s">
        <v>667</v>
      </c>
      <c r="ED1" s="174" t="s">
        <v>669</v>
      </c>
      <c r="EE1" s="174" t="s">
        <v>671</v>
      </c>
      <c r="EF1" s="174" t="s">
        <v>673</v>
      </c>
      <c r="EG1" s="174" t="s">
        <v>675</v>
      </c>
      <c r="EH1" s="183" t="s">
        <v>278</v>
      </c>
      <c r="EI1" s="174" t="s">
        <v>677</v>
      </c>
      <c r="EJ1" s="174" t="s">
        <v>279</v>
      </c>
      <c r="EK1" s="174" t="s">
        <v>679</v>
      </c>
      <c r="EL1" s="174" t="s">
        <v>681</v>
      </c>
      <c r="EM1" s="174" t="s">
        <v>280</v>
      </c>
      <c r="EN1" s="174" t="s">
        <v>683</v>
      </c>
      <c r="EO1" s="174" t="s">
        <v>685</v>
      </c>
      <c r="EP1" s="174" t="s">
        <v>281</v>
      </c>
      <c r="EQ1" s="174" t="s">
        <v>687</v>
      </c>
      <c r="ER1" s="174" t="s">
        <v>689</v>
      </c>
      <c r="ES1" s="174" t="s">
        <v>691</v>
      </c>
      <c r="ET1" s="174" t="s">
        <v>282</v>
      </c>
      <c r="EU1" s="174" t="s">
        <v>693</v>
      </c>
      <c r="EV1" s="174" t="s">
        <v>695</v>
      </c>
      <c r="EW1" s="183" t="s">
        <v>283</v>
      </c>
      <c r="EX1" s="174" t="s">
        <v>284</v>
      </c>
      <c r="EY1" s="174" t="s">
        <v>697</v>
      </c>
      <c r="EZ1" s="174" t="s">
        <v>699</v>
      </c>
      <c r="FA1" s="174" t="s">
        <v>701</v>
      </c>
      <c r="FB1" s="174" t="s">
        <v>703</v>
      </c>
      <c r="FC1" s="174" t="s">
        <v>285</v>
      </c>
      <c r="FD1" s="174" t="s">
        <v>705</v>
      </c>
      <c r="FE1" s="174" t="s">
        <v>707</v>
      </c>
      <c r="FF1" s="174" t="s">
        <v>709</v>
      </c>
      <c r="FG1" s="174" t="s">
        <v>711</v>
      </c>
      <c r="FH1" s="174" t="s">
        <v>713</v>
      </c>
      <c r="FI1" s="174" t="s">
        <v>286</v>
      </c>
      <c r="FJ1" s="174" t="s">
        <v>716</v>
      </c>
      <c r="FK1" s="174" t="s">
        <v>287</v>
      </c>
      <c r="FL1" s="174" t="s">
        <v>719</v>
      </c>
      <c r="FM1" s="174" t="s">
        <v>720</v>
      </c>
      <c r="FN1" s="174" t="s">
        <v>722</v>
      </c>
      <c r="FO1" s="174" t="s">
        <v>288</v>
      </c>
      <c r="FP1" s="174" t="s">
        <v>725</v>
      </c>
      <c r="FQ1" s="174" t="s">
        <v>726</v>
      </c>
      <c r="FR1" s="174" t="s">
        <v>728</v>
      </c>
      <c r="FS1" s="174" t="s">
        <v>289</v>
      </c>
      <c r="FT1" s="174" t="s">
        <v>731</v>
      </c>
      <c r="FU1" s="174" t="s">
        <v>733</v>
      </c>
      <c r="FV1" s="174" t="s">
        <v>735</v>
      </c>
      <c r="FW1" s="183" t="s">
        <v>290</v>
      </c>
      <c r="FX1" s="183" t="s">
        <v>291</v>
      </c>
      <c r="FY1" s="174" t="s">
        <v>297</v>
      </c>
      <c r="FZ1" s="174" t="s">
        <v>737</v>
      </c>
      <c r="GA1" s="174" t="s">
        <v>739</v>
      </c>
      <c r="GB1" s="174" t="s">
        <v>741</v>
      </c>
      <c r="GC1" s="174" t="s">
        <v>743</v>
      </c>
      <c r="GD1" s="174" t="s">
        <v>745</v>
      </c>
      <c r="GE1" s="174" t="s">
        <v>747</v>
      </c>
      <c r="GF1" s="183" t="s">
        <v>292</v>
      </c>
      <c r="GG1" s="174" t="s">
        <v>298</v>
      </c>
      <c r="GH1" s="174" t="s">
        <v>749</v>
      </c>
      <c r="GI1" s="174" t="s">
        <v>751</v>
      </c>
      <c r="GJ1" s="174" t="s">
        <v>752</v>
      </c>
      <c r="GK1" s="174" t="s">
        <v>299</v>
      </c>
      <c r="GL1" s="174" t="s">
        <v>755</v>
      </c>
      <c r="GM1" s="174" t="s">
        <v>756</v>
      </c>
      <c r="GN1" s="183" t="s">
        <v>293</v>
      </c>
      <c r="GO1" s="174" t="s">
        <v>294</v>
      </c>
      <c r="GP1" s="174" t="s">
        <v>758</v>
      </c>
      <c r="GQ1" s="174" t="s">
        <v>760</v>
      </c>
      <c r="GR1" s="174" t="s">
        <v>762</v>
      </c>
      <c r="GS1" s="174" t="s">
        <v>764</v>
      </c>
      <c r="GT1" s="174" t="s">
        <v>766</v>
      </c>
      <c r="GU1" s="183" t="s">
        <v>295</v>
      </c>
      <c r="GV1" s="174" t="s">
        <v>296</v>
      </c>
      <c r="GW1" s="174" t="s">
        <v>768</v>
      </c>
      <c r="GX1" s="174" t="s">
        <v>770</v>
      </c>
      <c r="GY1" s="174" t="s">
        <v>772</v>
      </c>
      <c r="GZ1" s="174" t="s">
        <v>774</v>
      </c>
      <c r="HA1" s="174" t="s">
        <v>776</v>
      </c>
      <c r="HB1" s="174" t="s">
        <v>778</v>
      </c>
      <c r="HC1" s="171" t="s">
        <v>300</v>
      </c>
      <c r="HD1" s="183" t="s">
        <v>301</v>
      </c>
      <c r="HE1" s="174" t="s">
        <v>302</v>
      </c>
      <c r="HF1" s="174" t="s">
        <v>780</v>
      </c>
      <c r="HG1" s="174" t="s">
        <v>782</v>
      </c>
      <c r="HH1" s="174" t="s">
        <v>784</v>
      </c>
      <c r="HI1" s="174" t="s">
        <v>786</v>
      </c>
      <c r="HJ1" s="174" t="s">
        <v>303</v>
      </c>
      <c r="HK1" s="174" t="s">
        <v>789</v>
      </c>
      <c r="HL1" s="174" t="s">
        <v>320</v>
      </c>
      <c r="HM1" s="174" t="s">
        <v>827</v>
      </c>
      <c r="HN1" s="174" t="s">
        <v>829</v>
      </c>
      <c r="HO1" s="174" t="s">
        <v>831</v>
      </c>
      <c r="HP1" s="183" t="s">
        <v>304</v>
      </c>
      <c r="HQ1" s="174" t="s">
        <v>791</v>
      </c>
      <c r="HR1" s="174" t="s">
        <v>793</v>
      </c>
      <c r="HS1" s="174" t="s">
        <v>305</v>
      </c>
      <c r="HT1" s="174" t="s">
        <v>796</v>
      </c>
      <c r="HU1" s="174" t="s">
        <v>798</v>
      </c>
      <c r="HV1" s="174" t="s">
        <v>799</v>
      </c>
      <c r="HW1" s="174" t="s">
        <v>801</v>
      </c>
      <c r="HX1" s="183" t="s">
        <v>306</v>
      </c>
      <c r="HY1" s="174" t="s">
        <v>803</v>
      </c>
      <c r="HZ1" s="174" t="s">
        <v>805</v>
      </c>
      <c r="IA1" s="174" t="s">
        <v>807</v>
      </c>
      <c r="IB1" s="174" t="s">
        <v>307</v>
      </c>
      <c r="IC1" s="174" t="s">
        <v>809</v>
      </c>
      <c r="ID1" s="174" t="s">
        <v>811</v>
      </c>
      <c r="IE1" s="174" t="s">
        <v>308</v>
      </c>
      <c r="IF1" s="174" t="s">
        <v>813</v>
      </c>
      <c r="IG1" s="174" t="s">
        <v>815</v>
      </c>
      <c r="IH1" s="174" t="s">
        <v>309</v>
      </c>
      <c r="II1" s="174" t="s">
        <v>817</v>
      </c>
      <c r="IJ1" s="174" t="s">
        <v>819</v>
      </c>
      <c r="IK1" s="174" t="s">
        <v>821</v>
      </c>
      <c r="IL1" s="174" t="s">
        <v>823</v>
      </c>
      <c r="IM1" s="174" t="s">
        <v>310</v>
      </c>
      <c r="IN1" s="174" t="s">
        <v>825</v>
      </c>
      <c r="IO1" s="183" t="s">
        <v>311</v>
      </c>
      <c r="IP1" s="174" t="s">
        <v>833</v>
      </c>
      <c r="IQ1" s="174" t="s">
        <v>835</v>
      </c>
      <c r="IR1" s="174" t="s">
        <v>312</v>
      </c>
      <c r="IS1" s="174" t="s">
        <v>837</v>
      </c>
      <c r="IT1" s="174" t="s">
        <v>839</v>
      </c>
      <c r="IU1" s="174" t="s">
        <v>841</v>
      </c>
      <c r="IV1" s="183" t="s">
        <v>313</v>
      </c>
      <c r="IW1" s="174" t="s">
        <v>843</v>
      </c>
      <c r="IX1" s="174" t="s">
        <v>314</v>
      </c>
      <c r="IY1" s="174" t="s">
        <v>846</v>
      </c>
      <c r="IZ1" s="174" t="s">
        <v>848</v>
      </c>
      <c r="JA1" s="174" t="s">
        <v>850</v>
      </c>
      <c r="JB1" s="174" t="s">
        <v>852</v>
      </c>
      <c r="JC1" s="174" t="s">
        <v>854</v>
      </c>
      <c r="JD1" s="174" t="s">
        <v>856</v>
      </c>
      <c r="JE1" s="174" t="s">
        <v>315</v>
      </c>
      <c r="JF1" s="174" t="s">
        <v>859</v>
      </c>
      <c r="JG1" s="174" t="s">
        <v>861</v>
      </c>
      <c r="JH1" s="174" t="s">
        <v>863</v>
      </c>
      <c r="JI1" s="174" t="s">
        <v>865</v>
      </c>
      <c r="JJ1" s="174" t="s">
        <v>867</v>
      </c>
      <c r="JK1" s="174" t="s">
        <v>869</v>
      </c>
      <c r="JL1" s="174" t="s">
        <v>871</v>
      </c>
      <c r="JM1" s="174" t="s">
        <v>873</v>
      </c>
      <c r="JN1" s="174" t="s">
        <v>316</v>
      </c>
      <c r="JO1" s="174" t="s">
        <v>876</v>
      </c>
      <c r="JP1" s="174" t="s">
        <v>878</v>
      </c>
      <c r="JQ1" s="174" t="s">
        <v>880</v>
      </c>
      <c r="JR1" s="174" t="s">
        <v>882</v>
      </c>
      <c r="JS1" s="174" t="s">
        <v>883</v>
      </c>
      <c r="JT1" s="174" t="s">
        <v>885</v>
      </c>
      <c r="JU1" s="174" t="s">
        <v>887</v>
      </c>
      <c r="JV1" s="174" t="s">
        <v>889</v>
      </c>
      <c r="JW1" s="174" t="s">
        <v>891</v>
      </c>
      <c r="JX1" s="174" t="s">
        <v>893</v>
      </c>
      <c r="JY1" s="174" t="s">
        <v>895</v>
      </c>
      <c r="JZ1" s="174" t="s">
        <v>897</v>
      </c>
      <c r="KA1" s="174" t="s">
        <v>899</v>
      </c>
      <c r="KB1" s="174" t="s">
        <v>901</v>
      </c>
      <c r="KC1" s="174" t="s">
        <v>903</v>
      </c>
      <c r="KD1" s="174" t="s">
        <v>905</v>
      </c>
      <c r="KE1" s="174" t="s">
        <v>907</v>
      </c>
      <c r="KF1" s="174" t="s">
        <v>909</v>
      </c>
      <c r="KG1" s="174" t="s">
        <v>911</v>
      </c>
      <c r="KH1" s="174" t="s">
        <v>913</v>
      </c>
      <c r="KI1" s="174" t="s">
        <v>915</v>
      </c>
      <c r="KJ1" s="174" t="s">
        <v>917</v>
      </c>
      <c r="KK1" s="174" t="s">
        <v>919</v>
      </c>
      <c r="KL1" s="174" t="s">
        <v>921</v>
      </c>
      <c r="KM1" s="174" t="s">
        <v>923</v>
      </c>
      <c r="KN1" s="174" t="s">
        <v>925</v>
      </c>
      <c r="KO1" s="183" t="s">
        <v>317</v>
      </c>
      <c r="KP1" s="174" t="s">
        <v>927</v>
      </c>
      <c r="KQ1" s="174" t="s">
        <v>318</v>
      </c>
      <c r="KR1" s="174" t="s">
        <v>930</v>
      </c>
      <c r="KS1" s="174" t="s">
        <v>932</v>
      </c>
      <c r="KT1" s="174" t="s">
        <v>934</v>
      </c>
      <c r="KU1" s="174" t="s">
        <v>936</v>
      </c>
      <c r="KV1" s="174" t="s">
        <v>319</v>
      </c>
      <c r="KW1" s="174" t="s">
        <v>939</v>
      </c>
      <c r="KX1" s="174" t="s">
        <v>941</v>
      </c>
      <c r="KY1" s="174" t="s">
        <v>943</v>
      </c>
      <c r="KZ1" s="174" t="s">
        <v>945</v>
      </c>
      <c r="LA1" s="174" t="s">
        <v>947</v>
      </c>
      <c r="LB1" s="174" t="s">
        <v>949</v>
      </c>
      <c r="LC1" s="174" t="s">
        <v>951</v>
      </c>
      <c r="LD1" s="171" t="s">
        <v>321</v>
      </c>
      <c r="LE1" s="183" t="s">
        <v>322</v>
      </c>
      <c r="LF1" s="174" t="s">
        <v>323</v>
      </c>
      <c r="LG1" s="174" t="s">
        <v>337</v>
      </c>
      <c r="LH1" s="174" t="s">
        <v>953</v>
      </c>
      <c r="LI1" s="174" t="s">
        <v>955</v>
      </c>
      <c r="LJ1" s="174" t="s">
        <v>957</v>
      </c>
      <c r="LK1" s="174" t="s">
        <v>959</v>
      </c>
      <c r="LL1" s="174" t="s">
        <v>338</v>
      </c>
      <c r="LM1" s="174" t="s">
        <v>961</v>
      </c>
      <c r="LN1" s="174" t="s">
        <v>339</v>
      </c>
      <c r="LO1" s="174" t="s">
        <v>963</v>
      </c>
      <c r="LP1" s="174" t="s">
        <v>324</v>
      </c>
      <c r="LQ1" s="174" t="s">
        <v>965</v>
      </c>
      <c r="LR1" s="174" t="s">
        <v>340</v>
      </c>
      <c r="LS1" s="174" t="s">
        <v>967</v>
      </c>
      <c r="LT1" s="174" t="s">
        <v>969</v>
      </c>
      <c r="LU1" s="174" t="s">
        <v>341</v>
      </c>
      <c r="LV1" s="183" t="s">
        <v>325</v>
      </c>
      <c r="LW1" s="174" t="s">
        <v>326</v>
      </c>
      <c r="LX1" s="174" t="s">
        <v>971</v>
      </c>
      <c r="LY1" s="174" t="s">
        <v>973</v>
      </c>
      <c r="LZ1" s="174" t="s">
        <v>974</v>
      </c>
      <c r="MA1" s="174" t="s">
        <v>976</v>
      </c>
      <c r="MB1" s="174" t="s">
        <v>977</v>
      </c>
      <c r="MC1" s="174" t="s">
        <v>979</v>
      </c>
      <c r="MD1" s="174" t="s">
        <v>981</v>
      </c>
      <c r="ME1" s="174" t="s">
        <v>983</v>
      </c>
      <c r="MF1" s="174" t="s">
        <v>985</v>
      </c>
      <c r="MG1" s="174" t="s">
        <v>327</v>
      </c>
      <c r="MH1" s="174" t="s">
        <v>988</v>
      </c>
      <c r="MI1" s="174" t="s">
        <v>989</v>
      </c>
      <c r="MJ1" s="174" t="s">
        <v>991</v>
      </c>
      <c r="MK1" s="174" t="s">
        <v>328</v>
      </c>
      <c r="ML1" s="174" t="s">
        <v>994</v>
      </c>
      <c r="MM1" s="174" t="s">
        <v>995</v>
      </c>
      <c r="MN1" s="174" t="s">
        <v>997</v>
      </c>
      <c r="MO1" s="174" t="s">
        <v>999</v>
      </c>
      <c r="MP1" s="174" t="s">
        <v>329</v>
      </c>
      <c r="MQ1" s="174" t="s">
        <v>1002</v>
      </c>
      <c r="MR1" s="174" t="s">
        <v>1004</v>
      </c>
      <c r="MS1" s="174" t="s">
        <v>1006</v>
      </c>
      <c r="MT1" s="174" t="s">
        <v>1008</v>
      </c>
      <c r="MU1" s="174" t="s">
        <v>330</v>
      </c>
      <c r="MV1" s="174" t="s">
        <v>1011</v>
      </c>
      <c r="MW1" s="174" t="s">
        <v>1013</v>
      </c>
      <c r="MX1" s="174" t="s">
        <v>1015</v>
      </c>
      <c r="MY1" s="174" t="s">
        <v>1017</v>
      </c>
      <c r="MZ1" s="174" t="s">
        <v>1019</v>
      </c>
      <c r="NA1" s="174" t="s">
        <v>1021</v>
      </c>
      <c r="NB1" s="174" t="s">
        <v>1023</v>
      </c>
      <c r="NC1" s="174" t="s">
        <v>1025</v>
      </c>
      <c r="ND1" s="174" t="s">
        <v>1027</v>
      </c>
      <c r="NE1" s="174" t="s">
        <v>1029</v>
      </c>
      <c r="NF1" s="174" t="s">
        <v>1031</v>
      </c>
      <c r="NG1" s="174" t="s">
        <v>1032</v>
      </c>
      <c r="NH1" s="183" t="s">
        <v>331</v>
      </c>
      <c r="NI1" s="174" t="s">
        <v>332</v>
      </c>
      <c r="NJ1" s="174" t="s">
        <v>1034</v>
      </c>
      <c r="NK1" s="174" t="s">
        <v>1036</v>
      </c>
      <c r="NL1" s="174" t="s">
        <v>1038</v>
      </c>
      <c r="NM1" s="174" t="s">
        <v>1040</v>
      </c>
      <c r="NN1" s="183" t="s">
        <v>333</v>
      </c>
      <c r="NO1" s="174" t="s">
        <v>334</v>
      </c>
      <c r="NP1" s="174" t="s">
        <v>1041</v>
      </c>
      <c r="NQ1" s="174" t="s">
        <v>335</v>
      </c>
      <c r="NR1" s="174" t="s">
        <v>1043</v>
      </c>
      <c r="NS1" s="174" t="s">
        <v>1045</v>
      </c>
      <c r="NT1" s="174" t="s">
        <v>336</v>
      </c>
      <c r="NU1" s="174" t="s">
        <v>1047</v>
      </c>
      <c r="NV1" s="171" t="s">
        <v>342</v>
      </c>
      <c r="NW1" s="183" t="s">
        <v>343</v>
      </c>
      <c r="NX1" s="174" t="s">
        <v>344</v>
      </c>
      <c r="NY1" s="174" t="s">
        <v>1050</v>
      </c>
      <c r="NZ1" s="174" t="s">
        <v>1052</v>
      </c>
      <c r="OA1" s="174" t="s">
        <v>345</v>
      </c>
      <c r="OB1" s="174" t="s">
        <v>355</v>
      </c>
      <c r="OC1" s="174" t="s">
        <v>1054</v>
      </c>
      <c r="OD1" s="174" t="s">
        <v>1056</v>
      </c>
      <c r="OE1" s="174" t="s">
        <v>1058</v>
      </c>
      <c r="OF1" s="174" t="s">
        <v>1060</v>
      </c>
      <c r="OG1" s="174" t="s">
        <v>1062</v>
      </c>
      <c r="OH1" s="174" t="s">
        <v>1064</v>
      </c>
      <c r="OI1" s="174" t="s">
        <v>1066</v>
      </c>
      <c r="OJ1" s="174" t="s">
        <v>1068</v>
      </c>
      <c r="OK1" s="174" t="s">
        <v>1070</v>
      </c>
      <c r="OL1" s="174" t="s">
        <v>1072</v>
      </c>
      <c r="OM1" s="174" t="s">
        <v>1074</v>
      </c>
      <c r="ON1" s="174" t="s">
        <v>1076</v>
      </c>
      <c r="OO1" s="174" t="s">
        <v>1078</v>
      </c>
      <c r="OP1" s="174" t="s">
        <v>1080</v>
      </c>
      <c r="OQ1" s="174" t="s">
        <v>1082</v>
      </c>
      <c r="OR1" s="174" t="s">
        <v>1084</v>
      </c>
      <c r="OS1" s="174" t="s">
        <v>1086</v>
      </c>
      <c r="OT1" s="174" t="s">
        <v>1088</v>
      </c>
      <c r="OU1" s="174" t="s">
        <v>1090</v>
      </c>
      <c r="OV1" s="174" t="s">
        <v>1092</v>
      </c>
      <c r="OW1" s="174" t="s">
        <v>1094</v>
      </c>
      <c r="OX1" s="174" t="s">
        <v>1096</v>
      </c>
      <c r="OY1" s="174" t="s">
        <v>356</v>
      </c>
      <c r="OZ1" s="174" t="s">
        <v>1099</v>
      </c>
      <c r="PA1" s="174" t="s">
        <v>1101</v>
      </c>
      <c r="PB1" s="174" t="s">
        <v>1102</v>
      </c>
      <c r="PC1" s="174" t="s">
        <v>1104</v>
      </c>
      <c r="PD1" s="174" t="s">
        <v>1106</v>
      </c>
      <c r="PE1" s="174" t="s">
        <v>1108</v>
      </c>
      <c r="PF1" s="174" t="s">
        <v>1110</v>
      </c>
      <c r="PG1" s="174" t="s">
        <v>1112</v>
      </c>
      <c r="PH1" s="174" t="s">
        <v>1114</v>
      </c>
      <c r="PI1" s="174" t="s">
        <v>1116</v>
      </c>
      <c r="PJ1" s="174" t="s">
        <v>1118</v>
      </c>
      <c r="PK1" s="174" t="s">
        <v>1120</v>
      </c>
      <c r="PL1" s="174" t="s">
        <v>1122</v>
      </c>
      <c r="PM1" s="174" t="s">
        <v>1124</v>
      </c>
      <c r="PN1" s="174" t="s">
        <v>1126</v>
      </c>
      <c r="PO1" s="174" t="s">
        <v>1128</v>
      </c>
      <c r="PP1" s="174" t="s">
        <v>1130</v>
      </c>
      <c r="PQ1" s="174" t="s">
        <v>1132</v>
      </c>
      <c r="PR1" s="174" t="s">
        <v>1134</v>
      </c>
      <c r="PS1" s="174" t="s">
        <v>1136</v>
      </c>
      <c r="PT1" s="174" t="s">
        <v>1138</v>
      </c>
      <c r="PU1" s="174" t="s">
        <v>1140</v>
      </c>
      <c r="PV1" s="174" t="s">
        <v>1142</v>
      </c>
      <c r="PW1" s="174" t="s">
        <v>1144</v>
      </c>
      <c r="PX1" s="174" t="s">
        <v>1146</v>
      </c>
      <c r="PY1" s="174" t="s">
        <v>1148</v>
      </c>
      <c r="PZ1" s="174" t="s">
        <v>346</v>
      </c>
      <c r="QA1" s="174" t="s">
        <v>1150</v>
      </c>
      <c r="QB1" s="174" t="s">
        <v>1152</v>
      </c>
      <c r="QC1" s="174" t="s">
        <v>1154</v>
      </c>
      <c r="QD1" s="174" t="s">
        <v>1156</v>
      </c>
      <c r="QE1" s="174" t="s">
        <v>1158</v>
      </c>
      <c r="QF1" s="183" t="s">
        <v>347</v>
      </c>
      <c r="QG1" s="174" t="s">
        <v>348</v>
      </c>
      <c r="QH1" s="174" t="s">
        <v>1160</v>
      </c>
      <c r="QI1" s="174" t="s">
        <v>1162</v>
      </c>
      <c r="QJ1" s="174" t="s">
        <v>1164</v>
      </c>
      <c r="QK1" s="174" t="s">
        <v>1166</v>
      </c>
      <c r="QL1" s="174" t="s">
        <v>1168</v>
      </c>
      <c r="QM1" s="174" t="s">
        <v>1170</v>
      </c>
      <c r="QN1" s="183" t="s">
        <v>349</v>
      </c>
      <c r="QO1" s="174" t="s">
        <v>1172</v>
      </c>
      <c r="QP1" s="174" t="s">
        <v>350</v>
      </c>
      <c r="QQ1" s="174" t="s">
        <v>357</v>
      </c>
      <c r="QR1" s="174" t="s">
        <v>1174</v>
      </c>
      <c r="QS1" s="174" t="s">
        <v>1176</v>
      </c>
      <c r="QT1" s="174" t="s">
        <v>1178</v>
      </c>
      <c r="QU1" s="174" t="s">
        <v>1180</v>
      </c>
      <c r="QV1" s="174" t="s">
        <v>1182</v>
      </c>
      <c r="QW1" s="174" t="s">
        <v>1184</v>
      </c>
      <c r="QX1" s="174" t="s">
        <v>1186</v>
      </c>
      <c r="QY1" s="174" t="s">
        <v>1188</v>
      </c>
      <c r="QZ1" s="174" t="s">
        <v>1190</v>
      </c>
      <c r="RA1" s="174" t="s">
        <v>1192</v>
      </c>
      <c r="RB1" s="174" t="s">
        <v>1194</v>
      </c>
      <c r="RC1" s="174" t="s">
        <v>1196</v>
      </c>
      <c r="RD1" s="174" t="s">
        <v>1198</v>
      </c>
      <c r="RE1" s="174" t="s">
        <v>1200</v>
      </c>
      <c r="RF1" s="183" t="s">
        <v>351</v>
      </c>
      <c r="RG1" s="174" t="s">
        <v>352</v>
      </c>
      <c r="RH1" s="174" t="s">
        <v>1202</v>
      </c>
      <c r="RI1" s="174" t="s">
        <v>1204</v>
      </c>
      <c r="RJ1" s="183" t="s">
        <v>353</v>
      </c>
      <c r="RK1" s="174" t="s">
        <v>354</v>
      </c>
      <c r="RL1" s="174" t="s">
        <v>1206</v>
      </c>
      <c r="RM1" s="174" t="s">
        <v>1207</v>
      </c>
      <c r="RN1" s="174" t="s">
        <v>1208</v>
      </c>
      <c r="RO1" s="174" t="s">
        <v>1209</v>
      </c>
      <c r="RP1" s="174" t="s">
        <v>1211</v>
      </c>
      <c r="RQ1" s="174" t="s">
        <v>1212</v>
      </c>
      <c r="RR1" s="174" t="s">
        <v>1214</v>
      </c>
      <c r="RS1" s="174" t="s">
        <v>1215</v>
      </c>
      <c r="RT1" s="171" t="s">
        <v>358</v>
      </c>
      <c r="RU1" s="183" t="s">
        <v>359</v>
      </c>
      <c r="RV1" s="174" t="s">
        <v>360</v>
      </c>
      <c r="RW1" s="174" t="s">
        <v>1217</v>
      </c>
      <c r="RX1" s="174" t="s">
        <v>1219</v>
      </c>
      <c r="RY1" s="174" t="s">
        <v>361</v>
      </c>
      <c r="RZ1" s="174" t="s">
        <v>1221</v>
      </c>
      <c r="SA1" s="174" t="s">
        <v>1223</v>
      </c>
      <c r="SB1" s="174" t="s">
        <v>1225</v>
      </c>
      <c r="SC1" s="174" t="s">
        <v>1227</v>
      </c>
      <c r="SD1" s="183" t="s">
        <v>362</v>
      </c>
      <c r="SE1" s="174" t="s">
        <v>363</v>
      </c>
      <c r="SF1" s="174" t="s">
        <v>1229</v>
      </c>
      <c r="SG1" s="174" t="s">
        <v>1231</v>
      </c>
      <c r="SH1" s="174" t="s">
        <v>1233</v>
      </c>
      <c r="SI1" s="174" t="s">
        <v>1235</v>
      </c>
      <c r="SJ1" s="174" t="s">
        <v>1237</v>
      </c>
      <c r="SK1" s="174" t="s">
        <v>1239</v>
      </c>
      <c r="SL1" s="174" t="s">
        <v>1241</v>
      </c>
      <c r="SM1" s="174" t="s">
        <v>1243</v>
      </c>
      <c r="SN1" s="174" t="s">
        <v>1245</v>
      </c>
      <c r="SO1" s="174" t="s">
        <v>1247</v>
      </c>
      <c r="SP1" s="174" t="s">
        <v>1249</v>
      </c>
      <c r="SQ1" s="174" t="s">
        <v>1251</v>
      </c>
      <c r="SR1" s="174" t="s">
        <v>1253</v>
      </c>
      <c r="SS1" s="174" t="s">
        <v>1255</v>
      </c>
      <c r="ST1" s="174" t="s">
        <v>1257</v>
      </c>
      <c r="SU1" s="171" t="s">
        <v>364</v>
      </c>
      <c r="SV1" s="183" t="s">
        <v>365</v>
      </c>
      <c r="SW1" s="174" t="s">
        <v>366</v>
      </c>
      <c r="SX1" s="174" t="s">
        <v>1259</v>
      </c>
      <c r="SY1" s="174" t="s">
        <v>1261</v>
      </c>
      <c r="SZ1" s="174" t="s">
        <v>1263</v>
      </c>
      <c r="TA1" s="174" t="s">
        <v>1265</v>
      </c>
      <c r="TB1" s="174" t="s">
        <v>1267</v>
      </c>
      <c r="TC1" s="174" t="s">
        <v>367</v>
      </c>
      <c r="TD1" s="174" t="s">
        <v>1269</v>
      </c>
      <c r="TE1" s="174" t="s">
        <v>1271</v>
      </c>
      <c r="TF1" s="174" t="s">
        <v>1273</v>
      </c>
      <c r="TG1" s="174" t="s">
        <v>1275</v>
      </c>
      <c r="TH1" s="174" t="s">
        <v>1277</v>
      </c>
      <c r="TI1" s="174" t="s">
        <v>1279</v>
      </c>
      <c r="TJ1" s="183" t="s">
        <v>368</v>
      </c>
      <c r="TK1" s="174" t="s">
        <v>369</v>
      </c>
      <c r="TL1" s="174" t="s">
        <v>370</v>
      </c>
      <c r="TM1" s="174" t="s">
        <v>1281</v>
      </c>
      <c r="TN1" s="174" t="s">
        <v>1283</v>
      </c>
      <c r="TO1" s="174" t="s">
        <v>1284</v>
      </c>
      <c r="TP1" s="174" t="s">
        <v>1286</v>
      </c>
      <c r="TQ1" s="174" t="s">
        <v>1288</v>
      </c>
      <c r="TR1" s="174" t="s">
        <v>1290</v>
      </c>
      <c r="TS1" s="174" t="s">
        <v>1292</v>
      </c>
      <c r="TT1" s="174" t="s">
        <v>1294</v>
      </c>
      <c r="TU1" s="174" t="s">
        <v>1296</v>
      </c>
      <c r="TV1" s="174" t="s">
        <v>1298</v>
      </c>
      <c r="TW1" s="174" t="s">
        <v>1300</v>
      </c>
      <c r="TX1" s="174" t="s">
        <v>1302</v>
      </c>
      <c r="TY1" s="174" t="s">
        <v>1304</v>
      </c>
      <c r="TZ1" s="174" t="s">
        <v>1306</v>
      </c>
      <c r="UA1" s="174" t="s">
        <v>1308</v>
      </c>
      <c r="UB1" s="174" t="s">
        <v>1310</v>
      </c>
      <c r="UC1" s="171" t="s">
        <v>1312</v>
      </c>
      <c r="UD1" s="174" t="s">
        <v>1314</v>
      </c>
      <c r="UE1" s="174" t="s">
        <v>1316</v>
      </c>
      <c r="UF1" s="174" t="s">
        <v>1318</v>
      </c>
      <c r="UG1" s="174" t="s">
        <v>1320</v>
      </c>
      <c r="UH1" s="174" t="s">
        <v>1322</v>
      </c>
      <c r="UI1" s="177"/>
    </row>
    <row r="2" spans="1:555" s="115" customFormat="1" hidden="1">
      <c r="A2" s="115" t="s">
        <v>1330</v>
      </c>
      <c r="B2" s="115" t="s">
        <v>1332</v>
      </c>
      <c r="C2" s="115" t="s">
        <v>462</v>
      </c>
      <c r="D2" s="115" t="s">
        <v>1331</v>
      </c>
      <c r="E2" s="115" t="s">
        <v>1333</v>
      </c>
      <c r="F2" s="115" t="s">
        <v>463</v>
      </c>
      <c r="G2" s="153" t="s">
        <v>1334</v>
      </c>
      <c r="H2" s="115" t="s">
        <v>1335</v>
      </c>
      <c r="I2" s="115" t="s">
        <v>1336</v>
      </c>
      <c r="J2" s="115" t="s">
        <v>1359</v>
      </c>
      <c r="K2" s="115" t="s">
        <v>1337</v>
      </c>
      <c r="L2" s="115" t="s">
        <v>1338</v>
      </c>
      <c r="M2" s="115" t="s">
        <v>1339</v>
      </c>
      <c r="N2" s="115" t="s">
        <v>1340</v>
      </c>
      <c r="O2" s="115" t="s">
        <v>1341</v>
      </c>
      <c r="P2" s="115" t="s">
        <v>1365</v>
      </c>
      <c r="Q2" s="115" t="s">
        <v>1383</v>
      </c>
      <c r="R2" s="338" t="str">
        <f>+Presupuesto!D11</f>
        <v>Recurrente</v>
      </c>
      <c r="S2" s="338" t="str">
        <f>+Presupuesto!E11</f>
        <v>Programa / Proyecto 2016</v>
      </c>
      <c r="U2" s="115" t="s">
        <v>385</v>
      </c>
      <c r="V2" s="115" t="s">
        <v>403</v>
      </c>
      <c r="W2" s="115" t="s">
        <v>386</v>
      </c>
      <c r="X2" s="115" t="s">
        <v>387</v>
      </c>
      <c r="Y2" s="115" t="s">
        <v>388</v>
      </c>
      <c r="Z2" s="115" t="s">
        <v>389</v>
      </c>
      <c r="AA2" s="115" t="s">
        <v>390</v>
      </c>
      <c r="AB2" s="115" t="s">
        <v>391</v>
      </c>
      <c r="AC2" s="115" t="s">
        <v>392</v>
      </c>
      <c r="AD2" s="115" t="s">
        <v>393</v>
      </c>
      <c r="AE2" s="115" t="s">
        <v>394</v>
      </c>
      <c r="AF2" s="115" t="s">
        <v>395</v>
      </c>
      <c r="AH2" s="333" t="s">
        <v>411</v>
      </c>
      <c r="AI2" s="333" t="s">
        <v>412</v>
      </c>
      <c r="AJ2" s="333" t="s">
        <v>413</v>
      </c>
      <c r="AK2" s="333" t="s">
        <v>414</v>
      </c>
      <c r="AL2" s="333" t="s">
        <v>415</v>
      </c>
      <c r="AM2" s="333" t="s">
        <v>418</v>
      </c>
      <c r="AN2" s="333" t="s">
        <v>416</v>
      </c>
      <c r="AO2" s="333" t="s">
        <v>417</v>
      </c>
      <c r="AP2" s="333" t="s">
        <v>419</v>
      </c>
      <c r="AQ2" s="333" t="s">
        <v>420</v>
      </c>
      <c r="AR2" s="333" t="s">
        <v>421</v>
      </c>
      <c r="AS2" s="333" t="s">
        <v>422</v>
      </c>
      <c r="AT2" s="333" t="s">
        <v>423</v>
      </c>
      <c r="AU2" s="333" t="s">
        <v>424</v>
      </c>
      <c r="AV2" s="333" t="s">
        <v>425</v>
      </c>
      <c r="AW2" s="333" t="s">
        <v>426</v>
      </c>
      <c r="AX2" s="333" t="s">
        <v>427</v>
      </c>
      <c r="AY2" s="333" t="s">
        <v>428</v>
      </c>
      <c r="AZ2" s="333" t="s">
        <v>429</v>
      </c>
      <c r="BA2" s="333" t="s">
        <v>430</v>
      </c>
      <c r="BB2" s="333" t="s">
        <v>431</v>
      </c>
      <c r="BC2" s="333" t="s">
        <v>432</v>
      </c>
      <c r="BD2" s="333" t="s">
        <v>433</v>
      </c>
      <c r="BE2" s="333" t="s">
        <v>434</v>
      </c>
      <c r="BF2" s="333" t="s">
        <v>435</v>
      </c>
      <c r="BG2" s="333" t="s">
        <v>436</v>
      </c>
      <c r="BH2" s="333" t="s">
        <v>437</v>
      </c>
      <c r="BI2" s="333" t="s">
        <v>438</v>
      </c>
      <c r="BJ2" s="333" t="s">
        <v>439</v>
      </c>
      <c r="BK2" s="333" t="s">
        <v>440</v>
      </c>
      <c r="BL2" s="333" t="s">
        <v>441</v>
      </c>
      <c r="BM2" s="333" t="s">
        <v>442</v>
      </c>
      <c r="BN2" s="333" t="s">
        <v>443</v>
      </c>
      <c r="BO2" s="333" t="s">
        <v>444</v>
      </c>
      <c r="BP2" s="333" t="s">
        <v>445</v>
      </c>
      <c r="BQ2" s="333" t="s">
        <v>446</v>
      </c>
      <c r="BR2" s="333" t="s">
        <v>447</v>
      </c>
      <c r="BS2" s="333" t="s">
        <v>448</v>
      </c>
      <c r="BT2" s="333" t="s">
        <v>449</v>
      </c>
      <c r="BU2" s="333" t="s">
        <v>450</v>
      </c>
    </row>
    <row r="3" spans="1:555" hidden="1">
      <c r="AH3" s="334">
        <v>2500</v>
      </c>
      <c r="AI3" s="334">
        <v>1900</v>
      </c>
      <c r="AJ3" s="334">
        <v>1650</v>
      </c>
      <c r="AK3" s="334">
        <v>1580</v>
      </c>
      <c r="AL3" s="334">
        <v>2250</v>
      </c>
      <c r="AM3" s="334">
        <v>1650</v>
      </c>
      <c r="AN3" s="334">
        <v>1400</v>
      </c>
      <c r="AO3" s="335">
        <v>1340</v>
      </c>
      <c r="AP3" s="335">
        <v>2000</v>
      </c>
      <c r="AQ3" s="335">
        <v>1400</v>
      </c>
      <c r="AR3" s="335">
        <v>1150</v>
      </c>
      <c r="AS3" s="335">
        <v>1100</v>
      </c>
      <c r="AT3" s="335">
        <v>1750</v>
      </c>
      <c r="AU3" s="335">
        <v>1150</v>
      </c>
      <c r="AV3" s="335">
        <v>900</v>
      </c>
      <c r="AW3" s="335">
        <v>860</v>
      </c>
      <c r="AX3" s="335">
        <v>1200</v>
      </c>
      <c r="AY3" s="336">
        <v>900</v>
      </c>
      <c r="AZ3" s="336">
        <v>650</v>
      </c>
      <c r="BA3" s="336">
        <v>620</v>
      </c>
      <c r="BB3" s="334">
        <f>+'Cuadro Resumen'!C213</f>
        <v>5605.2314999999999</v>
      </c>
      <c r="BC3" s="334">
        <f>+'Cuadro Resumen'!D213</f>
        <v>5165.6055000000006</v>
      </c>
      <c r="BD3" s="334">
        <f>+'Cuadro Resumen'!E213</f>
        <v>6594.39</v>
      </c>
      <c r="BE3" s="334">
        <f>+'Cuadro Resumen'!F213</f>
        <v>6154.7640000000001</v>
      </c>
      <c r="BF3" s="334">
        <f>+'Cuadro Resumen'!C214</f>
        <v>4945.7925000000005</v>
      </c>
      <c r="BG3" s="334">
        <f>+'Cuadro Resumen'!D214</f>
        <v>4506.1665000000003</v>
      </c>
      <c r="BH3" s="334">
        <f>+'Cuadro Resumen'!E214</f>
        <v>5934.951</v>
      </c>
      <c r="BI3" s="334">
        <f>+'Cuadro Resumen'!F214</f>
        <v>5495.3249999999998</v>
      </c>
      <c r="BJ3" s="335">
        <f>+'Cuadro Resumen'!C215</f>
        <v>4286.3535000000002</v>
      </c>
      <c r="BK3" s="335">
        <f>+'Cuadro Resumen'!D215</f>
        <v>3956.634</v>
      </c>
      <c r="BL3" s="335">
        <f>+'Cuadro Resumen'!E215</f>
        <v>5275.5120000000006</v>
      </c>
      <c r="BM3" s="335">
        <f>+'Cuadro Resumen'!F215</f>
        <v>4835.8860000000004</v>
      </c>
      <c r="BN3" s="335">
        <f>+'Cuadro Resumen'!C216</f>
        <v>3626.9145000000003</v>
      </c>
      <c r="BO3" s="335">
        <f>+'Cuadro Resumen'!D216</f>
        <v>3297.1950000000002</v>
      </c>
      <c r="BP3" s="335">
        <f>+'Cuadro Resumen'!E216</f>
        <v>4616.0730000000003</v>
      </c>
      <c r="BQ3" s="335">
        <f>+'Cuadro Resumen'!F216</f>
        <v>4286.3535000000002</v>
      </c>
      <c r="BR3" s="335">
        <f>+'Cuadro Resumen'!C217</f>
        <v>3187.2885000000001</v>
      </c>
      <c r="BS3" s="335">
        <f>+'Cuadro Resumen'!D217</f>
        <v>2967.4755</v>
      </c>
      <c r="BT3" s="335">
        <f>+'Cuadro Resumen'!E217</f>
        <v>4066.5405000000001</v>
      </c>
      <c r="BU3" s="335">
        <f>+'Cuadro Resumen'!F217</f>
        <v>3736.8210000000004</v>
      </c>
    </row>
    <row r="4" spans="1:555" ht="15.75" thickBot="1"/>
    <row r="5" spans="1:555" ht="53.25" thickBot="1">
      <c r="C5" s="80" t="s">
        <v>410</v>
      </c>
      <c r="D5" s="191">
        <f>SUMIF(C:C,$C$10,D:D)</f>
        <v>12500</v>
      </c>
    </row>
    <row r="6" spans="1:555">
      <c r="C6" s="100"/>
      <c r="D6" s="100"/>
      <c r="E6" s="100"/>
      <c r="F6" s="100"/>
      <c r="G6" s="72"/>
      <c r="H6" s="100"/>
      <c r="I6" s="100"/>
    </row>
    <row r="7" spans="1:555">
      <c r="C7" s="100"/>
      <c r="D7" s="100"/>
      <c r="E7" s="100"/>
      <c r="F7" s="100"/>
      <c r="G7" s="72"/>
      <c r="H7" s="100"/>
      <c r="I7" s="100"/>
    </row>
    <row r="8" spans="1:555">
      <c r="C8" s="100"/>
      <c r="D8" s="100"/>
      <c r="E8" s="100"/>
      <c r="F8" s="100"/>
      <c r="G8" s="72"/>
      <c r="H8" s="100"/>
      <c r="I8" s="100"/>
    </row>
    <row r="9" spans="1:555" ht="15.75" thickBot="1">
      <c r="C9" s="100"/>
      <c r="D9" s="100"/>
      <c r="E9" s="100"/>
      <c r="F9" s="100"/>
      <c r="G9" s="72"/>
      <c r="H9" s="100"/>
      <c r="I9" s="100"/>
      <c r="K9" s="169"/>
    </row>
    <row r="10" spans="1:555" ht="15.75" thickBot="1">
      <c r="C10" s="150" t="s">
        <v>53</v>
      </c>
      <c r="D10" s="280">
        <f>SUM(F17:F50)</f>
        <v>12500</v>
      </c>
      <c r="G10" s="73"/>
      <c r="H10" s="69"/>
      <c r="I10" s="69"/>
    </row>
    <row r="11" spans="1:555">
      <c r="G11" s="73"/>
      <c r="H11" s="69"/>
      <c r="I11" s="69"/>
    </row>
    <row r="12" spans="1:555">
      <c r="F12" s="69"/>
      <c r="G12" s="73"/>
      <c r="H12" s="69"/>
      <c r="I12" s="69"/>
    </row>
    <row r="13" spans="1:555" ht="18.75">
      <c r="C13" s="251" t="s">
        <v>383</v>
      </c>
      <c r="D13" s="416" t="s">
        <v>1466</v>
      </c>
      <c r="F13" s="69"/>
      <c r="G13" s="73"/>
      <c r="H13" s="69"/>
      <c r="I13" s="69"/>
    </row>
    <row r="14" spans="1:555" ht="18.75">
      <c r="C14" s="197" t="str">
        <f>IFERROR(VLOOKUP(D13,#REF!,2,FALSE),IFERROR(VLOOKUP(D13,'2. Investigación Científica'!$E:$F,2,FALSE),IFERROR(VLOOKUP(D13,#REF!,2,FALSE),IFERROR(VLOOKUP(D13,#REF!,2,FALSE),IFERROR(VLOOKUP(D13,#REF!,2,FALSE),IFERROR(VLOOKUP(D13,'11. Gestion Administrativa'!$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F. Publicación digital del Índice de La Gaceta</v>
      </c>
      <c r="D14" s="31"/>
      <c r="F14" s="69"/>
      <c r="G14" s="73"/>
      <c r="H14" s="69"/>
      <c r="I14" s="69"/>
    </row>
    <row r="15" spans="1:555" ht="42.75" thickBot="1">
      <c r="F15" s="86"/>
      <c r="G15" s="70"/>
      <c r="H15" s="70"/>
      <c r="I15" s="70"/>
      <c r="L15" s="213"/>
      <c r="M15" s="214"/>
      <c r="N15" s="213"/>
      <c r="O15" s="213"/>
      <c r="P15" s="216" t="s">
        <v>460</v>
      </c>
      <c r="Q15" s="216" t="s">
        <v>461</v>
      </c>
    </row>
    <row r="16" spans="1:555" ht="30.75" thickBot="1">
      <c r="C16" s="122" t="s">
        <v>44</v>
      </c>
      <c r="D16" s="122" t="s">
        <v>55</v>
      </c>
      <c r="E16" s="129" t="s">
        <v>57</v>
      </c>
      <c r="F16" s="128" t="s">
        <v>27</v>
      </c>
      <c r="G16" s="126" t="s">
        <v>122</v>
      </c>
      <c r="H16" s="129" t="s">
        <v>46</v>
      </c>
      <c r="I16" s="126" t="s">
        <v>123</v>
      </c>
      <c r="J16" s="126" t="s">
        <v>401</v>
      </c>
      <c r="K16" s="126" t="s">
        <v>402</v>
      </c>
      <c r="L16" s="210" t="s">
        <v>21</v>
      </c>
      <c r="M16" s="210" t="s">
        <v>55</v>
      </c>
      <c r="N16" s="211" t="s">
        <v>458</v>
      </c>
      <c r="O16" s="212" t="s">
        <v>459</v>
      </c>
      <c r="P16" s="215">
        <v>0.7</v>
      </c>
      <c r="Q16" s="215">
        <v>0.3</v>
      </c>
    </row>
    <row r="17" spans="3:17">
      <c r="C17" s="134" t="s">
        <v>1526</v>
      </c>
      <c r="D17" s="151">
        <v>500</v>
      </c>
      <c r="E17" s="116">
        <v>25</v>
      </c>
      <c r="F17" s="90">
        <f t="shared" ref="F17:F50" si="0">D17*E17</f>
        <v>12500</v>
      </c>
      <c r="G17" s="154" t="s">
        <v>120</v>
      </c>
      <c r="H17" s="135"/>
      <c r="I17" s="123" t="e">
        <f>VLOOKUP(H17,Presupuesto!$B$11:$C$565,2,0)</f>
        <v>#N/A</v>
      </c>
      <c r="J17" s="205" t="s">
        <v>1332</v>
      </c>
      <c r="K17" s="91" t="s">
        <v>403</v>
      </c>
      <c r="L17" s="134" t="s">
        <v>1455</v>
      </c>
      <c r="M17" s="151">
        <v>500</v>
      </c>
      <c r="N17" s="116">
        <v>100</v>
      </c>
      <c r="O17" s="90">
        <f t="shared" ref="O17:O50" si="1">M17*N17</f>
        <v>50000</v>
      </c>
      <c r="P17" s="90">
        <f t="shared" ref="P17:Q36" si="2">$O17*P$16</f>
        <v>35000</v>
      </c>
      <c r="Q17" s="90">
        <f t="shared" si="2"/>
        <v>15000</v>
      </c>
    </row>
    <row r="18" spans="3:17">
      <c r="C18" s="134"/>
      <c r="D18" s="151"/>
      <c r="E18" s="116"/>
      <c r="F18" s="90">
        <f t="shared" si="0"/>
        <v>0</v>
      </c>
      <c r="G18" s="154"/>
      <c r="H18" s="135"/>
      <c r="I18" s="123" t="e">
        <f>VLOOKUP(H18,Presupuesto!$B$11:$C$565,2,0)</f>
        <v>#N/A</v>
      </c>
      <c r="J18" s="91" t="str">
        <f>$J$17</f>
        <v>Investigación Científica</v>
      </c>
      <c r="K18" s="91" t="s">
        <v>403</v>
      </c>
      <c r="L18" s="134"/>
      <c r="M18" s="151"/>
      <c r="N18" s="116"/>
      <c r="O18" s="90">
        <f t="shared" si="1"/>
        <v>0</v>
      </c>
      <c r="P18" s="90">
        <f t="shared" si="2"/>
        <v>0</v>
      </c>
      <c r="Q18" s="90">
        <f t="shared" si="2"/>
        <v>0</v>
      </c>
    </row>
    <row r="19" spans="3:17">
      <c r="C19" s="134"/>
      <c r="D19" s="151"/>
      <c r="E19" s="116"/>
      <c r="F19" s="90">
        <f t="shared" si="0"/>
        <v>0</v>
      </c>
      <c r="G19" s="154"/>
      <c r="H19" s="135"/>
      <c r="I19" s="123" t="e">
        <f>VLOOKUP(H19,Presupuesto!$B$11:$C$565,2,0)</f>
        <v>#N/A</v>
      </c>
      <c r="J19" s="91" t="str">
        <f t="shared" ref="J19:J49" si="3">$J$17</f>
        <v>Investigación Científica</v>
      </c>
      <c r="K19" s="91" t="s">
        <v>403</v>
      </c>
      <c r="L19" s="134"/>
      <c r="M19" s="151"/>
      <c r="N19" s="116"/>
      <c r="O19" s="90">
        <f t="shared" si="1"/>
        <v>0</v>
      </c>
      <c r="P19" s="90">
        <f t="shared" si="2"/>
        <v>0</v>
      </c>
      <c r="Q19" s="90">
        <f t="shared" si="2"/>
        <v>0</v>
      </c>
    </row>
    <row r="20" spans="3:17">
      <c r="C20" s="134"/>
      <c r="D20" s="151"/>
      <c r="E20" s="116"/>
      <c r="F20" s="90">
        <f t="shared" si="0"/>
        <v>0</v>
      </c>
      <c r="G20" s="154"/>
      <c r="H20" s="135"/>
      <c r="I20" s="123" t="e">
        <f>VLOOKUP(H20,Presupuesto!$B$11:$C$565,2,0)</f>
        <v>#N/A</v>
      </c>
      <c r="J20" s="91" t="str">
        <f t="shared" si="3"/>
        <v>Investigación Científica</v>
      </c>
      <c r="K20" s="91" t="s">
        <v>403</v>
      </c>
      <c r="L20" s="134"/>
      <c r="M20" s="151"/>
      <c r="N20" s="116"/>
      <c r="O20" s="90">
        <f t="shared" si="1"/>
        <v>0</v>
      </c>
      <c r="P20" s="90">
        <f t="shared" si="2"/>
        <v>0</v>
      </c>
      <c r="Q20" s="90">
        <f t="shared" si="2"/>
        <v>0</v>
      </c>
    </row>
    <row r="21" spans="3:17">
      <c r="C21" s="134"/>
      <c r="D21" s="151"/>
      <c r="E21" s="116"/>
      <c r="F21" s="90">
        <f t="shared" si="0"/>
        <v>0</v>
      </c>
      <c r="G21" s="154"/>
      <c r="H21" s="135"/>
      <c r="I21" s="123" t="e">
        <f>VLOOKUP(H21,Presupuesto!$B$11:$C$565,2,0)</f>
        <v>#N/A</v>
      </c>
      <c r="J21" s="91" t="str">
        <f t="shared" si="3"/>
        <v>Investigación Científica</v>
      </c>
      <c r="K21" s="91" t="s">
        <v>392</v>
      </c>
      <c r="L21" s="134"/>
      <c r="M21" s="151"/>
      <c r="N21" s="116"/>
      <c r="O21" s="90">
        <f t="shared" si="1"/>
        <v>0</v>
      </c>
      <c r="P21" s="90">
        <f t="shared" si="2"/>
        <v>0</v>
      </c>
      <c r="Q21" s="90">
        <f t="shared" si="2"/>
        <v>0</v>
      </c>
    </row>
    <row r="22" spans="3:17">
      <c r="C22" s="134"/>
      <c r="D22" s="151"/>
      <c r="E22" s="116"/>
      <c r="F22" s="90">
        <f t="shared" si="0"/>
        <v>0</v>
      </c>
      <c r="G22" s="154"/>
      <c r="H22" s="135"/>
      <c r="I22" s="123" t="e">
        <f>VLOOKUP(H22,Presupuesto!$B$11:$C$565,2,0)</f>
        <v>#N/A</v>
      </c>
      <c r="J22" s="91" t="str">
        <f t="shared" si="3"/>
        <v>Investigación Científica</v>
      </c>
      <c r="K22" s="91" t="s">
        <v>403</v>
      </c>
      <c r="L22" s="134"/>
      <c r="M22" s="151"/>
      <c r="N22" s="116"/>
      <c r="O22" s="90">
        <f t="shared" si="1"/>
        <v>0</v>
      </c>
      <c r="P22" s="90">
        <f t="shared" si="2"/>
        <v>0</v>
      </c>
      <c r="Q22" s="90">
        <f t="shared" si="2"/>
        <v>0</v>
      </c>
    </row>
    <row r="23" spans="3:17">
      <c r="C23" s="134"/>
      <c r="D23" s="151"/>
      <c r="E23" s="116"/>
      <c r="F23" s="90">
        <f t="shared" si="0"/>
        <v>0</v>
      </c>
      <c r="G23" s="154"/>
      <c r="H23" s="135"/>
      <c r="I23" s="123" t="e">
        <f>VLOOKUP(H23,Presupuesto!$B$11:$C$565,2,0)</f>
        <v>#N/A</v>
      </c>
      <c r="J23" s="91" t="str">
        <f t="shared" si="3"/>
        <v>Investigación Científica</v>
      </c>
      <c r="K23" s="91" t="s">
        <v>403</v>
      </c>
      <c r="L23" s="134"/>
      <c r="M23" s="151"/>
      <c r="N23" s="116"/>
      <c r="O23" s="90">
        <f t="shared" si="1"/>
        <v>0</v>
      </c>
      <c r="P23" s="90">
        <f t="shared" si="2"/>
        <v>0</v>
      </c>
      <c r="Q23" s="90">
        <f t="shared" si="2"/>
        <v>0</v>
      </c>
    </row>
    <row r="24" spans="3:17">
      <c r="C24" s="134"/>
      <c r="D24" s="151"/>
      <c r="E24" s="116"/>
      <c r="F24" s="90">
        <f t="shared" si="0"/>
        <v>0</v>
      </c>
      <c r="G24" s="154"/>
      <c r="H24" s="135"/>
      <c r="I24" s="123" t="e">
        <f>VLOOKUP(H24,Presupuesto!$B$11:$C$565,2,0)</f>
        <v>#N/A</v>
      </c>
      <c r="J24" s="91" t="str">
        <f t="shared" si="3"/>
        <v>Investigación Científica</v>
      </c>
      <c r="K24" s="91" t="s">
        <v>403</v>
      </c>
      <c r="L24" s="134"/>
      <c r="M24" s="151"/>
      <c r="N24" s="116"/>
      <c r="O24" s="90">
        <f t="shared" si="1"/>
        <v>0</v>
      </c>
      <c r="P24" s="90">
        <f t="shared" si="2"/>
        <v>0</v>
      </c>
      <c r="Q24" s="90">
        <f t="shared" si="2"/>
        <v>0</v>
      </c>
    </row>
    <row r="25" spans="3:17">
      <c r="C25" s="134"/>
      <c r="D25" s="151"/>
      <c r="E25" s="116"/>
      <c r="F25" s="90">
        <f t="shared" si="0"/>
        <v>0</v>
      </c>
      <c r="G25" s="154"/>
      <c r="H25" s="135"/>
      <c r="I25" s="123" t="e">
        <f>VLOOKUP(H25,Presupuesto!$B$11:$C$565,2,0)</f>
        <v>#N/A</v>
      </c>
      <c r="J25" s="91" t="str">
        <f t="shared" si="3"/>
        <v>Investigación Científica</v>
      </c>
      <c r="K25" s="91" t="s">
        <v>403</v>
      </c>
      <c r="L25" s="134"/>
      <c r="M25" s="151"/>
      <c r="N25" s="116"/>
      <c r="O25" s="90">
        <f t="shared" si="1"/>
        <v>0</v>
      </c>
      <c r="P25" s="90">
        <f t="shared" si="2"/>
        <v>0</v>
      </c>
      <c r="Q25" s="90">
        <f t="shared" si="2"/>
        <v>0</v>
      </c>
    </row>
    <row r="26" spans="3:17">
      <c r="C26" s="134"/>
      <c r="D26" s="151"/>
      <c r="E26" s="116"/>
      <c r="F26" s="90">
        <f t="shared" si="0"/>
        <v>0</v>
      </c>
      <c r="G26" s="154"/>
      <c r="H26" s="135"/>
      <c r="I26" s="123" t="e">
        <f>VLOOKUP(H26,Presupuesto!$B$11:$C$565,2,0)</f>
        <v>#N/A</v>
      </c>
      <c r="J26" s="91" t="str">
        <f t="shared" si="3"/>
        <v>Investigación Científica</v>
      </c>
      <c r="K26" s="91" t="s">
        <v>403</v>
      </c>
      <c r="L26" s="134"/>
      <c r="M26" s="151"/>
      <c r="N26" s="116"/>
      <c r="O26" s="90">
        <f t="shared" si="1"/>
        <v>0</v>
      </c>
      <c r="P26" s="90">
        <f t="shared" si="2"/>
        <v>0</v>
      </c>
      <c r="Q26" s="90">
        <f t="shared" si="2"/>
        <v>0</v>
      </c>
    </row>
    <row r="27" spans="3:17">
      <c r="C27" s="134"/>
      <c r="D27" s="151"/>
      <c r="E27" s="116"/>
      <c r="F27" s="90">
        <f t="shared" si="0"/>
        <v>0</v>
      </c>
      <c r="G27" s="154"/>
      <c r="H27" s="135"/>
      <c r="I27" s="123" t="e">
        <f>VLOOKUP(H27,Presupuesto!$B$11:$C$565,2,0)</f>
        <v>#N/A</v>
      </c>
      <c r="J27" s="91" t="str">
        <f t="shared" si="3"/>
        <v>Investigación Científica</v>
      </c>
      <c r="K27" s="91" t="s">
        <v>403</v>
      </c>
      <c r="L27" s="134"/>
      <c r="M27" s="151"/>
      <c r="N27" s="116"/>
      <c r="O27" s="90">
        <f t="shared" si="1"/>
        <v>0</v>
      </c>
      <c r="P27" s="90">
        <f t="shared" si="2"/>
        <v>0</v>
      </c>
      <c r="Q27" s="90">
        <f t="shared" si="2"/>
        <v>0</v>
      </c>
    </row>
    <row r="28" spans="3:17">
      <c r="C28" s="134"/>
      <c r="D28" s="151"/>
      <c r="E28" s="116"/>
      <c r="F28" s="90">
        <f t="shared" si="0"/>
        <v>0</v>
      </c>
      <c r="G28" s="154"/>
      <c r="H28" s="135"/>
      <c r="I28" s="123" t="e">
        <f>VLOOKUP(H28,Presupuesto!$B$11:$C$565,2,0)</f>
        <v>#N/A</v>
      </c>
      <c r="J28" s="91" t="str">
        <f t="shared" si="3"/>
        <v>Investigación Científica</v>
      </c>
      <c r="K28" s="91" t="s">
        <v>403</v>
      </c>
      <c r="L28" s="134"/>
      <c r="M28" s="151"/>
      <c r="N28" s="116"/>
      <c r="O28" s="90">
        <f t="shared" si="1"/>
        <v>0</v>
      </c>
      <c r="P28" s="90">
        <f t="shared" si="2"/>
        <v>0</v>
      </c>
      <c r="Q28" s="90">
        <f t="shared" si="2"/>
        <v>0</v>
      </c>
    </row>
    <row r="29" spans="3:17">
      <c r="C29" s="134"/>
      <c r="D29" s="151"/>
      <c r="E29" s="116"/>
      <c r="F29" s="90">
        <f t="shared" si="0"/>
        <v>0</v>
      </c>
      <c r="G29" s="154"/>
      <c r="H29" s="135"/>
      <c r="I29" s="123" t="e">
        <f>VLOOKUP(H29,Presupuesto!$B$11:$C$565,2,0)</f>
        <v>#N/A</v>
      </c>
      <c r="J29" s="91" t="str">
        <f t="shared" si="3"/>
        <v>Investigación Científica</v>
      </c>
      <c r="K29" s="91" t="s">
        <v>403</v>
      </c>
      <c r="L29" s="134"/>
      <c r="M29" s="151"/>
      <c r="N29" s="116"/>
      <c r="O29" s="90">
        <f t="shared" si="1"/>
        <v>0</v>
      </c>
      <c r="P29" s="90">
        <f t="shared" si="2"/>
        <v>0</v>
      </c>
      <c r="Q29" s="90">
        <f t="shared" si="2"/>
        <v>0</v>
      </c>
    </row>
    <row r="30" spans="3:17">
      <c r="C30" s="134"/>
      <c r="D30" s="151"/>
      <c r="E30" s="116"/>
      <c r="F30" s="90">
        <f t="shared" si="0"/>
        <v>0</v>
      </c>
      <c r="G30" s="154"/>
      <c r="H30" s="135"/>
      <c r="I30" s="123" t="e">
        <f>VLOOKUP(H30,Presupuesto!$B$11:$C$565,2,0)</f>
        <v>#N/A</v>
      </c>
      <c r="J30" s="91" t="str">
        <f t="shared" si="3"/>
        <v>Investigación Científica</v>
      </c>
      <c r="K30" s="91" t="s">
        <v>403</v>
      </c>
      <c r="L30" s="134"/>
      <c r="M30" s="151"/>
      <c r="N30" s="116"/>
      <c r="O30" s="90">
        <f t="shared" si="1"/>
        <v>0</v>
      </c>
      <c r="P30" s="90">
        <f t="shared" si="2"/>
        <v>0</v>
      </c>
      <c r="Q30" s="90">
        <f t="shared" si="2"/>
        <v>0</v>
      </c>
    </row>
    <row r="31" spans="3:17">
      <c r="C31" s="134"/>
      <c r="D31" s="151"/>
      <c r="E31" s="116"/>
      <c r="F31" s="90">
        <f t="shared" si="0"/>
        <v>0</v>
      </c>
      <c r="G31" s="154"/>
      <c r="H31" s="135"/>
      <c r="I31" s="123" t="e">
        <f>VLOOKUP(H31,Presupuesto!$B$11:$C$565,2,0)</f>
        <v>#N/A</v>
      </c>
      <c r="J31" s="91" t="str">
        <f t="shared" si="3"/>
        <v>Investigación Científica</v>
      </c>
      <c r="K31" s="91" t="s">
        <v>403</v>
      </c>
      <c r="L31" s="134"/>
      <c r="M31" s="151"/>
      <c r="N31" s="116"/>
      <c r="O31" s="90">
        <f t="shared" si="1"/>
        <v>0</v>
      </c>
      <c r="P31" s="90">
        <f t="shared" si="2"/>
        <v>0</v>
      </c>
      <c r="Q31" s="90">
        <f t="shared" si="2"/>
        <v>0</v>
      </c>
    </row>
    <row r="32" spans="3:17">
      <c r="C32" s="134"/>
      <c r="D32" s="151"/>
      <c r="E32" s="116"/>
      <c r="F32" s="90">
        <f t="shared" si="0"/>
        <v>0</v>
      </c>
      <c r="G32" s="154"/>
      <c r="H32" s="135"/>
      <c r="I32" s="123" t="e">
        <f>VLOOKUP(H32,Presupuesto!$B$11:$C$565,2,0)</f>
        <v>#N/A</v>
      </c>
      <c r="J32" s="91" t="str">
        <f t="shared" si="3"/>
        <v>Investigación Científica</v>
      </c>
      <c r="K32" s="91" t="s">
        <v>403</v>
      </c>
      <c r="L32" s="134"/>
      <c r="M32" s="151"/>
      <c r="N32" s="116"/>
      <c r="O32" s="90">
        <f t="shared" si="1"/>
        <v>0</v>
      </c>
      <c r="P32" s="90">
        <f t="shared" si="2"/>
        <v>0</v>
      </c>
      <c r="Q32" s="90">
        <f t="shared" si="2"/>
        <v>0</v>
      </c>
    </row>
    <row r="33" spans="3:17">
      <c r="C33" s="134"/>
      <c r="D33" s="151"/>
      <c r="E33" s="116"/>
      <c r="F33" s="90">
        <f t="shared" si="0"/>
        <v>0</v>
      </c>
      <c r="G33" s="154"/>
      <c r="H33" s="135"/>
      <c r="I33" s="123" t="e">
        <f>VLOOKUP(H33,Presupuesto!$B$11:$C$565,2,0)</f>
        <v>#N/A</v>
      </c>
      <c r="J33" s="91" t="str">
        <f t="shared" si="3"/>
        <v>Investigación Científica</v>
      </c>
      <c r="K33" s="91" t="s">
        <v>403</v>
      </c>
      <c r="L33" s="134"/>
      <c r="M33" s="151"/>
      <c r="N33" s="116"/>
      <c r="O33" s="90">
        <f t="shared" si="1"/>
        <v>0</v>
      </c>
      <c r="P33" s="90">
        <f t="shared" si="2"/>
        <v>0</v>
      </c>
      <c r="Q33" s="90">
        <f t="shared" si="2"/>
        <v>0</v>
      </c>
    </row>
    <row r="34" spans="3:17">
      <c r="C34" s="134"/>
      <c r="D34" s="151"/>
      <c r="E34" s="116"/>
      <c r="F34" s="90">
        <f t="shared" si="0"/>
        <v>0</v>
      </c>
      <c r="G34" s="154"/>
      <c r="H34" s="135"/>
      <c r="I34" s="123" t="e">
        <f>VLOOKUP(H34,Presupuesto!$B$11:$C$565,2,0)</f>
        <v>#N/A</v>
      </c>
      <c r="J34" s="91" t="str">
        <f t="shared" si="3"/>
        <v>Investigación Científica</v>
      </c>
      <c r="K34" s="91" t="s">
        <v>403</v>
      </c>
      <c r="L34" s="134"/>
      <c r="M34" s="151"/>
      <c r="N34" s="116"/>
      <c r="O34" s="90">
        <f t="shared" si="1"/>
        <v>0</v>
      </c>
      <c r="P34" s="90">
        <f t="shared" si="2"/>
        <v>0</v>
      </c>
      <c r="Q34" s="90">
        <f t="shared" si="2"/>
        <v>0</v>
      </c>
    </row>
    <row r="35" spans="3:17">
      <c r="C35" s="134"/>
      <c r="D35" s="151"/>
      <c r="E35" s="116"/>
      <c r="F35" s="90">
        <f t="shared" si="0"/>
        <v>0</v>
      </c>
      <c r="G35" s="154"/>
      <c r="H35" s="135"/>
      <c r="I35" s="123" t="e">
        <f>VLOOKUP(H35,Presupuesto!$B$11:$C$565,2,0)</f>
        <v>#N/A</v>
      </c>
      <c r="J35" s="91" t="str">
        <f t="shared" si="3"/>
        <v>Investigación Científica</v>
      </c>
      <c r="K35" s="91" t="s">
        <v>403</v>
      </c>
      <c r="L35" s="134"/>
      <c r="M35" s="151"/>
      <c r="N35" s="116"/>
      <c r="O35" s="90">
        <f t="shared" si="1"/>
        <v>0</v>
      </c>
      <c r="P35" s="90">
        <f t="shared" si="2"/>
        <v>0</v>
      </c>
      <c r="Q35" s="90">
        <f t="shared" si="2"/>
        <v>0</v>
      </c>
    </row>
    <row r="36" spans="3:17">
      <c r="C36" s="134"/>
      <c r="D36" s="151"/>
      <c r="E36" s="116"/>
      <c r="F36" s="90">
        <f t="shared" si="0"/>
        <v>0</v>
      </c>
      <c r="G36" s="154"/>
      <c r="H36" s="135"/>
      <c r="I36" s="123" t="e">
        <f>VLOOKUP(H36,Presupuesto!$B$11:$C$565,2,0)</f>
        <v>#N/A</v>
      </c>
      <c r="J36" s="91" t="str">
        <f t="shared" si="3"/>
        <v>Investigación Científica</v>
      </c>
      <c r="K36" s="91" t="s">
        <v>403</v>
      </c>
      <c r="L36" s="134"/>
      <c r="M36" s="151"/>
      <c r="N36" s="116"/>
      <c r="O36" s="90">
        <f t="shared" si="1"/>
        <v>0</v>
      </c>
      <c r="P36" s="90">
        <f t="shared" si="2"/>
        <v>0</v>
      </c>
      <c r="Q36" s="90">
        <f t="shared" si="2"/>
        <v>0</v>
      </c>
    </row>
    <row r="37" spans="3:17">
      <c r="C37" s="134"/>
      <c r="D37" s="151"/>
      <c r="E37" s="116"/>
      <c r="F37" s="90">
        <f t="shared" si="0"/>
        <v>0</v>
      </c>
      <c r="G37" s="154"/>
      <c r="H37" s="135"/>
      <c r="I37" s="123" t="e">
        <f>VLOOKUP(H37,Presupuesto!$B$11:$C$565,2,0)</f>
        <v>#N/A</v>
      </c>
      <c r="J37" s="91" t="str">
        <f t="shared" si="3"/>
        <v>Investigación Científica</v>
      </c>
      <c r="K37" s="91" t="s">
        <v>403</v>
      </c>
      <c r="L37" s="134"/>
      <c r="M37" s="151"/>
      <c r="N37" s="116"/>
      <c r="O37" s="90">
        <f t="shared" si="1"/>
        <v>0</v>
      </c>
      <c r="P37" s="90">
        <f t="shared" ref="P37:Q50" si="4">$O37*P$16</f>
        <v>0</v>
      </c>
      <c r="Q37" s="90">
        <f t="shared" si="4"/>
        <v>0</v>
      </c>
    </row>
    <row r="38" spans="3:17">
      <c r="C38" s="136"/>
      <c r="D38" s="144"/>
      <c r="E38" s="111"/>
      <c r="F38" s="90">
        <f t="shared" si="0"/>
        <v>0</v>
      </c>
      <c r="G38" s="154"/>
      <c r="H38" s="137"/>
      <c r="I38" s="123" t="e">
        <f>VLOOKUP(H38,Presupuesto!$B$11:$C$565,2,0)</f>
        <v>#N/A</v>
      </c>
      <c r="J38" s="91" t="str">
        <f t="shared" si="3"/>
        <v>Investigación Científica</v>
      </c>
      <c r="K38" s="91" t="s">
        <v>403</v>
      </c>
      <c r="L38" s="136"/>
      <c r="M38" s="144"/>
      <c r="N38" s="111"/>
      <c r="O38" s="90">
        <f t="shared" si="1"/>
        <v>0</v>
      </c>
      <c r="P38" s="90">
        <f t="shared" si="4"/>
        <v>0</v>
      </c>
      <c r="Q38" s="90">
        <f t="shared" si="4"/>
        <v>0</v>
      </c>
    </row>
    <row r="39" spans="3:17">
      <c r="C39" s="136"/>
      <c r="D39" s="144"/>
      <c r="E39" s="111"/>
      <c r="F39" s="90">
        <f t="shared" si="0"/>
        <v>0</v>
      </c>
      <c r="G39" s="154"/>
      <c r="H39" s="137"/>
      <c r="I39" s="123" t="e">
        <f>VLOOKUP(H39,Presupuesto!$B$11:$C$565,2,0)</f>
        <v>#N/A</v>
      </c>
      <c r="J39" s="91" t="str">
        <f t="shared" si="3"/>
        <v>Investigación Científica</v>
      </c>
      <c r="K39" s="91" t="s">
        <v>403</v>
      </c>
      <c r="L39" s="136"/>
      <c r="M39" s="144"/>
      <c r="N39" s="111"/>
      <c r="O39" s="90">
        <f t="shared" si="1"/>
        <v>0</v>
      </c>
      <c r="P39" s="90">
        <f t="shared" si="4"/>
        <v>0</v>
      </c>
      <c r="Q39" s="90">
        <f t="shared" si="4"/>
        <v>0</v>
      </c>
    </row>
    <row r="40" spans="3:17">
      <c r="C40" s="136"/>
      <c r="D40" s="144"/>
      <c r="E40" s="111"/>
      <c r="F40" s="90">
        <f t="shared" si="0"/>
        <v>0</v>
      </c>
      <c r="G40" s="154"/>
      <c r="H40" s="137"/>
      <c r="I40" s="123" t="e">
        <f>VLOOKUP(H40,Presupuesto!$B$11:$C$565,2,0)</f>
        <v>#N/A</v>
      </c>
      <c r="J40" s="91" t="str">
        <f t="shared" si="3"/>
        <v>Investigación Científica</v>
      </c>
      <c r="K40" s="91" t="s">
        <v>403</v>
      </c>
      <c r="L40" s="136"/>
      <c r="M40" s="144"/>
      <c r="N40" s="111"/>
      <c r="O40" s="90">
        <f t="shared" si="1"/>
        <v>0</v>
      </c>
      <c r="P40" s="90">
        <f t="shared" si="4"/>
        <v>0</v>
      </c>
      <c r="Q40" s="90">
        <f t="shared" si="4"/>
        <v>0</v>
      </c>
    </row>
    <row r="41" spans="3:17">
      <c r="C41" s="136"/>
      <c r="D41" s="144"/>
      <c r="E41" s="111"/>
      <c r="F41" s="90">
        <f t="shared" si="0"/>
        <v>0</v>
      </c>
      <c r="G41" s="154"/>
      <c r="H41" s="137"/>
      <c r="I41" s="123" t="e">
        <f>VLOOKUP(H41,Presupuesto!$B$11:$C$565,2,0)</f>
        <v>#N/A</v>
      </c>
      <c r="J41" s="91" t="str">
        <f t="shared" si="3"/>
        <v>Investigación Científica</v>
      </c>
      <c r="K41" s="91" t="s">
        <v>403</v>
      </c>
      <c r="L41" s="136"/>
      <c r="M41" s="144"/>
      <c r="N41" s="111"/>
      <c r="O41" s="90">
        <f t="shared" si="1"/>
        <v>0</v>
      </c>
      <c r="P41" s="90">
        <f t="shared" si="4"/>
        <v>0</v>
      </c>
      <c r="Q41" s="90">
        <f t="shared" si="4"/>
        <v>0</v>
      </c>
    </row>
    <row r="42" spans="3:17">
      <c r="C42" s="136"/>
      <c r="D42" s="144"/>
      <c r="E42" s="111"/>
      <c r="F42" s="90">
        <f t="shared" si="0"/>
        <v>0</v>
      </c>
      <c r="G42" s="154"/>
      <c r="H42" s="137"/>
      <c r="I42" s="123" t="e">
        <f>VLOOKUP(H42,Presupuesto!$B$11:$C$565,2,0)</f>
        <v>#N/A</v>
      </c>
      <c r="J42" s="91" t="str">
        <f t="shared" si="3"/>
        <v>Investigación Científica</v>
      </c>
      <c r="K42" s="91" t="s">
        <v>403</v>
      </c>
      <c r="L42" s="136"/>
      <c r="M42" s="144"/>
      <c r="N42" s="111"/>
      <c r="O42" s="90">
        <f t="shared" si="1"/>
        <v>0</v>
      </c>
      <c r="P42" s="90">
        <f t="shared" si="4"/>
        <v>0</v>
      </c>
      <c r="Q42" s="90">
        <f t="shared" si="4"/>
        <v>0</v>
      </c>
    </row>
    <row r="43" spans="3:17">
      <c r="C43" s="136"/>
      <c r="D43" s="144"/>
      <c r="E43" s="111"/>
      <c r="F43" s="90">
        <f t="shared" si="0"/>
        <v>0</v>
      </c>
      <c r="G43" s="154"/>
      <c r="H43" s="137"/>
      <c r="I43" s="123" t="e">
        <f>VLOOKUP(H43,Presupuesto!$B$11:$C$565,2,0)</f>
        <v>#N/A</v>
      </c>
      <c r="J43" s="91" t="str">
        <f t="shared" si="3"/>
        <v>Investigación Científica</v>
      </c>
      <c r="K43" s="91" t="s">
        <v>403</v>
      </c>
      <c r="L43" s="136"/>
      <c r="M43" s="144"/>
      <c r="N43" s="111"/>
      <c r="O43" s="90">
        <f t="shared" si="1"/>
        <v>0</v>
      </c>
      <c r="P43" s="90">
        <f t="shared" si="4"/>
        <v>0</v>
      </c>
      <c r="Q43" s="90">
        <f t="shared" si="4"/>
        <v>0</v>
      </c>
    </row>
    <row r="44" spans="3:17">
      <c r="C44" s="136"/>
      <c r="D44" s="144"/>
      <c r="E44" s="111"/>
      <c r="F44" s="90">
        <f t="shared" si="0"/>
        <v>0</v>
      </c>
      <c r="G44" s="154"/>
      <c r="H44" s="137"/>
      <c r="I44" s="123" t="e">
        <f>VLOOKUP(H44,Presupuesto!$B$11:$C$565,2,0)</f>
        <v>#N/A</v>
      </c>
      <c r="J44" s="91" t="str">
        <f t="shared" si="3"/>
        <v>Investigación Científica</v>
      </c>
      <c r="K44" s="91" t="s">
        <v>403</v>
      </c>
      <c r="L44" s="136"/>
      <c r="M44" s="144"/>
      <c r="N44" s="111"/>
      <c r="O44" s="90">
        <f t="shared" si="1"/>
        <v>0</v>
      </c>
      <c r="P44" s="90">
        <f t="shared" si="4"/>
        <v>0</v>
      </c>
      <c r="Q44" s="90">
        <f t="shared" si="4"/>
        <v>0</v>
      </c>
    </row>
    <row r="45" spans="3:17">
      <c r="C45" s="136"/>
      <c r="D45" s="144"/>
      <c r="E45" s="111"/>
      <c r="F45" s="90">
        <f t="shared" si="0"/>
        <v>0</v>
      </c>
      <c r="G45" s="154"/>
      <c r="H45" s="137"/>
      <c r="I45" s="123" t="e">
        <f>VLOOKUP(H45,Presupuesto!$B$11:$C$565,2,0)</f>
        <v>#N/A</v>
      </c>
      <c r="J45" s="91" t="str">
        <f t="shared" si="3"/>
        <v>Investigación Científica</v>
      </c>
      <c r="K45" s="91" t="s">
        <v>403</v>
      </c>
      <c r="L45" s="136"/>
      <c r="M45" s="144"/>
      <c r="N45" s="111"/>
      <c r="O45" s="90">
        <f t="shared" si="1"/>
        <v>0</v>
      </c>
      <c r="P45" s="90">
        <f t="shared" si="4"/>
        <v>0</v>
      </c>
      <c r="Q45" s="90">
        <f t="shared" si="4"/>
        <v>0</v>
      </c>
    </row>
    <row r="46" spans="3:17">
      <c r="C46" s="138"/>
      <c r="D46" s="144"/>
      <c r="E46" s="111"/>
      <c r="F46" s="90">
        <f t="shared" si="0"/>
        <v>0</v>
      </c>
      <c r="G46" s="154"/>
      <c r="H46" s="139"/>
      <c r="I46" s="123" t="e">
        <f>VLOOKUP(H46,Presupuesto!$B$11:$C$565,2,0)</f>
        <v>#N/A</v>
      </c>
      <c r="J46" s="91" t="str">
        <f t="shared" si="3"/>
        <v>Investigación Científica</v>
      </c>
      <c r="K46" s="91" t="s">
        <v>394</v>
      </c>
      <c r="L46" s="138"/>
      <c r="M46" s="144"/>
      <c r="N46" s="111"/>
      <c r="O46" s="90">
        <f t="shared" si="1"/>
        <v>0</v>
      </c>
      <c r="P46" s="90">
        <f t="shared" si="4"/>
        <v>0</v>
      </c>
      <c r="Q46" s="90">
        <f t="shared" si="4"/>
        <v>0</v>
      </c>
    </row>
    <row r="47" spans="3:17">
      <c r="C47" s="138"/>
      <c r="D47" s="144"/>
      <c r="E47" s="111"/>
      <c r="F47" s="90">
        <f t="shared" si="0"/>
        <v>0</v>
      </c>
      <c r="G47" s="154"/>
      <c r="H47" s="139"/>
      <c r="I47" s="123" t="e">
        <f>VLOOKUP(H47,Presupuesto!$B$11:$C$565,2,0)</f>
        <v>#N/A</v>
      </c>
      <c r="J47" s="91" t="str">
        <f t="shared" si="3"/>
        <v>Investigación Científica</v>
      </c>
      <c r="K47" s="91" t="s">
        <v>403</v>
      </c>
      <c r="L47" s="138"/>
      <c r="M47" s="144"/>
      <c r="N47" s="111"/>
      <c r="O47" s="90">
        <f t="shared" si="1"/>
        <v>0</v>
      </c>
      <c r="P47" s="90">
        <f t="shared" si="4"/>
        <v>0</v>
      </c>
      <c r="Q47" s="90">
        <f t="shared" si="4"/>
        <v>0</v>
      </c>
    </row>
    <row r="48" spans="3:17">
      <c r="C48" s="138"/>
      <c r="D48" s="144"/>
      <c r="E48" s="111"/>
      <c r="F48" s="90">
        <f t="shared" si="0"/>
        <v>0</v>
      </c>
      <c r="G48" s="154"/>
      <c r="H48" s="139"/>
      <c r="I48" s="123" t="e">
        <f>VLOOKUP(H48,Presupuesto!$B$11:$C$565,2,0)</f>
        <v>#N/A</v>
      </c>
      <c r="J48" s="91" t="str">
        <f t="shared" si="3"/>
        <v>Investigación Científica</v>
      </c>
      <c r="K48" s="91" t="s">
        <v>403</v>
      </c>
      <c r="L48" s="138"/>
      <c r="M48" s="144"/>
      <c r="N48" s="111"/>
      <c r="O48" s="90">
        <f t="shared" si="1"/>
        <v>0</v>
      </c>
      <c r="P48" s="90">
        <f t="shared" si="4"/>
        <v>0</v>
      </c>
      <c r="Q48" s="90">
        <f t="shared" si="4"/>
        <v>0</v>
      </c>
    </row>
    <row r="49" spans="3:17">
      <c r="C49" s="138"/>
      <c r="D49" s="144"/>
      <c r="E49" s="111"/>
      <c r="F49" s="90">
        <f t="shared" si="0"/>
        <v>0</v>
      </c>
      <c r="G49" s="154"/>
      <c r="H49" s="139"/>
      <c r="I49" s="123" t="e">
        <f>VLOOKUP(H49,Presupuesto!$B$11:$C$565,2,0)</f>
        <v>#N/A</v>
      </c>
      <c r="J49" s="91" t="str">
        <f t="shared" si="3"/>
        <v>Investigación Científica</v>
      </c>
      <c r="K49" s="91" t="s">
        <v>403</v>
      </c>
      <c r="L49" s="138"/>
      <c r="M49" s="144"/>
      <c r="N49" s="111"/>
      <c r="O49" s="90">
        <f t="shared" si="1"/>
        <v>0</v>
      </c>
      <c r="P49" s="90">
        <f t="shared" si="4"/>
        <v>0</v>
      </c>
      <c r="Q49" s="90">
        <f t="shared" si="4"/>
        <v>0</v>
      </c>
    </row>
    <row r="50" spans="3:17" ht="15.75" thickBot="1">
      <c r="C50" s="140"/>
      <c r="D50" s="152"/>
      <c r="E50" s="96"/>
      <c r="F50" s="98">
        <f t="shared" si="0"/>
        <v>0</v>
      </c>
      <c r="G50" s="155"/>
      <c r="H50" s="141"/>
      <c r="I50" s="125" t="e">
        <f>VLOOKUP(H50,Presupuesto!$B$11:$C$565,2,0)</f>
        <v>#N/A</v>
      </c>
      <c r="J50" s="99" t="str">
        <f>$J$17</f>
        <v>Investigación Científica</v>
      </c>
      <c r="K50" s="117" t="s">
        <v>385</v>
      </c>
      <c r="L50" s="140"/>
      <c r="M50" s="152"/>
      <c r="N50" s="96"/>
      <c r="O50" s="98">
        <f t="shared" si="1"/>
        <v>0</v>
      </c>
      <c r="P50" s="98">
        <f t="shared" si="4"/>
        <v>0</v>
      </c>
      <c r="Q50" s="98">
        <f t="shared" si="4"/>
        <v>0</v>
      </c>
    </row>
    <row r="51" spans="3:17">
      <c r="G51" s="79"/>
    </row>
    <row r="52" spans="3:17" ht="15.75" thickBot="1">
      <c r="G52" s="79"/>
    </row>
    <row r="53" spans="3:17" ht="15.75" thickBot="1">
      <c r="C53" s="150" t="s">
        <v>53</v>
      </c>
      <c r="D53" s="280">
        <f>SUM(F60:F93)</f>
        <v>0</v>
      </c>
      <c r="G53" s="73"/>
      <c r="H53" s="69"/>
      <c r="I53" s="69"/>
    </row>
    <row r="54" spans="3:17">
      <c r="G54" s="73"/>
      <c r="H54" s="69"/>
      <c r="I54" s="69"/>
    </row>
    <row r="55" spans="3:17">
      <c r="F55" s="69"/>
      <c r="G55" s="73"/>
      <c r="H55" s="69"/>
      <c r="I55" s="69"/>
    </row>
    <row r="56" spans="3:17" ht="15.75">
      <c r="C56" s="251" t="s">
        <v>383</v>
      </c>
      <c r="D56" s="279"/>
      <c r="F56" s="69"/>
      <c r="G56" s="73"/>
      <c r="H56" s="69"/>
      <c r="I56" s="69"/>
    </row>
    <row r="57" spans="3:17" ht="18.75">
      <c r="C57" s="197" t="e">
        <f>IFERROR(VLOOKUP(D56,#REF!,2,FALSE),IFERROR(VLOOKUP(D56,'2. Investigación Científica'!$E:$F,2,FALSE),IFERROR(VLOOKUP(D56,#REF!,2,FALSE),IFERROR(VLOOKUP(D56,#REF!,2,FALSE),IFERROR(VLOOKUP(D56,#REF!,2,FALSE),IFERROR(VLOOKUP(D56,'11. Gestion Administrativa'!$E:$F,2,FALSE),IFERROR(VLOOKUP(D56,#REF!,2,FALSE),IFERROR(VLOOKUP(D56,#REF!,2,FALSE),IFERROR(VLOOKUP(D56,#REF!,2,FALSE),IFERROR(VLOOKUP(D56,#REF!,2,FALSE),IFERROR(VLOOKUP(D56,#REF!,2,FALSE),IFERROR(VLOOKUP(D56,#REF!,2,FALSE),IFERROR(VLOOKUP(D56,#REF!,2,FALSE),IFERROR(VLOOKUP(D56,#REF!,2,FALSE),IFERROR(VLOOKUP(D56,#REF!,2,FALSE),IFERROR(VLOOKUP(D56,#REF!,2,FALSE),VLOOKUP(D56,#REF!,2,0)))))))))))))))))</f>
        <v>#REF!</v>
      </c>
      <c r="D57" s="31"/>
      <c r="F57" s="69"/>
      <c r="G57" s="73"/>
      <c r="H57" s="69"/>
      <c r="I57" s="69"/>
    </row>
    <row r="58" spans="3:17" ht="42.75" thickBot="1">
      <c r="F58" s="86"/>
      <c r="G58" s="70"/>
      <c r="H58" s="70"/>
      <c r="I58" s="70"/>
      <c r="L58" s="213"/>
      <c r="M58" s="214"/>
      <c r="N58" s="213"/>
      <c r="O58" s="213"/>
      <c r="P58" s="216" t="s">
        <v>460</v>
      </c>
      <c r="Q58" s="216" t="s">
        <v>461</v>
      </c>
    </row>
    <row r="59" spans="3:17" ht="30.75" thickBot="1">
      <c r="C59" s="122" t="s">
        <v>44</v>
      </c>
      <c r="D59" s="122" t="s">
        <v>55</v>
      </c>
      <c r="E59" s="129" t="s">
        <v>57</v>
      </c>
      <c r="F59" s="128" t="s">
        <v>27</v>
      </c>
      <c r="G59" s="126" t="s">
        <v>122</v>
      </c>
      <c r="H59" s="129" t="s">
        <v>46</v>
      </c>
      <c r="I59" s="126" t="s">
        <v>123</v>
      </c>
      <c r="J59" s="126" t="s">
        <v>401</v>
      </c>
      <c r="K59" s="126" t="s">
        <v>402</v>
      </c>
      <c r="L59" s="210" t="s">
        <v>21</v>
      </c>
      <c r="M59" s="210" t="s">
        <v>55</v>
      </c>
      <c r="N59" s="211" t="s">
        <v>458</v>
      </c>
      <c r="O59" s="212" t="s">
        <v>459</v>
      </c>
      <c r="P59" s="215">
        <v>0.7</v>
      </c>
      <c r="Q59" s="215">
        <v>0.3</v>
      </c>
    </row>
    <row r="60" spans="3:17">
      <c r="C60" s="134"/>
      <c r="D60" s="151"/>
      <c r="E60" s="116"/>
      <c r="F60" s="90">
        <f t="shared" ref="F60:F93" si="5">D60*E60</f>
        <v>0</v>
      </c>
      <c r="G60" s="154"/>
      <c r="H60" s="135"/>
      <c r="I60" s="123" t="e">
        <f>VLOOKUP(H60,Presupuesto!$B$11:$C$565,2,0)</f>
        <v>#N/A</v>
      </c>
      <c r="J60" s="205" t="s">
        <v>1332</v>
      </c>
      <c r="K60" s="91" t="s">
        <v>403</v>
      </c>
      <c r="L60" s="134"/>
      <c r="M60" s="151"/>
      <c r="N60" s="116"/>
      <c r="O60" s="90">
        <f t="shared" ref="O60:O93" si="6">M60*N60</f>
        <v>0</v>
      </c>
      <c r="P60" s="90">
        <f t="shared" ref="P60:Q79" si="7">$O60*P$16</f>
        <v>0</v>
      </c>
      <c r="Q60" s="90">
        <f t="shared" si="7"/>
        <v>0</v>
      </c>
    </row>
    <row r="61" spans="3:17">
      <c r="C61" s="134"/>
      <c r="D61" s="151"/>
      <c r="E61" s="116"/>
      <c r="F61" s="90">
        <f t="shared" si="5"/>
        <v>0</v>
      </c>
      <c r="G61" s="154"/>
      <c r="H61" s="135"/>
      <c r="I61" s="123" t="e">
        <f>VLOOKUP(H61,Presupuesto!$B$11:$C$565,2,0)</f>
        <v>#N/A</v>
      </c>
      <c r="J61" s="91" t="str">
        <f>$J$60</f>
        <v>Investigación Científica</v>
      </c>
      <c r="K61" s="91" t="s">
        <v>403</v>
      </c>
      <c r="L61" s="134"/>
      <c r="M61" s="151"/>
      <c r="N61" s="116"/>
      <c r="O61" s="90">
        <f t="shared" si="6"/>
        <v>0</v>
      </c>
      <c r="P61" s="90">
        <f t="shared" si="7"/>
        <v>0</v>
      </c>
      <c r="Q61" s="90">
        <f t="shared" si="7"/>
        <v>0</v>
      </c>
    </row>
    <row r="62" spans="3:17">
      <c r="C62" s="134"/>
      <c r="D62" s="151"/>
      <c r="E62" s="116"/>
      <c r="F62" s="90">
        <f t="shared" si="5"/>
        <v>0</v>
      </c>
      <c r="G62" s="154"/>
      <c r="H62" s="135"/>
      <c r="I62" s="123" t="e">
        <f>VLOOKUP(H62,Presupuesto!$B$11:$C$565,2,0)</f>
        <v>#N/A</v>
      </c>
      <c r="J62" s="91" t="str">
        <f t="shared" ref="J62:J93" si="8">$J$60</f>
        <v>Investigación Científica</v>
      </c>
      <c r="K62" s="91" t="s">
        <v>403</v>
      </c>
      <c r="L62" s="134"/>
      <c r="M62" s="151"/>
      <c r="N62" s="116"/>
      <c r="O62" s="90">
        <f t="shared" si="6"/>
        <v>0</v>
      </c>
      <c r="P62" s="90">
        <f t="shared" si="7"/>
        <v>0</v>
      </c>
      <c r="Q62" s="90">
        <f t="shared" si="7"/>
        <v>0</v>
      </c>
    </row>
    <row r="63" spans="3:17">
      <c r="C63" s="134"/>
      <c r="D63" s="151"/>
      <c r="E63" s="116"/>
      <c r="F63" s="90">
        <f t="shared" si="5"/>
        <v>0</v>
      </c>
      <c r="G63" s="154"/>
      <c r="H63" s="135"/>
      <c r="I63" s="123" t="e">
        <f>VLOOKUP(H63,Presupuesto!$B$11:$C$565,2,0)</f>
        <v>#N/A</v>
      </c>
      <c r="J63" s="91" t="str">
        <f t="shared" si="8"/>
        <v>Investigación Científica</v>
      </c>
      <c r="K63" s="91" t="s">
        <v>403</v>
      </c>
      <c r="L63" s="134"/>
      <c r="M63" s="151"/>
      <c r="N63" s="116"/>
      <c r="O63" s="90">
        <f t="shared" si="6"/>
        <v>0</v>
      </c>
      <c r="P63" s="90">
        <f t="shared" si="7"/>
        <v>0</v>
      </c>
      <c r="Q63" s="90">
        <f t="shared" si="7"/>
        <v>0</v>
      </c>
    </row>
    <row r="64" spans="3:17">
      <c r="C64" s="134"/>
      <c r="D64" s="151"/>
      <c r="E64" s="116"/>
      <c r="F64" s="90">
        <f t="shared" si="5"/>
        <v>0</v>
      </c>
      <c r="G64" s="154"/>
      <c r="H64" s="135"/>
      <c r="I64" s="123" t="e">
        <f>VLOOKUP(H64,Presupuesto!$B$11:$C$565,2,0)</f>
        <v>#N/A</v>
      </c>
      <c r="J64" s="91" t="str">
        <f t="shared" si="8"/>
        <v>Investigación Científica</v>
      </c>
      <c r="K64" s="91" t="s">
        <v>392</v>
      </c>
      <c r="L64" s="134"/>
      <c r="M64" s="151"/>
      <c r="N64" s="116"/>
      <c r="O64" s="90">
        <f t="shared" si="6"/>
        <v>0</v>
      </c>
      <c r="P64" s="90">
        <f t="shared" si="7"/>
        <v>0</v>
      </c>
      <c r="Q64" s="90">
        <f t="shared" si="7"/>
        <v>0</v>
      </c>
    </row>
    <row r="65" spans="3:17">
      <c r="C65" s="134"/>
      <c r="D65" s="151"/>
      <c r="E65" s="116"/>
      <c r="F65" s="90">
        <f t="shared" si="5"/>
        <v>0</v>
      </c>
      <c r="G65" s="154"/>
      <c r="H65" s="135"/>
      <c r="I65" s="123" t="e">
        <f>VLOOKUP(H65,Presupuesto!$B$11:$C$565,2,0)</f>
        <v>#N/A</v>
      </c>
      <c r="J65" s="91" t="str">
        <f t="shared" si="8"/>
        <v>Investigación Científica</v>
      </c>
      <c r="K65" s="91" t="s">
        <v>403</v>
      </c>
      <c r="L65" s="134"/>
      <c r="M65" s="151"/>
      <c r="N65" s="116"/>
      <c r="O65" s="90">
        <f t="shared" si="6"/>
        <v>0</v>
      </c>
      <c r="P65" s="90">
        <f t="shared" si="7"/>
        <v>0</v>
      </c>
      <c r="Q65" s="90">
        <f t="shared" si="7"/>
        <v>0</v>
      </c>
    </row>
    <row r="66" spans="3:17">
      <c r="C66" s="134"/>
      <c r="D66" s="151"/>
      <c r="E66" s="116"/>
      <c r="F66" s="90">
        <f t="shared" si="5"/>
        <v>0</v>
      </c>
      <c r="G66" s="154"/>
      <c r="H66" s="135"/>
      <c r="I66" s="123" t="e">
        <f>VLOOKUP(H66,Presupuesto!$B$11:$C$565,2,0)</f>
        <v>#N/A</v>
      </c>
      <c r="J66" s="91" t="str">
        <f t="shared" si="8"/>
        <v>Investigación Científica</v>
      </c>
      <c r="K66" s="91" t="s">
        <v>403</v>
      </c>
      <c r="L66" s="134"/>
      <c r="M66" s="151"/>
      <c r="N66" s="116"/>
      <c r="O66" s="90">
        <f t="shared" si="6"/>
        <v>0</v>
      </c>
      <c r="P66" s="90">
        <f t="shared" si="7"/>
        <v>0</v>
      </c>
      <c r="Q66" s="90">
        <f t="shared" si="7"/>
        <v>0</v>
      </c>
    </row>
    <row r="67" spans="3:17">
      <c r="C67" s="134"/>
      <c r="D67" s="151"/>
      <c r="E67" s="116"/>
      <c r="F67" s="90">
        <f t="shared" si="5"/>
        <v>0</v>
      </c>
      <c r="G67" s="154"/>
      <c r="H67" s="135"/>
      <c r="I67" s="123" t="e">
        <f>VLOOKUP(H67,Presupuesto!$B$11:$C$565,2,0)</f>
        <v>#N/A</v>
      </c>
      <c r="J67" s="91" t="str">
        <f t="shared" si="8"/>
        <v>Investigación Científica</v>
      </c>
      <c r="K67" s="91" t="s">
        <v>403</v>
      </c>
      <c r="L67" s="134"/>
      <c r="M67" s="151"/>
      <c r="N67" s="116"/>
      <c r="O67" s="90">
        <f t="shared" si="6"/>
        <v>0</v>
      </c>
      <c r="P67" s="90">
        <f t="shared" si="7"/>
        <v>0</v>
      </c>
      <c r="Q67" s="90">
        <f t="shared" si="7"/>
        <v>0</v>
      </c>
    </row>
    <row r="68" spans="3:17">
      <c r="C68" s="134"/>
      <c r="D68" s="151"/>
      <c r="E68" s="116"/>
      <c r="F68" s="90">
        <f t="shared" si="5"/>
        <v>0</v>
      </c>
      <c r="G68" s="154"/>
      <c r="H68" s="135"/>
      <c r="I68" s="123" t="e">
        <f>VLOOKUP(H68,Presupuesto!$B$11:$C$565,2,0)</f>
        <v>#N/A</v>
      </c>
      <c r="J68" s="91" t="str">
        <f t="shared" si="8"/>
        <v>Investigación Científica</v>
      </c>
      <c r="K68" s="91" t="s">
        <v>403</v>
      </c>
      <c r="L68" s="134"/>
      <c r="M68" s="151"/>
      <c r="N68" s="116"/>
      <c r="O68" s="90">
        <f t="shared" si="6"/>
        <v>0</v>
      </c>
      <c r="P68" s="90">
        <f t="shared" si="7"/>
        <v>0</v>
      </c>
      <c r="Q68" s="90">
        <f t="shared" si="7"/>
        <v>0</v>
      </c>
    </row>
    <row r="69" spans="3:17">
      <c r="C69" s="134"/>
      <c r="D69" s="151"/>
      <c r="E69" s="116"/>
      <c r="F69" s="90">
        <f t="shared" si="5"/>
        <v>0</v>
      </c>
      <c r="G69" s="154"/>
      <c r="H69" s="135"/>
      <c r="I69" s="123" t="e">
        <f>VLOOKUP(H69,Presupuesto!$B$11:$C$565,2,0)</f>
        <v>#N/A</v>
      </c>
      <c r="J69" s="91" t="str">
        <f t="shared" si="8"/>
        <v>Investigación Científica</v>
      </c>
      <c r="K69" s="91" t="s">
        <v>403</v>
      </c>
      <c r="L69" s="134"/>
      <c r="M69" s="151"/>
      <c r="N69" s="116"/>
      <c r="O69" s="90">
        <f t="shared" si="6"/>
        <v>0</v>
      </c>
      <c r="P69" s="90">
        <f t="shared" si="7"/>
        <v>0</v>
      </c>
      <c r="Q69" s="90">
        <f t="shared" si="7"/>
        <v>0</v>
      </c>
    </row>
    <row r="70" spans="3:17">
      <c r="C70" s="134"/>
      <c r="D70" s="151"/>
      <c r="E70" s="116"/>
      <c r="F70" s="90">
        <f t="shared" si="5"/>
        <v>0</v>
      </c>
      <c r="G70" s="154"/>
      <c r="H70" s="135"/>
      <c r="I70" s="123" t="e">
        <f>VLOOKUP(H70,Presupuesto!$B$11:$C$565,2,0)</f>
        <v>#N/A</v>
      </c>
      <c r="J70" s="91" t="str">
        <f t="shared" si="8"/>
        <v>Investigación Científica</v>
      </c>
      <c r="K70" s="91" t="s">
        <v>403</v>
      </c>
      <c r="L70" s="134"/>
      <c r="M70" s="151"/>
      <c r="N70" s="116"/>
      <c r="O70" s="90">
        <f t="shared" si="6"/>
        <v>0</v>
      </c>
      <c r="P70" s="90">
        <f t="shared" si="7"/>
        <v>0</v>
      </c>
      <c r="Q70" s="90">
        <f t="shared" si="7"/>
        <v>0</v>
      </c>
    </row>
    <row r="71" spans="3:17">
      <c r="C71" s="134"/>
      <c r="D71" s="151"/>
      <c r="E71" s="116"/>
      <c r="F71" s="90">
        <f t="shared" si="5"/>
        <v>0</v>
      </c>
      <c r="G71" s="154"/>
      <c r="H71" s="135"/>
      <c r="I71" s="123" t="e">
        <f>VLOOKUP(H71,Presupuesto!$B$11:$C$565,2,0)</f>
        <v>#N/A</v>
      </c>
      <c r="J71" s="91" t="str">
        <f t="shared" si="8"/>
        <v>Investigación Científica</v>
      </c>
      <c r="K71" s="91" t="s">
        <v>403</v>
      </c>
      <c r="L71" s="134"/>
      <c r="M71" s="151"/>
      <c r="N71" s="116"/>
      <c r="O71" s="90">
        <f t="shared" si="6"/>
        <v>0</v>
      </c>
      <c r="P71" s="90">
        <f t="shared" si="7"/>
        <v>0</v>
      </c>
      <c r="Q71" s="90">
        <f t="shared" si="7"/>
        <v>0</v>
      </c>
    </row>
    <row r="72" spans="3:17">
      <c r="C72" s="134"/>
      <c r="D72" s="151"/>
      <c r="E72" s="116"/>
      <c r="F72" s="90">
        <f t="shared" si="5"/>
        <v>0</v>
      </c>
      <c r="G72" s="154"/>
      <c r="H72" s="135"/>
      <c r="I72" s="123" t="e">
        <f>VLOOKUP(H72,Presupuesto!$B$11:$C$565,2,0)</f>
        <v>#N/A</v>
      </c>
      <c r="J72" s="91" t="str">
        <f t="shared" si="8"/>
        <v>Investigación Científica</v>
      </c>
      <c r="K72" s="91" t="s">
        <v>403</v>
      </c>
      <c r="L72" s="134"/>
      <c r="M72" s="151"/>
      <c r="N72" s="116"/>
      <c r="O72" s="90">
        <f t="shared" si="6"/>
        <v>0</v>
      </c>
      <c r="P72" s="90">
        <f t="shared" si="7"/>
        <v>0</v>
      </c>
      <c r="Q72" s="90">
        <f t="shared" si="7"/>
        <v>0</v>
      </c>
    </row>
    <row r="73" spans="3:17">
      <c r="C73" s="134"/>
      <c r="D73" s="151"/>
      <c r="E73" s="116"/>
      <c r="F73" s="90">
        <f t="shared" si="5"/>
        <v>0</v>
      </c>
      <c r="G73" s="154"/>
      <c r="H73" s="135"/>
      <c r="I73" s="123" t="e">
        <f>VLOOKUP(H73,Presupuesto!$B$11:$C$565,2,0)</f>
        <v>#N/A</v>
      </c>
      <c r="J73" s="91" t="str">
        <f t="shared" si="8"/>
        <v>Investigación Científica</v>
      </c>
      <c r="K73" s="91" t="s">
        <v>403</v>
      </c>
      <c r="L73" s="134"/>
      <c r="M73" s="151"/>
      <c r="N73" s="116"/>
      <c r="O73" s="90">
        <f t="shared" si="6"/>
        <v>0</v>
      </c>
      <c r="P73" s="90">
        <f t="shared" si="7"/>
        <v>0</v>
      </c>
      <c r="Q73" s="90">
        <f t="shared" si="7"/>
        <v>0</v>
      </c>
    </row>
    <row r="74" spans="3:17">
      <c r="C74" s="134"/>
      <c r="D74" s="151"/>
      <c r="E74" s="116"/>
      <c r="F74" s="90">
        <f t="shared" si="5"/>
        <v>0</v>
      </c>
      <c r="G74" s="154"/>
      <c r="H74" s="135"/>
      <c r="I74" s="123" t="e">
        <f>VLOOKUP(H74,Presupuesto!$B$11:$C$565,2,0)</f>
        <v>#N/A</v>
      </c>
      <c r="J74" s="91" t="str">
        <f t="shared" si="8"/>
        <v>Investigación Científica</v>
      </c>
      <c r="K74" s="91" t="s">
        <v>403</v>
      </c>
      <c r="L74" s="134"/>
      <c r="M74" s="151"/>
      <c r="N74" s="116"/>
      <c r="O74" s="90">
        <f t="shared" si="6"/>
        <v>0</v>
      </c>
      <c r="P74" s="90">
        <f t="shared" si="7"/>
        <v>0</v>
      </c>
      <c r="Q74" s="90">
        <f t="shared" si="7"/>
        <v>0</v>
      </c>
    </row>
    <row r="75" spans="3:17">
      <c r="C75" s="134"/>
      <c r="D75" s="151"/>
      <c r="E75" s="116"/>
      <c r="F75" s="90">
        <f t="shared" si="5"/>
        <v>0</v>
      </c>
      <c r="G75" s="154"/>
      <c r="H75" s="135"/>
      <c r="I75" s="123" t="e">
        <f>VLOOKUP(H75,Presupuesto!$B$11:$C$565,2,0)</f>
        <v>#N/A</v>
      </c>
      <c r="J75" s="91" t="str">
        <f t="shared" si="8"/>
        <v>Investigación Científica</v>
      </c>
      <c r="K75" s="91" t="s">
        <v>403</v>
      </c>
      <c r="L75" s="134"/>
      <c r="M75" s="151"/>
      <c r="N75" s="116"/>
      <c r="O75" s="90">
        <f t="shared" si="6"/>
        <v>0</v>
      </c>
      <c r="P75" s="90">
        <f t="shared" si="7"/>
        <v>0</v>
      </c>
      <c r="Q75" s="90">
        <f t="shared" si="7"/>
        <v>0</v>
      </c>
    </row>
    <row r="76" spans="3:17">
      <c r="C76" s="134"/>
      <c r="D76" s="151"/>
      <c r="E76" s="116"/>
      <c r="F76" s="90">
        <f t="shared" si="5"/>
        <v>0</v>
      </c>
      <c r="G76" s="154"/>
      <c r="H76" s="135"/>
      <c r="I76" s="123" t="e">
        <f>VLOOKUP(H76,Presupuesto!$B$11:$C$565,2,0)</f>
        <v>#N/A</v>
      </c>
      <c r="J76" s="91" t="str">
        <f t="shared" si="8"/>
        <v>Investigación Científica</v>
      </c>
      <c r="K76" s="91" t="s">
        <v>403</v>
      </c>
      <c r="L76" s="134"/>
      <c r="M76" s="151"/>
      <c r="N76" s="116"/>
      <c r="O76" s="90">
        <f t="shared" si="6"/>
        <v>0</v>
      </c>
      <c r="P76" s="90">
        <f t="shared" si="7"/>
        <v>0</v>
      </c>
      <c r="Q76" s="90">
        <f t="shared" si="7"/>
        <v>0</v>
      </c>
    </row>
    <row r="77" spans="3:17">
      <c r="C77" s="134"/>
      <c r="D77" s="151"/>
      <c r="E77" s="116"/>
      <c r="F77" s="90">
        <f t="shared" si="5"/>
        <v>0</v>
      </c>
      <c r="G77" s="154"/>
      <c r="H77" s="135"/>
      <c r="I77" s="123" t="e">
        <f>VLOOKUP(H77,Presupuesto!$B$11:$C$565,2,0)</f>
        <v>#N/A</v>
      </c>
      <c r="J77" s="91" t="str">
        <f t="shared" si="8"/>
        <v>Investigación Científica</v>
      </c>
      <c r="K77" s="91" t="s">
        <v>403</v>
      </c>
      <c r="L77" s="134"/>
      <c r="M77" s="151"/>
      <c r="N77" s="116"/>
      <c r="O77" s="90">
        <f t="shared" si="6"/>
        <v>0</v>
      </c>
      <c r="P77" s="90">
        <f t="shared" si="7"/>
        <v>0</v>
      </c>
      <c r="Q77" s="90">
        <f t="shared" si="7"/>
        <v>0</v>
      </c>
    </row>
    <row r="78" spans="3:17">
      <c r="C78" s="134"/>
      <c r="D78" s="151"/>
      <c r="E78" s="116"/>
      <c r="F78" s="90">
        <f t="shared" si="5"/>
        <v>0</v>
      </c>
      <c r="G78" s="154"/>
      <c r="H78" s="135"/>
      <c r="I78" s="123" t="e">
        <f>VLOOKUP(H78,Presupuesto!$B$11:$C$565,2,0)</f>
        <v>#N/A</v>
      </c>
      <c r="J78" s="91" t="str">
        <f t="shared" si="8"/>
        <v>Investigación Científica</v>
      </c>
      <c r="K78" s="91" t="s">
        <v>403</v>
      </c>
      <c r="L78" s="134"/>
      <c r="M78" s="151"/>
      <c r="N78" s="116"/>
      <c r="O78" s="90">
        <f t="shared" si="6"/>
        <v>0</v>
      </c>
      <c r="P78" s="90">
        <f t="shared" si="7"/>
        <v>0</v>
      </c>
      <c r="Q78" s="90">
        <f t="shared" si="7"/>
        <v>0</v>
      </c>
    </row>
    <row r="79" spans="3:17">
      <c r="C79" s="134"/>
      <c r="D79" s="151"/>
      <c r="E79" s="116"/>
      <c r="F79" s="90">
        <f t="shared" si="5"/>
        <v>0</v>
      </c>
      <c r="G79" s="154"/>
      <c r="H79" s="135"/>
      <c r="I79" s="123" t="e">
        <f>VLOOKUP(H79,Presupuesto!$B$11:$C$565,2,0)</f>
        <v>#N/A</v>
      </c>
      <c r="J79" s="91" t="str">
        <f t="shared" si="8"/>
        <v>Investigación Científica</v>
      </c>
      <c r="K79" s="91" t="s">
        <v>403</v>
      </c>
      <c r="L79" s="134"/>
      <c r="M79" s="151"/>
      <c r="N79" s="116"/>
      <c r="O79" s="90">
        <f t="shared" si="6"/>
        <v>0</v>
      </c>
      <c r="P79" s="90">
        <f t="shared" si="7"/>
        <v>0</v>
      </c>
      <c r="Q79" s="90">
        <f t="shared" si="7"/>
        <v>0</v>
      </c>
    </row>
    <row r="80" spans="3:17">
      <c r="C80" s="134"/>
      <c r="D80" s="151"/>
      <c r="E80" s="116"/>
      <c r="F80" s="90">
        <f t="shared" si="5"/>
        <v>0</v>
      </c>
      <c r="G80" s="154"/>
      <c r="H80" s="135"/>
      <c r="I80" s="123" t="e">
        <f>VLOOKUP(H80,Presupuesto!$B$11:$C$565,2,0)</f>
        <v>#N/A</v>
      </c>
      <c r="J80" s="91" t="str">
        <f t="shared" si="8"/>
        <v>Investigación Científica</v>
      </c>
      <c r="K80" s="91" t="s">
        <v>403</v>
      </c>
      <c r="L80" s="134"/>
      <c r="M80" s="151"/>
      <c r="N80" s="116"/>
      <c r="O80" s="90">
        <f t="shared" si="6"/>
        <v>0</v>
      </c>
      <c r="P80" s="90">
        <f t="shared" ref="P80:Q93" si="9">$O80*P$16</f>
        <v>0</v>
      </c>
      <c r="Q80" s="90">
        <f t="shared" si="9"/>
        <v>0</v>
      </c>
    </row>
    <row r="81" spans="3:17">
      <c r="C81" s="136"/>
      <c r="D81" s="144"/>
      <c r="E81" s="111"/>
      <c r="F81" s="90">
        <f t="shared" si="5"/>
        <v>0</v>
      </c>
      <c r="G81" s="154"/>
      <c r="H81" s="137"/>
      <c r="I81" s="123" t="e">
        <f>VLOOKUP(H81,Presupuesto!$B$11:$C$565,2,0)</f>
        <v>#N/A</v>
      </c>
      <c r="J81" s="91" t="str">
        <f t="shared" si="8"/>
        <v>Investigación Científica</v>
      </c>
      <c r="K81" s="91" t="s">
        <v>403</v>
      </c>
      <c r="L81" s="136"/>
      <c r="M81" s="144"/>
      <c r="N81" s="111"/>
      <c r="O81" s="90">
        <f t="shared" si="6"/>
        <v>0</v>
      </c>
      <c r="P81" s="90">
        <f t="shared" si="9"/>
        <v>0</v>
      </c>
      <c r="Q81" s="90">
        <f t="shared" si="9"/>
        <v>0</v>
      </c>
    </row>
    <row r="82" spans="3:17">
      <c r="C82" s="136"/>
      <c r="D82" s="144"/>
      <c r="E82" s="111"/>
      <c r="F82" s="90">
        <f t="shared" si="5"/>
        <v>0</v>
      </c>
      <c r="G82" s="154"/>
      <c r="H82" s="137"/>
      <c r="I82" s="123" t="e">
        <f>VLOOKUP(H82,Presupuesto!$B$11:$C$565,2,0)</f>
        <v>#N/A</v>
      </c>
      <c r="J82" s="91" t="str">
        <f t="shared" si="8"/>
        <v>Investigación Científica</v>
      </c>
      <c r="K82" s="91" t="s">
        <v>403</v>
      </c>
      <c r="L82" s="136"/>
      <c r="M82" s="144"/>
      <c r="N82" s="111"/>
      <c r="O82" s="90">
        <f t="shared" si="6"/>
        <v>0</v>
      </c>
      <c r="P82" s="90">
        <f t="shared" si="9"/>
        <v>0</v>
      </c>
      <c r="Q82" s="90">
        <f t="shared" si="9"/>
        <v>0</v>
      </c>
    </row>
    <row r="83" spans="3:17">
      <c r="C83" s="136"/>
      <c r="D83" s="144"/>
      <c r="E83" s="111"/>
      <c r="F83" s="90">
        <f t="shared" si="5"/>
        <v>0</v>
      </c>
      <c r="G83" s="154"/>
      <c r="H83" s="137"/>
      <c r="I83" s="123" t="e">
        <f>VLOOKUP(H83,Presupuesto!$B$11:$C$565,2,0)</f>
        <v>#N/A</v>
      </c>
      <c r="J83" s="91" t="str">
        <f t="shared" si="8"/>
        <v>Investigación Científica</v>
      </c>
      <c r="K83" s="91" t="s">
        <v>403</v>
      </c>
      <c r="L83" s="136"/>
      <c r="M83" s="144"/>
      <c r="N83" s="111"/>
      <c r="O83" s="90">
        <f t="shared" si="6"/>
        <v>0</v>
      </c>
      <c r="P83" s="90">
        <f t="shared" si="9"/>
        <v>0</v>
      </c>
      <c r="Q83" s="90">
        <f t="shared" si="9"/>
        <v>0</v>
      </c>
    </row>
    <row r="84" spans="3:17">
      <c r="C84" s="136"/>
      <c r="D84" s="144"/>
      <c r="E84" s="111"/>
      <c r="F84" s="90">
        <f t="shared" si="5"/>
        <v>0</v>
      </c>
      <c r="G84" s="154"/>
      <c r="H84" s="137"/>
      <c r="I84" s="123" t="e">
        <f>VLOOKUP(H84,Presupuesto!$B$11:$C$565,2,0)</f>
        <v>#N/A</v>
      </c>
      <c r="J84" s="91" t="str">
        <f t="shared" si="8"/>
        <v>Investigación Científica</v>
      </c>
      <c r="K84" s="91" t="s">
        <v>403</v>
      </c>
      <c r="L84" s="136"/>
      <c r="M84" s="144"/>
      <c r="N84" s="111"/>
      <c r="O84" s="90">
        <f t="shared" si="6"/>
        <v>0</v>
      </c>
      <c r="P84" s="90">
        <f t="shared" si="9"/>
        <v>0</v>
      </c>
      <c r="Q84" s="90">
        <f t="shared" si="9"/>
        <v>0</v>
      </c>
    </row>
    <row r="85" spans="3:17">
      <c r="C85" s="136"/>
      <c r="D85" s="144"/>
      <c r="E85" s="111"/>
      <c r="F85" s="90">
        <f t="shared" si="5"/>
        <v>0</v>
      </c>
      <c r="G85" s="154"/>
      <c r="H85" s="137"/>
      <c r="I85" s="123" t="e">
        <f>VLOOKUP(H85,Presupuesto!$B$11:$C$565,2,0)</f>
        <v>#N/A</v>
      </c>
      <c r="J85" s="91" t="str">
        <f t="shared" si="8"/>
        <v>Investigación Científica</v>
      </c>
      <c r="K85" s="91" t="s">
        <v>403</v>
      </c>
      <c r="L85" s="136"/>
      <c r="M85" s="144"/>
      <c r="N85" s="111"/>
      <c r="O85" s="90">
        <f t="shared" si="6"/>
        <v>0</v>
      </c>
      <c r="P85" s="90">
        <f t="shared" si="9"/>
        <v>0</v>
      </c>
      <c r="Q85" s="90">
        <f t="shared" si="9"/>
        <v>0</v>
      </c>
    </row>
    <row r="86" spans="3:17">
      <c r="C86" s="136"/>
      <c r="D86" s="144"/>
      <c r="E86" s="111"/>
      <c r="F86" s="90">
        <f t="shared" si="5"/>
        <v>0</v>
      </c>
      <c r="G86" s="154"/>
      <c r="H86" s="137"/>
      <c r="I86" s="123" t="e">
        <f>VLOOKUP(H86,Presupuesto!$B$11:$C$565,2,0)</f>
        <v>#N/A</v>
      </c>
      <c r="J86" s="91" t="str">
        <f t="shared" si="8"/>
        <v>Investigación Científica</v>
      </c>
      <c r="K86" s="91" t="s">
        <v>403</v>
      </c>
      <c r="L86" s="136"/>
      <c r="M86" s="144"/>
      <c r="N86" s="111"/>
      <c r="O86" s="90">
        <f t="shared" si="6"/>
        <v>0</v>
      </c>
      <c r="P86" s="90">
        <f t="shared" si="9"/>
        <v>0</v>
      </c>
      <c r="Q86" s="90">
        <f t="shared" si="9"/>
        <v>0</v>
      </c>
    </row>
    <row r="87" spans="3:17">
      <c r="C87" s="136"/>
      <c r="D87" s="144"/>
      <c r="E87" s="111"/>
      <c r="F87" s="90">
        <f t="shared" si="5"/>
        <v>0</v>
      </c>
      <c r="G87" s="154"/>
      <c r="H87" s="137"/>
      <c r="I87" s="123" t="e">
        <f>VLOOKUP(H87,Presupuesto!$B$11:$C$565,2,0)</f>
        <v>#N/A</v>
      </c>
      <c r="J87" s="91" t="str">
        <f t="shared" si="8"/>
        <v>Investigación Científica</v>
      </c>
      <c r="K87" s="91" t="s">
        <v>403</v>
      </c>
      <c r="L87" s="136"/>
      <c r="M87" s="144"/>
      <c r="N87" s="111"/>
      <c r="O87" s="90">
        <f t="shared" si="6"/>
        <v>0</v>
      </c>
      <c r="P87" s="90">
        <f t="shared" si="9"/>
        <v>0</v>
      </c>
      <c r="Q87" s="90">
        <f t="shared" si="9"/>
        <v>0</v>
      </c>
    </row>
    <row r="88" spans="3:17">
      <c r="C88" s="136"/>
      <c r="D88" s="144"/>
      <c r="E88" s="111"/>
      <c r="F88" s="90">
        <f t="shared" si="5"/>
        <v>0</v>
      </c>
      <c r="G88" s="154"/>
      <c r="H88" s="137"/>
      <c r="I88" s="123" t="e">
        <f>VLOOKUP(H88,Presupuesto!$B$11:$C$565,2,0)</f>
        <v>#N/A</v>
      </c>
      <c r="J88" s="91" t="str">
        <f t="shared" si="8"/>
        <v>Investigación Científica</v>
      </c>
      <c r="K88" s="91" t="s">
        <v>403</v>
      </c>
      <c r="L88" s="136"/>
      <c r="M88" s="144"/>
      <c r="N88" s="111"/>
      <c r="O88" s="90">
        <f t="shared" si="6"/>
        <v>0</v>
      </c>
      <c r="P88" s="90">
        <f t="shared" si="9"/>
        <v>0</v>
      </c>
      <c r="Q88" s="90">
        <f t="shared" si="9"/>
        <v>0</v>
      </c>
    </row>
    <row r="89" spans="3:17">
      <c r="C89" s="138"/>
      <c r="D89" s="144"/>
      <c r="E89" s="111"/>
      <c r="F89" s="90">
        <f t="shared" si="5"/>
        <v>0</v>
      </c>
      <c r="G89" s="154"/>
      <c r="H89" s="139"/>
      <c r="I89" s="123" t="e">
        <f>VLOOKUP(H89,Presupuesto!$B$11:$C$565,2,0)</f>
        <v>#N/A</v>
      </c>
      <c r="J89" s="91" t="str">
        <f t="shared" si="8"/>
        <v>Investigación Científica</v>
      </c>
      <c r="K89" s="91" t="s">
        <v>394</v>
      </c>
      <c r="L89" s="138"/>
      <c r="M89" s="144"/>
      <c r="N89" s="111"/>
      <c r="O89" s="90">
        <f t="shared" si="6"/>
        <v>0</v>
      </c>
      <c r="P89" s="90">
        <f t="shared" si="9"/>
        <v>0</v>
      </c>
      <c r="Q89" s="90">
        <f t="shared" si="9"/>
        <v>0</v>
      </c>
    </row>
    <row r="90" spans="3:17">
      <c r="C90" s="138"/>
      <c r="D90" s="144"/>
      <c r="E90" s="111"/>
      <c r="F90" s="90">
        <f t="shared" si="5"/>
        <v>0</v>
      </c>
      <c r="G90" s="154"/>
      <c r="H90" s="139"/>
      <c r="I90" s="123" t="e">
        <f>VLOOKUP(H90,Presupuesto!$B$11:$C$565,2,0)</f>
        <v>#N/A</v>
      </c>
      <c r="J90" s="91" t="str">
        <f t="shared" si="8"/>
        <v>Investigación Científica</v>
      </c>
      <c r="K90" s="91" t="s">
        <v>403</v>
      </c>
      <c r="L90" s="138"/>
      <c r="M90" s="144"/>
      <c r="N90" s="111"/>
      <c r="O90" s="90">
        <f t="shared" si="6"/>
        <v>0</v>
      </c>
      <c r="P90" s="90">
        <f t="shared" si="9"/>
        <v>0</v>
      </c>
      <c r="Q90" s="90">
        <f t="shared" si="9"/>
        <v>0</v>
      </c>
    </row>
    <row r="91" spans="3:17">
      <c r="C91" s="138"/>
      <c r="D91" s="144"/>
      <c r="E91" s="111"/>
      <c r="F91" s="90">
        <f t="shared" si="5"/>
        <v>0</v>
      </c>
      <c r="G91" s="154"/>
      <c r="H91" s="139"/>
      <c r="I91" s="123" t="e">
        <f>VLOOKUP(H91,Presupuesto!$B$11:$C$565,2,0)</f>
        <v>#N/A</v>
      </c>
      <c r="J91" s="91" t="str">
        <f t="shared" si="8"/>
        <v>Investigación Científica</v>
      </c>
      <c r="K91" s="91" t="s">
        <v>403</v>
      </c>
      <c r="L91" s="138"/>
      <c r="M91" s="144"/>
      <c r="N91" s="111"/>
      <c r="O91" s="90">
        <f t="shared" si="6"/>
        <v>0</v>
      </c>
      <c r="P91" s="90">
        <f t="shared" si="9"/>
        <v>0</v>
      </c>
      <c r="Q91" s="90">
        <f t="shared" si="9"/>
        <v>0</v>
      </c>
    </row>
    <row r="92" spans="3:17">
      <c r="C92" s="138"/>
      <c r="D92" s="144"/>
      <c r="E92" s="111"/>
      <c r="F92" s="90">
        <f t="shared" si="5"/>
        <v>0</v>
      </c>
      <c r="G92" s="154"/>
      <c r="H92" s="139"/>
      <c r="I92" s="123" t="e">
        <f>VLOOKUP(H92,Presupuesto!$B$11:$C$565,2,0)</f>
        <v>#N/A</v>
      </c>
      <c r="J92" s="91" t="str">
        <f t="shared" si="8"/>
        <v>Investigación Científica</v>
      </c>
      <c r="K92" s="91" t="s">
        <v>403</v>
      </c>
      <c r="L92" s="138"/>
      <c r="M92" s="144"/>
      <c r="N92" s="111"/>
      <c r="O92" s="90">
        <f t="shared" si="6"/>
        <v>0</v>
      </c>
      <c r="P92" s="90">
        <f t="shared" si="9"/>
        <v>0</v>
      </c>
      <c r="Q92" s="90">
        <f t="shared" si="9"/>
        <v>0</v>
      </c>
    </row>
    <row r="93" spans="3:17" ht="15.75" thickBot="1">
      <c r="C93" s="140"/>
      <c r="D93" s="152"/>
      <c r="E93" s="96"/>
      <c r="F93" s="98">
        <f t="shared" si="5"/>
        <v>0</v>
      </c>
      <c r="G93" s="155"/>
      <c r="H93" s="141"/>
      <c r="I93" s="125" t="e">
        <f>VLOOKUP(H93,Presupuesto!$B$11:$C$565,2,0)</f>
        <v>#N/A</v>
      </c>
      <c r="J93" s="99" t="str">
        <f t="shared" si="8"/>
        <v>Investigación Científica</v>
      </c>
      <c r="K93" s="117" t="s">
        <v>385</v>
      </c>
      <c r="L93" s="140"/>
      <c r="M93" s="152"/>
      <c r="N93" s="96"/>
      <c r="O93" s="98">
        <f t="shared" si="6"/>
        <v>0</v>
      </c>
      <c r="P93" s="98">
        <f t="shared" si="9"/>
        <v>0</v>
      </c>
      <c r="Q93" s="98">
        <f t="shared" si="9"/>
        <v>0</v>
      </c>
    </row>
    <row r="94" spans="3:17">
      <c r="G94" s="79"/>
    </row>
    <row r="95" spans="3:17" ht="15.75" thickBot="1">
      <c r="G95" s="79"/>
    </row>
    <row r="96" spans="3:17" ht="15.75" thickBot="1">
      <c r="C96" s="150" t="s">
        <v>53</v>
      </c>
      <c r="D96" s="280">
        <f>SUM(F103:F136)</f>
        <v>0</v>
      </c>
      <c r="G96" s="73"/>
      <c r="H96" s="69"/>
      <c r="I96" s="69"/>
    </row>
    <row r="97" spans="3:17">
      <c r="G97" s="73"/>
      <c r="H97" s="69"/>
      <c r="I97" s="69"/>
    </row>
    <row r="98" spans="3:17">
      <c r="F98" s="69"/>
      <c r="G98" s="73"/>
      <c r="H98" s="69"/>
      <c r="I98" s="69"/>
    </row>
    <row r="99" spans="3:17" ht="15.75">
      <c r="C99" s="251" t="s">
        <v>383</v>
      </c>
      <c r="D99" s="279"/>
      <c r="F99" s="69"/>
      <c r="G99" s="73"/>
      <c r="H99" s="69"/>
      <c r="I99" s="69"/>
    </row>
    <row r="100" spans="3:17" ht="18.75">
      <c r="C100" s="197" t="e">
        <f>IFERROR(VLOOKUP(D99,#REF!,2,FALSE),IFERROR(VLOOKUP(D99,'2. Investigación Científica'!$E:$F,2,FALSE),IFERROR(VLOOKUP(D99,#REF!,2,FALSE),IFERROR(VLOOKUP(D99,#REF!,2,FALSE),IFERROR(VLOOKUP(D99,#REF!,2,FALSE),IFERROR(VLOOKUP(D99,'11. Gestion Administrativa'!$E:$F,2,FALSE),IFERROR(VLOOKUP(D99,#REF!,2,FALSE),IFERROR(VLOOKUP(D99,#REF!,2,FALSE),IFERROR(VLOOKUP(D99,#REF!,2,FALSE),IFERROR(VLOOKUP(D99,#REF!,2,FALSE),IFERROR(VLOOKUP(D99,#REF!,2,FALSE),IFERROR(VLOOKUP(D99,#REF!,2,FALSE),IFERROR(VLOOKUP(D99,#REF!,2,FALSE),IFERROR(VLOOKUP(D99,#REF!,2,FALSE),IFERROR(VLOOKUP(D99,#REF!,2,FALSE),IFERROR(VLOOKUP(D99,#REF!,2,FALSE),VLOOKUP(D99,#REF!,2,0)))))))))))))))))</f>
        <v>#REF!</v>
      </c>
      <c r="D100" s="31"/>
      <c r="F100" s="69"/>
      <c r="G100" s="73"/>
      <c r="H100" s="69"/>
      <c r="I100" s="69"/>
    </row>
    <row r="101" spans="3:17" ht="42.75" thickBot="1">
      <c r="F101" s="86"/>
      <c r="G101" s="70"/>
      <c r="H101" s="70"/>
      <c r="I101" s="70"/>
      <c r="L101" s="213"/>
      <c r="M101" s="214"/>
      <c r="N101" s="213"/>
      <c r="O101" s="213"/>
      <c r="P101" s="216" t="s">
        <v>460</v>
      </c>
      <c r="Q101" s="216" t="s">
        <v>461</v>
      </c>
    </row>
    <row r="102" spans="3:17" ht="30.75" thickBot="1">
      <c r="C102" s="122" t="s">
        <v>44</v>
      </c>
      <c r="D102" s="122" t="s">
        <v>55</v>
      </c>
      <c r="E102" s="129" t="s">
        <v>57</v>
      </c>
      <c r="F102" s="128" t="s">
        <v>27</v>
      </c>
      <c r="G102" s="126" t="s">
        <v>122</v>
      </c>
      <c r="H102" s="129" t="s">
        <v>46</v>
      </c>
      <c r="I102" s="126" t="s">
        <v>123</v>
      </c>
      <c r="J102" s="126" t="s">
        <v>401</v>
      </c>
      <c r="K102" s="126" t="s">
        <v>402</v>
      </c>
      <c r="L102" s="210" t="s">
        <v>21</v>
      </c>
      <c r="M102" s="210" t="s">
        <v>55</v>
      </c>
      <c r="N102" s="211" t="s">
        <v>458</v>
      </c>
      <c r="O102" s="212" t="s">
        <v>459</v>
      </c>
      <c r="P102" s="215">
        <v>0.7</v>
      </c>
      <c r="Q102" s="215">
        <v>0.3</v>
      </c>
    </row>
    <row r="103" spans="3:17">
      <c r="C103" s="134"/>
      <c r="D103" s="151"/>
      <c r="E103" s="116"/>
      <c r="F103" s="90">
        <f t="shared" ref="F103:F136" si="10">D103*E103</f>
        <v>0</v>
      </c>
      <c r="G103" s="154"/>
      <c r="H103" s="135"/>
      <c r="I103" s="123" t="e">
        <f>VLOOKUP(H103,Presupuesto!$B$11:$C$565,2,0)</f>
        <v>#N/A</v>
      </c>
      <c r="J103" s="205" t="s">
        <v>1332</v>
      </c>
      <c r="K103" s="91" t="s">
        <v>403</v>
      </c>
      <c r="L103" s="134"/>
      <c r="M103" s="151"/>
      <c r="N103" s="116"/>
      <c r="O103" s="90">
        <f t="shared" ref="O103:O136" si="11">M103*N103</f>
        <v>0</v>
      </c>
      <c r="P103" s="90">
        <f t="shared" ref="P103:Q122" si="12">$O103*P$16</f>
        <v>0</v>
      </c>
      <c r="Q103" s="90">
        <f t="shared" si="12"/>
        <v>0</v>
      </c>
    </row>
    <row r="104" spans="3:17">
      <c r="C104" s="134"/>
      <c r="D104" s="151"/>
      <c r="E104" s="116"/>
      <c r="F104" s="90">
        <f t="shared" si="10"/>
        <v>0</v>
      </c>
      <c r="G104" s="154"/>
      <c r="H104" s="135"/>
      <c r="I104" s="123" t="e">
        <f>VLOOKUP(H104,Presupuesto!$B$11:$C$565,2,0)</f>
        <v>#N/A</v>
      </c>
      <c r="J104" s="91" t="str">
        <f>$J$103</f>
        <v>Investigación Científica</v>
      </c>
      <c r="K104" s="91" t="s">
        <v>403</v>
      </c>
      <c r="L104" s="134"/>
      <c r="M104" s="151"/>
      <c r="N104" s="116"/>
      <c r="O104" s="90">
        <f t="shared" si="11"/>
        <v>0</v>
      </c>
      <c r="P104" s="90">
        <f t="shared" si="12"/>
        <v>0</v>
      </c>
      <c r="Q104" s="90">
        <f t="shared" si="12"/>
        <v>0</v>
      </c>
    </row>
    <row r="105" spans="3:17">
      <c r="C105" s="134"/>
      <c r="D105" s="151"/>
      <c r="E105" s="116"/>
      <c r="F105" s="90">
        <f t="shared" si="10"/>
        <v>0</v>
      </c>
      <c r="G105" s="154"/>
      <c r="H105" s="135"/>
      <c r="I105" s="123" t="e">
        <f>VLOOKUP(H105,Presupuesto!$B$11:$C$565,2,0)</f>
        <v>#N/A</v>
      </c>
      <c r="J105" s="91" t="str">
        <f t="shared" ref="J105:J136" si="13">$J$103</f>
        <v>Investigación Científica</v>
      </c>
      <c r="K105" s="91" t="s">
        <v>403</v>
      </c>
      <c r="L105" s="134"/>
      <c r="M105" s="151"/>
      <c r="N105" s="116"/>
      <c r="O105" s="90">
        <f t="shared" si="11"/>
        <v>0</v>
      </c>
      <c r="P105" s="90">
        <f t="shared" si="12"/>
        <v>0</v>
      </c>
      <c r="Q105" s="90">
        <f t="shared" si="12"/>
        <v>0</v>
      </c>
    </row>
    <row r="106" spans="3:17">
      <c r="C106" s="134"/>
      <c r="D106" s="151"/>
      <c r="E106" s="116"/>
      <c r="F106" s="90">
        <f t="shared" si="10"/>
        <v>0</v>
      </c>
      <c r="G106" s="154"/>
      <c r="H106" s="135"/>
      <c r="I106" s="123" t="e">
        <f>VLOOKUP(H106,Presupuesto!$B$11:$C$565,2,0)</f>
        <v>#N/A</v>
      </c>
      <c r="J106" s="91" t="str">
        <f t="shared" si="13"/>
        <v>Investigación Científica</v>
      </c>
      <c r="K106" s="91" t="s">
        <v>403</v>
      </c>
      <c r="L106" s="134"/>
      <c r="M106" s="151"/>
      <c r="N106" s="116"/>
      <c r="O106" s="90">
        <f t="shared" si="11"/>
        <v>0</v>
      </c>
      <c r="P106" s="90">
        <f t="shared" si="12"/>
        <v>0</v>
      </c>
      <c r="Q106" s="90">
        <f t="shared" si="12"/>
        <v>0</v>
      </c>
    </row>
    <row r="107" spans="3:17">
      <c r="C107" s="134"/>
      <c r="D107" s="151"/>
      <c r="E107" s="116"/>
      <c r="F107" s="90">
        <f t="shared" si="10"/>
        <v>0</v>
      </c>
      <c r="G107" s="154"/>
      <c r="H107" s="135"/>
      <c r="I107" s="123" t="e">
        <f>VLOOKUP(H107,Presupuesto!$B$11:$C$565,2,0)</f>
        <v>#N/A</v>
      </c>
      <c r="J107" s="91" t="str">
        <f t="shared" si="13"/>
        <v>Investigación Científica</v>
      </c>
      <c r="K107" s="91" t="s">
        <v>392</v>
      </c>
      <c r="L107" s="134"/>
      <c r="M107" s="151"/>
      <c r="N107" s="116"/>
      <c r="O107" s="90">
        <f t="shared" si="11"/>
        <v>0</v>
      </c>
      <c r="P107" s="90">
        <f t="shared" si="12"/>
        <v>0</v>
      </c>
      <c r="Q107" s="90">
        <f t="shared" si="12"/>
        <v>0</v>
      </c>
    </row>
    <row r="108" spans="3:17">
      <c r="C108" s="134"/>
      <c r="D108" s="151"/>
      <c r="E108" s="116"/>
      <c r="F108" s="90">
        <f t="shared" si="10"/>
        <v>0</v>
      </c>
      <c r="G108" s="154"/>
      <c r="H108" s="135"/>
      <c r="I108" s="123" t="e">
        <f>VLOOKUP(H108,Presupuesto!$B$11:$C$565,2,0)</f>
        <v>#N/A</v>
      </c>
      <c r="J108" s="91" t="str">
        <f t="shared" si="13"/>
        <v>Investigación Científica</v>
      </c>
      <c r="K108" s="91" t="s">
        <v>403</v>
      </c>
      <c r="L108" s="134"/>
      <c r="M108" s="151"/>
      <c r="N108" s="116"/>
      <c r="O108" s="90">
        <f t="shared" si="11"/>
        <v>0</v>
      </c>
      <c r="P108" s="90">
        <f t="shared" si="12"/>
        <v>0</v>
      </c>
      <c r="Q108" s="90">
        <f t="shared" si="12"/>
        <v>0</v>
      </c>
    </row>
    <row r="109" spans="3:17">
      <c r="C109" s="134"/>
      <c r="D109" s="151"/>
      <c r="E109" s="116"/>
      <c r="F109" s="90">
        <f t="shared" si="10"/>
        <v>0</v>
      </c>
      <c r="G109" s="154"/>
      <c r="H109" s="135"/>
      <c r="I109" s="123" t="e">
        <f>VLOOKUP(H109,Presupuesto!$B$11:$C$565,2,0)</f>
        <v>#N/A</v>
      </c>
      <c r="J109" s="91" t="str">
        <f t="shared" si="13"/>
        <v>Investigación Científica</v>
      </c>
      <c r="K109" s="91" t="s">
        <v>403</v>
      </c>
      <c r="L109" s="134"/>
      <c r="M109" s="151"/>
      <c r="N109" s="116"/>
      <c r="O109" s="90">
        <f t="shared" si="11"/>
        <v>0</v>
      </c>
      <c r="P109" s="90">
        <f t="shared" si="12"/>
        <v>0</v>
      </c>
      <c r="Q109" s="90">
        <f t="shared" si="12"/>
        <v>0</v>
      </c>
    </row>
    <row r="110" spans="3:17">
      <c r="C110" s="134"/>
      <c r="D110" s="151"/>
      <c r="E110" s="116"/>
      <c r="F110" s="90">
        <f t="shared" si="10"/>
        <v>0</v>
      </c>
      <c r="G110" s="154"/>
      <c r="H110" s="135"/>
      <c r="I110" s="123" t="e">
        <f>VLOOKUP(H110,Presupuesto!$B$11:$C$565,2,0)</f>
        <v>#N/A</v>
      </c>
      <c r="J110" s="91" t="str">
        <f t="shared" si="13"/>
        <v>Investigación Científica</v>
      </c>
      <c r="K110" s="91" t="s">
        <v>403</v>
      </c>
      <c r="L110" s="134"/>
      <c r="M110" s="151"/>
      <c r="N110" s="116"/>
      <c r="O110" s="90">
        <f t="shared" si="11"/>
        <v>0</v>
      </c>
      <c r="P110" s="90">
        <f t="shared" si="12"/>
        <v>0</v>
      </c>
      <c r="Q110" s="90">
        <f t="shared" si="12"/>
        <v>0</v>
      </c>
    </row>
    <row r="111" spans="3:17">
      <c r="C111" s="134"/>
      <c r="D111" s="151"/>
      <c r="E111" s="116"/>
      <c r="F111" s="90">
        <f t="shared" si="10"/>
        <v>0</v>
      </c>
      <c r="G111" s="154"/>
      <c r="H111" s="135"/>
      <c r="I111" s="123" t="e">
        <f>VLOOKUP(H111,Presupuesto!$B$11:$C$565,2,0)</f>
        <v>#N/A</v>
      </c>
      <c r="J111" s="91" t="str">
        <f t="shared" si="13"/>
        <v>Investigación Científica</v>
      </c>
      <c r="K111" s="91" t="s">
        <v>403</v>
      </c>
      <c r="L111" s="134"/>
      <c r="M111" s="151"/>
      <c r="N111" s="116"/>
      <c r="O111" s="90">
        <f t="shared" si="11"/>
        <v>0</v>
      </c>
      <c r="P111" s="90">
        <f t="shared" si="12"/>
        <v>0</v>
      </c>
      <c r="Q111" s="90">
        <f t="shared" si="12"/>
        <v>0</v>
      </c>
    </row>
    <row r="112" spans="3:17">
      <c r="C112" s="134"/>
      <c r="D112" s="151"/>
      <c r="E112" s="116"/>
      <c r="F112" s="90">
        <f t="shared" si="10"/>
        <v>0</v>
      </c>
      <c r="G112" s="154"/>
      <c r="H112" s="135"/>
      <c r="I112" s="123" t="e">
        <f>VLOOKUP(H112,Presupuesto!$B$11:$C$565,2,0)</f>
        <v>#N/A</v>
      </c>
      <c r="J112" s="91" t="str">
        <f t="shared" si="13"/>
        <v>Investigación Científica</v>
      </c>
      <c r="K112" s="91" t="s">
        <v>403</v>
      </c>
      <c r="L112" s="134"/>
      <c r="M112" s="151"/>
      <c r="N112" s="116"/>
      <c r="O112" s="90">
        <f t="shared" si="11"/>
        <v>0</v>
      </c>
      <c r="P112" s="90">
        <f t="shared" si="12"/>
        <v>0</v>
      </c>
      <c r="Q112" s="90">
        <f t="shared" si="12"/>
        <v>0</v>
      </c>
    </row>
    <row r="113" spans="3:17">
      <c r="C113" s="134"/>
      <c r="D113" s="151"/>
      <c r="E113" s="116"/>
      <c r="F113" s="90">
        <f t="shared" si="10"/>
        <v>0</v>
      </c>
      <c r="G113" s="154"/>
      <c r="H113" s="135"/>
      <c r="I113" s="123" t="e">
        <f>VLOOKUP(H113,Presupuesto!$B$11:$C$565,2,0)</f>
        <v>#N/A</v>
      </c>
      <c r="J113" s="91" t="str">
        <f t="shared" si="13"/>
        <v>Investigación Científica</v>
      </c>
      <c r="K113" s="91" t="s">
        <v>403</v>
      </c>
      <c r="L113" s="134"/>
      <c r="M113" s="151"/>
      <c r="N113" s="116"/>
      <c r="O113" s="90">
        <f t="shared" si="11"/>
        <v>0</v>
      </c>
      <c r="P113" s="90">
        <f t="shared" si="12"/>
        <v>0</v>
      </c>
      <c r="Q113" s="90">
        <f t="shared" si="12"/>
        <v>0</v>
      </c>
    </row>
    <row r="114" spans="3:17">
      <c r="C114" s="134"/>
      <c r="D114" s="151"/>
      <c r="E114" s="116"/>
      <c r="F114" s="90">
        <f t="shared" si="10"/>
        <v>0</v>
      </c>
      <c r="G114" s="154"/>
      <c r="H114" s="135"/>
      <c r="I114" s="123" t="e">
        <f>VLOOKUP(H114,Presupuesto!$B$11:$C$565,2,0)</f>
        <v>#N/A</v>
      </c>
      <c r="J114" s="91" t="str">
        <f t="shared" si="13"/>
        <v>Investigación Científica</v>
      </c>
      <c r="K114" s="91" t="s">
        <v>403</v>
      </c>
      <c r="L114" s="134"/>
      <c r="M114" s="151"/>
      <c r="N114" s="116"/>
      <c r="O114" s="90">
        <f t="shared" si="11"/>
        <v>0</v>
      </c>
      <c r="P114" s="90">
        <f t="shared" si="12"/>
        <v>0</v>
      </c>
      <c r="Q114" s="90">
        <f t="shared" si="12"/>
        <v>0</v>
      </c>
    </row>
    <row r="115" spans="3:17">
      <c r="C115" s="134"/>
      <c r="D115" s="151"/>
      <c r="E115" s="116"/>
      <c r="F115" s="90">
        <f t="shared" si="10"/>
        <v>0</v>
      </c>
      <c r="G115" s="154"/>
      <c r="H115" s="135"/>
      <c r="I115" s="123" t="e">
        <f>VLOOKUP(H115,Presupuesto!$B$11:$C$565,2,0)</f>
        <v>#N/A</v>
      </c>
      <c r="J115" s="91" t="str">
        <f t="shared" si="13"/>
        <v>Investigación Científica</v>
      </c>
      <c r="K115" s="91" t="s">
        <v>403</v>
      </c>
      <c r="L115" s="134"/>
      <c r="M115" s="151"/>
      <c r="N115" s="116"/>
      <c r="O115" s="90">
        <f t="shared" si="11"/>
        <v>0</v>
      </c>
      <c r="P115" s="90">
        <f t="shared" si="12"/>
        <v>0</v>
      </c>
      <c r="Q115" s="90">
        <f t="shared" si="12"/>
        <v>0</v>
      </c>
    </row>
    <row r="116" spans="3:17">
      <c r="C116" s="134"/>
      <c r="D116" s="151"/>
      <c r="E116" s="116"/>
      <c r="F116" s="90">
        <f t="shared" si="10"/>
        <v>0</v>
      </c>
      <c r="G116" s="154"/>
      <c r="H116" s="135"/>
      <c r="I116" s="123" t="e">
        <f>VLOOKUP(H116,Presupuesto!$B$11:$C$565,2,0)</f>
        <v>#N/A</v>
      </c>
      <c r="J116" s="91" t="str">
        <f t="shared" si="13"/>
        <v>Investigación Científica</v>
      </c>
      <c r="K116" s="91" t="s">
        <v>403</v>
      </c>
      <c r="L116" s="134"/>
      <c r="M116" s="151"/>
      <c r="N116" s="116"/>
      <c r="O116" s="90">
        <f t="shared" si="11"/>
        <v>0</v>
      </c>
      <c r="P116" s="90">
        <f t="shared" si="12"/>
        <v>0</v>
      </c>
      <c r="Q116" s="90">
        <f t="shared" si="12"/>
        <v>0</v>
      </c>
    </row>
    <row r="117" spans="3:17">
      <c r="C117" s="134"/>
      <c r="D117" s="151"/>
      <c r="E117" s="116"/>
      <c r="F117" s="90">
        <f t="shared" si="10"/>
        <v>0</v>
      </c>
      <c r="G117" s="154"/>
      <c r="H117" s="135"/>
      <c r="I117" s="123" t="e">
        <f>VLOOKUP(H117,Presupuesto!$B$11:$C$565,2,0)</f>
        <v>#N/A</v>
      </c>
      <c r="J117" s="91" t="str">
        <f t="shared" si="13"/>
        <v>Investigación Científica</v>
      </c>
      <c r="K117" s="91" t="s">
        <v>403</v>
      </c>
      <c r="L117" s="134"/>
      <c r="M117" s="151"/>
      <c r="N117" s="116"/>
      <c r="O117" s="90">
        <f t="shared" si="11"/>
        <v>0</v>
      </c>
      <c r="P117" s="90">
        <f t="shared" si="12"/>
        <v>0</v>
      </c>
      <c r="Q117" s="90">
        <f t="shared" si="12"/>
        <v>0</v>
      </c>
    </row>
    <row r="118" spans="3:17">
      <c r="C118" s="134"/>
      <c r="D118" s="151"/>
      <c r="E118" s="116"/>
      <c r="F118" s="90">
        <f t="shared" si="10"/>
        <v>0</v>
      </c>
      <c r="G118" s="154"/>
      <c r="H118" s="135"/>
      <c r="I118" s="123" t="e">
        <f>VLOOKUP(H118,Presupuesto!$B$11:$C$565,2,0)</f>
        <v>#N/A</v>
      </c>
      <c r="J118" s="91" t="str">
        <f t="shared" si="13"/>
        <v>Investigación Científica</v>
      </c>
      <c r="K118" s="91" t="s">
        <v>403</v>
      </c>
      <c r="L118" s="134"/>
      <c r="M118" s="151"/>
      <c r="N118" s="116"/>
      <c r="O118" s="90">
        <f t="shared" si="11"/>
        <v>0</v>
      </c>
      <c r="P118" s="90">
        <f t="shared" si="12"/>
        <v>0</v>
      </c>
      <c r="Q118" s="90">
        <f t="shared" si="12"/>
        <v>0</v>
      </c>
    </row>
    <row r="119" spans="3:17">
      <c r="C119" s="134"/>
      <c r="D119" s="151"/>
      <c r="E119" s="116"/>
      <c r="F119" s="90">
        <f t="shared" si="10"/>
        <v>0</v>
      </c>
      <c r="G119" s="154"/>
      <c r="H119" s="135"/>
      <c r="I119" s="123" t="e">
        <f>VLOOKUP(H119,Presupuesto!$B$11:$C$565,2,0)</f>
        <v>#N/A</v>
      </c>
      <c r="J119" s="91" t="str">
        <f t="shared" si="13"/>
        <v>Investigación Científica</v>
      </c>
      <c r="K119" s="91" t="s">
        <v>403</v>
      </c>
      <c r="L119" s="134"/>
      <c r="M119" s="151"/>
      <c r="N119" s="116"/>
      <c r="O119" s="90">
        <f t="shared" si="11"/>
        <v>0</v>
      </c>
      <c r="P119" s="90">
        <f t="shared" si="12"/>
        <v>0</v>
      </c>
      <c r="Q119" s="90">
        <f t="shared" si="12"/>
        <v>0</v>
      </c>
    </row>
    <row r="120" spans="3:17">
      <c r="C120" s="134"/>
      <c r="D120" s="151"/>
      <c r="E120" s="116"/>
      <c r="F120" s="90">
        <f t="shared" si="10"/>
        <v>0</v>
      </c>
      <c r="G120" s="154"/>
      <c r="H120" s="135"/>
      <c r="I120" s="123" t="e">
        <f>VLOOKUP(H120,Presupuesto!$B$11:$C$565,2,0)</f>
        <v>#N/A</v>
      </c>
      <c r="J120" s="91" t="str">
        <f t="shared" si="13"/>
        <v>Investigación Científica</v>
      </c>
      <c r="K120" s="91" t="s">
        <v>403</v>
      </c>
      <c r="L120" s="134"/>
      <c r="M120" s="151"/>
      <c r="N120" s="116"/>
      <c r="O120" s="90">
        <f t="shared" si="11"/>
        <v>0</v>
      </c>
      <c r="P120" s="90">
        <f t="shared" si="12"/>
        <v>0</v>
      </c>
      <c r="Q120" s="90">
        <f t="shared" si="12"/>
        <v>0</v>
      </c>
    </row>
    <row r="121" spans="3:17">
      <c r="C121" s="134"/>
      <c r="D121" s="151"/>
      <c r="E121" s="116"/>
      <c r="F121" s="90">
        <f t="shared" si="10"/>
        <v>0</v>
      </c>
      <c r="G121" s="154"/>
      <c r="H121" s="135"/>
      <c r="I121" s="123" t="e">
        <f>VLOOKUP(H121,Presupuesto!$B$11:$C$565,2,0)</f>
        <v>#N/A</v>
      </c>
      <c r="J121" s="91" t="str">
        <f t="shared" si="13"/>
        <v>Investigación Científica</v>
      </c>
      <c r="K121" s="91" t="s">
        <v>403</v>
      </c>
      <c r="L121" s="134"/>
      <c r="M121" s="151"/>
      <c r="N121" s="116"/>
      <c r="O121" s="90">
        <f t="shared" si="11"/>
        <v>0</v>
      </c>
      <c r="P121" s="90">
        <f t="shared" si="12"/>
        <v>0</v>
      </c>
      <c r="Q121" s="90">
        <f t="shared" si="12"/>
        <v>0</v>
      </c>
    </row>
    <row r="122" spans="3:17">
      <c r="C122" s="134"/>
      <c r="D122" s="151"/>
      <c r="E122" s="116"/>
      <c r="F122" s="90">
        <f t="shared" si="10"/>
        <v>0</v>
      </c>
      <c r="G122" s="154"/>
      <c r="H122" s="135"/>
      <c r="I122" s="123" t="e">
        <f>VLOOKUP(H122,Presupuesto!$B$11:$C$565,2,0)</f>
        <v>#N/A</v>
      </c>
      <c r="J122" s="91" t="str">
        <f t="shared" si="13"/>
        <v>Investigación Científica</v>
      </c>
      <c r="K122" s="91" t="s">
        <v>403</v>
      </c>
      <c r="L122" s="134"/>
      <c r="M122" s="151"/>
      <c r="N122" s="116"/>
      <c r="O122" s="90">
        <f t="shared" si="11"/>
        <v>0</v>
      </c>
      <c r="P122" s="90">
        <f t="shared" si="12"/>
        <v>0</v>
      </c>
      <c r="Q122" s="90">
        <f t="shared" si="12"/>
        <v>0</v>
      </c>
    </row>
    <row r="123" spans="3:17">
      <c r="C123" s="134"/>
      <c r="D123" s="151"/>
      <c r="E123" s="116"/>
      <c r="F123" s="90">
        <f t="shared" si="10"/>
        <v>0</v>
      </c>
      <c r="G123" s="154"/>
      <c r="H123" s="135"/>
      <c r="I123" s="123" t="e">
        <f>VLOOKUP(H123,Presupuesto!$B$11:$C$565,2,0)</f>
        <v>#N/A</v>
      </c>
      <c r="J123" s="91" t="str">
        <f t="shared" si="13"/>
        <v>Investigación Científica</v>
      </c>
      <c r="K123" s="91" t="s">
        <v>403</v>
      </c>
      <c r="L123" s="134"/>
      <c r="M123" s="151"/>
      <c r="N123" s="116"/>
      <c r="O123" s="90">
        <f t="shared" si="11"/>
        <v>0</v>
      </c>
      <c r="P123" s="90">
        <f t="shared" ref="P123:Q136" si="14">$O123*P$16</f>
        <v>0</v>
      </c>
      <c r="Q123" s="90">
        <f t="shared" si="14"/>
        <v>0</v>
      </c>
    </row>
    <row r="124" spans="3:17">
      <c r="C124" s="136"/>
      <c r="D124" s="144"/>
      <c r="E124" s="111"/>
      <c r="F124" s="90">
        <f t="shared" si="10"/>
        <v>0</v>
      </c>
      <c r="G124" s="154"/>
      <c r="H124" s="137"/>
      <c r="I124" s="123" t="e">
        <f>VLOOKUP(H124,Presupuesto!$B$11:$C$565,2,0)</f>
        <v>#N/A</v>
      </c>
      <c r="J124" s="91" t="str">
        <f t="shared" si="13"/>
        <v>Investigación Científica</v>
      </c>
      <c r="K124" s="91" t="s">
        <v>403</v>
      </c>
      <c r="L124" s="136"/>
      <c r="M124" s="144"/>
      <c r="N124" s="111"/>
      <c r="O124" s="90">
        <f t="shared" si="11"/>
        <v>0</v>
      </c>
      <c r="P124" s="90">
        <f t="shared" si="14"/>
        <v>0</v>
      </c>
      <c r="Q124" s="90">
        <f t="shared" si="14"/>
        <v>0</v>
      </c>
    </row>
    <row r="125" spans="3:17">
      <c r="C125" s="136"/>
      <c r="D125" s="144"/>
      <c r="E125" s="111"/>
      <c r="F125" s="90">
        <f t="shared" si="10"/>
        <v>0</v>
      </c>
      <c r="G125" s="154"/>
      <c r="H125" s="137"/>
      <c r="I125" s="123" t="e">
        <f>VLOOKUP(H125,Presupuesto!$B$11:$C$565,2,0)</f>
        <v>#N/A</v>
      </c>
      <c r="J125" s="91" t="str">
        <f t="shared" si="13"/>
        <v>Investigación Científica</v>
      </c>
      <c r="K125" s="91" t="s">
        <v>403</v>
      </c>
      <c r="L125" s="136"/>
      <c r="M125" s="144"/>
      <c r="N125" s="111"/>
      <c r="O125" s="90">
        <f t="shared" si="11"/>
        <v>0</v>
      </c>
      <c r="P125" s="90">
        <f t="shared" si="14"/>
        <v>0</v>
      </c>
      <c r="Q125" s="90">
        <f t="shared" si="14"/>
        <v>0</v>
      </c>
    </row>
    <row r="126" spans="3:17">
      <c r="C126" s="136"/>
      <c r="D126" s="144"/>
      <c r="E126" s="111"/>
      <c r="F126" s="90">
        <f t="shared" si="10"/>
        <v>0</v>
      </c>
      <c r="G126" s="154"/>
      <c r="H126" s="137"/>
      <c r="I126" s="123" t="e">
        <f>VLOOKUP(H126,Presupuesto!$B$11:$C$565,2,0)</f>
        <v>#N/A</v>
      </c>
      <c r="J126" s="91" t="str">
        <f t="shared" si="13"/>
        <v>Investigación Científica</v>
      </c>
      <c r="K126" s="91" t="s">
        <v>403</v>
      </c>
      <c r="L126" s="136"/>
      <c r="M126" s="144"/>
      <c r="N126" s="111"/>
      <c r="O126" s="90">
        <f t="shared" si="11"/>
        <v>0</v>
      </c>
      <c r="P126" s="90">
        <f t="shared" si="14"/>
        <v>0</v>
      </c>
      <c r="Q126" s="90">
        <f t="shared" si="14"/>
        <v>0</v>
      </c>
    </row>
    <row r="127" spans="3:17">
      <c r="C127" s="136"/>
      <c r="D127" s="144"/>
      <c r="E127" s="111"/>
      <c r="F127" s="90">
        <f t="shared" si="10"/>
        <v>0</v>
      </c>
      <c r="G127" s="154"/>
      <c r="H127" s="137"/>
      <c r="I127" s="123" t="e">
        <f>VLOOKUP(H127,Presupuesto!$B$11:$C$565,2,0)</f>
        <v>#N/A</v>
      </c>
      <c r="J127" s="91" t="str">
        <f t="shared" si="13"/>
        <v>Investigación Científica</v>
      </c>
      <c r="K127" s="91" t="s">
        <v>403</v>
      </c>
      <c r="L127" s="136"/>
      <c r="M127" s="144"/>
      <c r="N127" s="111"/>
      <c r="O127" s="90">
        <f t="shared" si="11"/>
        <v>0</v>
      </c>
      <c r="P127" s="90">
        <f t="shared" si="14"/>
        <v>0</v>
      </c>
      <c r="Q127" s="90">
        <f t="shared" si="14"/>
        <v>0</v>
      </c>
    </row>
    <row r="128" spans="3:17">
      <c r="C128" s="136"/>
      <c r="D128" s="144"/>
      <c r="E128" s="111"/>
      <c r="F128" s="90">
        <f t="shared" si="10"/>
        <v>0</v>
      </c>
      <c r="G128" s="154"/>
      <c r="H128" s="137"/>
      <c r="I128" s="123" t="e">
        <f>VLOOKUP(H128,Presupuesto!$B$11:$C$565,2,0)</f>
        <v>#N/A</v>
      </c>
      <c r="J128" s="91" t="str">
        <f t="shared" si="13"/>
        <v>Investigación Científica</v>
      </c>
      <c r="K128" s="91" t="s">
        <v>403</v>
      </c>
      <c r="L128" s="136"/>
      <c r="M128" s="144"/>
      <c r="N128" s="111"/>
      <c r="O128" s="90">
        <f t="shared" si="11"/>
        <v>0</v>
      </c>
      <c r="P128" s="90">
        <f t="shared" si="14"/>
        <v>0</v>
      </c>
      <c r="Q128" s="90">
        <f t="shared" si="14"/>
        <v>0</v>
      </c>
    </row>
    <row r="129" spans="3:17">
      <c r="C129" s="136"/>
      <c r="D129" s="144"/>
      <c r="E129" s="111"/>
      <c r="F129" s="90">
        <f t="shared" si="10"/>
        <v>0</v>
      </c>
      <c r="G129" s="154"/>
      <c r="H129" s="137"/>
      <c r="I129" s="123" t="e">
        <f>VLOOKUP(H129,Presupuesto!$B$11:$C$565,2,0)</f>
        <v>#N/A</v>
      </c>
      <c r="J129" s="91" t="str">
        <f t="shared" si="13"/>
        <v>Investigación Científica</v>
      </c>
      <c r="K129" s="91" t="s">
        <v>403</v>
      </c>
      <c r="L129" s="136"/>
      <c r="M129" s="144"/>
      <c r="N129" s="111"/>
      <c r="O129" s="90">
        <f t="shared" si="11"/>
        <v>0</v>
      </c>
      <c r="P129" s="90">
        <f t="shared" si="14"/>
        <v>0</v>
      </c>
      <c r="Q129" s="90">
        <f t="shared" si="14"/>
        <v>0</v>
      </c>
    </row>
    <row r="130" spans="3:17">
      <c r="C130" s="136"/>
      <c r="D130" s="144"/>
      <c r="E130" s="111"/>
      <c r="F130" s="90">
        <f t="shared" si="10"/>
        <v>0</v>
      </c>
      <c r="G130" s="154"/>
      <c r="H130" s="137"/>
      <c r="I130" s="123" t="e">
        <f>VLOOKUP(H130,Presupuesto!$B$11:$C$565,2,0)</f>
        <v>#N/A</v>
      </c>
      <c r="J130" s="91" t="str">
        <f t="shared" si="13"/>
        <v>Investigación Científica</v>
      </c>
      <c r="K130" s="91" t="s">
        <v>403</v>
      </c>
      <c r="L130" s="136"/>
      <c r="M130" s="144"/>
      <c r="N130" s="111"/>
      <c r="O130" s="90">
        <f t="shared" si="11"/>
        <v>0</v>
      </c>
      <c r="P130" s="90">
        <f t="shared" si="14"/>
        <v>0</v>
      </c>
      <c r="Q130" s="90">
        <f t="shared" si="14"/>
        <v>0</v>
      </c>
    </row>
    <row r="131" spans="3:17">
      <c r="C131" s="136"/>
      <c r="D131" s="144"/>
      <c r="E131" s="111"/>
      <c r="F131" s="90">
        <f t="shared" si="10"/>
        <v>0</v>
      </c>
      <c r="G131" s="154"/>
      <c r="H131" s="137"/>
      <c r="I131" s="123" t="e">
        <f>VLOOKUP(H131,Presupuesto!$B$11:$C$565,2,0)</f>
        <v>#N/A</v>
      </c>
      <c r="J131" s="91" t="str">
        <f t="shared" si="13"/>
        <v>Investigación Científica</v>
      </c>
      <c r="K131" s="91" t="s">
        <v>403</v>
      </c>
      <c r="L131" s="136"/>
      <c r="M131" s="144"/>
      <c r="N131" s="111"/>
      <c r="O131" s="90">
        <f t="shared" si="11"/>
        <v>0</v>
      </c>
      <c r="P131" s="90">
        <f t="shared" si="14"/>
        <v>0</v>
      </c>
      <c r="Q131" s="90">
        <f t="shared" si="14"/>
        <v>0</v>
      </c>
    </row>
    <row r="132" spans="3:17">
      <c r="C132" s="138"/>
      <c r="D132" s="144"/>
      <c r="E132" s="111"/>
      <c r="F132" s="90">
        <f t="shared" si="10"/>
        <v>0</v>
      </c>
      <c r="G132" s="154"/>
      <c r="H132" s="139"/>
      <c r="I132" s="123" t="e">
        <f>VLOOKUP(H132,Presupuesto!$B$11:$C$565,2,0)</f>
        <v>#N/A</v>
      </c>
      <c r="J132" s="91" t="str">
        <f t="shared" si="13"/>
        <v>Investigación Científica</v>
      </c>
      <c r="K132" s="91" t="s">
        <v>394</v>
      </c>
      <c r="L132" s="138"/>
      <c r="M132" s="144"/>
      <c r="N132" s="111"/>
      <c r="O132" s="90">
        <f t="shared" si="11"/>
        <v>0</v>
      </c>
      <c r="P132" s="90">
        <f t="shared" si="14"/>
        <v>0</v>
      </c>
      <c r="Q132" s="90">
        <f t="shared" si="14"/>
        <v>0</v>
      </c>
    </row>
    <row r="133" spans="3:17">
      <c r="C133" s="138"/>
      <c r="D133" s="144"/>
      <c r="E133" s="111"/>
      <c r="F133" s="90">
        <f t="shared" si="10"/>
        <v>0</v>
      </c>
      <c r="G133" s="154"/>
      <c r="H133" s="139"/>
      <c r="I133" s="123" t="e">
        <f>VLOOKUP(H133,Presupuesto!$B$11:$C$565,2,0)</f>
        <v>#N/A</v>
      </c>
      <c r="J133" s="91" t="str">
        <f t="shared" si="13"/>
        <v>Investigación Científica</v>
      </c>
      <c r="K133" s="91" t="s">
        <v>403</v>
      </c>
      <c r="L133" s="138"/>
      <c r="M133" s="144"/>
      <c r="N133" s="111"/>
      <c r="O133" s="90">
        <f t="shared" si="11"/>
        <v>0</v>
      </c>
      <c r="P133" s="90">
        <f t="shared" si="14"/>
        <v>0</v>
      </c>
      <c r="Q133" s="90">
        <f t="shared" si="14"/>
        <v>0</v>
      </c>
    </row>
    <row r="134" spans="3:17">
      <c r="C134" s="138"/>
      <c r="D134" s="144"/>
      <c r="E134" s="111"/>
      <c r="F134" s="90">
        <f t="shared" si="10"/>
        <v>0</v>
      </c>
      <c r="G134" s="154"/>
      <c r="H134" s="139"/>
      <c r="I134" s="123" t="e">
        <f>VLOOKUP(H134,Presupuesto!$B$11:$C$565,2,0)</f>
        <v>#N/A</v>
      </c>
      <c r="J134" s="91" t="str">
        <f t="shared" si="13"/>
        <v>Investigación Científica</v>
      </c>
      <c r="K134" s="91" t="s">
        <v>403</v>
      </c>
      <c r="L134" s="138"/>
      <c r="M134" s="144"/>
      <c r="N134" s="111"/>
      <c r="O134" s="90">
        <f t="shared" si="11"/>
        <v>0</v>
      </c>
      <c r="P134" s="90">
        <f t="shared" si="14"/>
        <v>0</v>
      </c>
      <c r="Q134" s="90">
        <f t="shared" si="14"/>
        <v>0</v>
      </c>
    </row>
    <row r="135" spans="3:17">
      <c r="C135" s="138"/>
      <c r="D135" s="144"/>
      <c r="E135" s="111"/>
      <c r="F135" s="90">
        <f t="shared" si="10"/>
        <v>0</v>
      </c>
      <c r="G135" s="154"/>
      <c r="H135" s="139"/>
      <c r="I135" s="123" t="e">
        <f>VLOOKUP(H135,Presupuesto!$B$11:$C$565,2,0)</f>
        <v>#N/A</v>
      </c>
      <c r="J135" s="91" t="str">
        <f t="shared" si="13"/>
        <v>Investigación Científica</v>
      </c>
      <c r="K135" s="91" t="s">
        <v>403</v>
      </c>
      <c r="L135" s="138"/>
      <c r="M135" s="144"/>
      <c r="N135" s="111"/>
      <c r="O135" s="90">
        <f t="shared" si="11"/>
        <v>0</v>
      </c>
      <c r="P135" s="90">
        <f t="shared" si="14"/>
        <v>0</v>
      </c>
      <c r="Q135" s="90">
        <f t="shared" si="14"/>
        <v>0</v>
      </c>
    </row>
    <row r="136" spans="3:17" ht="15.75" thickBot="1">
      <c r="C136" s="140"/>
      <c r="D136" s="152"/>
      <c r="E136" s="96"/>
      <c r="F136" s="98">
        <f t="shared" si="10"/>
        <v>0</v>
      </c>
      <c r="G136" s="155"/>
      <c r="H136" s="141"/>
      <c r="I136" s="125" t="e">
        <f>VLOOKUP(H136,Presupuesto!$B$11:$C$565,2,0)</f>
        <v>#N/A</v>
      </c>
      <c r="J136" s="99" t="str">
        <f t="shared" si="13"/>
        <v>Investigación Científica</v>
      </c>
      <c r="K136" s="117" t="s">
        <v>385</v>
      </c>
      <c r="L136" s="140"/>
      <c r="M136" s="152"/>
      <c r="N136" s="96"/>
      <c r="O136" s="98">
        <f t="shared" si="11"/>
        <v>0</v>
      </c>
      <c r="P136" s="98">
        <f t="shared" si="14"/>
        <v>0</v>
      </c>
      <c r="Q136" s="98">
        <f t="shared" si="14"/>
        <v>0</v>
      </c>
    </row>
    <row r="138" spans="3:17" ht="15.75" thickBot="1"/>
    <row r="139" spans="3:17" ht="15.75" thickBot="1">
      <c r="C139" s="150" t="s">
        <v>53</v>
      </c>
      <c r="D139" s="280">
        <f>SUM(F146:F179)</f>
        <v>0</v>
      </c>
      <c r="G139" s="73"/>
      <c r="H139" s="69"/>
      <c r="I139" s="69"/>
    </row>
    <row r="140" spans="3:17">
      <c r="G140" s="73"/>
      <c r="H140" s="69"/>
      <c r="I140" s="69"/>
    </row>
    <row r="141" spans="3:17">
      <c r="F141" s="69"/>
      <c r="G141" s="73"/>
      <c r="H141" s="69"/>
      <c r="I141" s="69"/>
    </row>
    <row r="142" spans="3:17" ht="15.75">
      <c r="C142" s="251" t="s">
        <v>383</v>
      </c>
      <c r="D142" s="279"/>
      <c r="F142" s="69"/>
      <c r="G142" s="73"/>
      <c r="H142" s="69"/>
      <c r="I142" s="69"/>
    </row>
    <row r="143" spans="3:17" ht="18.75">
      <c r="C143" s="197" t="e">
        <f>IFERROR(VLOOKUP(D142,#REF!,2,FALSE),IFERROR(VLOOKUP(D142,'2. Investigación Científica'!$E:$F,2,FALSE),IFERROR(VLOOKUP(D142,#REF!,2,FALSE),IFERROR(VLOOKUP(D142,#REF!,2,FALSE),IFERROR(VLOOKUP(D142,#REF!,2,FALSE),IFERROR(VLOOKUP(D142,'11. Gestion Administrativa'!$E:$F,2,FALSE),IFERROR(VLOOKUP(D142,#REF!,2,FALSE),IFERROR(VLOOKUP(D142,#REF!,2,FALSE),IFERROR(VLOOKUP(D142,#REF!,2,FALSE),IFERROR(VLOOKUP(D142,#REF!,2,FALSE),IFERROR(VLOOKUP(D142,#REF!,2,FALSE),IFERROR(VLOOKUP(D142,#REF!,2,FALSE),IFERROR(VLOOKUP(D142,#REF!,2,FALSE),IFERROR(VLOOKUP(D142,#REF!,2,FALSE),IFERROR(VLOOKUP(D142,#REF!,2,FALSE),IFERROR(VLOOKUP(D142,#REF!,2,FALSE),VLOOKUP(D142,#REF!,2,0)))))))))))))))))</f>
        <v>#REF!</v>
      </c>
      <c r="D143" s="31"/>
      <c r="F143" s="69"/>
      <c r="G143" s="73"/>
      <c r="H143" s="69"/>
      <c r="I143" s="69"/>
    </row>
    <row r="144" spans="3:17" ht="42.75" thickBot="1">
      <c r="F144" s="86"/>
      <c r="G144" s="70"/>
      <c r="H144" s="70"/>
      <c r="I144" s="70"/>
      <c r="L144" s="213"/>
      <c r="M144" s="214"/>
      <c r="N144" s="213"/>
      <c r="O144" s="213"/>
      <c r="P144" s="216" t="s">
        <v>460</v>
      </c>
      <c r="Q144" s="216" t="s">
        <v>461</v>
      </c>
    </row>
    <row r="145" spans="3:17" ht="30.75" thickBot="1">
      <c r="C145" s="122" t="s">
        <v>44</v>
      </c>
      <c r="D145" s="122" t="s">
        <v>55</v>
      </c>
      <c r="E145" s="129" t="s">
        <v>57</v>
      </c>
      <c r="F145" s="128" t="s">
        <v>27</v>
      </c>
      <c r="G145" s="126" t="s">
        <v>122</v>
      </c>
      <c r="H145" s="129" t="s">
        <v>46</v>
      </c>
      <c r="I145" s="126" t="s">
        <v>123</v>
      </c>
      <c r="J145" s="126" t="s">
        <v>401</v>
      </c>
      <c r="K145" s="126" t="s">
        <v>402</v>
      </c>
      <c r="L145" s="210" t="s">
        <v>21</v>
      </c>
      <c r="M145" s="210" t="s">
        <v>55</v>
      </c>
      <c r="N145" s="211" t="s">
        <v>458</v>
      </c>
      <c r="O145" s="212" t="s">
        <v>459</v>
      </c>
      <c r="P145" s="215">
        <v>0.7</v>
      </c>
      <c r="Q145" s="215">
        <v>0.3</v>
      </c>
    </row>
    <row r="146" spans="3:17">
      <c r="C146" s="134"/>
      <c r="D146" s="151"/>
      <c r="E146" s="116"/>
      <c r="F146" s="90">
        <f t="shared" ref="F146:F179" si="15">D146*E146</f>
        <v>0</v>
      </c>
      <c r="G146" s="154"/>
      <c r="H146" s="135"/>
      <c r="I146" s="123" t="e">
        <f>VLOOKUP(H146,Presupuesto!$B$11:$C$565,2,0)</f>
        <v>#N/A</v>
      </c>
      <c r="J146" s="205" t="s">
        <v>1332</v>
      </c>
      <c r="K146" s="91" t="s">
        <v>403</v>
      </c>
      <c r="L146" s="134"/>
      <c r="M146" s="151"/>
      <c r="N146" s="116"/>
      <c r="O146" s="90">
        <f t="shared" ref="O146:O179" si="16">M146*N146</f>
        <v>0</v>
      </c>
      <c r="P146" s="90">
        <f t="shared" ref="P146:Q165" si="17">$O146*P$16</f>
        <v>0</v>
      </c>
      <c r="Q146" s="90">
        <f t="shared" si="17"/>
        <v>0</v>
      </c>
    </row>
    <row r="147" spans="3:17">
      <c r="C147" s="134"/>
      <c r="D147" s="151"/>
      <c r="E147" s="116"/>
      <c r="F147" s="90">
        <f t="shared" si="15"/>
        <v>0</v>
      </c>
      <c r="G147" s="154"/>
      <c r="H147" s="135"/>
      <c r="I147" s="123" t="e">
        <f>VLOOKUP(H147,Presupuesto!$B$11:$C$565,2,0)</f>
        <v>#N/A</v>
      </c>
      <c r="J147" s="91" t="str">
        <f>$J$146</f>
        <v>Investigación Científica</v>
      </c>
      <c r="K147" s="91" t="s">
        <v>403</v>
      </c>
      <c r="L147" s="134"/>
      <c r="M147" s="151"/>
      <c r="N147" s="116"/>
      <c r="O147" s="90">
        <f t="shared" si="16"/>
        <v>0</v>
      </c>
      <c r="P147" s="90">
        <f t="shared" si="17"/>
        <v>0</v>
      </c>
      <c r="Q147" s="90">
        <f t="shared" si="17"/>
        <v>0</v>
      </c>
    </row>
    <row r="148" spans="3:17">
      <c r="C148" s="134"/>
      <c r="D148" s="151"/>
      <c r="E148" s="116"/>
      <c r="F148" s="90">
        <f t="shared" si="15"/>
        <v>0</v>
      </c>
      <c r="G148" s="154"/>
      <c r="H148" s="135"/>
      <c r="I148" s="123" t="e">
        <f>VLOOKUP(H148,Presupuesto!$B$11:$C$565,2,0)</f>
        <v>#N/A</v>
      </c>
      <c r="J148" s="91" t="str">
        <f t="shared" ref="J148:J179" si="18">$J$146</f>
        <v>Investigación Científica</v>
      </c>
      <c r="K148" s="91" t="s">
        <v>403</v>
      </c>
      <c r="L148" s="134"/>
      <c r="M148" s="151"/>
      <c r="N148" s="116"/>
      <c r="O148" s="90">
        <f t="shared" si="16"/>
        <v>0</v>
      </c>
      <c r="P148" s="90">
        <f t="shared" si="17"/>
        <v>0</v>
      </c>
      <c r="Q148" s="90">
        <f t="shared" si="17"/>
        <v>0</v>
      </c>
    </row>
    <row r="149" spans="3:17">
      <c r="C149" s="134"/>
      <c r="D149" s="151"/>
      <c r="E149" s="116"/>
      <c r="F149" s="90">
        <f t="shared" si="15"/>
        <v>0</v>
      </c>
      <c r="G149" s="154"/>
      <c r="H149" s="135"/>
      <c r="I149" s="123" t="e">
        <f>VLOOKUP(H149,Presupuesto!$B$11:$C$565,2,0)</f>
        <v>#N/A</v>
      </c>
      <c r="J149" s="91" t="str">
        <f t="shared" si="18"/>
        <v>Investigación Científica</v>
      </c>
      <c r="K149" s="91" t="s">
        <v>403</v>
      </c>
      <c r="L149" s="134"/>
      <c r="M149" s="151"/>
      <c r="N149" s="116"/>
      <c r="O149" s="90">
        <f t="shared" si="16"/>
        <v>0</v>
      </c>
      <c r="P149" s="90">
        <f t="shared" si="17"/>
        <v>0</v>
      </c>
      <c r="Q149" s="90">
        <f t="shared" si="17"/>
        <v>0</v>
      </c>
    </row>
    <row r="150" spans="3:17">
      <c r="C150" s="134"/>
      <c r="D150" s="151"/>
      <c r="E150" s="116"/>
      <c r="F150" s="90">
        <f t="shared" si="15"/>
        <v>0</v>
      </c>
      <c r="G150" s="154"/>
      <c r="H150" s="135"/>
      <c r="I150" s="123" t="e">
        <f>VLOOKUP(H150,Presupuesto!$B$11:$C$565,2,0)</f>
        <v>#N/A</v>
      </c>
      <c r="J150" s="91" t="str">
        <f t="shared" si="18"/>
        <v>Investigación Científica</v>
      </c>
      <c r="K150" s="91" t="s">
        <v>392</v>
      </c>
      <c r="L150" s="134"/>
      <c r="M150" s="151"/>
      <c r="N150" s="116"/>
      <c r="O150" s="90">
        <f t="shared" si="16"/>
        <v>0</v>
      </c>
      <c r="P150" s="90">
        <f t="shared" si="17"/>
        <v>0</v>
      </c>
      <c r="Q150" s="90">
        <f t="shared" si="17"/>
        <v>0</v>
      </c>
    </row>
    <row r="151" spans="3:17">
      <c r="C151" s="134"/>
      <c r="D151" s="151"/>
      <c r="E151" s="116"/>
      <c r="F151" s="90">
        <f t="shared" si="15"/>
        <v>0</v>
      </c>
      <c r="G151" s="154"/>
      <c r="H151" s="135"/>
      <c r="I151" s="123" t="e">
        <f>VLOOKUP(H151,Presupuesto!$B$11:$C$565,2,0)</f>
        <v>#N/A</v>
      </c>
      <c r="J151" s="91" t="str">
        <f t="shared" si="18"/>
        <v>Investigación Científica</v>
      </c>
      <c r="K151" s="91" t="s">
        <v>403</v>
      </c>
      <c r="L151" s="134"/>
      <c r="M151" s="151"/>
      <c r="N151" s="116"/>
      <c r="O151" s="90">
        <f t="shared" si="16"/>
        <v>0</v>
      </c>
      <c r="P151" s="90">
        <f t="shared" si="17"/>
        <v>0</v>
      </c>
      <c r="Q151" s="90">
        <f t="shared" si="17"/>
        <v>0</v>
      </c>
    </row>
    <row r="152" spans="3:17">
      <c r="C152" s="134"/>
      <c r="D152" s="151"/>
      <c r="E152" s="116"/>
      <c r="F152" s="90">
        <f t="shared" si="15"/>
        <v>0</v>
      </c>
      <c r="G152" s="154"/>
      <c r="H152" s="135"/>
      <c r="I152" s="123" t="e">
        <f>VLOOKUP(H152,Presupuesto!$B$11:$C$565,2,0)</f>
        <v>#N/A</v>
      </c>
      <c r="J152" s="91" t="str">
        <f t="shared" si="18"/>
        <v>Investigación Científica</v>
      </c>
      <c r="K152" s="91" t="s">
        <v>403</v>
      </c>
      <c r="L152" s="134"/>
      <c r="M152" s="151"/>
      <c r="N152" s="116"/>
      <c r="O152" s="90">
        <f t="shared" si="16"/>
        <v>0</v>
      </c>
      <c r="P152" s="90">
        <f t="shared" si="17"/>
        <v>0</v>
      </c>
      <c r="Q152" s="90">
        <f t="shared" si="17"/>
        <v>0</v>
      </c>
    </row>
    <row r="153" spans="3:17">
      <c r="C153" s="134"/>
      <c r="D153" s="151"/>
      <c r="E153" s="116"/>
      <c r="F153" s="90">
        <f t="shared" si="15"/>
        <v>0</v>
      </c>
      <c r="G153" s="154"/>
      <c r="H153" s="135"/>
      <c r="I153" s="123" t="e">
        <f>VLOOKUP(H153,Presupuesto!$B$11:$C$565,2,0)</f>
        <v>#N/A</v>
      </c>
      <c r="J153" s="91" t="str">
        <f t="shared" si="18"/>
        <v>Investigación Científica</v>
      </c>
      <c r="K153" s="91" t="s">
        <v>403</v>
      </c>
      <c r="L153" s="134"/>
      <c r="M153" s="151"/>
      <c r="N153" s="116"/>
      <c r="O153" s="90">
        <f t="shared" si="16"/>
        <v>0</v>
      </c>
      <c r="P153" s="90">
        <f t="shared" si="17"/>
        <v>0</v>
      </c>
      <c r="Q153" s="90">
        <f t="shared" si="17"/>
        <v>0</v>
      </c>
    </row>
    <row r="154" spans="3:17">
      <c r="C154" s="134"/>
      <c r="D154" s="151"/>
      <c r="E154" s="116"/>
      <c r="F154" s="90">
        <f t="shared" si="15"/>
        <v>0</v>
      </c>
      <c r="G154" s="154"/>
      <c r="H154" s="135"/>
      <c r="I154" s="123" t="e">
        <f>VLOOKUP(H154,Presupuesto!$B$11:$C$565,2,0)</f>
        <v>#N/A</v>
      </c>
      <c r="J154" s="91" t="str">
        <f t="shared" si="18"/>
        <v>Investigación Científica</v>
      </c>
      <c r="K154" s="91" t="s">
        <v>403</v>
      </c>
      <c r="L154" s="134"/>
      <c r="M154" s="151"/>
      <c r="N154" s="116"/>
      <c r="O154" s="90">
        <f t="shared" si="16"/>
        <v>0</v>
      </c>
      <c r="P154" s="90">
        <f t="shared" si="17"/>
        <v>0</v>
      </c>
      <c r="Q154" s="90">
        <f t="shared" si="17"/>
        <v>0</v>
      </c>
    </row>
    <row r="155" spans="3:17">
      <c r="C155" s="134"/>
      <c r="D155" s="151"/>
      <c r="E155" s="116"/>
      <c r="F155" s="90">
        <f t="shared" si="15"/>
        <v>0</v>
      </c>
      <c r="G155" s="154"/>
      <c r="H155" s="135"/>
      <c r="I155" s="123" t="e">
        <f>VLOOKUP(H155,Presupuesto!$B$11:$C$565,2,0)</f>
        <v>#N/A</v>
      </c>
      <c r="J155" s="91" t="str">
        <f t="shared" si="18"/>
        <v>Investigación Científica</v>
      </c>
      <c r="K155" s="91" t="s">
        <v>403</v>
      </c>
      <c r="L155" s="134"/>
      <c r="M155" s="151"/>
      <c r="N155" s="116"/>
      <c r="O155" s="90">
        <f t="shared" si="16"/>
        <v>0</v>
      </c>
      <c r="P155" s="90">
        <f t="shared" si="17"/>
        <v>0</v>
      </c>
      <c r="Q155" s="90">
        <f t="shared" si="17"/>
        <v>0</v>
      </c>
    </row>
    <row r="156" spans="3:17">
      <c r="C156" s="134"/>
      <c r="D156" s="151"/>
      <c r="E156" s="116"/>
      <c r="F156" s="90">
        <f t="shared" si="15"/>
        <v>0</v>
      </c>
      <c r="G156" s="154"/>
      <c r="H156" s="135"/>
      <c r="I156" s="123" t="e">
        <f>VLOOKUP(H156,Presupuesto!$B$11:$C$565,2,0)</f>
        <v>#N/A</v>
      </c>
      <c r="J156" s="91" t="str">
        <f t="shared" si="18"/>
        <v>Investigación Científica</v>
      </c>
      <c r="K156" s="91" t="s">
        <v>403</v>
      </c>
      <c r="L156" s="134"/>
      <c r="M156" s="151"/>
      <c r="N156" s="116"/>
      <c r="O156" s="90">
        <f t="shared" si="16"/>
        <v>0</v>
      </c>
      <c r="P156" s="90">
        <f t="shared" si="17"/>
        <v>0</v>
      </c>
      <c r="Q156" s="90">
        <f t="shared" si="17"/>
        <v>0</v>
      </c>
    </row>
    <row r="157" spans="3:17">
      <c r="C157" s="134"/>
      <c r="D157" s="151"/>
      <c r="E157" s="116"/>
      <c r="F157" s="90">
        <f t="shared" si="15"/>
        <v>0</v>
      </c>
      <c r="G157" s="154"/>
      <c r="H157" s="135"/>
      <c r="I157" s="123" t="e">
        <f>VLOOKUP(H157,Presupuesto!$B$11:$C$565,2,0)</f>
        <v>#N/A</v>
      </c>
      <c r="J157" s="91" t="str">
        <f t="shared" si="18"/>
        <v>Investigación Científica</v>
      </c>
      <c r="K157" s="91" t="s">
        <v>403</v>
      </c>
      <c r="L157" s="134"/>
      <c r="M157" s="151"/>
      <c r="N157" s="116"/>
      <c r="O157" s="90">
        <f t="shared" si="16"/>
        <v>0</v>
      </c>
      <c r="P157" s="90">
        <f t="shared" si="17"/>
        <v>0</v>
      </c>
      <c r="Q157" s="90">
        <f t="shared" si="17"/>
        <v>0</v>
      </c>
    </row>
    <row r="158" spans="3:17">
      <c r="C158" s="134"/>
      <c r="D158" s="151"/>
      <c r="E158" s="116"/>
      <c r="F158" s="90">
        <f t="shared" si="15"/>
        <v>0</v>
      </c>
      <c r="G158" s="154"/>
      <c r="H158" s="135"/>
      <c r="I158" s="123" t="e">
        <f>VLOOKUP(H158,Presupuesto!$B$11:$C$565,2,0)</f>
        <v>#N/A</v>
      </c>
      <c r="J158" s="91" t="str">
        <f t="shared" si="18"/>
        <v>Investigación Científica</v>
      </c>
      <c r="K158" s="91" t="s">
        <v>403</v>
      </c>
      <c r="L158" s="134"/>
      <c r="M158" s="151"/>
      <c r="N158" s="116"/>
      <c r="O158" s="90">
        <f t="shared" si="16"/>
        <v>0</v>
      </c>
      <c r="P158" s="90">
        <f t="shared" si="17"/>
        <v>0</v>
      </c>
      <c r="Q158" s="90">
        <f t="shared" si="17"/>
        <v>0</v>
      </c>
    </row>
    <row r="159" spans="3:17">
      <c r="C159" s="134"/>
      <c r="D159" s="151"/>
      <c r="E159" s="116"/>
      <c r="F159" s="90">
        <f t="shared" si="15"/>
        <v>0</v>
      </c>
      <c r="G159" s="154"/>
      <c r="H159" s="135"/>
      <c r="I159" s="123" t="e">
        <f>VLOOKUP(H159,Presupuesto!$B$11:$C$565,2,0)</f>
        <v>#N/A</v>
      </c>
      <c r="J159" s="91" t="str">
        <f t="shared" si="18"/>
        <v>Investigación Científica</v>
      </c>
      <c r="K159" s="91" t="s">
        <v>403</v>
      </c>
      <c r="L159" s="134"/>
      <c r="M159" s="151"/>
      <c r="N159" s="116"/>
      <c r="O159" s="90">
        <f t="shared" si="16"/>
        <v>0</v>
      </c>
      <c r="P159" s="90">
        <f t="shared" si="17"/>
        <v>0</v>
      </c>
      <c r="Q159" s="90">
        <f t="shared" si="17"/>
        <v>0</v>
      </c>
    </row>
    <row r="160" spans="3:17">
      <c r="C160" s="134"/>
      <c r="D160" s="151"/>
      <c r="E160" s="116"/>
      <c r="F160" s="90">
        <f t="shared" si="15"/>
        <v>0</v>
      </c>
      <c r="G160" s="154"/>
      <c r="H160" s="135"/>
      <c r="I160" s="123" t="e">
        <f>VLOOKUP(H160,Presupuesto!$B$11:$C$565,2,0)</f>
        <v>#N/A</v>
      </c>
      <c r="J160" s="91" t="str">
        <f t="shared" si="18"/>
        <v>Investigación Científica</v>
      </c>
      <c r="K160" s="91" t="s">
        <v>403</v>
      </c>
      <c r="L160" s="134"/>
      <c r="M160" s="151"/>
      <c r="N160" s="116"/>
      <c r="O160" s="90">
        <f t="shared" si="16"/>
        <v>0</v>
      </c>
      <c r="P160" s="90">
        <f t="shared" si="17"/>
        <v>0</v>
      </c>
      <c r="Q160" s="90">
        <f t="shared" si="17"/>
        <v>0</v>
      </c>
    </row>
    <row r="161" spans="3:17">
      <c r="C161" s="134"/>
      <c r="D161" s="151"/>
      <c r="E161" s="116"/>
      <c r="F161" s="90">
        <f t="shared" si="15"/>
        <v>0</v>
      </c>
      <c r="G161" s="154"/>
      <c r="H161" s="135"/>
      <c r="I161" s="123" t="e">
        <f>VLOOKUP(H161,Presupuesto!$B$11:$C$565,2,0)</f>
        <v>#N/A</v>
      </c>
      <c r="J161" s="91" t="str">
        <f t="shared" si="18"/>
        <v>Investigación Científica</v>
      </c>
      <c r="K161" s="91" t="s">
        <v>403</v>
      </c>
      <c r="L161" s="134"/>
      <c r="M161" s="151"/>
      <c r="N161" s="116"/>
      <c r="O161" s="90">
        <f t="shared" si="16"/>
        <v>0</v>
      </c>
      <c r="P161" s="90">
        <f t="shared" si="17"/>
        <v>0</v>
      </c>
      <c r="Q161" s="90">
        <f t="shared" si="17"/>
        <v>0</v>
      </c>
    </row>
    <row r="162" spans="3:17">
      <c r="C162" s="134"/>
      <c r="D162" s="151"/>
      <c r="E162" s="116"/>
      <c r="F162" s="90">
        <f t="shared" si="15"/>
        <v>0</v>
      </c>
      <c r="G162" s="154"/>
      <c r="H162" s="135"/>
      <c r="I162" s="123" t="e">
        <f>VLOOKUP(H162,Presupuesto!$B$11:$C$565,2,0)</f>
        <v>#N/A</v>
      </c>
      <c r="J162" s="91" t="str">
        <f t="shared" si="18"/>
        <v>Investigación Científica</v>
      </c>
      <c r="K162" s="91" t="s">
        <v>403</v>
      </c>
      <c r="L162" s="134"/>
      <c r="M162" s="151"/>
      <c r="N162" s="116"/>
      <c r="O162" s="90">
        <f t="shared" si="16"/>
        <v>0</v>
      </c>
      <c r="P162" s="90">
        <f t="shared" si="17"/>
        <v>0</v>
      </c>
      <c r="Q162" s="90">
        <f t="shared" si="17"/>
        <v>0</v>
      </c>
    </row>
    <row r="163" spans="3:17">
      <c r="C163" s="134"/>
      <c r="D163" s="151"/>
      <c r="E163" s="116"/>
      <c r="F163" s="90">
        <f t="shared" si="15"/>
        <v>0</v>
      </c>
      <c r="G163" s="154"/>
      <c r="H163" s="135"/>
      <c r="I163" s="123" t="e">
        <f>VLOOKUP(H163,Presupuesto!$B$11:$C$565,2,0)</f>
        <v>#N/A</v>
      </c>
      <c r="J163" s="91" t="str">
        <f t="shared" si="18"/>
        <v>Investigación Científica</v>
      </c>
      <c r="K163" s="91" t="s">
        <v>403</v>
      </c>
      <c r="L163" s="134"/>
      <c r="M163" s="151"/>
      <c r="N163" s="116"/>
      <c r="O163" s="90">
        <f t="shared" si="16"/>
        <v>0</v>
      </c>
      <c r="P163" s="90">
        <f t="shared" si="17"/>
        <v>0</v>
      </c>
      <c r="Q163" s="90">
        <f t="shared" si="17"/>
        <v>0</v>
      </c>
    </row>
    <row r="164" spans="3:17">
      <c r="C164" s="134"/>
      <c r="D164" s="151"/>
      <c r="E164" s="116"/>
      <c r="F164" s="90">
        <f t="shared" si="15"/>
        <v>0</v>
      </c>
      <c r="G164" s="154"/>
      <c r="H164" s="135"/>
      <c r="I164" s="123" t="e">
        <f>VLOOKUP(H164,Presupuesto!$B$11:$C$565,2,0)</f>
        <v>#N/A</v>
      </c>
      <c r="J164" s="91" t="str">
        <f t="shared" si="18"/>
        <v>Investigación Científica</v>
      </c>
      <c r="K164" s="91" t="s">
        <v>403</v>
      </c>
      <c r="L164" s="134"/>
      <c r="M164" s="151"/>
      <c r="N164" s="116"/>
      <c r="O164" s="90">
        <f t="shared" si="16"/>
        <v>0</v>
      </c>
      <c r="P164" s="90">
        <f t="shared" si="17"/>
        <v>0</v>
      </c>
      <c r="Q164" s="90">
        <f t="shared" si="17"/>
        <v>0</v>
      </c>
    </row>
    <row r="165" spans="3:17">
      <c r="C165" s="134"/>
      <c r="D165" s="151"/>
      <c r="E165" s="116"/>
      <c r="F165" s="90">
        <f t="shared" si="15"/>
        <v>0</v>
      </c>
      <c r="G165" s="154"/>
      <c r="H165" s="135"/>
      <c r="I165" s="123" t="e">
        <f>VLOOKUP(H165,Presupuesto!$B$11:$C$565,2,0)</f>
        <v>#N/A</v>
      </c>
      <c r="J165" s="91" t="str">
        <f t="shared" si="18"/>
        <v>Investigación Científica</v>
      </c>
      <c r="K165" s="91" t="s">
        <v>403</v>
      </c>
      <c r="L165" s="134"/>
      <c r="M165" s="151"/>
      <c r="N165" s="116"/>
      <c r="O165" s="90">
        <f t="shared" si="16"/>
        <v>0</v>
      </c>
      <c r="P165" s="90">
        <f t="shared" si="17"/>
        <v>0</v>
      </c>
      <c r="Q165" s="90">
        <f t="shared" si="17"/>
        <v>0</v>
      </c>
    </row>
    <row r="166" spans="3:17">
      <c r="C166" s="134"/>
      <c r="D166" s="151"/>
      <c r="E166" s="116"/>
      <c r="F166" s="90">
        <f t="shared" si="15"/>
        <v>0</v>
      </c>
      <c r="G166" s="154"/>
      <c r="H166" s="135"/>
      <c r="I166" s="123" t="e">
        <f>VLOOKUP(H166,Presupuesto!$B$11:$C$565,2,0)</f>
        <v>#N/A</v>
      </c>
      <c r="J166" s="91" t="str">
        <f t="shared" si="18"/>
        <v>Investigación Científica</v>
      </c>
      <c r="K166" s="91" t="s">
        <v>403</v>
      </c>
      <c r="L166" s="134"/>
      <c r="M166" s="151"/>
      <c r="N166" s="116"/>
      <c r="O166" s="90">
        <f t="shared" si="16"/>
        <v>0</v>
      </c>
      <c r="P166" s="90">
        <f t="shared" ref="P166:Q179" si="19">$O166*P$16</f>
        <v>0</v>
      </c>
      <c r="Q166" s="90">
        <f t="shared" si="19"/>
        <v>0</v>
      </c>
    </row>
    <row r="167" spans="3:17">
      <c r="C167" s="136"/>
      <c r="D167" s="144"/>
      <c r="E167" s="111"/>
      <c r="F167" s="90">
        <f t="shared" si="15"/>
        <v>0</v>
      </c>
      <c r="G167" s="154"/>
      <c r="H167" s="137"/>
      <c r="I167" s="123" t="e">
        <f>VLOOKUP(H167,Presupuesto!$B$11:$C$565,2,0)</f>
        <v>#N/A</v>
      </c>
      <c r="J167" s="91" t="str">
        <f t="shared" si="18"/>
        <v>Investigación Científica</v>
      </c>
      <c r="K167" s="91" t="s">
        <v>403</v>
      </c>
      <c r="L167" s="136"/>
      <c r="M167" s="144"/>
      <c r="N167" s="111"/>
      <c r="O167" s="90">
        <f t="shared" si="16"/>
        <v>0</v>
      </c>
      <c r="P167" s="90">
        <f t="shared" si="19"/>
        <v>0</v>
      </c>
      <c r="Q167" s="90">
        <f t="shared" si="19"/>
        <v>0</v>
      </c>
    </row>
    <row r="168" spans="3:17">
      <c r="C168" s="136"/>
      <c r="D168" s="144"/>
      <c r="E168" s="111"/>
      <c r="F168" s="90">
        <f t="shared" si="15"/>
        <v>0</v>
      </c>
      <c r="G168" s="154"/>
      <c r="H168" s="137"/>
      <c r="I168" s="123" t="e">
        <f>VLOOKUP(H168,Presupuesto!$B$11:$C$565,2,0)</f>
        <v>#N/A</v>
      </c>
      <c r="J168" s="91" t="str">
        <f t="shared" si="18"/>
        <v>Investigación Científica</v>
      </c>
      <c r="K168" s="91" t="s">
        <v>403</v>
      </c>
      <c r="L168" s="136"/>
      <c r="M168" s="144"/>
      <c r="N168" s="111"/>
      <c r="O168" s="90">
        <f t="shared" si="16"/>
        <v>0</v>
      </c>
      <c r="P168" s="90">
        <f t="shared" si="19"/>
        <v>0</v>
      </c>
      <c r="Q168" s="90">
        <f t="shared" si="19"/>
        <v>0</v>
      </c>
    </row>
    <row r="169" spans="3:17">
      <c r="C169" s="136"/>
      <c r="D169" s="144"/>
      <c r="E169" s="111"/>
      <c r="F169" s="90">
        <f t="shared" si="15"/>
        <v>0</v>
      </c>
      <c r="G169" s="154"/>
      <c r="H169" s="137"/>
      <c r="I169" s="123" t="e">
        <f>VLOOKUP(H169,Presupuesto!$B$11:$C$565,2,0)</f>
        <v>#N/A</v>
      </c>
      <c r="J169" s="91" t="str">
        <f t="shared" si="18"/>
        <v>Investigación Científica</v>
      </c>
      <c r="K169" s="91" t="s">
        <v>403</v>
      </c>
      <c r="L169" s="136"/>
      <c r="M169" s="144"/>
      <c r="N169" s="111"/>
      <c r="O169" s="90">
        <f t="shared" si="16"/>
        <v>0</v>
      </c>
      <c r="P169" s="90">
        <f t="shared" si="19"/>
        <v>0</v>
      </c>
      <c r="Q169" s="90">
        <f t="shared" si="19"/>
        <v>0</v>
      </c>
    </row>
    <row r="170" spans="3:17">
      <c r="C170" s="136"/>
      <c r="D170" s="144"/>
      <c r="E170" s="111"/>
      <c r="F170" s="90">
        <f t="shared" si="15"/>
        <v>0</v>
      </c>
      <c r="G170" s="154"/>
      <c r="H170" s="137"/>
      <c r="I170" s="123" t="e">
        <f>VLOOKUP(H170,Presupuesto!$B$11:$C$565,2,0)</f>
        <v>#N/A</v>
      </c>
      <c r="J170" s="91" t="str">
        <f t="shared" si="18"/>
        <v>Investigación Científica</v>
      </c>
      <c r="K170" s="91" t="s">
        <v>403</v>
      </c>
      <c r="L170" s="136"/>
      <c r="M170" s="144"/>
      <c r="N170" s="111"/>
      <c r="O170" s="90">
        <f t="shared" si="16"/>
        <v>0</v>
      </c>
      <c r="P170" s="90">
        <f t="shared" si="19"/>
        <v>0</v>
      </c>
      <c r="Q170" s="90">
        <f t="shared" si="19"/>
        <v>0</v>
      </c>
    </row>
    <row r="171" spans="3:17">
      <c r="C171" s="136"/>
      <c r="D171" s="144"/>
      <c r="E171" s="111"/>
      <c r="F171" s="90">
        <f t="shared" si="15"/>
        <v>0</v>
      </c>
      <c r="G171" s="154"/>
      <c r="H171" s="137"/>
      <c r="I171" s="123" t="e">
        <f>VLOOKUP(H171,Presupuesto!$B$11:$C$565,2,0)</f>
        <v>#N/A</v>
      </c>
      <c r="J171" s="91" t="str">
        <f t="shared" si="18"/>
        <v>Investigación Científica</v>
      </c>
      <c r="K171" s="91" t="s">
        <v>403</v>
      </c>
      <c r="L171" s="136"/>
      <c r="M171" s="144"/>
      <c r="N171" s="111"/>
      <c r="O171" s="90">
        <f t="shared" si="16"/>
        <v>0</v>
      </c>
      <c r="P171" s="90">
        <f t="shared" si="19"/>
        <v>0</v>
      </c>
      <c r="Q171" s="90">
        <f t="shared" si="19"/>
        <v>0</v>
      </c>
    </row>
    <row r="172" spans="3:17">
      <c r="C172" s="136"/>
      <c r="D172" s="144"/>
      <c r="E172" s="111"/>
      <c r="F172" s="90">
        <f t="shared" si="15"/>
        <v>0</v>
      </c>
      <c r="G172" s="154"/>
      <c r="H172" s="137"/>
      <c r="I172" s="123" t="e">
        <f>VLOOKUP(H172,Presupuesto!$B$11:$C$565,2,0)</f>
        <v>#N/A</v>
      </c>
      <c r="J172" s="91" t="str">
        <f t="shared" si="18"/>
        <v>Investigación Científica</v>
      </c>
      <c r="K172" s="91" t="s">
        <v>403</v>
      </c>
      <c r="L172" s="136"/>
      <c r="M172" s="144"/>
      <c r="N172" s="111"/>
      <c r="O172" s="90">
        <f t="shared" si="16"/>
        <v>0</v>
      </c>
      <c r="P172" s="90">
        <f t="shared" si="19"/>
        <v>0</v>
      </c>
      <c r="Q172" s="90">
        <f t="shared" si="19"/>
        <v>0</v>
      </c>
    </row>
    <row r="173" spans="3:17">
      <c r="C173" s="136"/>
      <c r="D173" s="144"/>
      <c r="E173" s="111"/>
      <c r="F173" s="90">
        <f t="shared" si="15"/>
        <v>0</v>
      </c>
      <c r="G173" s="154"/>
      <c r="H173" s="137"/>
      <c r="I173" s="123" t="e">
        <f>VLOOKUP(H173,Presupuesto!$B$11:$C$565,2,0)</f>
        <v>#N/A</v>
      </c>
      <c r="J173" s="91" t="str">
        <f t="shared" si="18"/>
        <v>Investigación Científica</v>
      </c>
      <c r="K173" s="91" t="s">
        <v>403</v>
      </c>
      <c r="L173" s="136"/>
      <c r="M173" s="144"/>
      <c r="N173" s="111"/>
      <c r="O173" s="90">
        <f t="shared" si="16"/>
        <v>0</v>
      </c>
      <c r="P173" s="90">
        <f t="shared" si="19"/>
        <v>0</v>
      </c>
      <c r="Q173" s="90">
        <f t="shared" si="19"/>
        <v>0</v>
      </c>
    </row>
    <row r="174" spans="3:17">
      <c r="C174" s="136"/>
      <c r="D174" s="144"/>
      <c r="E174" s="111"/>
      <c r="F174" s="90">
        <f t="shared" si="15"/>
        <v>0</v>
      </c>
      <c r="G174" s="154"/>
      <c r="H174" s="137"/>
      <c r="I174" s="123" t="e">
        <f>VLOOKUP(H174,Presupuesto!$B$11:$C$565,2,0)</f>
        <v>#N/A</v>
      </c>
      <c r="J174" s="91" t="str">
        <f t="shared" si="18"/>
        <v>Investigación Científica</v>
      </c>
      <c r="K174" s="91" t="s">
        <v>403</v>
      </c>
      <c r="L174" s="136"/>
      <c r="M174" s="144"/>
      <c r="N174" s="111"/>
      <c r="O174" s="90">
        <f t="shared" si="16"/>
        <v>0</v>
      </c>
      <c r="P174" s="90">
        <f t="shared" si="19"/>
        <v>0</v>
      </c>
      <c r="Q174" s="90">
        <f t="shared" si="19"/>
        <v>0</v>
      </c>
    </row>
    <row r="175" spans="3:17">
      <c r="C175" s="138"/>
      <c r="D175" s="144"/>
      <c r="E175" s="111"/>
      <c r="F175" s="90">
        <f t="shared" si="15"/>
        <v>0</v>
      </c>
      <c r="G175" s="154"/>
      <c r="H175" s="139"/>
      <c r="I175" s="123" t="e">
        <f>VLOOKUP(H175,Presupuesto!$B$11:$C$565,2,0)</f>
        <v>#N/A</v>
      </c>
      <c r="J175" s="91" t="str">
        <f t="shared" si="18"/>
        <v>Investigación Científica</v>
      </c>
      <c r="K175" s="91" t="s">
        <v>394</v>
      </c>
      <c r="L175" s="138"/>
      <c r="M175" s="144"/>
      <c r="N175" s="111"/>
      <c r="O175" s="90">
        <f t="shared" si="16"/>
        <v>0</v>
      </c>
      <c r="P175" s="90">
        <f t="shared" si="19"/>
        <v>0</v>
      </c>
      <c r="Q175" s="90">
        <f t="shared" si="19"/>
        <v>0</v>
      </c>
    </row>
    <row r="176" spans="3:17">
      <c r="C176" s="138"/>
      <c r="D176" s="144"/>
      <c r="E176" s="111"/>
      <c r="F176" s="90">
        <f t="shared" si="15"/>
        <v>0</v>
      </c>
      <c r="G176" s="154"/>
      <c r="H176" s="139"/>
      <c r="I176" s="123" t="e">
        <f>VLOOKUP(H176,Presupuesto!$B$11:$C$565,2,0)</f>
        <v>#N/A</v>
      </c>
      <c r="J176" s="91" t="str">
        <f t="shared" si="18"/>
        <v>Investigación Científica</v>
      </c>
      <c r="K176" s="91" t="s">
        <v>403</v>
      </c>
      <c r="L176" s="138"/>
      <c r="M176" s="144"/>
      <c r="N176" s="111"/>
      <c r="O176" s="90">
        <f t="shared" si="16"/>
        <v>0</v>
      </c>
      <c r="P176" s="90">
        <f t="shared" si="19"/>
        <v>0</v>
      </c>
      <c r="Q176" s="90">
        <f t="shared" si="19"/>
        <v>0</v>
      </c>
    </row>
    <row r="177" spans="3:17">
      <c r="C177" s="138"/>
      <c r="D177" s="144"/>
      <c r="E177" s="111"/>
      <c r="F177" s="90">
        <f t="shared" si="15"/>
        <v>0</v>
      </c>
      <c r="G177" s="154"/>
      <c r="H177" s="139"/>
      <c r="I177" s="123" t="e">
        <f>VLOOKUP(H177,Presupuesto!$B$11:$C$565,2,0)</f>
        <v>#N/A</v>
      </c>
      <c r="J177" s="91" t="str">
        <f t="shared" si="18"/>
        <v>Investigación Científica</v>
      </c>
      <c r="K177" s="91" t="s">
        <v>403</v>
      </c>
      <c r="L177" s="138"/>
      <c r="M177" s="144"/>
      <c r="N177" s="111"/>
      <c r="O177" s="90">
        <f t="shared" si="16"/>
        <v>0</v>
      </c>
      <c r="P177" s="90">
        <f t="shared" si="19"/>
        <v>0</v>
      </c>
      <c r="Q177" s="90">
        <f t="shared" si="19"/>
        <v>0</v>
      </c>
    </row>
    <row r="178" spans="3:17">
      <c r="C178" s="138"/>
      <c r="D178" s="144"/>
      <c r="E178" s="111"/>
      <c r="F178" s="90">
        <f t="shared" si="15"/>
        <v>0</v>
      </c>
      <c r="G178" s="154"/>
      <c r="H178" s="139"/>
      <c r="I178" s="123" t="e">
        <f>VLOOKUP(H178,Presupuesto!$B$11:$C$565,2,0)</f>
        <v>#N/A</v>
      </c>
      <c r="J178" s="91" t="str">
        <f t="shared" si="18"/>
        <v>Investigación Científica</v>
      </c>
      <c r="K178" s="91" t="s">
        <v>403</v>
      </c>
      <c r="L178" s="138"/>
      <c r="M178" s="144"/>
      <c r="N178" s="111"/>
      <c r="O178" s="90">
        <f t="shared" si="16"/>
        <v>0</v>
      </c>
      <c r="P178" s="90">
        <f t="shared" si="19"/>
        <v>0</v>
      </c>
      <c r="Q178" s="90">
        <f t="shared" si="19"/>
        <v>0</v>
      </c>
    </row>
    <row r="179" spans="3:17" ht="15.75" thickBot="1">
      <c r="C179" s="140"/>
      <c r="D179" s="152"/>
      <c r="E179" s="96"/>
      <c r="F179" s="98">
        <f t="shared" si="15"/>
        <v>0</v>
      </c>
      <c r="G179" s="155"/>
      <c r="H179" s="141"/>
      <c r="I179" s="125" t="e">
        <f>VLOOKUP(H179,Presupuesto!$B$11:$C$565,2,0)</f>
        <v>#N/A</v>
      </c>
      <c r="J179" s="99" t="str">
        <f t="shared" si="18"/>
        <v>Investigación Científica</v>
      </c>
      <c r="K179" s="117" t="s">
        <v>385</v>
      </c>
      <c r="L179" s="140"/>
      <c r="M179" s="152"/>
      <c r="N179" s="96"/>
      <c r="O179" s="98">
        <f t="shared" si="16"/>
        <v>0</v>
      </c>
      <c r="P179" s="98">
        <f t="shared" si="19"/>
        <v>0</v>
      </c>
      <c r="Q179" s="98">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25.xml><?xml version="1.0" encoding="utf-8"?>
<worksheet xmlns="http://schemas.openxmlformats.org/spreadsheetml/2006/main" xmlns:r="http://schemas.openxmlformats.org/officeDocument/2006/relationships">
  <dimension ref="A1:U28"/>
  <sheetViews>
    <sheetView topLeftCell="G1" zoomScale="80" zoomScaleNormal="80" workbookViewId="0">
      <pane ySplit="7" topLeftCell="A12" activePane="bottomLeft" state="frozen"/>
      <selection activeCell="M8" sqref="M8"/>
      <selection pane="bottomLeft" activeCell="C9" sqref="C9:U27"/>
    </sheetView>
  </sheetViews>
  <sheetFormatPr baseColWidth="10" defaultColWidth="11.5703125" defaultRowHeight="15"/>
  <cols>
    <col min="1" max="1" width="35.5703125" style="342" customWidth="1"/>
    <col min="2" max="2" width="21.7109375" style="342" customWidth="1"/>
    <col min="3" max="4" width="27.42578125" style="342" customWidth="1"/>
    <col min="5" max="5" width="27.42578125" style="435" customWidth="1"/>
    <col min="6" max="6" width="36.5703125" style="342" customWidth="1"/>
    <col min="7" max="7" width="15.28515625" style="342" customWidth="1"/>
    <col min="8" max="8" width="13.7109375" style="342" bestFit="1" customWidth="1"/>
    <col min="9" max="9" width="15.28515625" style="342" customWidth="1"/>
    <col min="10" max="10" width="18.85546875" style="342" customWidth="1"/>
    <col min="11" max="11" width="12.7109375" style="342" bestFit="1" customWidth="1"/>
    <col min="12" max="12" width="13.7109375" style="342" bestFit="1" customWidth="1"/>
    <col min="13" max="14" width="12.7109375" style="342" bestFit="1" customWidth="1"/>
    <col min="15" max="15" width="15.28515625" style="342" customWidth="1"/>
    <col min="16" max="16" width="18.28515625" style="342" customWidth="1"/>
    <col min="17" max="17" width="14.140625" style="342" hidden="1" customWidth="1"/>
    <col min="18" max="18" width="19.42578125" style="342" customWidth="1"/>
    <col min="19" max="20" width="14.140625" style="342" customWidth="1"/>
    <col min="21" max="21" width="17" style="342" customWidth="1"/>
    <col min="22" max="16384" width="11.5703125" style="342"/>
  </cols>
  <sheetData>
    <row r="1" spans="1:21" ht="18" customHeight="1">
      <c r="B1" s="479"/>
      <c r="C1" s="479"/>
      <c r="D1" s="479"/>
      <c r="E1" s="480"/>
      <c r="G1" s="244" t="s">
        <v>1549</v>
      </c>
      <c r="H1" s="481"/>
      <c r="I1" s="479"/>
      <c r="J1" s="479"/>
      <c r="K1" s="479"/>
      <c r="L1" s="479"/>
      <c r="M1" s="479"/>
      <c r="N1" s="479"/>
      <c r="O1" s="479"/>
      <c r="P1" s="479"/>
      <c r="Q1" s="479"/>
      <c r="R1" s="479"/>
      <c r="S1" s="479"/>
      <c r="T1" s="479"/>
      <c r="U1" s="479"/>
    </row>
    <row r="2" spans="1:21" ht="18" customHeight="1">
      <c r="A2" s="482" t="s">
        <v>1328</v>
      </c>
      <c r="B2" s="479"/>
      <c r="C2" s="479"/>
      <c r="D2" s="479"/>
      <c r="E2" s="480"/>
      <c r="F2" s="483"/>
      <c r="G2" s="244"/>
      <c r="H2" s="479"/>
      <c r="I2" s="479"/>
      <c r="J2" s="479"/>
      <c r="K2" s="479"/>
      <c r="L2" s="479"/>
      <c r="M2" s="479"/>
      <c r="N2" s="479"/>
      <c r="O2" s="479"/>
      <c r="P2" s="479"/>
      <c r="Q2" s="479"/>
      <c r="R2" s="479"/>
      <c r="S2" s="479"/>
      <c r="T2" s="479"/>
      <c r="U2" s="479"/>
    </row>
    <row r="3" spans="1:21" ht="18" customHeight="1">
      <c r="A3" s="482" t="s">
        <v>1550</v>
      </c>
      <c r="B3" s="479"/>
      <c r="C3" s="479"/>
      <c r="D3" s="479"/>
      <c r="E3" s="480"/>
      <c r="G3" s="244"/>
      <c r="H3" s="479"/>
      <c r="I3" s="479"/>
      <c r="J3" s="479"/>
      <c r="K3" s="479"/>
      <c r="L3" s="479"/>
      <c r="M3" s="479"/>
      <c r="N3" s="479"/>
      <c r="O3" s="479"/>
      <c r="P3" s="479"/>
      <c r="Q3" s="479"/>
      <c r="R3" s="479"/>
      <c r="S3" s="479"/>
      <c r="T3" s="479"/>
      <c r="U3" s="479"/>
    </row>
    <row r="4" spans="1:21" ht="18" customHeight="1">
      <c r="A4" s="482" t="s">
        <v>1551</v>
      </c>
      <c r="B4" s="479"/>
      <c r="C4" s="479"/>
      <c r="D4" s="479"/>
      <c r="E4" s="480"/>
      <c r="G4" s="244"/>
      <c r="H4" s="479"/>
      <c r="I4" s="479"/>
      <c r="J4" s="479"/>
      <c r="K4" s="479"/>
      <c r="L4" s="479"/>
      <c r="M4" s="479"/>
      <c r="N4" s="479"/>
      <c r="O4" s="479"/>
      <c r="P4" s="479"/>
      <c r="Q4" s="479"/>
      <c r="R4" s="479"/>
      <c r="S4" s="479"/>
      <c r="T4" s="479"/>
      <c r="U4" s="479"/>
    </row>
    <row r="5" spans="1:21" ht="14.45" customHeight="1">
      <c r="A5" s="626" t="s">
        <v>96</v>
      </c>
      <c r="B5" s="625" t="s">
        <v>109</v>
      </c>
      <c r="C5" s="628" t="s">
        <v>86</v>
      </c>
      <c r="D5" s="628" t="s">
        <v>87</v>
      </c>
      <c r="E5" s="628" t="s">
        <v>383</v>
      </c>
      <c r="F5" s="628" t="s">
        <v>88</v>
      </c>
      <c r="G5" s="617" t="s">
        <v>98</v>
      </c>
      <c r="H5" s="620"/>
      <c r="I5" s="620"/>
      <c r="J5" s="620"/>
      <c r="K5" s="620"/>
      <c r="L5" s="620"/>
      <c r="M5" s="620"/>
      <c r="N5" s="618"/>
      <c r="O5" s="621" t="s">
        <v>99</v>
      </c>
      <c r="P5" s="622"/>
      <c r="Q5" s="625" t="s">
        <v>100</v>
      </c>
      <c r="R5" s="625" t="s">
        <v>101</v>
      </c>
      <c r="S5" s="625" t="s">
        <v>108</v>
      </c>
      <c r="T5" s="625" t="s">
        <v>107</v>
      </c>
      <c r="U5" s="614" t="s">
        <v>89</v>
      </c>
    </row>
    <row r="6" spans="1:21" ht="14.45" customHeight="1">
      <c r="A6" s="626"/>
      <c r="B6" s="626"/>
      <c r="C6" s="629"/>
      <c r="D6" s="629"/>
      <c r="E6" s="629"/>
      <c r="F6" s="629"/>
      <c r="G6" s="617" t="s">
        <v>102</v>
      </c>
      <c r="H6" s="618"/>
      <c r="I6" s="617" t="s">
        <v>103</v>
      </c>
      <c r="J6" s="618"/>
      <c r="K6" s="617" t="s">
        <v>104</v>
      </c>
      <c r="L6" s="618"/>
      <c r="M6" s="617" t="s">
        <v>105</v>
      </c>
      <c r="N6" s="618"/>
      <c r="O6" s="623"/>
      <c r="P6" s="624"/>
      <c r="Q6" s="626"/>
      <c r="R6" s="626"/>
      <c r="S6" s="626"/>
      <c r="T6" s="626"/>
      <c r="U6" s="615"/>
    </row>
    <row r="7" spans="1:21" ht="25.5">
      <c r="A7" s="627"/>
      <c r="B7" s="627"/>
      <c r="C7" s="630"/>
      <c r="D7" s="630"/>
      <c r="E7" s="630"/>
      <c r="F7" s="630"/>
      <c r="G7" s="317" t="s">
        <v>106</v>
      </c>
      <c r="H7" s="317" t="s">
        <v>12</v>
      </c>
      <c r="I7" s="317" t="s">
        <v>106</v>
      </c>
      <c r="J7" s="317" t="s">
        <v>12</v>
      </c>
      <c r="K7" s="317" t="s">
        <v>106</v>
      </c>
      <c r="L7" s="317" t="s">
        <v>12</v>
      </c>
      <c r="M7" s="317" t="s">
        <v>106</v>
      </c>
      <c r="N7" s="317" t="s">
        <v>12</v>
      </c>
      <c r="O7" s="317" t="s">
        <v>106</v>
      </c>
      <c r="P7" s="317" t="s">
        <v>12</v>
      </c>
      <c r="Q7" s="627"/>
      <c r="R7" s="627"/>
      <c r="S7" s="627"/>
      <c r="T7" s="627"/>
      <c r="U7" s="616"/>
    </row>
    <row r="8" spans="1:21" ht="15.75">
      <c r="A8" s="318"/>
      <c r="B8" s="319"/>
      <c r="C8" s="320"/>
      <c r="D8" s="320"/>
      <c r="E8" s="484"/>
      <c r="F8" s="320"/>
      <c r="G8" s="322"/>
      <c r="H8" s="322"/>
      <c r="I8" s="322"/>
      <c r="J8" s="322"/>
      <c r="K8" s="322"/>
      <c r="L8" s="322"/>
      <c r="M8" s="322"/>
      <c r="N8" s="322"/>
      <c r="O8" s="322"/>
      <c r="P8" s="322"/>
      <c r="Q8" s="323"/>
      <c r="R8" s="323"/>
      <c r="S8" s="323"/>
      <c r="T8" s="323"/>
      <c r="U8" s="324"/>
    </row>
    <row r="9" spans="1:21" ht="77.25" customHeight="1">
      <c r="A9" s="671" t="s">
        <v>1552</v>
      </c>
      <c r="B9" s="643" t="s">
        <v>1553</v>
      </c>
      <c r="C9" s="485"/>
      <c r="D9" s="485"/>
      <c r="E9" s="486"/>
      <c r="F9" s="487"/>
      <c r="G9" s="391"/>
      <c r="H9" s="229"/>
      <c r="I9" s="391"/>
      <c r="J9" s="229"/>
      <c r="K9" s="391"/>
      <c r="L9" s="229"/>
      <c r="M9" s="391"/>
      <c r="N9" s="229"/>
      <c r="O9" s="488"/>
      <c r="P9" s="285"/>
      <c r="Q9" s="227"/>
      <c r="R9" s="227"/>
      <c r="S9" s="227"/>
      <c r="T9" s="227"/>
      <c r="U9" s="227"/>
    </row>
    <row r="10" spans="1:21" ht="15.75">
      <c r="A10" s="634"/>
      <c r="B10" s="644"/>
      <c r="C10" s="485"/>
      <c r="D10" s="485"/>
      <c r="E10" s="486"/>
      <c r="F10" s="487"/>
      <c r="G10" s="391"/>
      <c r="H10" s="229"/>
      <c r="I10" s="391"/>
      <c r="J10" s="489"/>
      <c r="K10" s="391"/>
      <c r="L10" s="229"/>
      <c r="M10" s="391"/>
      <c r="N10" s="229"/>
      <c r="O10" s="488"/>
      <c r="P10" s="285"/>
      <c r="Q10" s="227"/>
      <c r="R10" s="490"/>
      <c r="S10" s="227"/>
      <c r="T10" s="227"/>
      <c r="U10" s="227"/>
    </row>
    <row r="11" spans="1:21" ht="15.75">
      <c r="A11" s="634"/>
      <c r="B11" s="644"/>
      <c r="C11" s="485"/>
      <c r="D11" s="485"/>
      <c r="E11" s="486"/>
      <c r="F11" s="487"/>
      <c r="G11" s="391"/>
      <c r="H11" s="229"/>
      <c r="I11" s="391"/>
      <c r="J11" s="229"/>
      <c r="K11" s="391"/>
      <c r="L11" s="229"/>
      <c r="M11" s="391"/>
      <c r="N11" s="229"/>
      <c r="O11" s="488"/>
      <c r="P11" s="285"/>
      <c r="Q11" s="227"/>
      <c r="R11" s="490"/>
      <c r="S11" s="227"/>
      <c r="T11" s="227"/>
      <c r="U11" s="227"/>
    </row>
    <row r="12" spans="1:21" ht="123.75" customHeight="1">
      <c r="A12" s="634"/>
      <c r="B12" s="644"/>
      <c r="C12" s="491"/>
      <c r="D12" s="491"/>
      <c r="E12" s="486"/>
      <c r="F12" s="490"/>
      <c r="G12" s="391"/>
      <c r="H12" s="229"/>
      <c r="I12" s="391"/>
      <c r="J12" s="229"/>
      <c r="K12" s="391"/>
      <c r="L12" s="229"/>
      <c r="M12" s="391"/>
      <c r="N12" s="229"/>
      <c r="O12" s="488"/>
      <c r="P12" s="285"/>
      <c r="Q12" s="227"/>
      <c r="R12" s="227"/>
      <c r="S12" s="227"/>
      <c r="T12" s="227"/>
      <c r="U12" s="227"/>
    </row>
    <row r="13" spans="1:21" ht="15.75">
      <c r="A13" s="634"/>
      <c r="B13" s="644"/>
      <c r="C13" s="492"/>
      <c r="D13" s="492"/>
      <c r="E13" s="227"/>
      <c r="F13" s="487"/>
      <c r="G13" s="391"/>
      <c r="H13" s="229"/>
      <c r="I13" s="391"/>
      <c r="J13" s="229"/>
      <c r="K13" s="391"/>
      <c r="L13" s="229"/>
      <c r="M13" s="391"/>
      <c r="N13" s="229"/>
      <c r="O13" s="488"/>
      <c r="P13" s="285"/>
      <c r="Q13" s="227"/>
      <c r="R13" s="227"/>
      <c r="S13" s="227"/>
      <c r="T13" s="227"/>
      <c r="U13" s="227"/>
    </row>
    <row r="14" spans="1:21" ht="15.75">
      <c r="A14" s="634"/>
      <c r="B14" s="644"/>
      <c r="C14" s="492"/>
      <c r="D14" s="492"/>
      <c r="E14" s="486"/>
      <c r="F14" s="227"/>
      <c r="G14" s="228"/>
      <c r="H14" s="229"/>
      <c r="I14" s="228"/>
      <c r="J14" s="229"/>
      <c r="K14" s="228"/>
      <c r="L14" s="229"/>
      <c r="M14" s="228"/>
      <c r="N14" s="229"/>
      <c r="O14" s="285"/>
      <c r="P14" s="285"/>
      <c r="Q14" s="227"/>
      <c r="R14" s="227"/>
      <c r="S14" s="227"/>
      <c r="T14" s="227"/>
      <c r="U14" s="227"/>
    </row>
    <row r="15" spans="1:21" ht="15.75">
      <c r="A15" s="634"/>
      <c r="B15" s="644"/>
      <c r="C15" s="492"/>
      <c r="D15" s="492"/>
      <c r="E15" s="486"/>
      <c r="F15" s="227"/>
      <c r="G15" s="228"/>
      <c r="H15" s="229"/>
      <c r="I15" s="228"/>
      <c r="J15" s="229"/>
      <c r="K15" s="228"/>
      <c r="L15" s="229"/>
      <c r="M15" s="228"/>
      <c r="N15" s="229"/>
      <c r="O15" s="285"/>
      <c r="P15" s="285"/>
      <c r="Q15" s="227"/>
      <c r="R15" s="227"/>
      <c r="S15" s="227"/>
      <c r="T15" s="227"/>
      <c r="U15" s="227"/>
    </row>
    <row r="16" spans="1:21" ht="15.75">
      <c r="A16" s="634"/>
      <c r="B16" s="644"/>
      <c r="C16" s="492"/>
      <c r="D16" s="492"/>
      <c r="E16" s="486"/>
      <c r="F16" s="227"/>
      <c r="G16" s="228"/>
      <c r="H16" s="229"/>
      <c r="I16" s="228"/>
      <c r="J16" s="229"/>
      <c r="K16" s="228"/>
      <c r="L16" s="229"/>
      <c r="M16" s="228"/>
      <c r="N16" s="229"/>
      <c r="O16" s="285"/>
      <c r="P16" s="285"/>
      <c r="Q16" s="227"/>
      <c r="R16" s="227"/>
      <c r="S16" s="227"/>
      <c r="T16" s="227"/>
      <c r="U16" s="227"/>
    </row>
    <row r="17" spans="1:21" ht="15.75">
      <c r="A17" s="634"/>
      <c r="B17" s="644"/>
      <c r="C17" s="492"/>
      <c r="D17" s="492"/>
      <c r="E17" s="486"/>
      <c r="F17" s="227"/>
      <c r="G17" s="228"/>
      <c r="H17" s="229"/>
      <c r="I17" s="228"/>
      <c r="J17" s="229"/>
      <c r="K17" s="228"/>
      <c r="L17" s="229"/>
      <c r="M17" s="228"/>
      <c r="N17" s="229"/>
      <c r="O17" s="285"/>
      <c r="P17" s="285"/>
      <c r="Q17" s="232"/>
      <c r="R17" s="227"/>
      <c r="S17" s="227"/>
      <c r="T17" s="227"/>
      <c r="U17" s="227"/>
    </row>
    <row r="18" spans="1:21" ht="15.75">
      <c r="A18" s="635"/>
      <c r="B18" s="652"/>
      <c r="C18" s="492"/>
      <c r="D18" s="492"/>
      <c r="E18" s="486"/>
      <c r="F18" s="227"/>
      <c r="G18" s="228"/>
      <c r="H18" s="229"/>
      <c r="I18" s="228"/>
      <c r="J18" s="229"/>
      <c r="K18" s="228"/>
      <c r="L18" s="229"/>
      <c r="M18" s="228"/>
      <c r="N18" s="229"/>
      <c r="O18" s="285"/>
      <c r="P18" s="285"/>
      <c r="Q18" s="232"/>
      <c r="R18" s="227"/>
      <c r="S18" s="227"/>
      <c r="T18" s="227"/>
      <c r="U18" s="227"/>
    </row>
    <row r="19" spans="1:21" ht="15.75">
      <c r="A19" s="613" t="s">
        <v>1554</v>
      </c>
      <c r="B19" s="613" t="s">
        <v>1553</v>
      </c>
      <c r="C19" s="493"/>
      <c r="D19" s="492"/>
      <c r="E19" s="486"/>
      <c r="F19" s="227"/>
      <c r="G19" s="227"/>
      <c r="H19" s="494"/>
      <c r="I19" s="227"/>
      <c r="J19" s="227"/>
      <c r="K19" s="227"/>
      <c r="L19" s="494"/>
      <c r="M19" s="227"/>
      <c r="N19" s="227"/>
      <c r="O19" s="285"/>
      <c r="P19" s="285"/>
      <c r="Q19" s="227"/>
      <c r="R19" s="227"/>
      <c r="S19" s="227"/>
      <c r="T19" s="227"/>
      <c r="U19" s="227"/>
    </row>
    <row r="20" spans="1:21" ht="15.75">
      <c r="A20" s="611"/>
      <c r="B20" s="611"/>
      <c r="C20" s="493"/>
      <c r="D20" s="492"/>
      <c r="E20" s="486"/>
      <c r="F20" s="227"/>
      <c r="G20" s="227"/>
      <c r="H20" s="494"/>
      <c r="I20" s="227"/>
      <c r="J20" s="227"/>
      <c r="K20" s="227"/>
      <c r="L20" s="494"/>
      <c r="M20" s="227"/>
      <c r="N20" s="227"/>
      <c r="O20" s="285"/>
      <c r="P20" s="285"/>
      <c r="Q20" s="227"/>
      <c r="R20" s="227"/>
      <c r="S20" s="227"/>
      <c r="T20" s="227"/>
      <c r="U20" s="227"/>
    </row>
    <row r="21" spans="1:21" ht="15.75">
      <c r="A21" s="611"/>
      <c r="B21" s="611"/>
      <c r="C21" s="493"/>
      <c r="D21" s="492"/>
      <c r="E21" s="486"/>
      <c r="F21" s="227"/>
      <c r="G21" s="227"/>
      <c r="H21" s="494"/>
      <c r="I21" s="227"/>
      <c r="J21" s="227"/>
      <c r="K21" s="227"/>
      <c r="L21" s="494"/>
      <c r="M21" s="227"/>
      <c r="N21" s="227"/>
      <c r="O21" s="285"/>
      <c r="P21" s="285"/>
      <c r="Q21" s="227"/>
      <c r="R21" s="227"/>
      <c r="S21" s="227"/>
      <c r="T21" s="227"/>
      <c r="U21" s="227"/>
    </row>
    <row r="22" spans="1:21" ht="15.75">
      <c r="A22" s="611"/>
      <c r="B22" s="611"/>
      <c r="C22" s="493"/>
      <c r="D22" s="492"/>
      <c r="E22" s="486"/>
      <c r="F22" s="227"/>
      <c r="G22" s="227"/>
      <c r="H22" s="494"/>
      <c r="I22" s="227"/>
      <c r="J22" s="227"/>
      <c r="K22" s="227"/>
      <c r="L22" s="494"/>
      <c r="M22" s="227"/>
      <c r="N22" s="227"/>
      <c r="O22" s="285"/>
      <c r="P22" s="285"/>
      <c r="Q22" s="227"/>
      <c r="R22" s="227"/>
      <c r="S22" s="227"/>
      <c r="T22" s="227"/>
      <c r="U22" s="227"/>
    </row>
    <row r="23" spans="1:21" ht="15.75">
      <c r="A23" s="611"/>
      <c r="B23" s="611"/>
      <c r="C23" s="493"/>
      <c r="D23" s="492"/>
      <c r="E23" s="486"/>
      <c r="F23" s="227"/>
      <c r="G23" s="227"/>
      <c r="H23" s="494"/>
      <c r="I23" s="227"/>
      <c r="J23" s="227"/>
      <c r="K23" s="227"/>
      <c r="L23" s="494"/>
      <c r="M23" s="227"/>
      <c r="N23" s="227"/>
      <c r="O23" s="285"/>
      <c r="P23" s="285"/>
      <c r="Q23" s="227"/>
      <c r="R23" s="227"/>
      <c r="S23" s="227"/>
      <c r="T23" s="227"/>
      <c r="U23" s="227"/>
    </row>
    <row r="24" spans="1:21" ht="15.75">
      <c r="A24" s="611"/>
      <c r="B24" s="611"/>
      <c r="C24" s="493"/>
      <c r="D24" s="492"/>
      <c r="E24" s="486"/>
      <c r="F24" s="227"/>
      <c r="G24" s="227"/>
      <c r="H24" s="494"/>
      <c r="I24" s="227"/>
      <c r="J24" s="227"/>
      <c r="K24" s="227"/>
      <c r="L24" s="494"/>
      <c r="M24" s="227"/>
      <c r="N24" s="227"/>
      <c r="O24" s="285"/>
      <c r="P24" s="285"/>
      <c r="Q24" s="227"/>
      <c r="R24" s="227"/>
      <c r="S24" s="227"/>
      <c r="T24" s="227"/>
      <c r="U24" s="227"/>
    </row>
    <row r="25" spans="1:21" ht="15.75">
      <c r="A25" s="611"/>
      <c r="B25" s="611"/>
      <c r="C25" s="493"/>
      <c r="D25" s="492"/>
      <c r="E25" s="486"/>
      <c r="F25" s="227"/>
      <c r="G25" s="228"/>
      <c r="H25" s="227"/>
      <c r="I25" s="227"/>
      <c r="J25" s="227"/>
      <c r="K25" s="227"/>
      <c r="L25" s="227"/>
      <c r="M25" s="227"/>
      <c r="N25" s="227"/>
      <c r="O25" s="285"/>
      <c r="P25" s="285"/>
      <c r="Q25" s="227"/>
      <c r="R25" s="227"/>
      <c r="S25" s="227"/>
      <c r="T25" s="227"/>
      <c r="U25" s="227"/>
    </row>
    <row r="26" spans="1:21" ht="15.75">
      <c r="A26" s="611"/>
      <c r="B26" s="611"/>
      <c r="C26" s="493"/>
      <c r="D26" s="493"/>
      <c r="E26" s="486"/>
      <c r="F26" s="227"/>
      <c r="G26" s="227"/>
      <c r="H26" s="227"/>
      <c r="I26" s="227"/>
      <c r="J26" s="227"/>
      <c r="K26" s="227"/>
      <c r="L26" s="227"/>
      <c r="M26" s="227"/>
      <c r="N26" s="227"/>
      <c r="O26" s="285"/>
      <c r="P26" s="285"/>
      <c r="Q26" s="227"/>
      <c r="R26" s="227"/>
      <c r="S26" s="227"/>
      <c r="T26" s="227"/>
      <c r="U26" s="227"/>
    </row>
    <row r="27" spans="1:21" ht="15.75">
      <c r="A27" s="612"/>
      <c r="B27" s="612"/>
      <c r="C27" s="493"/>
      <c r="D27" s="493"/>
      <c r="E27" s="486"/>
      <c r="F27" s="227"/>
      <c r="G27" s="227"/>
      <c r="H27" s="227"/>
      <c r="I27" s="227"/>
      <c r="J27" s="227"/>
      <c r="K27" s="227"/>
      <c r="L27" s="227"/>
      <c r="M27" s="227"/>
      <c r="N27" s="227"/>
      <c r="O27" s="285"/>
      <c r="P27" s="285"/>
      <c r="Q27" s="227"/>
      <c r="R27" s="227"/>
      <c r="S27" s="227"/>
      <c r="T27" s="227"/>
      <c r="U27" s="256"/>
    </row>
    <row r="28" spans="1:21" ht="15.6" customHeight="1">
      <c r="A28" s="245"/>
      <c r="B28" s="246"/>
      <c r="C28" s="245" t="s">
        <v>1555</v>
      </c>
      <c r="D28" s="246"/>
      <c r="E28" s="495"/>
      <c r="F28" s="247"/>
      <c r="G28" s="496">
        <f t="shared" ref="G28:P28" si="0">SUM(G9:G27)</f>
        <v>0</v>
      </c>
      <c r="H28" s="496">
        <f t="shared" si="0"/>
        <v>0</v>
      </c>
      <c r="I28" s="496">
        <f t="shared" si="0"/>
        <v>0</v>
      </c>
      <c r="J28" s="496">
        <f t="shared" si="0"/>
        <v>0</v>
      </c>
      <c r="K28" s="496">
        <f t="shared" si="0"/>
        <v>0</v>
      </c>
      <c r="L28" s="496">
        <f t="shared" si="0"/>
        <v>0</v>
      </c>
      <c r="M28" s="496">
        <f t="shared" si="0"/>
        <v>0</v>
      </c>
      <c r="N28" s="496">
        <f t="shared" si="0"/>
        <v>0</v>
      </c>
      <c r="O28" s="496">
        <f t="shared" si="0"/>
        <v>0</v>
      </c>
      <c r="P28" s="496">
        <f t="shared" si="0"/>
        <v>0</v>
      </c>
      <c r="Q28" s="234"/>
      <c r="R28" s="234"/>
      <c r="S28" s="234"/>
      <c r="T28" s="234"/>
      <c r="U28" s="497"/>
    </row>
  </sheetData>
  <mergeCells count="21">
    <mergeCell ref="B5:B7"/>
    <mergeCell ref="C5:C7"/>
    <mergeCell ref="D5:D7"/>
    <mergeCell ref="E5:E7"/>
    <mergeCell ref="F5:F7"/>
    <mergeCell ref="A19:A27"/>
    <mergeCell ref="B19:B27"/>
    <mergeCell ref="U5:U7"/>
    <mergeCell ref="G6:H6"/>
    <mergeCell ref="I6:J6"/>
    <mergeCell ref="K6:L6"/>
    <mergeCell ref="M6:N6"/>
    <mergeCell ref="A9:A18"/>
    <mergeCell ref="B9:B18"/>
    <mergeCell ref="G5:N5"/>
    <mergeCell ref="O5:P6"/>
    <mergeCell ref="Q5:Q7"/>
    <mergeCell ref="R5:R7"/>
    <mergeCell ref="S5:S7"/>
    <mergeCell ref="T5:T7"/>
    <mergeCell ref="A5:A7"/>
  </mergeCells>
  <conditionalFormatting sqref="E9:E27">
    <cfRule type="duplicateValues" dxfId="0" priority="1"/>
  </conditionalFormatting>
  <dataValidations coun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26.xml><?xml version="1.0" encoding="utf-8"?>
<worksheet xmlns="http://schemas.openxmlformats.org/spreadsheetml/2006/main" xmlns:r="http://schemas.openxmlformats.org/officeDocument/2006/relationships">
  <dimension ref="A1:U161"/>
  <sheetViews>
    <sheetView showGridLines="0" zoomScale="50" zoomScaleNormal="50" workbookViewId="0">
      <pane ySplit="6" topLeftCell="A8" activePane="bottomLeft" state="frozen"/>
      <selection sqref="A1:V1"/>
      <selection pane="bottomLeft" activeCell="C8" sqref="C8:D46"/>
    </sheetView>
  </sheetViews>
  <sheetFormatPr baseColWidth="10" defaultColWidth="12.5703125" defaultRowHeight="18.75"/>
  <cols>
    <col min="1" max="1" width="35.140625" style="238" customWidth="1"/>
    <col min="2" max="2" width="48.140625" style="230" customWidth="1"/>
    <col min="3" max="3" width="32.42578125" style="230" customWidth="1"/>
    <col min="4" max="4" width="32.7109375" style="230" customWidth="1"/>
    <col min="5" max="5" width="27.42578125" style="417" customWidth="1"/>
    <col min="6" max="6" width="36.42578125" style="230" customWidth="1"/>
    <col min="7" max="7" width="15.28515625" style="230" customWidth="1"/>
    <col min="8" max="8" width="15.85546875" style="230" customWidth="1"/>
    <col min="9" max="9" width="15.28515625" style="230" customWidth="1"/>
    <col min="10" max="10" width="15.42578125" style="230" customWidth="1"/>
    <col min="11" max="11" width="15.28515625" style="230" customWidth="1"/>
    <col min="12" max="12" width="14.85546875" style="230" customWidth="1"/>
    <col min="13" max="13" width="15.28515625" style="230" customWidth="1"/>
    <col min="14" max="14" width="17.5703125" style="230" customWidth="1"/>
    <col min="15" max="15" width="15.28515625" style="288" customWidth="1"/>
    <col min="16" max="16" width="16.28515625" style="288" customWidth="1"/>
    <col min="17" max="17" width="22.140625" style="230" customWidth="1"/>
    <col min="18" max="18" width="26.5703125" style="230" customWidth="1"/>
    <col min="19" max="19" width="19.42578125" style="230" customWidth="1"/>
    <col min="20" max="20" width="19.5703125" style="230" customWidth="1"/>
    <col min="21" max="21" width="20" style="230" customWidth="1"/>
    <col min="22" max="16384" width="12.5703125" style="230"/>
  </cols>
  <sheetData>
    <row r="1" spans="1:21" s="223" customFormat="1">
      <c r="B1" s="244"/>
      <c r="C1" s="244"/>
      <c r="D1" s="244"/>
      <c r="E1" s="418"/>
      <c r="F1" s="244"/>
      <c r="G1" s="244" t="s">
        <v>1349</v>
      </c>
      <c r="H1" s="244"/>
      <c r="I1" s="244"/>
      <c r="J1" s="244"/>
      <c r="K1" s="244"/>
      <c r="L1" s="244"/>
      <c r="M1" s="244"/>
      <c r="N1" s="244"/>
      <c r="O1" s="283"/>
      <c r="P1" s="283"/>
      <c r="Q1" s="244"/>
      <c r="R1" s="244"/>
      <c r="S1" s="244"/>
      <c r="T1" s="244"/>
      <c r="U1" s="244"/>
    </row>
    <row r="2" spans="1:21" s="223" customFormat="1">
      <c r="A2" s="257" t="s">
        <v>1328</v>
      </c>
      <c r="B2" s="244"/>
      <c r="C2" s="244"/>
      <c r="D2" s="244"/>
      <c r="E2" s="418"/>
      <c r="F2" s="244"/>
      <c r="G2" s="244"/>
      <c r="H2" s="244"/>
      <c r="I2" s="244"/>
      <c r="J2" s="244"/>
      <c r="K2" s="244"/>
      <c r="L2" s="244"/>
      <c r="M2" s="244"/>
      <c r="N2" s="244"/>
      <c r="O2" s="283"/>
      <c r="P2" s="283"/>
      <c r="Q2" s="244"/>
      <c r="R2" s="244"/>
      <c r="S2" s="244"/>
      <c r="T2" s="244"/>
      <c r="U2" s="244"/>
    </row>
    <row r="3" spans="1:21" s="223" customFormat="1" ht="21" customHeight="1">
      <c r="A3" s="224" t="s">
        <v>1346</v>
      </c>
      <c r="B3" s="225"/>
      <c r="C3" s="225"/>
      <c r="D3" s="225"/>
      <c r="E3" s="411"/>
      <c r="F3" s="225"/>
      <c r="G3" s="225"/>
      <c r="H3" s="225"/>
      <c r="I3" s="225"/>
      <c r="J3" s="225"/>
      <c r="K3" s="225"/>
      <c r="L3" s="225"/>
      <c r="M3" s="225"/>
      <c r="N3" s="225"/>
      <c r="O3" s="284"/>
      <c r="P3" s="284"/>
      <c r="Q3" s="225"/>
      <c r="R3" s="225"/>
      <c r="S3" s="225"/>
      <c r="T3" s="225"/>
      <c r="U3" s="225"/>
    </row>
    <row r="4" spans="1:21" s="67" customFormat="1" ht="23.25" customHeight="1">
      <c r="A4" s="626" t="s">
        <v>96</v>
      </c>
      <c r="B4" s="625" t="s">
        <v>109</v>
      </c>
      <c r="C4" s="628" t="s">
        <v>86</v>
      </c>
      <c r="D4" s="628" t="s">
        <v>87</v>
      </c>
      <c r="E4" s="696"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s="67" customFormat="1" ht="15" customHeight="1">
      <c r="A5" s="626"/>
      <c r="B5" s="626"/>
      <c r="C5" s="629"/>
      <c r="D5" s="629"/>
      <c r="E5" s="697"/>
      <c r="F5" s="629"/>
      <c r="G5" s="617" t="s">
        <v>102</v>
      </c>
      <c r="H5" s="618"/>
      <c r="I5" s="617" t="s">
        <v>103</v>
      </c>
      <c r="J5" s="618"/>
      <c r="K5" s="617" t="s">
        <v>104</v>
      </c>
      <c r="L5" s="618"/>
      <c r="M5" s="617" t="s">
        <v>105</v>
      </c>
      <c r="N5" s="618"/>
      <c r="O5" s="623"/>
      <c r="P5" s="624"/>
      <c r="Q5" s="626"/>
      <c r="R5" s="626"/>
      <c r="S5" s="626"/>
      <c r="T5" s="626"/>
      <c r="U5" s="615"/>
    </row>
    <row r="6" spans="1:21" s="67" customFormat="1" ht="24" customHeight="1">
      <c r="A6" s="627"/>
      <c r="B6" s="627"/>
      <c r="C6" s="630"/>
      <c r="D6" s="630"/>
      <c r="E6" s="698"/>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s="67" customFormat="1">
      <c r="A7" s="318"/>
      <c r="B7" s="319"/>
      <c r="C7" s="320"/>
      <c r="D7" s="320"/>
      <c r="E7" s="412"/>
      <c r="F7" s="320"/>
      <c r="G7" s="322"/>
      <c r="H7" s="322"/>
      <c r="I7" s="322"/>
      <c r="J7" s="322"/>
      <c r="K7" s="322"/>
      <c r="L7" s="322"/>
      <c r="M7" s="322"/>
      <c r="N7" s="322"/>
      <c r="O7" s="322"/>
      <c r="P7" s="322"/>
      <c r="Q7" s="323"/>
      <c r="R7" s="323"/>
      <c r="S7" s="323"/>
      <c r="T7" s="323"/>
      <c r="U7" s="324"/>
    </row>
    <row r="8" spans="1:21" ht="93" customHeight="1">
      <c r="A8" s="724" t="s">
        <v>1347</v>
      </c>
      <c r="B8" s="613" t="s">
        <v>1360</v>
      </c>
      <c r="C8" s="692" t="s">
        <v>1415</v>
      </c>
      <c r="D8" s="679" t="s">
        <v>1484</v>
      </c>
      <c r="E8" s="413" t="s">
        <v>1458</v>
      </c>
      <c r="F8" s="256" t="s">
        <v>1485</v>
      </c>
      <c r="G8" s="228">
        <v>0.25</v>
      </c>
      <c r="H8" s="227"/>
      <c r="I8" s="228">
        <v>0.25</v>
      </c>
      <c r="J8" s="229"/>
      <c r="K8" s="228">
        <v>0.25</v>
      </c>
      <c r="L8" s="217"/>
      <c r="M8" s="228">
        <v>0.25</v>
      </c>
      <c r="N8" s="217"/>
      <c r="O8" s="369">
        <f>G8+I8+K8+M8</f>
        <v>1</v>
      </c>
      <c r="P8" s="286">
        <f>H8+J8+L8+N8</f>
        <v>0</v>
      </c>
      <c r="Q8" s="227" t="s">
        <v>1384</v>
      </c>
      <c r="R8" s="227" t="s">
        <v>1385</v>
      </c>
      <c r="S8" s="370" t="s">
        <v>1386</v>
      </c>
      <c r="T8" s="227" t="s">
        <v>1387</v>
      </c>
      <c r="U8" s="256" t="s">
        <v>1388</v>
      </c>
    </row>
    <row r="9" spans="1:21" ht="78" customHeight="1">
      <c r="A9" s="725"/>
      <c r="B9" s="611"/>
      <c r="C9" s="693"/>
      <c r="D9" s="680"/>
      <c r="E9" s="413" t="s">
        <v>1487</v>
      </c>
      <c r="F9" s="256" t="s">
        <v>1486</v>
      </c>
      <c r="G9" s="228"/>
      <c r="H9" s="227"/>
      <c r="I9" s="228"/>
      <c r="J9" s="229"/>
      <c r="K9" s="228"/>
      <c r="L9" s="217"/>
      <c r="M9" s="228"/>
      <c r="N9" s="217"/>
      <c r="O9" s="369"/>
      <c r="P9" s="286"/>
      <c r="Q9" s="227"/>
      <c r="R9" s="227"/>
      <c r="S9" s="370"/>
      <c r="T9" s="227"/>
      <c r="U9" s="426"/>
    </row>
    <row r="10" spans="1:21" ht="78.75" customHeight="1">
      <c r="A10" s="725"/>
      <c r="B10" s="611"/>
      <c r="C10" s="693"/>
      <c r="D10" s="680"/>
      <c r="E10" s="413" t="s">
        <v>1488</v>
      </c>
      <c r="F10" s="237" t="s">
        <v>1489</v>
      </c>
      <c r="G10" s="196"/>
      <c r="H10" s="227"/>
      <c r="I10" s="228">
        <v>0.5</v>
      </c>
      <c r="J10" s="229"/>
      <c r="K10" s="196">
        <v>0.5</v>
      </c>
      <c r="L10" s="217"/>
      <c r="M10" s="228"/>
      <c r="N10" s="217"/>
      <c r="O10" s="369">
        <f>G10+I10+K10+M10</f>
        <v>1</v>
      </c>
      <c r="P10" s="286">
        <f>H10+J10+L10+N10</f>
        <v>0</v>
      </c>
      <c r="Q10" s="227" t="s">
        <v>1389</v>
      </c>
      <c r="R10" s="227" t="s">
        <v>1390</v>
      </c>
      <c r="S10" s="370" t="s">
        <v>1391</v>
      </c>
      <c r="T10" s="227" t="s">
        <v>1392</v>
      </c>
      <c r="U10" s="672" t="s">
        <v>1393</v>
      </c>
    </row>
    <row r="11" spans="1:21" ht="77.25" customHeight="1">
      <c r="A11" s="725"/>
      <c r="B11" s="611"/>
      <c r="C11" s="693"/>
      <c r="D11" s="680"/>
      <c r="E11" s="413" t="s">
        <v>1476</v>
      </c>
      <c r="F11" s="256" t="s">
        <v>1435</v>
      </c>
      <c r="G11" s="196"/>
      <c r="H11" s="227"/>
      <c r="I11" s="228">
        <v>1</v>
      </c>
      <c r="J11" s="229"/>
      <c r="K11" s="227"/>
      <c r="L11" s="217"/>
      <c r="M11" s="228"/>
      <c r="N11" s="217"/>
      <c r="O11" s="369"/>
      <c r="P11" s="286"/>
      <c r="Q11" s="227"/>
      <c r="R11" s="227"/>
      <c r="S11" s="370"/>
      <c r="T11" s="227"/>
      <c r="U11" s="673"/>
    </row>
    <row r="12" spans="1:21" ht="77.25" customHeight="1">
      <c r="A12" s="725"/>
      <c r="B12" s="611"/>
      <c r="C12" s="693"/>
      <c r="D12" s="681"/>
      <c r="E12" s="410" t="s">
        <v>1476</v>
      </c>
      <c r="F12" s="423" t="s">
        <v>1490</v>
      </c>
      <c r="G12" s="227"/>
      <c r="H12" s="227"/>
      <c r="I12" s="228">
        <v>1</v>
      </c>
      <c r="J12" s="229">
        <v>750405</v>
      </c>
      <c r="K12" s="227"/>
      <c r="L12" s="217"/>
      <c r="M12" s="227"/>
      <c r="N12" s="217"/>
      <c r="O12" s="424">
        <f>G12+I12+K12+M12</f>
        <v>1</v>
      </c>
      <c r="P12" s="286">
        <f>H12+J12+L12</f>
        <v>750405</v>
      </c>
      <c r="Q12" s="227" t="s">
        <v>1389</v>
      </c>
      <c r="R12" s="227" t="s">
        <v>1390</v>
      </c>
      <c r="S12" s="370" t="s">
        <v>1394</v>
      </c>
      <c r="T12" s="227" t="s">
        <v>1395</v>
      </c>
      <c r="U12" s="674"/>
    </row>
    <row r="13" spans="1:21" ht="87" customHeight="1">
      <c r="A13" s="725"/>
      <c r="B13" s="611"/>
      <c r="C13" s="693"/>
      <c r="D13" s="371" t="s">
        <v>1491</v>
      </c>
      <c r="E13" s="414" t="s">
        <v>1459</v>
      </c>
      <c r="F13" s="274" t="s">
        <v>1427</v>
      </c>
      <c r="G13" s="372"/>
      <c r="H13" s="232"/>
      <c r="I13" s="372">
        <v>0.5</v>
      </c>
      <c r="J13" s="373"/>
      <c r="K13" s="372">
        <v>0.5</v>
      </c>
      <c r="L13" s="240"/>
      <c r="M13" s="372"/>
      <c r="N13" s="240"/>
      <c r="O13" s="374">
        <f>G13+I13+K13+M13</f>
        <v>1</v>
      </c>
      <c r="P13" s="289">
        <f>H13+J13+L13+N13</f>
        <v>0</v>
      </c>
      <c r="Q13" s="232" t="s">
        <v>1439</v>
      </c>
      <c r="R13" s="232"/>
      <c r="S13" s="371" t="s">
        <v>1396</v>
      </c>
      <c r="T13" s="227" t="s">
        <v>1395</v>
      </c>
      <c r="U13" s="256" t="s">
        <v>1397</v>
      </c>
    </row>
    <row r="14" spans="1:21" ht="84.75" customHeight="1">
      <c r="A14" s="725"/>
      <c r="B14" s="611"/>
      <c r="C14" s="693"/>
      <c r="D14" s="375" t="s">
        <v>1405</v>
      </c>
      <c r="E14" s="415" t="s">
        <v>1460</v>
      </c>
      <c r="F14" s="394" t="s">
        <v>1492</v>
      </c>
      <c r="G14" s="383">
        <v>0.25</v>
      </c>
      <c r="H14" s="377"/>
      <c r="I14" s="383">
        <v>0.25</v>
      </c>
      <c r="J14" s="384"/>
      <c r="K14" s="383">
        <v>0.25</v>
      </c>
      <c r="L14" s="385"/>
      <c r="M14" s="383">
        <v>0.25</v>
      </c>
      <c r="N14" s="385"/>
      <c r="O14" s="396">
        <f>G14+I14+K14+M14</f>
        <v>1</v>
      </c>
      <c r="P14" s="386"/>
      <c r="Q14" s="377" t="s">
        <v>1440</v>
      </c>
      <c r="R14" s="377"/>
      <c r="S14" s="378" t="s">
        <v>1441</v>
      </c>
      <c r="T14" s="387" t="s">
        <v>1442</v>
      </c>
      <c r="U14" s="376" t="s">
        <v>1443</v>
      </c>
    </row>
    <row r="15" spans="1:21" ht="69.75" customHeight="1">
      <c r="A15" s="725"/>
      <c r="B15" s="611"/>
      <c r="C15" s="693"/>
      <c r="D15" s="694" t="s">
        <v>1428</v>
      </c>
      <c r="E15" s="416" t="s">
        <v>1461</v>
      </c>
      <c r="F15" s="405" t="s">
        <v>1436</v>
      </c>
      <c r="G15" s="383">
        <v>1</v>
      </c>
      <c r="H15" s="384">
        <v>2000</v>
      </c>
      <c r="I15" s="383"/>
      <c r="J15" s="384"/>
      <c r="K15" s="383"/>
      <c r="L15" s="385"/>
      <c r="M15" s="383"/>
      <c r="N15" s="385"/>
      <c r="O15" s="396"/>
      <c r="P15" s="386">
        <f>H15</f>
        <v>2000</v>
      </c>
      <c r="Q15" s="377"/>
      <c r="R15" s="377"/>
      <c r="S15" s="378"/>
      <c r="T15" s="387"/>
      <c r="U15" s="376"/>
    </row>
    <row r="16" spans="1:21" ht="72" customHeight="1">
      <c r="A16" s="725"/>
      <c r="B16" s="611"/>
      <c r="C16" s="693"/>
      <c r="D16" s="677"/>
      <c r="E16" s="415" t="s">
        <v>1462</v>
      </c>
      <c r="F16" s="405" t="s">
        <v>1493</v>
      </c>
      <c r="G16" s="383">
        <v>0.25</v>
      </c>
      <c r="H16" s="377"/>
      <c r="I16" s="383">
        <v>0.25</v>
      </c>
      <c r="J16" s="384"/>
      <c r="K16" s="383">
        <v>0.25</v>
      </c>
      <c r="L16" s="385"/>
      <c r="M16" s="383">
        <v>0.25</v>
      </c>
      <c r="N16" s="385"/>
      <c r="O16" s="396"/>
      <c r="P16" s="386"/>
      <c r="Q16" s="377"/>
      <c r="R16" s="377"/>
      <c r="S16" s="378"/>
      <c r="T16" s="387"/>
      <c r="U16" s="376"/>
    </row>
    <row r="17" spans="1:21" ht="77.25" customHeight="1">
      <c r="A17" s="725"/>
      <c r="B17" s="611"/>
      <c r="C17" s="693"/>
      <c r="D17" s="677"/>
      <c r="E17" s="415" t="s">
        <v>1463</v>
      </c>
      <c r="F17" s="394" t="s">
        <v>1494</v>
      </c>
      <c r="G17" s="383">
        <v>0.25</v>
      </c>
      <c r="H17" s="377"/>
      <c r="I17" s="383">
        <v>0.25</v>
      </c>
      <c r="J17" s="384"/>
      <c r="K17" s="383">
        <v>0.25</v>
      </c>
      <c r="L17" s="385"/>
      <c r="M17" s="383">
        <v>0.25</v>
      </c>
      <c r="N17" s="385"/>
      <c r="O17" s="396"/>
      <c r="P17" s="386"/>
      <c r="Q17" s="377"/>
      <c r="R17" s="377"/>
      <c r="S17" s="378"/>
      <c r="T17" s="387"/>
      <c r="U17" s="376"/>
    </row>
    <row r="18" spans="1:21" ht="72" customHeight="1">
      <c r="A18" s="725"/>
      <c r="B18" s="611"/>
      <c r="C18" s="693"/>
      <c r="D18" s="677"/>
      <c r="E18" s="415" t="s">
        <v>1464</v>
      </c>
      <c r="F18" s="405" t="s">
        <v>1437</v>
      </c>
      <c r="G18" s="383">
        <v>1</v>
      </c>
      <c r="H18" s="377"/>
      <c r="I18" s="383"/>
      <c r="J18" s="384"/>
      <c r="K18" s="383"/>
      <c r="L18" s="385"/>
      <c r="M18" s="383"/>
      <c r="N18" s="385"/>
      <c r="O18" s="396"/>
      <c r="P18" s="386"/>
      <c r="Q18" s="377"/>
      <c r="R18" s="377"/>
      <c r="S18" s="378"/>
      <c r="T18" s="387"/>
      <c r="U18" s="376"/>
    </row>
    <row r="19" spans="1:21" ht="69.75" customHeight="1">
      <c r="A19" s="725"/>
      <c r="B19" s="611"/>
      <c r="C19" s="693"/>
      <c r="D19" s="677"/>
      <c r="E19" s="415" t="s">
        <v>1465</v>
      </c>
      <c r="F19" s="226" t="s">
        <v>1495</v>
      </c>
      <c r="G19" s="383">
        <v>1</v>
      </c>
      <c r="H19" s="377"/>
      <c r="I19" s="383"/>
      <c r="J19" s="384"/>
      <c r="K19" s="383"/>
      <c r="L19" s="385"/>
      <c r="M19" s="383"/>
      <c r="N19" s="385"/>
      <c r="O19" s="396"/>
      <c r="P19" s="386"/>
      <c r="Q19" s="377"/>
      <c r="R19" s="377"/>
      <c r="S19" s="378"/>
      <c r="T19" s="387"/>
      <c r="U19" s="376"/>
    </row>
    <row r="20" spans="1:21" ht="80.25" customHeight="1">
      <c r="A20" s="725"/>
      <c r="B20" s="611"/>
      <c r="C20" s="693"/>
      <c r="D20" s="678"/>
      <c r="E20" s="416" t="s">
        <v>1466</v>
      </c>
      <c r="F20" s="405" t="s">
        <v>1525</v>
      </c>
      <c r="G20" s="397"/>
      <c r="H20" s="398"/>
      <c r="I20" s="397">
        <v>1</v>
      </c>
      <c r="J20" s="403">
        <v>12500</v>
      </c>
      <c r="K20" s="398"/>
      <c r="L20" s="402"/>
      <c r="M20" s="397"/>
      <c r="N20" s="402"/>
      <c r="O20" s="401">
        <f>G20+I20+K20+M20</f>
        <v>1</v>
      </c>
      <c r="P20" s="400">
        <f>J20</f>
        <v>12500</v>
      </c>
      <c r="Q20" s="398"/>
      <c r="R20" s="398"/>
      <c r="S20" s="399"/>
      <c r="T20" s="398"/>
      <c r="U20" s="394"/>
    </row>
    <row r="21" spans="1:21" ht="79.5" customHeight="1">
      <c r="A21" s="725"/>
      <c r="B21" s="613" t="s">
        <v>1361</v>
      </c>
      <c r="C21" s="731" t="s">
        <v>1418</v>
      </c>
      <c r="D21" s="438" t="s">
        <v>1496</v>
      </c>
      <c r="E21" s="420" t="s">
        <v>1467</v>
      </c>
      <c r="F21" s="404" t="s">
        <v>1429</v>
      </c>
      <c r="G21" s="389"/>
      <c r="H21" s="232"/>
      <c r="I21" s="372">
        <v>0.25</v>
      </c>
      <c r="J21" s="232"/>
      <c r="K21" s="372">
        <v>0.25</v>
      </c>
      <c r="L21" s="240"/>
      <c r="M21" s="372">
        <v>0.5</v>
      </c>
      <c r="N21" s="240"/>
      <c r="O21" s="374">
        <f>G21+I21+K21+M21</f>
        <v>1</v>
      </c>
      <c r="P21" s="289"/>
      <c r="Q21" s="232" t="s">
        <v>1406</v>
      </c>
      <c r="R21" s="232" t="s">
        <v>1407</v>
      </c>
      <c r="S21" s="370" t="s">
        <v>1408</v>
      </c>
      <c r="T21" s="232" t="s">
        <v>1409</v>
      </c>
      <c r="U21" s="390" t="s">
        <v>1397</v>
      </c>
    </row>
    <row r="22" spans="1:21" ht="82.5" customHeight="1">
      <c r="A22" s="725"/>
      <c r="B22" s="611"/>
      <c r="C22" s="732" t="s">
        <v>1703</v>
      </c>
      <c r="D22" s="675" t="s">
        <v>1497</v>
      </c>
      <c r="E22" s="414" t="s">
        <v>1468</v>
      </c>
      <c r="F22" s="256" t="s">
        <v>1498</v>
      </c>
      <c r="G22" s="227"/>
      <c r="H22" s="227"/>
      <c r="I22" s="228"/>
      <c r="J22" s="229"/>
      <c r="K22" s="228"/>
      <c r="L22" s="217">
        <f>P22*K22</f>
        <v>0</v>
      </c>
      <c r="M22" s="228">
        <v>1</v>
      </c>
      <c r="N22" s="217">
        <v>0</v>
      </c>
      <c r="O22" s="369">
        <v>1</v>
      </c>
      <c r="P22" s="289"/>
      <c r="Q22" s="677"/>
      <c r="R22" s="677"/>
      <c r="S22" s="690"/>
      <c r="T22" s="677"/>
      <c r="U22" s="368"/>
    </row>
    <row r="23" spans="1:21" ht="84" customHeight="1">
      <c r="A23" s="725"/>
      <c r="B23" s="611"/>
      <c r="C23" s="732"/>
      <c r="D23" s="676"/>
      <c r="E23" s="414" t="s">
        <v>1469</v>
      </c>
      <c r="F23" s="256" t="s">
        <v>1430</v>
      </c>
      <c r="G23" s="227"/>
      <c r="H23" s="227"/>
      <c r="I23" s="391"/>
      <c r="J23" s="229"/>
      <c r="K23" s="228">
        <v>0.5</v>
      </c>
      <c r="L23" s="217"/>
      <c r="M23" s="228">
        <v>0.5</v>
      </c>
      <c r="N23" s="217"/>
      <c r="O23" s="369">
        <v>1</v>
      </c>
      <c r="P23" s="289"/>
      <c r="Q23" s="678"/>
      <c r="R23" s="678"/>
      <c r="S23" s="691"/>
      <c r="T23" s="678"/>
      <c r="U23" s="390"/>
    </row>
    <row r="24" spans="1:21" ht="98.25" customHeight="1">
      <c r="A24" s="725"/>
      <c r="B24" s="611"/>
      <c r="C24" s="732"/>
      <c r="D24" s="675" t="s">
        <v>1499</v>
      </c>
      <c r="E24" s="413" t="s">
        <v>1470</v>
      </c>
      <c r="F24" s="376" t="s">
        <v>1438</v>
      </c>
      <c r="G24" s="228"/>
      <c r="H24" s="227"/>
      <c r="I24" s="228"/>
      <c r="J24" s="227"/>
      <c r="K24" s="228"/>
      <c r="L24" s="217"/>
      <c r="M24" s="391">
        <v>1</v>
      </c>
      <c r="N24" s="217">
        <v>15000</v>
      </c>
      <c r="O24" s="369">
        <f>G24+I24+K24+M24</f>
        <v>1</v>
      </c>
      <c r="P24" s="286">
        <f>H24+J24+L24+N24</f>
        <v>15000</v>
      </c>
      <c r="Q24" s="682" t="s">
        <v>1410</v>
      </c>
      <c r="R24" s="682"/>
      <c r="S24" s="685"/>
      <c r="T24" s="682"/>
      <c r="U24" s="688"/>
    </row>
    <row r="25" spans="1:21" ht="98.25" customHeight="1">
      <c r="A25" s="725"/>
      <c r="B25" s="611"/>
      <c r="C25" s="732"/>
      <c r="D25" s="676"/>
      <c r="E25" s="413" t="s">
        <v>1471</v>
      </c>
      <c r="F25" s="226" t="s">
        <v>1500</v>
      </c>
      <c r="G25" s="228"/>
      <c r="H25" s="227"/>
      <c r="I25" s="228"/>
      <c r="J25" s="227"/>
      <c r="K25" s="228"/>
      <c r="L25" s="217"/>
      <c r="M25" s="391">
        <v>1</v>
      </c>
      <c r="N25" s="217">
        <v>25000</v>
      </c>
      <c r="O25" s="369">
        <f>M25</f>
        <v>1</v>
      </c>
      <c r="P25" s="286">
        <f>H25+J25+L25+N25</f>
        <v>25000</v>
      </c>
      <c r="Q25" s="683"/>
      <c r="R25" s="683"/>
      <c r="S25" s="686"/>
      <c r="T25" s="683"/>
      <c r="U25" s="689"/>
    </row>
    <row r="26" spans="1:21" ht="98.25" customHeight="1">
      <c r="A26" s="725"/>
      <c r="B26" s="611"/>
      <c r="C26" s="732"/>
      <c r="D26" s="371" t="s">
        <v>1705</v>
      </c>
      <c r="E26" s="413" t="s">
        <v>1472</v>
      </c>
      <c r="F26" s="256" t="s">
        <v>1704</v>
      </c>
      <c r="G26" s="228"/>
      <c r="H26" s="227"/>
      <c r="I26" s="228">
        <v>0.25</v>
      </c>
      <c r="J26" s="227"/>
      <c r="K26" s="196">
        <v>0.25</v>
      </c>
      <c r="L26" s="217"/>
      <c r="M26" s="228">
        <v>0.5</v>
      </c>
      <c r="N26" s="217"/>
      <c r="O26" s="369">
        <f>G26+I26+K26+M26</f>
        <v>1</v>
      </c>
      <c r="P26" s="286"/>
      <c r="Q26" s="683"/>
      <c r="R26" s="683"/>
      <c r="S26" s="686"/>
      <c r="T26" s="683"/>
      <c r="U26" s="689"/>
    </row>
    <row r="27" spans="1:21" ht="98.25" customHeight="1">
      <c r="A27" s="725"/>
      <c r="B27" s="611"/>
      <c r="C27" s="732"/>
      <c r="D27" s="675" t="s">
        <v>1501</v>
      </c>
      <c r="E27" s="413" t="s">
        <v>1444</v>
      </c>
      <c r="F27" s="256" t="s">
        <v>1502</v>
      </c>
      <c r="G27" s="228"/>
      <c r="H27" s="227"/>
      <c r="I27" s="228">
        <v>1</v>
      </c>
      <c r="J27" s="227"/>
      <c r="K27" s="391"/>
      <c r="L27" s="217"/>
      <c r="M27" s="228"/>
      <c r="N27" s="217"/>
      <c r="O27" s="392"/>
      <c r="P27" s="286"/>
      <c r="Q27" s="683"/>
      <c r="R27" s="683"/>
      <c r="S27" s="686"/>
      <c r="T27" s="683"/>
      <c r="U27" s="689"/>
    </row>
    <row r="28" spans="1:21" ht="98.25" customHeight="1">
      <c r="A28" s="725"/>
      <c r="B28" s="611"/>
      <c r="C28" s="732"/>
      <c r="D28" s="733"/>
      <c r="E28" s="413" t="s">
        <v>1445</v>
      </c>
      <c r="F28" s="256" t="s">
        <v>1431</v>
      </c>
      <c r="G28" s="228"/>
      <c r="H28" s="227"/>
      <c r="I28" s="228"/>
      <c r="J28" s="227"/>
      <c r="K28" s="196">
        <v>1</v>
      </c>
      <c r="L28" s="217"/>
      <c r="M28" s="228"/>
      <c r="N28" s="217"/>
      <c r="O28" s="392"/>
      <c r="P28" s="286"/>
      <c r="Q28" s="683"/>
      <c r="R28" s="683"/>
      <c r="S28" s="686"/>
      <c r="T28" s="683"/>
      <c r="U28" s="689"/>
    </row>
    <row r="29" spans="1:21" ht="98.25" customHeight="1">
      <c r="A29" s="725"/>
      <c r="B29" s="611"/>
      <c r="C29" s="732"/>
      <c r="D29" s="733"/>
      <c r="E29" s="413" t="s">
        <v>1446</v>
      </c>
      <c r="F29" s="256" t="s">
        <v>1503</v>
      </c>
      <c r="G29" s="228"/>
      <c r="H29" s="227"/>
      <c r="I29" s="228"/>
      <c r="J29" s="227"/>
      <c r="K29" s="391"/>
      <c r="L29" s="217"/>
      <c r="M29" s="228">
        <v>1</v>
      </c>
      <c r="N29" s="217"/>
      <c r="O29" s="392"/>
      <c r="P29" s="286"/>
      <c r="Q29" s="683"/>
      <c r="R29" s="683"/>
      <c r="S29" s="686"/>
      <c r="T29" s="683"/>
      <c r="U29" s="689"/>
    </row>
    <row r="30" spans="1:21" ht="105.75" customHeight="1">
      <c r="A30" s="725"/>
      <c r="B30" s="612"/>
      <c r="C30" s="732"/>
      <c r="D30" s="676"/>
      <c r="E30" s="413" t="s">
        <v>1447</v>
      </c>
      <c r="F30" s="236" t="s">
        <v>1504</v>
      </c>
      <c r="G30" s="228"/>
      <c r="H30" s="227"/>
      <c r="I30" s="228"/>
      <c r="J30" s="227"/>
      <c r="K30" s="391"/>
      <c r="L30" s="217"/>
      <c r="M30" s="228">
        <v>1</v>
      </c>
      <c r="N30" s="217">
        <v>0</v>
      </c>
      <c r="O30" s="369">
        <f>G30+I30+K30+M30</f>
        <v>1</v>
      </c>
      <c r="P30" s="286"/>
      <c r="Q30" s="684"/>
      <c r="R30" s="684"/>
      <c r="S30" s="687"/>
      <c r="T30" s="684"/>
      <c r="U30" s="689"/>
    </row>
    <row r="31" spans="1:21" ht="9" hidden="1" customHeight="1">
      <c r="A31" s="725"/>
      <c r="B31" s="613" t="s">
        <v>1362</v>
      </c>
      <c r="C31" s="734"/>
      <c r="D31" s="407" t="s">
        <v>1411</v>
      </c>
      <c r="E31" s="413"/>
      <c r="F31" s="227" t="s">
        <v>1432</v>
      </c>
      <c r="G31" s="228">
        <v>0.3</v>
      </c>
      <c r="H31" s="227"/>
      <c r="I31" s="228">
        <v>0.7</v>
      </c>
      <c r="J31" s="227"/>
      <c r="K31" s="228"/>
      <c r="L31" s="217"/>
      <c r="M31" s="228"/>
      <c r="N31" s="217"/>
      <c r="O31" s="285">
        <f>G31+I31+K31+M31</f>
        <v>1</v>
      </c>
      <c r="P31" s="286">
        <f>H31+J31+L31+N31</f>
        <v>0</v>
      </c>
      <c r="Q31" s="227" t="s">
        <v>1412</v>
      </c>
      <c r="R31" s="227" t="s">
        <v>1413</v>
      </c>
      <c r="S31" s="393" t="s">
        <v>1414</v>
      </c>
      <c r="T31" s="227" t="s">
        <v>1409</v>
      </c>
      <c r="U31" s="367" t="s">
        <v>1397</v>
      </c>
    </row>
    <row r="32" spans="1:21" ht="3" hidden="1" customHeight="1">
      <c r="A32" s="725"/>
      <c r="B32" s="611"/>
      <c r="C32" s="735"/>
      <c r="D32" s="274"/>
      <c r="E32" s="413"/>
      <c r="F32" s="227"/>
      <c r="G32" s="228"/>
      <c r="H32" s="227"/>
      <c r="I32" s="228"/>
      <c r="J32" s="227"/>
      <c r="K32" s="228"/>
      <c r="L32" s="217"/>
      <c r="M32" s="228"/>
      <c r="N32" s="217"/>
      <c r="O32" s="285">
        <f t="shared" ref="O32:P44" si="0">G32+I32+K32+M32</f>
        <v>0</v>
      </c>
      <c r="P32" s="286">
        <f t="shared" ref="P32:P46" si="1">H32+J32+L32+N32</f>
        <v>0</v>
      </c>
      <c r="Q32" s="227"/>
      <c r="R32" s="227"/>
      <c r="S32" s="227"/>
      <c r="T32" s="227"/>
      <c r="U32" s="227"/>
    </row>
    <row r="33" spans="1:21" ht="18.75" hidden="1" customHeight="1">
      <c r="A33" s="725"/>
      <c r="B33" s="611"/>
      <c r="C33" s="735"/>
      <c r="D33" s="274"/>
      <c r="E33" s="413"/>
      <c r="F33" s="227"/>
      <c r="G33" s="228"/>
      <c r="H33" s="227"/>
      <c r="I33" s="228"/>
      <c r="J33" s="227"/>
      <c r="K33" s="228"/>
      <c r="L33" s="217"/>
      <c r="M33" s="228"/>
      <c r="N33" s="217"/>
      <c r="O33" s="285">
        <f t="shared" si="0"/>
        <v>0</v>
      </c>
      <c r="P33" s="286">
        <f t="shared" si="1"/>
        <v>0</v>
      </c>
      <c r="Q33" s="227"/>
      <c r="R33" s="227"/>
      <c r="S33" s="227"/>
      <c r="T33" s="227"/>
      <c r="U33" s="227"/>
    </row>
    <row r="34" spans="1:21" ht="18.75" hidden="1" customHeight="1">
      <c r="A34" s="725"/>
      <c r="B34" s="611"/>
      <c r="C34" s="735"/>
      <c r="D34" s="274"/>
      <c r="E34" s="413"/>
      <c r="F34" s="227"/>
      <c r="G34" s="228"/>
      <c r="H34" s="227"/>
      <c r="I34" s="228"/>
      <c r="J34" s="227"/>
      <c r="K34" s="228"/>
      <c r="L34" s="217"/>
      <c r="M34" s="228"/>
      <c r="N34" s="217"/>
      <c r="O34" s="285">
        <f t="shared" si="0"/>
        <v>0</v>
      </c>
      <c r="P34" s="286">
        <f t="shared" si="1"/>
        <v>0</v>
      </c>
      <c r="Q34" s="227"/>
      <c r="R34" s="227"/>
      <c r="S34" s="227"/>
      <c r="T34" s="227"/>
      <c r="U34" s="227"/>
    </row>
    <row r="35" spans="1:21" ht="18.75" hidden="1" customHeight="1">
      <c r="A35" s="725"/>
      <c r="B35" s="611"/>
      <c r="C35" s="735"/>
      <c r="D35" s="274"/>
      <c r="E35" s="413"/>
      <c r="F35" s="227"/>
      <c r="G35" s="228"/>
      <c r="H35" s="227"/>
      <c r="I35" s="228"/>
      <c r="J35" s="227"/>
      <c r="K35" s="228"/>
      <c r="L35" s="217"/>
      <c r="M35" s="228"/>
      <c r="N35" s="217"/>
      <c r="O35" s="285">
        <f t="shared" si="0"/>
        <v>0</v>
      </c>
      <c r="P35" s="286">
        <f t="shared" si="1"/>
        <v>0</v>
      </c>
      <c r="Q35" s="227"/>
      <c r="R35" s="227"/>
      <c r="S35" s="227"/>
      <c r="T35" s="227"/>
      <c r="U35" s="227"/>
    </row>
    <row r="36" spans="1:21" ht="18.75" hidden="1" customHeight="1">
      <c r="A36" s="725"/>
      <c r="B36" s="611"/>
      <c r="C36" s="735"/>
      <c r="D36" s="274"/>
      <c r="E36" s="413"/>
      <c r="F36" s="227"/>
      <c r="G36" s="228"/>
      <c r="H36" s="227"/>
      <c r="I36" s="228"/>
      <c r="J36" s="227"/>
      <c r="K36" s="228"/>
      <c r="L36" s="217"/>
      <c r="M36" s="228"/>
      <c r="N36" s="217"/>
      <c r="O36" s="285">
        <f t="shared" si="0"/>
        <v>0</v>
      </c>
      <c r="P36" s="286">
        <f t="shared" si="1"/>
        <v>0</v>
      </c>
      <c r="Q36" s="227"/>
      <c r="R36" s="227"/>
      <c r="S36" s="227"/>
      <c r="T36" s="227"/>
      <c r="U36" s="227"/>
    </row>
    <row r="37" spans="1:21" ht="18.75" hidden="1" customHeight="1">
      <c r="A37" s="725"/>
      <c r="B37" s="611"/>
      <c r="C37" s="736"/>
      <c r="D37" s="274"/>
      <c r="E37" s="413"/>
      <c r="F37" s="256"/>
      <c r="G37" s="228"/>
      <c r="H37" s="231"/>
      <c r="I37" s="228"/>
      <c r="J37" s="231"/>
      <c r="K37" s="228"/>
      <c r="L37" s="217"/>
      <c r="M37" s="228"/>
      <c r="N37" s="217"/>
      <c r="O37" s="285">
        <f t="shared" si="0"/>
        <v>0</v>
      </c>
      <c r="P37" s="286">
        <f t="shared" si="1"/>
        <v>0</v>
      </c>
      <c r="Q37" s="227"/>
      <c r="R37" s="227"/>
      <c r="S37" s="227"/>
      <c r="T37" s="227"/>
      <c r="U37" s="256"/>
    </row>
    <row r="38" spans="1:21" ht="18.75" hidden="1" customHeight="1">
      <c r="A38" s="725"/>
      <c r="B38" s="612"/>
      <c r="C38" s="736"/>
      <c r="D38" s="274"/>
      <c r="E38" s="413"/>
      <c r="F38" s="242"/>
      <c r="G38" s="228"/>
      <c r="H38" s="227"/>
      <c r="I38" s="228"/>
      <c r="J38" s="227"/>
      <c r="K38" s="228"/>
      <c r="L38" s="217"/>
      <c r="M38" s="228"/>
      <c r="N38" s="217"/>
      <c r="O38" s="285">
        <f t="shared" si="0"/>
        <v>0</v>
      </c>
      <c r="P38" s="286">
        <f t="shared" si="1"/>
        <v>0</v>
      </c>
      <c r="Q38" s="227"/>
      <c r="R38" s="227"/>
      <c r="S38" s="227"/>
      <c r="T38" s="227"/>
      <c r="U38" s="256"/>
    </row>
    <row r="39" spans="1:21" ht="15.75" hidden="1" customHeight="1">
      <c r="A39" s="725"/>
      <c r="B39" s="619" t="s">
        <v>1379</v>
      </c>
      <c r="C39" s="736"/>
      <c r="D39" s="274"/>
      <c r="E39" s="413"/>
      <c r="F39" s="256"/>
      <c r="G39" s="227"/>
      <c r="H39" s="227"/>
      <c r="I39" s="196"/>
      <c r="J39" s="227"/>
      <c r="K39" s="227"/>
      <c r="L39" s="217"/>
      <c r="M39" s="227"/>
      <c r="N39" s="217"/>
      <c r="O39" s="285">
        <f t="shared" si="0"/>
        <v>0</v>
      </c>
      <c r="P39" s="286">
        <f t="shared" si="1"/>
        <v>0</v>
      </c>
      <c r="Q39" s="227"/>
      <c r="R39" s="227"/>
      <c r="S39" s="227"/>
      <c r="T39" s="227"/>
      <c r="U39" s="256"/>
    </row>
    <row r="40" spans="1:21" ht="102.75" customHeight="1">
      <c r="A40" s="725"/>
      <c r="B40" s="619"/>
      <c r="C40" s="692" t="s">
        <v>1433</v>
      </c>
      <c r="D40" s="395" t="s">
        <v>1505</v>
      </c>
      <c r="E40" s="414" t="s">
        <v>1448</v>
      </c>
      <c r="F40" s="274" t="s">
        <v>1506</v>
      </c>
      <c r="G40" s="232"/>
      <c r="H40" s="232"/>
      <c r="I40" s="372"/>
      <c r="J40" s="373"/>
      <c r="K40" s="409">
        <v>1</v>
      </c>
      <c r="L40" s="240">
        <v>16140</v>
      </c>
      <c r="M40" s="372"/>
      <c r="N40" s="240"/>
      <c r="O40" s="374">
        <f t="shared" si="0"/>
        <v>1</v>
      </c>
      <c r="P40" s="289">
        <v>16140</v>
      </c>
      <c r="Q40" s="379" t="s">
        <v>1399</v>
      </c>
      <c r="R40" s="379" t="s">
        <v>1399</v>
      </c>
      <c r="S40" s="380" t="s">
        <v>1400</v>
      </c>
      <c r="T40" s="379" t="s">
        <v>1398</v>
      </c>
      <c r="U40" s="274" t="s">
        <v>1401</v>
      </c>
    </row>
    <row r="41" spans="1:21" ht="67.5" customHeight="1">
      <c r="A41" s="725"/>
      <c r="B41" s="619"/>
      <c r="C41" s="693"/>
      <c r="D41" s="395" t="s">
        <v>1507</v>
      </c>
      <c r="E41" s="415" t="s">
        <v>1449</v>
      </c>
      <c r="F41" s="366" t="s">
        <v>1508</v>
      </c>
      <c r="G41" s="727">
        <v>1</v>
      </c>
      <c r="H41" s="728"/>
      <c r="I41" s="727">
        <v>1</v>
      </c>
      <c r="J41" s="728"/>
      <c r="K41" s="727">
        <v>1</v>
      </c>
      <c r="L41" s="729"/>
      <c r="M41" s="727">
        <v>1</v>
      </c>
      <c r="N41" s="381"/>
      <c r="O41" s="730">
        <f>G41+I41+K41+M41</f>
        <v>4</v>
      </c>
      <c r="P41" s="382">
        <f t="shared" si="0"/>
        <v>0</v>
      </c>
      <c r="Q41" s="377" t="s">
        <v>1402</v>
      </c>
      <c r="R41" s="377" t="s">
        <v>1403</v>
      </c>
      <c r="S41" s="377" t="s">
        <v>1404</v>
      </c>
      <c r="T41" s="377" t="s">
        <v>1398</v>
      </c>
      <c r="U41" s="366" t="s">
        <v>1401</v>
      </c>
    </row>
    <row r="42" spans="1:21" ht="96" customHeight="1">
      <c r="A42" s="725"/>
      <c r="B42" s="613" t="s">
        <v>1363</v>
      </c>
      <c r="C42" s="692" t="s">
        <v>1509</v>
      </c>
      <c r="D42" s="737" t="s">
        <v>1416</v>
      </c>
      <c r="E42" s="413" t="s">
        <v>1450</v>
      </c>
      <c r="F42" s="256" t="s">
        <v>1511</v>
      </c>
      <c r="G42" s="196">
        <v>0.5</v>
      </c>
      <c r="H42" s="227"/>
      <c r="I42" s="196">
        <v>0.5</v>
      </c>
      <c r="J42" s="227"/>
      <c r="K42" s="227"/>
      <c r="L42" s="217"/>
      <c r="M42" s="227"/>
      <c r="N42" s="217"/>
      <c r="O42" s="285">
        <f t="shared" si="0"/>
        <v>1</v>
      </c>
      <c r="P42" s="286">
        <f t="shared" si="1"/>
        <v>0</v>
      </c>
      <c r="Q42" s="682" t="s">
        <v>1419</v>
      </c>
      <c r="R42" s="682" t="s">
        <v>1420</v>
      </c>
      <c r="S42" s="406" t="s">
        <v>1421</v>
      </c>
      <c r="T42" s="232" t="s">
        <v>1392</v>
      </c>
      <c r="U42" s="672" t="s">
        <v>1401</v>
      </c>
    </row>
    <row r="43" spans="1:21" ht="72.75" customHeight="1">
      <c r="A43" s="725"/>
      <c r="B43" s="611"/>
      <c r="C43" s="693"/>
      <c r="D43" s="738"/>
      <c r="E43" s="413" t="s">
        <v>1451</v>
      </c>
      <c r="F43" s="256" t="s">
        <v>1512</v>
      </c>
      <c r="G43" s="227"/>
      <c r="H43" s="227"/>
      <c r="I43" s="196">
        <v>0.5</v>
      </c>
      <c r="J43" s="227">
        <f>9800/2</f>
        <v>4900</v>
      </c>
      <c r="K43" s="228">
        <v>0.5</v>
      </c>
      <c r="L43" s="227">
        <f>9800/2</f>
        <v>4900</v>
      </c>
      <c r="M43" s="227"/>
      <c r="N43" s="217"/>
      <c r="O43" s="196">
        <f t="shared" si="0"/>
        <v>1</v>
      </c>
      <c r="P43" s="286">
        <f t="shared" si="1"/>
        <v>9800</v>
      </c>
      <c r="Q43" s="683"/>
      <c r="R43" s="683"/>
      <c r="S43" s="406" t="s">
        <v>1422</v>
      </c>
      <c r="T43" s="232" t="s">
        <v>1392</v>
      </c>
      <c r="U43" s="673"/>
    </row>
    <row r="44" spans="1:21" ht="84" customHeight="1">
      <c r="A44" s="725"/>
      <c r="B44" s="611"/>
      <c r="C44" s="693"/>
      <c r="D44" s="737" t="s">
        <v>1417</v>
      </c>
      <c r="E44" s="413" t="s">
        <v>1452</v>
      </c>
      <c r="F44" s="256" t="s">
        <v>1434</v>
      </c>
      <c r="G44" s="227"/>
      <c r="H44" s="227"/>
      <c r="I44" s="196">
        <v>1</v>
      </c>
      <c r="J44" s="227"/>
      <c r="K44" s="227"/>
      <c r="L44" s="217"/>
      <c r="M44" s="227"/>
      <c r="N44" s="217"/>
      <c r="O44" s="196">
        <f t="shared" si="0"/>
        <v>1</v>
      </c>
      <c r="P44" s="286">
        <f t="shared" si="1"/>
        <v>0</v>
      </c>
      <c r="Q44" s="683"/>
      <c r="R44" s="683"/>
      <c r="S44" s="407" t="s">
        <v>1423</v>
      </c>
      <c r="T44" s="232" t="s">
        <v>1392</v>
      </c>
      <c r="U44" s="673"/>
    </row>
    <row r="45" spans="1:21" ht="93.6" customHeight="1">
      <c r="A45" s="725"/>
      <c r="B45" s="611"/>
      <c r="C45" s="693"/>
      <c r="D45" s="739"/>
      <c r="E45" s="413" t="s">
        <v>1453</v>
      </c>
      <c r="F45" s="256" t="s">
        <v>1513</v>
      </c>
      <c r="G45" s="227"/>
      <c r="H45" s="227"/>
      <c r="I45" s="196"/>
      <c r="J45" s="227"/>
      <c r="K45" s="227">
        <v>100</v>
      </c>
      <c r="L45" s="217">
        <v>29674.755000000005</v>
      </c>
      <c r="M45" s="227"/>
      <c r="N45" s="217"/>
      <c r="O45" s="196">
        <v>1</v>
      </c>
      <c r="P45" s="286">
        <f t="shared" si="1"/>
        <v>29674.755000000005</v>
      </c>
      <c r="Q45" s="683"/>
      <c r="R45" s="683"/>
      <c r="S45" s="695" t="s">
        <v>1424</v>
      </c>
      <c r="T45" s="694" t="s">
        <v>1392</v>
      </c>
      <c r="U45" s="673"/>
    </row>
    <row r="46" spans="1:21" ht="57.75" customHeight="1">
      <c r="A46" s="726"/>
      <c r="B46" s="612"/>
      <c r="C46" s="740"/>
      <c r="D46" s="738"/>
      <c r="E46" s="478" t="s">
        <v>1454</v>
      </c>
      <c r="F46" s="394" t="s">
        <v>1518</v>
      </c>
      <c r="G46" s="227"/>
      <c r="H46" s="227"/>
      <c r="I46" s="196"/>
      <c r="J46" s="227"/>
      <c r="K46" s="227">
        <v>50</v>
      </c>
      <c r="L46" s="217"/>
      <c r="M46" s="227">
        <v>50</v>
      </c>
      <c r="N46" s="217"/>
      <c r="O46" s="196">
        <v>1</v>
      </c>
      <c r="P46" s="286">
        <f t="shared" si="1"/>
        <v>0</v>
      </c>
      <c r="Q46" s="684"/>
      <c r="R46" s="684"/>
      <c r="S46" s="691"/>
      <c r="T46" s="678"/>
      <c r="U46" s="674"/>
    </row>
    <row r="47" spans="1:21">
      <c r="A47" s="245"/>
      <c r="B47" s="246"/>
      <c r="C47" s="245" t="s">
        <v>1348</v>
      </c>
      <c r="D47" s="246"/>
      <c r="E47" s="419"/>
      <c r="F47" s="247"/>
      <c r="G47" s="233">
        <f t="shared" ref="G47:P47" si="2">SUM(G8:G46)</f>
        <v>5.8</v>
      </c>
      <c r="H47" s="233">
        <f t="shared" si="2"/>
        <v>2000</v>
      </c>
      <c r="I47" s="233">
        <f t="shared" si="2"/>
        <v>10.199999999999999</v>
      </c>
      <c r="J47" s="233">
        <f t="shared" si="2"/>
        <v>767805</v>
      </c>
      <c r="K47" s="233">
        <f t="shared" si="2"/>
        <v>156.5</v>
      </c>
      <c r="L47" s="233">
        <f t="shared" si="2"/>
        <v>50714.755000000005</v>
      </c>
      <c r="M47" s="233">
        <f t="shared" si="2"/>
        <v>58.5</v>
      </c>
      <c r="N47" s="233">
        <f t="shared" si="2"/>
        <v>40000</v>
      </c>
      <c r="O47" s="233">
        <f t="shared" si="2"/>
        <v>24</v>
      </c>
      <c r="P47" s="233">
        <f t="shared" si="2"/>
        <v>860519.755</v>
      </c>
      <c r="Q47" s="227"/>
      <c r="R47" s="227"/>
      <c r="S47" s="227"/>
      <c r="T47" s="227"/>
      <c r="U47" s="256"/>
    </row>
    <row r="48" spans="1:21">
      <c r="A48" s="235"/>
      <c r="B48" s="236"/>
      <c r="C48" s="236"/>
      <c r="D48" s="236"/>
      <c r="F48" s="236"/>
      <c r="G48" s="236"/>
      <c r="H48" s="236"/>
      <c r="I48" s="236"/>
      <c r="J48" s="236"/>
      <c r="K48" s="236"/>
      <c r="L48" s="236"/>
      <c r="M48" s="236"/>
      <c r="N48" s="236"/>
      <c r="O48" s="287"/>
      <c r="P48" s="287"/>
      <c r="Q48" s="236"/>
      <c r="R48" s="236"/>
      <c r="S48" s="236"/>
      <c r="T48" s="236"/>
      <c r="U48" s="236"/>
    </row>
    <row r="49" spans="1:21">
      <c r="A49" s="235"/>
      <c r="B49" s="236"/>
      <c r="C49" s="236"/>
      <c r="D49" s="236"/>
      <c r="F49" s="236"/>
      <c r="G49" s="236"/>
      <c r="H49" s="236"/>
      <c r="I49" s="236"/>
      <c r="J49" s="236"/>
      <c r="K49" s="236"/>
      <c r="L49" s="236"/>
      <c r="M49" s="236"/>
      <c r="N49" s="236"/>
      <c r="O49" s="287"/>
      <c r="P49" s="287"/>
      <c r="Q49" s="236"/>
      <c r="R49" s="236"/>
      <c r="S49" s="236"/>
      <c r="T49" s="236"/>
      <c r="U49" s="236"/>
    </row>
    <row r="50" spans="1:21">
      <c r="A50" s="235"/>
      <c r="B50" s="236"/>
      <c r="C50" s="236"/>
      <c r="D50" s="236"/>
      <c r="F50" s="236"/>
      <c r="G50" s="236"/>
      <c r="H50" s="236"/>
      <c r="I50" s="236"/>
      <c r="J50" s="236"/>
      <c r="K50" s="236"/>
      <c r="L50" s="236"/>
      <c r="M50" s="236"/>
      <c r="N50" s="236"/>
      <c r="O50" s="287"/>
      <c r="P50" s="287"/>
      <c r="Q50" s="236"/>
      <c r="R50" s="236"/>
      <c r="S50" s="236"/>
      <c r="T50" s="236"/>
      <c r="U50" s="236"/>
    </row>
    <row r="51" spans="1:21">
      <c r="A51" s="235"/>
      <c r="B51" s="236"/>
      <c r="C51" s="236"/>
      <c r="D51" s="236"/>
      <c r="F51" s="236"/>
      <c r="G51" s="236"/>
      <c r="H51" s="236"/>
      <c r="I51" s="236"/>
      <c r="J51" s="236"/>
      <c r="K51" s="236"/>
      <c r="L51" s="236"/>
      <c r="M51" s="236"/>
      <c r="N51" s="236"/>
      <c r="O51" s="287"/>
      <c r="P51" s="287"/>
      <c r="Q51" s="236"/>
      <c r="R51" s="236"/>
      <c r="S51" s="236"/>
      <c r="T51" s="236"/>
      <c r="U51" s="236"/>
    </row>
    <row r="52" spans="1:21">
      <c r="A52" s="235"/>
      <c r="B52" s="236"/>
      <c r="C52" s="236"/>
      <c r="D52" s="236"/>
      <c r="F52" s="236"/>
      <c r="G52" s="236"/>
      <c r="H52" s="236"/>
      <c r="I52" s="236"/>
      <c r="J52" s="236"/>
      <c r="K52" s="236"/>
      <c r="L52" s="236"/>
      <c r="M52" s="236"/>
      <c r="N52" s="236"/>
      <c r="O52" s="287"/>
      <c r="P52" s="287"/>
      <c r="Q52" s="236"/>
      <c r="R52" s="236"/>
      <c r="S52" s="236"/>
      <c r="T52" s="236"/>
      <c r="U52" s="236"/>
    </row>
    <row r="53" spans="1:21">
      <c r="A53" s="235"/>
      <c r="B53" s="236"/>
      <c r="C53" s="236"/>
      <c r="D53" s="236"/>
      <c r="F53" s="236"/>
      <c r="G53" s="236"/>
      <c r="H53" s="236"/>
      <c r="I53" s="236"/>
      <c r="J53" s="236"/>
      <c r="K53" s="236"/>
      <c r="L53" s="236"/>
      <c r="M53" s="236"/>
      <c r="N53" s="236"/>
      <c r="O53" s="287"/>
      <c r="P53" s="287"/>
      <c r="Q53" s="236"/>
      <c r="R53" s="236"/>
      <c r="S53" s="236"/>
      <c r="T53" s="236"/>
      <c r="U53" s="236"/>
    </row>
    <row r="54" spans="1:21">
      <c r="A54" s="235"/>
      <c r="B54" s="236"/>
      <c r="C54" s="236"/>
      <c r="D54" s="236"/>
      <c r="F54" s="236"/>
      <c r="G54" s="236"/>
      <c r="H54" s="236"/>
      <c r="I54" s="236"/>
      <c r="J54" s="236"/>
      <c r="K54" s="236"/>
      <c r="L54" s="236"/>
      <c r="M54" s="236"/>
      <c r="N54" s="236"/>
      <c r="O54" s="287"/>
      <c r="P54" s="287"/>
      <c r="Q54" s="236"/>
      <c r="R54" s="236"/>
      <c r="S54" s="236"/>
      <c r="T54" s="236"/>
      <c r="U54" s="236"/>
    </row>
    <row r="55" spans="1:21">
      <c r="A55" s="235"/>
      <c r="B55" s="236"/>
      <c r="C55" s="236"/>
      <c r="D55" s="236"/>
      <c r="F55" s="236"/>
      <c r="G55" s="236"/>
      <c r="H55" s="236"/>
      <c r="I55" s="236"/>
      <c r="J55" s="236"/>
      <c r="K55" s="236"/>
      <c r="L55" s="236"/>
      <c r="M55" s="236"/>
      <c r="N55" s="236"/>
      <c r="O55" s="287"/>
      <c r="P55" s="287"/>
      <c r="Q55" s="236"/>
      <c r="R55" s="236"/>
      <c r="S55" s="236"/>
      <c r="T55" s="236"/>
      <c r="U55" s="236"/>
    </row>
    <row r="56" spans="1:21">
      <c r="A56" s="235"/>
      <c r="B56" s="236"/>
      <c r="C56" s="236"/>
      <c r="D56" s="236"/>
      <c r="F56" s="236"/>
      <c r="G56" s="236"/>
      <c r="H56" s="236"/>
      <c r="I56" s="236"/>
      <c r="J56" s="236"/>
      <c r="K56" s="236"/>
      <c r="L56" s="236"/>
      <c r="M56" s="236"/>
      <c r="N56" s="236"/>
      <c r="O56" s="287"/>
      <c r="P56" s="287"/>
      <c r="Q56" s="236"/>
      <c r="R56" s="236"/>
      <c r="S56" s="236"/>
      <c r="T56" s="236"/>
      <c r="U56" s="236"/>
    </row>
    <row r="57" spans="1:21">
      <c r="A57" s="235"/>
      <c r="B57" s="236"/>
      <c r="C57" s="236"/>
      <c r="D57" s="236"/>
      <c r="F57" s="236"/>
      <c r="G57" s="236"/>
      <c r="H57" s="236"/>
      <c r="I57" s="236"/>
      <c r="J57" s="236"/>
      <c r="K57" s="236"/>
      <c r="L57" s="236"/>
      <c r="M57" s="236"/>
      <c r="N57" s="236"/>
      <c r="O57" s="287"/>
      <c r="P57" s="287"/>
      <c r="Q57" s="236"/>
      <c r="R57" s="236"/>
      <c r="S57" s="236"/>
      <c r="T57" s="236"/>
      <c r="U57" s="236"/>
    </row>
    <row r="58" spans="1:21">
      <c r="A58" s="235"/>
      <c r="B58" s="236"/>
      <c r="C58" s="236"/>
      <c r="D58" s="236"/>
      <c r="F58" s="236"/>
      <c r="G58" s="236"/>
      <c r="H58" s="236"/>
      <c r="I58" s="236"/>
      <c r="J58" s="236"/>
      <c r="K58" s="236"/>
      <c r="L58" s="236"/>
      <c r="M58" s="236"/>
      <c r="N58" s="236"/>
      <c r="O58" s="287"/>
      <c r="P58" s="287"/>
      <c r="Q58" s="236"/>
      <c r="R58" s="236"/>
      <c r="S58" s="236"/>
      <c r="T58" s="236"/>
      <c r="U58" s="236"/>
    </row>
    <row r="59" spans="1:21">
      <c r="A59" s="235"/>
      <c r="B59" s="236"/>
      <c r="C59" s="236"/>
      <c r="D59" s="236"/>
      <c r="F59" s="236"/>
      <c r="G59" s="236"/>
      <c r="H59" s="236"/>
      <c r="I59" s="236"/>
      <c r="J59" s="236"/>
      <c r="K59" s="236"/>
      <c r="L59" s="236"/>
      <c r="M59" s="236"/>
      <c r="N59" s="236"/>
      <c r="O59" s="287"/>
      <c r="P59" s="287"/>
      <c r="Q59" s="236"/>
      <c r="R59" s="236"/>
      <c r="S59" s="236"/>
      <c r="T59" s="236"/>
      <c r="U59" s="236"/>
    </row>
    <row r="60" spans="1:21">
      <c r="A60" s="235"/>
      <c r="B60" s="236"/>
      <c r="C60" s="236"/>
      <c r="D60" s="236"/>
      <c r="F60" s="236"/>
      <c r="G60" s="236"/>
      <c r="H60" s="236"/>
      <c r="I60" s="236"/>
      <c r="J60" s="236"/>
      <c r="K60" s="236"/>
      <c r="L60" s="236"/>
      <c r="M60" s="236"/>
      <c r="N60" s="236"/>
      <c r="O60" s="287"/>
      <c r="P60" s="287"/>
      <c r="Q60" s="236"/>
      <c r="R60" s="236"/>
      <c r="S60" s="236"/>
      <c r="T60" s="236"/>
      <c r="U60" s="236"/>
    </row>
    <row r="61" spans="1:21">
      <c r="A61" s="235"/>
      <c r="B61" s="236"/>
      <c r="C61" s="236"/>
      <c r="D61" s="236"/>
      <c r="F61" s="236"/>
      <c r="G61" s="236"/>
      <c r="H61" s="236"/>
      <c r="I61" s="236"/>
      <c r="J61" s="236"/>
      <c r="K61" s="236"/>
      <c r="L61" s="236"/>
      <c r="M61" s="236"/>
      <c r="N61" s="236"/>
      <c r="O61" s="287"/>
      <c r="P61" s="287"/>
      <c r="Q61" s="236"/>
      <c r="R61" s="236"/>
      <c r="S61" s="236"/>
      <c r="T61" s="236"/>
      <c r="U61" s="236"/>
    </row>
    <row r="62" spans="1:21">
      <c r="A62" s="235"/>
      <c r="B62" s="236"/>
      <c r="C62" s="236"/>
      <c r="D62" s="236"/>
      <c r="F62" s="236"/>
      <c r="G62" s="236"/>
      <c r="H62" s="236"/>
      <c r="I62" s="236"/>
      <c r="J62" s="236"/>
      <c r="K62" s="236"/>
      <c r="L62" s="236"/>
      <c r="M62" s="236"/>
      <c r="N62" s="236"/>
      <c r="O62" s="287"/>
      <c r="P62" s="287"/>
      <c r="Q62" s="236"/>
      <c r="R62" s="236"/>
      <c r="S62" s="236"/>
      <c r="T62" s="236"/>
      <c r="U62" s="236"/>
    </row>
    <row r="63" spans="1:21">
      <c r="A63" s="235"/>
      <c r="B63" s="236"/>
      <c r="C63" s="236"/>
      <c r="D63" s="236"/>
      <c r="F63" s="236"/>
      <c r="G63" s="236"/>
      <c r="H63" s="236"/>
      <c r="I63" s="236"/>
      <c r="J63" s="236"/>
      <c r="K63" s="236"/>
      <c r="L63" s="236"/>
      <c r="M63" s="236"/>
      <c r="N63" s="236"/>
      <c r="O63" s="287"/>
      <c r="P63" s="287"/>
      <c r="Q63" s="236"/>
      <c r="R63" s="236"/>
      <c r="S63" s="236"/>
      <c r="T63" s="236"/>
      <c r="U63" s="236"/>
    </row>
    <row r="64" spans="1:21">
      <c r="A64" s="235"/>
      <c r="B64" s="236"/>
      <c r="C64" s="236"/>
      <c r="D64" s="236"/>
      <c r="F64" s="236"/>
      <c r="G64" s="236"/>
      <c r="H64" s="236"/>
      <c r="I64" s="236"/>
      <c r="J64" s="236"/>
      <c r="K64" s="236"/>
      <c r="L64" s="236"/>
      <c r="M64" s="236"/>
      <c r="N64" s="236"/>
      <c r="O64" s="287"/>
      <c r="P64" s="287"/>
      <c r="Q64" s="236"/>
      <c r="R64" s="236"/>
      <c r="S64" s="236"/>
      <c r="T64" s="236"/>
      <c r="U64" s="236"/>
    </row>
    <row r="65" spans="1:21">
      <c r="A65" s="235"/>
      <c r="B65" s="236"/>
      <c r="C65" s="236"/>
      <c r="D65" s="236"/>
      <c r="F65" s="236"/>
      <c r="G65" s="236"/>
      <c r="H65" s="236"/>
      <c r="I65" s="236"/>
      <c r="J65" s="236"/>
      <c r="K65" s="236"/>
      <c r="L65" s="236"/>
      <c r="M65" s="236"/>
      <c r="N65" s="236"/>
      <c r="O65" s="287"/>
      <c r="P65" s="287"/>
      <c r="Q65" s="236"/>
      <c r="R65" s="236"/>
      <c r="S65" s="236"/>
      <c r="T65" s="236"/>
      <c r="U65" s="236"/>
    </row>
    <row r="66" spans="1:21">
      <c r="A66" s="235"/>
      <c r="B66" s="236"/>
      <c r="C66" s="236"/>
      <c r="D66" s="236"/>
      <c r="F66" s="236"/>
      <c r="G66" s="236"/>
      <c r="H66" s="236"/>
      <c r="I66" s="236"/>
      <c r="J66" s="236"/>
      <c r="K66" s="236"/>
      <c r="L66" s="236"/>
      <c r="M66" s="236"/>
      <c r="N66" s="236"/>
      <c r="O66" s="287"/>
      <c r="P66" s="287"/>
      <c r="Q66" s="236"/>
      <c r="R66" s="236"/>
      <c r="S66" s="236"/>
      <c r="T66" s="236"/>
      <c r="U66" s="236"/>
    </row>
    <row r="67" spans="1:21">
      <c r="A67" s="235"/>
      <c r="B67" s="236"/>
      <c r="C67" s="236"/>
      <c r="D67" s="236"/>
      <c r="F67" s="236"/>
      <c r="G67" s="236"/>
      <c r="H67" s="236"/>
      <c r="I67" s="236"/>
      <c r="J67" s="236"/>
      <c r="K67" s="236"/>
      <c r="L67" s="236"/>
      <c r="M67" s="236"/>
      <c r="N67" s="236"/>
      <c r="O67" s="287"/>
      <c r="P67" s="287"/>
      <c r="Q67" s="236"/>
      <c r="R67" s="236"/>
      <c r="S67" s="236"/>
      <c r="T67" s="236"/>
      <c r="U67" s="236"/>
    </row>
    <row r="68" spans="1:21">
      <c r="A68" s="235"/>
      <c r="B68" s="236"/>
      <c r="C68" s="236"/>
      <c r="D68" s="236"/>
      <c r="F68" s="236"/>
      <c r="G68" s="236"/>
      <c r="H68" s="236"/>
      <c r="I68" s="236"/>
      <c r="J68" s="236"/>
      <c r="K68" s="236"/>
      <c r="L68" s="236"/>
      <c r="M68" s="236"/>
      <c r="N68" s="236"/>
      <c r="O68" s="287"/>
      <c r="P68" s="287"/>
      <c r="Q68" s="236"/>
      <c r="R68" s="236"/>
      <c r="S68" s="236"/>
      <c r="T68" s="236"/>
      <c r="U68" s="236"/>
    </row>
    <row r="69" spans="1:21">
      <c r="A69" s="235"/>
      <c r="B69" s="236"/>
      <c r="C69" s="236"/>
      <c r="D69" s="236"/>
      <c r="F69" s="236"/>
      <c r="G69" s="236"/>
      <c r="H69" s="236"/>
      <c r="I69" s="236"/>
      <c r="J69" s="236"/>
      <c r="K69" s="236"/>
      <c r="L69" s="236"/>
      <c r="M69" s="236"/>
      <c r="N69" s="236"/>
      <c r="O69" s="287"/>
      <c r="P69" s="287"/>
      <c r="Q69" s="236"/>
      <c r="R69" s="236"/>
      <c r="S69" s="236"/>
      <c r="T69" s="236"/>
      <c r="U69" s="236"/>
    </row>
    <row r="70" spans="1:21">
      <c r="A70" s="235"/>
      <c r="B70" s="236"/>
      <c r="C70" s="236"/>
      <c r="D70" s="236"/>
      <c r="F70" s="236"/>
      <c r="G70" s="236"/>
      <c r="H70" s="236"/>
      <c r="I70" s="236"/>
      <c r="J70" s="236"/>
      <c r="K70" s="236"/>
      <c r="L70" s="236"/>
      <c r="M70" s="236"/>
      <c r="N70" s="236"/>
      <c r="O70" s="287"/>
      <c r="P70" s="287"/>
      <c r="Q70" s="236"/>
      <c r="R70" s="236"/>
      <c r="S70" s="236"/>
      <c r="T70" s="236"/>
      <c r="U70" s="236"/>
    </row>
    <row r="71" spans="1:21">
      <c r="A71" s="235"/>
      <c r="B71" s="236"/>
      <c r="C71" s="236"/>
      <c r="D71" s="236"/>
      <c r="F71" s="236"/>
      <c r="G71" s="236"/>
      <c r="H71" s="236"/>
      <c r="I71" s="236"/>
      <c r="J71" s="236"/>
      <c r="K71" s="236"/>
      <c r="L71" s="236"/>
      <c r="M71" s="236"/>
      <c r="N71" s="236"/>
      <c r="O71" s="287"/>
      <c r="P71" s="287"/>
      <c r="Q71" s="236"/>
      <c r="R71" s="236"/>
      <c r="S71" s="236"/>
      <c r="T71" s="236"/>
      <c r="U71" s="236"/>
    </row>
    <row r="72" spans="1:21">
      <c r="A72" s="235"/>
      <c r="B72" s="236"/>
      <c r="C72" s="236"/>
      <c r="D72" s="236"/>
      <c r="F72" s="236"/>
      <c r="G72" s="236"/>
      <c r="H72" s="236"/>
      <c r="I72" s="236"/>
      <c r="J72" s="236"/>
      <c r="K72" s="236"/>
      <c r="L72" s="236"/>
      <c r="M72" s="236"/>
      <c r="N72" s="236"/>
      <c r="O72" s="287"/>
      <c r="P72" s="287"/>
      <c r="Q72" s="236"/>
      <c r="R72" s="236"/>
      <c r="S72" s="236"/>
      <c r="T72" s="236"/>
      <c r="U72" s="236"/>
    </row>
    <row r="73" spans="1:21">
      <c r="A73" s="235"/>
      <c r="B73" s="236"/>
      <c r="C73" s="236"/>
      <c r="D73" s="236"/>
      <c r="F73" s="236"/>
      <c r="G73" s="236"/>
      <c r="H73" s="236"/>
      <c r="I73" s="236"/>
      <c r="J73" s="236"/>
      <c r="K73" s="236"/>
      <c r="L73" s="236"/>
      <c r="M73" s="236"/>
      <c r="N73" s="236"/>
      <c r="O73" s="287"/>
      <c r="P73" s="287"/>
      <c r="Q73" s="236"/>
      <c r="R73" s="236"/>
      <c r="S73" s="236"/>
      <c r="T73" s="236"/>
      <c r="U73" s="236"/>
    </row>
    <row r="74" spans="1:21">
      <c r="A74" s="235"/>
      <c r="B74" s="236"/>
      <c r="C74" s="236"/>
      <c r="D74" s="236"/>
      <c r="F74" s="236"/>
      <c r="G74" s="236"/>
      <c r="H74" s="236"/>
      <c r="I74" s="236"/>
      <c r="J74" s="236"/>
      <c r="K74" s="236"/>
      <c r="L74" s="236"/>
      <c r="M74" s="236"/>
      <c r="N74" s="236"/>
      <c r="O74" s="287"/>
      <c r="P74" s="287"/>
      <c r="Q74" s="236"/>
      <c r="R74" s="236"/>
      <c r="S74" s="236"/>
      <c r="T74" s="236"/>
      <c r="U74" s="236"/>
    </row>
    <row r="75" spans="1:21">
      <c r="A75" s="235"/>
      <c r="B75" s="236"/>
      <c r="C75" s="236"/>
      <c r="D75" s="236"/>
      <c r="F75" s="236"/>
      <c r="G75" s="236"/>
      <c r="H75" s="236"/>
      <c r="I75" s="236"/>
      <c r="J75" s="236"/>
      <c r="K75" s="236"/>
      <c r="L75" s="236"/>
      <c r="M75" s="236"/>
      <c r="N75" s="236"/>
      <c r="O75" s="287"/>
      <c r="P75" s="287"/>
      <c r="Q75" s="236"/>
      <c r="R75" s="236"/>
      <c r="S75" s="236"/>
      <c r="T75" s="236"/>
      <c r="U75" s="236"/>
    </row>
    <row r="76" spans="1:21">
      <c r="A76" s="235"/>
      <c r="B76" s="236"/>
      <c r="C76" s="236"/>
      <c r="D76" s="236"/>
      <c r="F76" s="236"/>
      <c r="G76" s="236"/>
      <c r="H76" s="236"/>
      <c r="I76" s="236"/>
      <c r="J76" s="236"/>
      <c r="K76" s="236"/>
      <c r="L76" s="236"/>
      <c r="M76" s="236"/>
      <c r="N76" s="236"/>
      <c r="O76" s="287"/>
      <c r="P76" s="287"/>
      <c r="Q76" s="236"/>
      <c r="R76" s="236"/>
      <c r="S76" s="236"/>
      <c r="T76" s="236"/>
      <c r="U76" s="236"/>
    </row>
    <row r="77" spans="1:21">
      <c r="A77" s="235"/>
      <c r="B77" s="236"/>
      <c r="C77" s="236"/>
      <c r="D77" s="236"/>
      <c r="Q77" s="236"/>
      <c r="R77" s="236"/>
      <c r="S77" s="236"/>
      <c r="T77" s="236"/>
      <c r="U77" s="236"/>
    </row>
    <row r="93" spans="1:1">
      <c r="A93" s="230"/>
    </row>
    <row r="94" spans="1:1">
      <c r="A94" s="230"/>
    </row>
    <row r="95" spans="1:1">
      <c r="A95" s="230"/>
    </row>
    <row r="96" spans="1:1">
      <c r="A96" s="230"/>
    </row>
    <row r="97" spans="1:1">
      <c r="A97" s="230"/>
    </row>
    <row r="98" spans="1:1">
      <c r="A98" s="230"/>
    </row>
    <row r="99" spans="1:1">
      <c r="A99" s="230"/>
    </row>
    <row r="100" spans="1:1">
      <c r="A100" s="230"/>
    </row>
    <row r="101" spans="1:1">
      <c r="A101" s="230"/>
    </row>
    <row r="102" spans="1:1">
      <c r="A102" s="230"/>
    </row>
    <row r="103" spans="1:1">
      <c r="A103" s="230"/>
    </row>
    <row r="104" spans="1:1">
      <c r="A104" s="230"/>
    </row>
    <row r="105" spans="1:1">
      <c r="A105" s="230"/>
    </row>
    <row r="106" spans="1:1">
      <c r="A106" s="230"/>
    </row>
    <row r="107" spans="1:1">
      <c r="A107" s="230"/>
    </row>
    <row r="108" spans="1:1">
      <c r="A108" s="230"/>
    </row>
    <row r="109" spans="1:1">
      <c r="A109" s="230"/>
    </row>
    <row r="110" spans="1:1">
      <c r="A110" s="230"/>
    </row>
    <row r="111" spans="1:1">
      <c r="A111" s="230"/>
    </row>
    <row r="112" spans="1:1">
      <c r="A112" s="230"/>
    </row>
    <row r="113" spans="1:1">
      <c r="A113" s="230"/>
    </row>
    <row r="114" spans="1:1">
      <c r="A114" s="230"/>
    </row>
    <row r="115" spans="1:1">
      <c r="A115" s="230"/>
    </row>
    <row r="116" spans="1:1">
      <c r="A116" s="230"/>
    </row>
    <row r="117" spans="1:1">
      <c r="A117" s="230"/>
    </row>
    <row r="118" spans="1:1">
      <c r="A118" s="230"/>
    </row>
    <row r="119" spans="1:1">
      <c r="A119" s="230"/>
    </row>
    <row r="120" spans="1:1">
      <c r="A120" s="230"/>
    </row>
    <row r="121" spans="1:1">
      <c r="A121" s="230"/>
    </row>
    <row r="122" spans="1:1">
      <c r="A122" s="230"/>
    </row>
    <row r="123" spans="1:1">
      <c r="A123" s="230"/>
    </row>
    <row r="124" spans="1:1">
      <c r="A124" s="230"/>
    </row>
    <row r="125" spans="1:1">
      <c r="A125" s="230"/>
    </row>
    <row r="126" spans="1:1">
      <c r="A126" s="230"/>
    </row>
    <row r="127" spans="1:1">
      <c r="A127" s="230"/>
    </row>
    <row r="128" spans="1:1">
      <c r="A128" s="230"/>
    </row>
    <row r="129" spans="1:1">
      <c r="A129" s="230"/>
    </row>
    <row r="130" spans="1:1">
      <c r="A130" s="230"/>
    </row>
    <row r="131" spans="1:1">
      <c r="A131" s="230"/>
    </row>
    <row r="132" spans="1:1">
      <c r="A132" s="230"/>
    </row>
    <row r="133" spans="1:1">
      <c r="A133" s="230"/>
    </row>
    <row r="134" spans="1:1">
      <c r="A134" s="230"/>
    </row>
    <row r="135" spans="1:1">
      <c r="A135" s="230"/>
    </row>
    <row r="136" spans="1:1">
      <c r="A136" s="230"/>
    </row>
    <row r="137" spans="1:1">
      <c r="A137" s="230"/>
    </row>
    <row r="138" spans="1:1">
      <c r="A138" s="230"/>
    </row>
    <row r="139" spans="1:1">
      <c r="A139" s="230"/>
    </row>
    <row r="140" spans="1:1">
      <c r="A140" s="230"/>
    </row>
    <row r="141" spans="1:1">
      <c r="A141" s="230"/>
    </row>
    <row r="142" spans="1:1">
      <c r="A142" s="230"/>
    </row>
    <row r="143" spans="1:1">
      <c r="A143" s="230"/>
    </row>
    <row r="144" spans="1:1">
      <c r="A144" s="230"/>
    </row>
    <row r="145" spans="1:1">
      <c r="A145" s="230"/>
    </row>
    <row r="146" spans="1:1">
      <c r="A146" s="230"/>
    </row>
    <row r="147" spans="1:1">
      <c r="A147" s="230"/>
    </row>
    <row r="148" spans="1:1">
      <c r="A148" s="230"/>
    </row>
    <row r="149" spans="1:1">
      <c r="A149" s="230"/>
    </row>
    <row r="150" spans="1:1">
      <c r="A150" s="230"/>
    </row>
    <row r="151" spans="1:1">
      <c r="A151" s="230"/>
    </row>
    <row r="152" spans="1:1">
      <c r="A152" s="230"/>
    </row>
    <row r="153" spans="1:1">
      <c r="A153" s="230"/>
    </row>
    <row r="154" spans="1:1">
      <c r="A154" s="230"/>
    </row>
    <row r="155" spans="1:1">
      <c r="A155" s="230"/>
    </row>
    <row r="156" spans="1:1">
      <c r="A156" s="230"/>
    </row>
    <row r="157" spans="1:1">
      <c r="A157" s="230"/>
    </row>
    <row r="158" spans="1:1">
      <c r="A158" s="230"/>
    </row>
    <row r="159" spans="1:1">
      <c r="A159" s="230"/>
    </row>
    <row r="160" spans="1:1">
      <c r="A160" s="230"/>
    </row>
    <row r="161" spans="1:1">
      <c r="A161" s="230"/>
    </row>
  </sheetData>
  <mergeCells count="49">
    <mergeCell ref="A4:A6"/>
    <mergeCell ref="A8:A46"/>
    <mergeCell ref="D4:D6"/>
    <mergeCell ref="F4:F6"/>
    <mergeCell ref="B4:B6"/>
    <mergeCell ref="I5:J5"/>
    <mergeCell ref="R42:R46"/>
    <mergeCell ref="B21:B30"/>
    <mergeCell ref="C4:C6"/>
    <mergeCell ref="B8:B20"/>
    <mergeCell ref="B31:B38"/>
    <mergeCell ref="B39:B41"/>
    <mergeCell ref="C8:C20"/>
    <mergeCell ref="E4:E6"/>
    <mergeCell ref="T45:T46"/>
    <mergeCell ref="U42:U46"/>
    <mergeCell ref="Q42:Q46"/>
    <mergeCell ref="K5:L5"/>
    <mergeCell ref="M5:N5"/>
    <mergeCell ref="U4:U6"/>
    <mergeCell ref="G4:N4"/>
    <mergeCell ref="S4:S6"/>
    <mergeCell ref="T4:T6"/>
    <mergeCell ref="O4:P5"/>
    <mergeCell ref="Q4:Q6"/>
    <mergeCell ref="R4:R6"/>
    <mergeCell ref="G5:H5"/>
    <mergeCell ref="S45:S46"/>
    <mergeCell ref="Q22:Q23"/>
    <mergeCell ref="R22:R23"/>
    <mergeCell ref="S22:S23"/>
    <mergeCell ref="C40:C41"/>
    <mergeCell ref="D27:D30"/>
    <mergeCell ref="D44:D46"/>
    <mergeCell ref="C42:C46"/>
    <mergeCell ref="B42:B46"/>
    <mergeCell ref="U10:U12"/>
    <mergeCell ref="D22:D23"/>
    <mergeCell ref="T22:T23"/>
    <mergeCell ref="D8:D12"/>
    <mergeCell ref="D24:D25"/>
    <mergeCell ref="Q24:Q30"/>
    <mergeCell ref="R24:R30"/>
    <mergeCell ref="S24:S30"/>
    <mergeCell ref="D15:D20"/>
    <mergeCell ref="D42:D43"/>
    <mergeCell ref="T24:T30"/>
    <mergeCell ref="C22:C30"/>
    <mergeCell ref="U24:U3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27.xml><?xml version="1.0" encoding="utf-8"?>
<worksheet xmlns="http://schemas.openxmlformats.org/spreadsheetml/2006/main" xmlns:r="http://schemas.openxmlformats.org/officeDocument/2006/relationships">
  <dimension ref="A1:AA193"/>
  <sheetViews>
    <sheetView showGridLines="0" topLeftCell="J1" workbookViewId="0">
      <pane ySplit="7" topLeftCell="A8" activePane="bottomLeft" state="frozen"/>
      <selection activeCell="A7" sqref="A7"/>
      <selection pane="bottomLeft" activeCell="U1" sqref="U1"/>
    </sheetView>
  </sheetViews>
  <sheetFormatPr baseColWidth="10" defaultColWidth="11.42578125" defaultRowHeight="12.75"/>
  <cols>
    <col min="1" max="1" width="25.5703125" style="498" customWidth="1"/>
    <col min="2" max="2" width="38.5703125" style="498" customWidth="1"/>
    <col min="3" max="4" width="27.42578125" style="498" customWidth="1"/>
    <col min="5" max="5" width="27.42578125" style="515" customWidth="1"/>
    <col min="6" max="6" width="27.42578125" style="498" customWidth="1"/>
    <col min="7" max="7" width="15.28515625" style="498" customWidth="1"/>
    <col min="8" max="8" width="16" style="498" customWidth="1"/>
    <col min="9" max="9" width="15.28515625" style="498" customWidth="1"/>
    <col min="10" max="10" width="18.5703125" style="498" customWidth="1"/>
    <col min="11" max="11" width="15.28515625" style="498" customWidth="1"/>
    <col min="12" max="12" width="15.85546875" style="498" customWidth="1"/>
    <col min="13" max="13" width="15.28515625" style="498" customWidth="1"/>
    <col min="14" max="14" width="15" style="498" customWidth="1"/>
    <col min="15" max="15" width="15.28515625" style="498" customWidth="1"/>
    <col min="16" max="16" width="17" style="498" bestFit="1" customWidth="1"/>
    <col min="17" max="17" width="14.28515625" style="498" hidden="1" customWidth="1"/>
    <col min="18" max="18" width="14.28515625" style="498" customWidth="1"/>
    <col min="19" max="20" width="14.28515625" style="238" customWidth="1"/>
    <col min="21" max="21" width="17" style="498" customWidth="1"/>
    <col min="22" max="16384" width="11.42578125" style="498"/>
  </cols>
  <sheetData>
    <row r="1" spans="1:27" ht="18.75" customHeight="1">
      <c r="E1" s="244"/>
      <c r="G1" s="499" t="s">
        <v>1556</v>
      </c>
      <c r="I1" s="499"/>
      <c r="J1" s="499"/>
      <c r="K1" s="499"/>
      <c r="L1" s="499"/>
      <c r="M1" s="499"/>
      <c r="N1" s="499"/>
      <c r="O1" s="499"/>
      <c r="P1" s="499"/>
      <c r="Q1" s="499"/>
      <c r="R1" s="499"/>
      <c r="S1" s="499"/>
      <c r="T1" s="499"/>
      <c r="U1" s="499"/>
      <c r="V1" s="499"/>
      <c r="W1" s="499"/>
      <c r="X1" s="499"/>
      <c r="Y1" s="499"/>
      <c r="Z1" s="499"/>
      <c r="AA1" s="499"/>
    </row>
    <row r="2" spans="1:27" ht="18.75">
      <c r="A2" s="500" t="s">
        <v>1557</v>
      </c>
      <c r="E2" s="244"/>
      <c r="G2" s="499"/>
      <c r="I2" s="499"/>
      <c r="J2" s="499"/>
      <c r="K2" s="499"/>
      <c r="L2" s="499"/>
      <c r="M2" s="499"/>
      <c r="N2" s="499"/>
      <c r="O2" s="499"/>
      <c r="P2" s="499"/>
      <c r="Q2" s="499"/>
      <c r="R2" s="499"/>
      <c r="S2" s="499"/>
      <c r="T2" s="499"/>
      <c r="U2" s="499"/>
      <c r="V2" s="499"/>
      <c r="W2" s="499"/>
      <c r="X2" s="499"/>
      <c r="Y2" s="499"/>
      <c r="Z2" s="499"/>
      <c r="AA2" s="499"/>
    </row>
    <row r="3" spans="1:27" ht="18.75">
      <c r="A3" s="501" t="s">
        <v>1558</v>
      </c>
      <c r="E3" s="244"/>
      <c r="G3" s="499"/>
      <c r="I3" s="499"/>
      <c r="J3" s="499"/>
      <c r="K3" s="499"/>
      <c r="L3" s="499"/>
      <c r="M3" s="499"/>
      <c r="N3" s="499"/>
      <c r="O3" s="499"/>
      <c r="P3" s="499"/>
      <c r="Q3" s="499"/>
      <c r="R3" s="499"/>
      <c r="S3" s="499"/>
      <c r="T3" s="499"/>
      <c r="U3" s="499"/>
      <c r="V3" s="499"/>
      <c r="W3" s="499"/>
      <c r="X3" s="499"/>
      <c r="Y3" s="499"/>
      <c r="Z3" s="499"/>
      <c r="AA3" s="499"/>
    </row>
    <row r="4" spans="1:27" ht="15">
      <c r="A4" s="502" t="s">
        <v>1559</v>
      </c>
      <c r="B4" s="500"/>
      <c r="C4" s="500"/>
      <c r="D4" s="500"/>
      <c r="E4" s="503"/>
      <c r="F4" s="500"/>
      <c r="G4" s="500"/>
      <c r="H4" s="500"/>
      <c r="I4" s="500"/>
      <c r="J4" s="500"/>
      <c r="K4" s="500"/>
      <c r="L4" s="500"/>
      <c r="M4" s="500"/>
      <c r="N4" s="500"/>
      <c r="O4" s="500"/>
      <c r="P4" s="500"/>
      <c r="Q4" s="500"/>
      <c r="R4" s="500"/>
      <c r="S4" s="500"/>
      <c r="T4" s="500"/>
      <c r="U4" s="500"/>
    </row>
    <row r="5" spans="1:27" s="66" customFormat="1" ht="23.25" customHeight="1">
      <c r="A5" s="626" t="s">
        <v>96</v>
      </c>
      <c r="B5" s="625" t="s">
        <v>109</v>
      </c>
      <c r="C5" s="628" t="s">
        <v>86</v>
      </c>
      <c r="D5" s="628" t="s">
        <v>87</v>
      </c>
      <c r="E5" s="628" t="s">
        <v>383</v>
      </c>
      <c r="F5" s="628" t="s">
        <v>88</v>
      </c>
      <c r="G5" s="617" t="s">
        <v>98</v>
      </c>
      <c r="H5" s="620"/>
      <c r="I5" s="620"/>
      <c r="J5" s="620"/>
      <c r="K5" s="620"/>
      <c r="L5" s="620"/>
      <c r="M5" s="620"/>
      <c r="N5" s="618"/>
      <c r="O5" s="621" t="s">
        <v>99</v>
      </c>
      <c r="P5" s="622"/>
      <c r="Q5" s="625" t="s">
        <v>100</v>
      </c>
      <c r="R5" s="625" t="s">
        <v>101</v>
      </c>
      <c r="S5" s="625" t="s">
        <v>108</v>
      </c>
      <c r="T5" s="625" t="s">
        <v>107</v>
      </c>
      <c r="U5" s="614" t="s">
        <v>89</v>
      </c>
    </row>
    <row r="6" spans="1:27" s="66" customFormat="1" ht="15" customHeight="1">
      <c r="A6" s="626"/>
      <c r="B6" s="626"/>
      <c r="C6" s="629"/>
      <c r="D6" s="629"/>
      <c r="E6" s="629"/>
      <c r="F6" s="629"/>
      <c r="G6" s="617" t="s">
        <v>102</v>
      </c>
      <c r="H6" s="618"/>
      <c r="I6" s="617" t="s">
        <v>103</v>
      </c>
      <c r="J6" s="618"/>
      <c r="K6" s="617" t="s">
        <v>104</v>
      </c>
      <c r="L6" s="618"/>
      <c r="M6" s="617" t="s">
        <v>105</v>
      </c>
      <c r="N6" s="618"/>
      <c r="O6" s="623"/>
      <c r="P6" s="624"/>
      <c r="Q6" s="626"/>
      <c r="R6" s="626"/>
      <c r="S6" s="626"/>
      <c r="T6" s="626"/>
      <c r="U6" s="615"/>
    </row>
    <row r="7" spans="1:27" s="66" customFormat="1" ht="24" customHeight="1">
      <c r="A7" s="627"/>
      <c r="B7" s="627"/>
      <c r="C7" s="630"/>
      <c r="D7" s="630"/>
      <c r="E7" s="630"/>
      <c r="F7" s="630"/>
      <c r="G7" s="317" t="s">
        <v>106</v>
      </c>
      <c r="H7" s="317" t="s">
        <v>12</v>
      </c>
      <c r="I7" s="317" t="s">
        <v>106</v>
      </c>
      <c r="J7" s="317" t="s">
        <v>12</v>
      </c>
      <c r="K7" s="317" t="s">
        <v>106</v>
      </c>
      <c r="L7" s="317" t="s">
        <v>12</v>
      </c>
      <c r="M7" s="317" t="s">
        <v>106</v>
      </c>
      <c r="N7" s="317" t="s">
        <v>12</v>
      </c>
      <c r="O7" s="317" t="s">
        <v>106</v>
      </c>
      <c r="P7" s="317" t="s">
        <v>12</v>
      </c>
      <c r="Q7" s="627"/>
      <c r="R7" s="627"/>
      <c r="S7" s="627"/>
      <c r="T7" s="627"/>
      <c r="U7" s="616"/>
    </row>
    <row r="8" spans="1:27" ht="15.75" customHeight="1">
      <c r="A8" s="318"/>
      <c r="B8" s="319"/>
      <c r="C8" s="320"/>
      <c r="D8" s="320"/>
      <c r="E8" s="321"/>
      <c r="F8" s="320"/>
      <c r="G8" s="322"/>
      <c r="H8" s="322"/>
      <c r="I8" s="322"/>
      <c r="J8" s="322"/>
      <c r="K8" s="322"/>
      <c r="L8" s="322"/>
      <c r="M8" s="322"/>
      <c r="N8" s="322"/>
      <c r="O8" s="322"/>
      <c r="P8" s="322"/>
      <c r="Q8" s="323"/>
      <c r="R8" s="323"/>
      <c r="S8" s="323"/>
      <c r="T8" s="323"/>
      <c r="U8" s="324"/>
    </row>
    <row r="9" spans="1:27" ht="15.75">
      <c r="A9" s="703" t="s">
        <v>1560</v>
      </c>
      <c r="B9" s="619" t="s">
        <v>1561</v>
      </c>
      <c r="C9" s="256"/>
      <c r="D9" s="227"/>
      <c r="E9" s="256"/>
      <c r="F9" s="256"/>
      <c r="G9" s="228"/>
      <c r="H9" s="504"/>
      <c r="I9" s="505"/>
      <c r="J9" s="504"/>
      <c r="K9" s="505"/>
      <c r="L9" s="504"/>
      <c r="M9" s="505"/>
      <c r="N9" s="504"/>
      <c r="O9" s="506">
        <f t="shared" ref="O9:P40" si="0">G9+I9+K9+M9</f>
        <v>0</v>
      </c>
      <c r="P9" s="507">
        <f t="shared" si="0"/>
        <v>0</v>
      </c>
      <c r="Q9" s="504"/>
      <c r="R9" s="504"/>
      <c r="S9" s="227"/>
      <c r="T9" s="227"/>
      <c r="U9" s="227"/>
    </row>
    <row r="10" spans="1:27" ht="15.75">
      <c r="A10" s="704"/>
      <c r="B10" s="619"/>
      <c r="C10" s="256"/>
      <c r="D10" s="227"/>
      <c r="E10" s="256"/>
      <c r="F10" s="256"/>
      <c r="G10" s="228"/>
      <c r="H10" s="504"/>
      <c r="I10" s="505"/>
      <c r="J10" s="504"/>
      <c r="K10" s="505"/>
      <c r="L10" s="504"/>
      <c r="M10" s="505"/>
      <c r="N10" s="504"/>
      <c r="O10" s="506">
        <f t="shared" si="0"/>
        <v>0</v>
      </c>
      <c r="P10" s="507">
        <f t="shared" si="0"/>
        <v>0</v>
      </c>
      <c r="Q10" s="504"/>
      <c r="R10" s="504"/>
      <c r="S10" s="227"/>
      <c r="T10" s="227"/>
      <c r="U10" s="227"/>
    </row>
    <row r="11" spans="1:27" ht="15.75">
      <c r="A11" s="704"/>
      <c r="B11" s="619"/>
      <c r="C11" s="256"/>
      <c r="D11" s="227"/>
      <c r="E11" s="256"/>
      <c r="F11" s="256"/>
      <c r="G11" s="228"/>
      <c r="H11" s="504"/>
      <c r="I11" s="505"/>
      <c r="J11" s="504"/>
      <c r="K11" s="505"/>
      <c r="L11" s="504"/>
      <c r="M11" s="505"/>
      <c r="N11" s="504"/>
      <c r="O11" s="506">
        <f t="shared" si="0"/>
        <v>0</v>
      </c>
      <c r="P11" s="507">
        <f t="shared" si="0"/>
        <v>0</v>
      </c>
      <c r="Q11" s="504"/>
      <c r="R11" s="504"/>
      <c r="S11" s="227"/>
      <c r="T11" s="227"/>
      <c r="U11" s="227"/>
    </row>
    <row r="12" spans="1:27" ht="15.75">
      <c r="A12" s="704"/>
      <c r="B12" s="619"/>
      <c r="C12" s="256"/>
      <c r="D12" s="227"/>
      <c r="E12" s="256"/>
      <c r="F12" s="256"/>
      <c r="G12" s="228"/>
      <c r="H12" s="504"/>
      <c r="I12" s="505"/>
      <c r="J12" s="504"/>
      <c r="K12" s="505"/>
      <c r="L12" s="504"/>
      <c r="M12" s="505"/>
      <c r="N12" s="504"/>
      <c r="O12" s="506">
        <f t="shared" si="0"/>
        <v>0</v>
      </c>
      <c r="P12" s="507">
        <f t="shared" si="0"/>
        <v>0</v>
      </c>
      <c r="Q12" s="504"/>
      <c r="R12" s="504"/>
      <c r="S12" s="227"/>
      <c r="T12" s="227"/>
      <c r="U12" s="227"/>
    </row>
    <row r="13" spans="1:27" ht="15.75">
      <c r="A13" s="704"/>
      <c r="B13" s="619"/>
      <c r="C13" s="256"/>
      <c r="D13" s="227"/>
      <c r="E13" s="256"/>
      <c r="F13" s="256"/>
      <c r="G13" s="228"/>
      <c r="H13" s="504"/>
      <c r="I13" s="505"/>
      <c r="J13" s="504"/>
      <c r="K13" s="505"/>
      <c r="L13" s="504"/>
      <c r="M13" s="505"/>
      <c r="N13" s="504"/>
      <c r="O13" s="506">
        <f t="shared" si="0"/>
        <v>0</v>
      </c>
      <c r="P13" s="507">
        <f t="shared" si="0"/>
        <v>0</v>
      </c>
      <c r="Q13" s="504"/>
      <c r="R13" s="504"/>
      <c r="S13" s="227"/>
      <c r="T13" s="227"/>
      <c r="U13" s="227"/>
    </row>
    <row r="14" spans="1:27" ht="15.75">
      <c r="A14" s="704"/>
      <c r="B14" s="619"/>
      <c r="C14" s="256"/>
      <c r="D14" s="227"/>
      <c r="E14" s="256"/>
      <c r="F14" s="256"/>
      <c r="G14" s="228"/>
      <c r="H14" s="504"/>
      <c r="I14" s="505"/>
      <c r="J14" s="504"/>
      <c r="K14" s="505"/>
      <c r="L14" s="504"/>
      <c r="M14" s="505"/>
      <c r="N14" s="504"/>
      <c r="O14" s="506">
        <f t="shared" si="0"/>
        <v>0</v>
      </c>
      <c r="P14" s="507">
        <f t="shared" si="0"/>
        <v>0</v>
      </c>
      <c r="Q14" s="504"/>
      <c r="R14" s="504"/>
      <c r="S14" s="227"/>
      <c r="T14" s="227"/>
      <c r="U14" s="227"/>
    </row>
    <row r="15" spans="1:27" ht="15.75">
      <c r="A15" s="704"/>
      <c r="B15" s="619"/>
      <c r="C15" s="256"/>
      <c r="D15" s="227"/>
      <c r="E15" s="256"/>
      <c r="F15" s="256"/>
      <c r="G15" s="228"/>
      <c r="H15" s="504"/>
      <c r="I15" s="505"/>
      <c r="J15" s="504"/>
      <c r="K15" s="505"/>
      <c r="L15" s="504"/>
      <c r="M15" s="505"/>
      <c r="N15" s="504"/>
      <c r="O15" s="506">
        <f t="shared" si="0"/>
        <v>0</v>
      </c>
      <c r="P15" s="507">
        <f t="shared" si="0"/>
        <v>0</v>
      </c>
      <c r="Q15" s="504"/>
      <c r="R15" s="504"/>
      <c r="S15" s="227"/>
      <c r="T15" s="227"/>
      <c r="U15" s="227"/>
    </row>
    <row r="16" spans="1:27" ht="15.75">
      <c r="A16" s="705"/>
      <c r="B16" s="619"/>
      <c r="C16" s="256"/>
      <c r="D16" s="227"/>
      <c r="E16" s="256"/>
      <c r="F16" s="256"/>
      <c r="G16" s="228"/>
      <c r="H16" s="504"/>
      <c r="I16" s="505"/>
      <c r="J16" s="504"/>
      <c r="K16" s="505"/>
      <c r="L16" s="504"/>
      <c r="M16" s="505"/>
      <c r="N16" s="504"/>
      <c r="O16" s="506">
        <f t="shared" si="0"/>
        <v>0</v>
      </c>
      <c r="P16" s="507">
        <f t="shared" si="0"/>
        <v>0</v>
      </c>
      <c r="Q16" s="504"/>
      <c r="R16" s="504"/>
      <c r="S16" s="227"/>
      <c r="T16" s="227"/>
      <c r="U16" s="227"/>
    </row>
    <row r="17" spans="1:21" ht="15.75" customHeight="1">
      <c r="A17" s="613" t="s">
        <v>1562</v>
      </c>
      <c r="B17" s="613" t="s">
        <v>1563</v>
      </c>
      <c r="C17" s="256"/>
      <c r="D17" s="227"/>
      <c r="E17" s="256"/>
      <c r="F17" s="256"/>
      <c r="G17" s="227"/>
      <c r="H17" s="504"/>
      <c r="I17" s="504"/>
      <c r="J17" s="504"/>
      <c r="K17" s="504"/>
      <c r="L17" s="504"/>
      <c r="M17" s="504"/>
      <c r="N17" s="504"/>
      <c r="O17" s="506">
        <f t="shared" si="0"/>
        <v>0</v>
      </c>
      <c r="P17" s="507">
        <f t="shared" si="0"/>
        <v>0</v>
      </c>
      <c r="Q17" s="504"/>
      <c r="R17" s="504"/>
      <c r="S17" s="227"/>
      <c r="T17" s="227"/>
      <c r="U17" s="227"/>
    </row>
    <row r="18" spans="1:21" ht="15.75">
      <c r="A18" s="611"/>
      <c r="B18" s="611"/>
      <c r="C18" s="256"/>
      <c r="D18" s="227"/>
      <c r="E18" s="256"/>
      <c r="F18" s="256"/>
      <c r="G18" s="227"/>
      <c r="H18" s="504"/>
      <c r="I18" s="504"/>
      <c r="J18" s="504"/>
      <c r="K18" s="504"/>
      <c r="L18" s="504"/>
      <c r="M18" s="504"/>
      <c r="N18" s="504"/>
      <c r="O18" s="506">
        <f t="shared" si="0"/>
        <v>0</v>
      </c>
      <c r="P18" s="507">
        <f t="shared" si="0"/>
        <v>0</v>
      </c>
      <c r="Q18" s="504"/>
      <c r="R18" s="504"/>
      <c r="S18" s="227"/>
      <c r="T18" s="227"/>
      <c r="U18" s="227"/>
    </row>
    <row r="19" spans="1:21" ht="15.75">
      <c r="A19" s="611"/>
      <c r="B19" s="611"/>
      <c r="C19" s="256"/>
      <c r="D19" s="227"/>
      <c r="E19" s="256"/>
      <c r="F19" s="256"/>
      <c r="G19" s="227"/>
      <c r="H19" s="504"/>
      <c r="I19" s="504"/>
      <c r="J19" s="504"/>
      <c r="K19" s="504"/>
      <c r="L19" s="504"/>
      <c r="M19" s="504"/>
      <c r="N19" s="504"/>
      <c r="O19" s="506">
        <f t="shared" si="0"/>
        <v>0</v>
      </c>
      <c r="P19" s="507">
        <f t="shared" si="0"/>
        <v>0</v>
      </c>
      <c r="Q19" s="504"/>
      <c r="R19" s="504"/>
      <c r="S19" s="227"/>
      <c r="T19" s="227"/>
      <c r="U19" s="227"/>
    </row>
    <row r="20" spans="1:21" ht="15.75">
      <c r="A20" s="611"/>
      <c r="B20" s="611"/>
      <c r="C20" s="256"/>
      <c r="D20" s="227"/>
      <c r="E20" s="256"/>
      <c r="F20" s="256"/>
      <c r="G20" s="227"/>
      <c r="H20" s="504"/>
      <c r="I20" s="504"/>
      <c r="J20" s="504"/>
      <c r="K20" s="504"/>
      <c r="L20" s="504"/>
      <c r="M20" s="504"/>
      <c r="N20" s="504"/>
      <c r="O20" s="506">
        <f t="shared" si="0"/>
        <v>0</v>
      </c>
      <c r="P20" s="507">
        <f t="shared" si="0"/>
        <v>0</v>
      </c>
      <c r="Q20" s="504"/>
      <c r="R20" s="504"/>
      <c r="S20" s="227"/>
      <c r="T20" s="227"/>
      <c r="U20" s="227"/>
    </row>
    <row r="21" spans="1:21" ht="15.75">
      <c r="A21" s="611"/>
      <c r="B21" s="611"/>
      <c r="C21" s="256"/>
      <c r="D21" s="227"/>
      <c r="E21" s="256"/>
      <c r="F21" s="256"/>
      <c r="G21" s="227"/>
      <c r="H21" s="504"/>
      <c r="I21" s="504"/>
      <c r="J21" s="504"/>
      <c r="K21" s="504"/>
      <c r="L21" s="504"/>
      <c r="M21" s="504"/>
      <c r="N21" s="504"/>
      <c r="O21" s="506">
        <f t="shared" si="0"/>
        <v>0</v>
      </c>
      <c r="P21" s="507">
        <f t="shared" si="0"/>
        <v>0</v>
      </c>
      <c r="Q21" s="504"/>
      <c r="R21" s="504"/>
      <c r="S21" s="227"/>
      <c r="T21" s="227"/>
      <c r="U21" s="227"/>
    </row>
    <row r="22" spans="1:21" ht="15.75">
      <c r="A22" s="611"/>
      <c r="B22" s="612"/>
      <c r="C22" s="256"/>
      <c r="D22" s="227"/>
      <c r="E22" s="256"/>
      <c r="F22" s="256"/>
      <c r="G22" s="227"/>
      <c r="H22" s="504"/>
      <c r="I22" s="504"/>
      <c r="J22" s="504"/>
      <c r="K22" s="504"/>
      <c r="L22" s="504"/>
      <c r="M22" s="504"/>
      <c r="N22" s="504"/>
      <c r="O22" s="506">
        <f t="shared" si="0"/>
        <v>0</v>
      </c>
      <c r="P22" s="507">
        <f t="shared" si="0"/>
        <v>0</v>
      </c>
      <c r="Q22" s="504"/>
      <c r="R22" s="504"/>
      <c r="S22" s="227"/>
      <c r="T22" s="227"/>
      <c r="U22" s="227"/>
    </row>
    <row r="23" spans="1:21" ht="15.75" customHeight="1">
      <c r="A23" s="611"/>
      <c r="B23" s="613" t="s">
        <v>1564</v>
      </c>
      <c r="C23" s="256"/>
      <c r="D23" s="227"/>
      <c r="E23" s="256"/>
      <c r="F23" s="256"/>
      <c r="G23" s="228"/>
      <c r="H23" s="508"/>
      <c r="I23" s="505"/>
      <c r="J23" s="508"/>
      <c r="K23" s="505"/>
      <c r="L23" s="508"/>
      <c r="M23" s="505"/>
      <c r="N23" s="508"/>
      <c r="O23" s="506">
        <f t="shared" si="0"/>
        <v>0</v>
      </c>
      <c r="P23" s="509">
        <f t="shared" si="0"/>
        <v>0</v>
      </c>
      <c r="Q23" s="510"/>
      <c r="R23" s="510"/>
      <c r="S23" s="227"/>
      <c r="T23" s="227"/>
      <c r="U23" s="227"/>
    </row>
    <row r="24" spans="1:21" ht="15.75">
      <c r="A24" s="611"/>
      <c r="B24" s="611"/>
      <c r="C24" s="256"/>
      <c r="D24" s="227"/>
      <c r="E24" s="256"/>
      <c r="F24" s="256"/>
      <c r="G24" s="228"/>
      <c r="H24" s="508"/>
      <c r="I24" s="505"/>
      <c r="J24" s="508"/>
      <c r="K24" s="505"/>
      <c r="L24" s="508"/>
      <c r="M24" s="505"/>
      <c r="N24" s="508"/>
      <c r="O24" s="506">
        <f t="shared" si="0"/>
        <v>0</v>
      </c>
      <c r="P24" s="509">
        <f t="shared" si="0"/>
        <v>0</v>
      </c>
      <c r="Q24" s="510"/>
      <c r="R24" s="510"/>
      <c r="S24" s="227"/>
      <c r="T24" s="227"/>
      <c r="U24" s="227"/>
    </row>
    <row r="25" spans="1:21" ht="15.75">
      <c r="A25" s="611"/>
      <c r="B25" s="611"/>
      <c r="C25" s="256"/>
      <c r="D25" s="227"/>
      <c r="E25" s="256"/>
      <c r="F25" s="256"/>
      <c r="G25" s="228"/>
      <c r="H25" s="508"/>
      <c r="I25" s="505"/>
      <c r="J25" s="508"/>
      <c r="K25" s="505"/>
      <c r="L25" s="508"/>
      <c r="M25" s="505"/>
      <c r="N25" s="508"/>
      <c r="O25" s="506">
        <f t="shared" si="0"/>
        <v>0</v>
      </c>
      <c r="P25" s="509">
        <f t="shared" si="0"/>
        <v>0</v>
      </c>
      <c r="Q25" s="510"/>
      <c r="R25" s="510"/>
      <c r="S25" s="227"/>
      <c r="T25" s="227"/>
      <c r="U25" s="227"/>
    </row>
    <row r="26" spans="1:21" ht="15.75">
      <c r="A26" s="611"/>
      <c r="B26" s="611"/>
      <c r="C26" s="256"/>
      <c r="D26" s="227"/>
      <c r="E26" s="256"/>
      <c r="F26" s="256"/>
      <c r="G26" s="227"/>
      <c r="H26" s="508"/>
      <c r="I26" s="504"/>
      <c r="J26" s="504"/>
      <c r="K26" s="504"/>
      <c r="L26" s="504"/>
      <c r="M26" s="504"/>
      <c r="N26" s="504"/>
      <c r="O26" s="506">
        <f t="shared" si="0"/>
        <v>0</v>
      </c>
      <c r="P26" s="507">
        <f t="shared" si="0"/>
        <v>0</v>
      </c>
      <c r="Q26" s="227"/>
      <c r="R26" s="227"/>
      <c r="S26" s="227"/>
      <c r="T26" s="227"/>
      <c r="U26" s="227"/>
    </row>
    <row r="27" spans="1:21" ht="15.75">
      <c r="A27" s="611"/>
      <c r="B27" s="611"/>
      <c r="C27" s="256"/>
      <c r="D27" s="227"/>
      <c r="E27" s="256"/>
      <c r="F27" s="256"/>
      <c r="G27" s="227"/>
      <c r="H27" s="508"/>
      <c r="I27" s="504"/>
      <c r="J27" s="504"/>
      <c r="K27" s="504"/>
      <c r="L27" s="504"/>
      <c r="M27" s="504"/>
      <c r="N27" s="504"/>
      <c r="O27" s="506">
        <f t="shared" si="0"/>
        <v>0</v>
      </c>
      <c r="P27" s="507">
        <f t="shared" si="0"/>
        <v>0</v>
      </c>
      <c r="Q27" s="227"/>
      <c r="R27" s="227"/>
      <c r="S27" s="227"/>
      <c r="T27" s="227"/>
      <c r="U27" s="227"/>
    </row>
    <row r="28" spans="1:21" ht="15.75">
      <c r="A28" s="611"/>
      <c r="B28" s="611"/>
      <c r="C28" s="256"/>
      <c r="D28" s="227"/>
      <c r="E28" s="256"/>
      <c r="F28" s="256"/>
      <c r="G28" s="227"/>
      <c r="H28" s="508"/>
      <c r="I28" s="504"/>
      <c r="J28" s="504"/>
      <c r="K28" s="504"/>
      <c r="L28" s="504"/>
      <c r="M28" s="504"/>
      <c r="N28" s="504"/>
      <c r="O28" s="506">
        <f t="shared" si="0"/>
        <v>0</v>
      </c>
      <c r="P28" s="507">
        <f t="shared" si="0"/>
        <v>0</v>
      </c>
      <c r="Q28" s="227"/>
      <c r="R28" s="227"/>
      <c r="S28" s="227"/>
      <c r="T28" s="227"/>
      <c r="U28" s="227"/>
    </row>
    <row r="29" spans="1:21" ht="15.75">
      <c r="A29" s="611"/>
      <c r="B29" s="619" t="s">
        <v>1565</v>
      </c>
      <c r="C29" s="256"/>
      <c r="D29" s="227"/>
      <c r="E29" s="256"/>
      <c r="F29" s="256"/>
      <c r="G29" s="227"/>
      <c r="H29" s="508"/>
      <c r="I29" s="504"/>
      <c r="J29" s="504"/>
      <c r="K29" s="504"/>
      <c r="L29" s="504"/>
      <c r="M29" s="504"/>
      <c r="N29" s="504"/>
      <c r="O29" s="506">
        <f t="shared" si="0"/>
        <v>0</v>
      </c>
      <c r="P29" s="507">
        <f t="shared" si="0"/>
        <v>0</v>
      </c>
      <c r="Q29" s="227"/>
      <c r="R29" s="227"/>
      <c r="S29" s="227"/>
      <c r="T29" s="227"/>
      <c r="U29" s="227"/>
    </row>
    <row r="30" spans="1:21" ht="15.75">
      <c r="A30" s="611"/>
      <c r="B30" s="619"/>
      <c r="C30" s="256"/>
      <c r="D30" s="227"/>
      <c r="E30" s="256"/>
      <c r="F30" s="256"/>
      <c r="G30" s="227"/>
      <c r="H30" s="508"/>
      <c r="I30" s="504"/>
      <c r="J30" s="504"/>
      <c r="K30" s="504"/>
      <c r="L30" s="504"/>
      <c r="M30" s="504"/>
      <c r="N30" s="504"/>
      <c r="O30" s="506">
        <f t="shared" si="0"/>
        <v>0</v>
      </c>
      <c r="P30" s="507">
        <f t="shared" si="0"/>
        <v>0</v>
      </c>
      <c r="Q30" s="227"/>
      <c r="R30" s="227"/>
      <c r="S30" s="227"/>
      <c r="T30" s="227"/>
      <c r="U30" s="227"/>
    </row>
    <row r="31" spans="1:21" ht="15.75">
      <c r="A31" s="611"/>
      <c r="B31" s="619"/>
      <c r="C31" s="256"/>
      <c r="D31" s="227"/>
      <c r="E31" s="256"/>
      <c r="F31" s="256"/>
      <c r="G31" s="227"/>
      <c r="H31" s="508"/>
      <c r="I31" s="504"/>
      <c r="J31" s="504"/>
      <c r="K31" s="504"/>
      <c r="L31" s="504"/>
      <c r="M31" s="504"/>
      <c r="N31" s="504"/>
      <c r="O31" s="506">
        <f t="shared" si="0"/>
        <v>0</v>
      </c>
      <c r="P31" s="507">
        <f t="shared" si="0"/>
        <v>0</v>
      </c>
      <c r="Q31" s="227"/>
      <c r="R31" s="227"/>
      <c r="S31" s="227"/>
      <c r="T31" s="227"/>
      <c r="U31" s="227"/>
    </row>
    <row r="32" spans="1:21" ht="15.75">
      <c r="A32" s="611"/>
      <c r="B32" s="619"/>
      <c r="C32" s="256"/>
      <c r="D32" s="227"/>
      <c r="E32" s="256"/>
      <c r="F32" s="256"/>
      <c r="G32" s="227"/>
      <c r="H32" s="508"/>
      <c r="I32" s="504"/>
      <c r="J32" s="504"/>
      <c r="K32" s="504"/>
      <c r="L32" s="504"/>
      <c r="M32" s="504"/>
      <c r="N32" s="504"/>
      <c r="O32" s="506">
        <f t="shared" si="0"/>
        <v>0</v>
      </c>
      <c r="P32" s="507">
        <f t="shared" si="0"/>
        <v>0</v>
      </c>
      <c r="Q32" s="227"/>
      <c r="R32" s="227"/>
      <c r="S32" s="227"/>
      <c r="T32" s="227"/>
      <c r="U32" s="227"/>
    </row>
    <row r="33" spans="1:21" ht="15.75">
      <c r="A33" s="611"/>
      <c r="B33" s="619"/>
      <c r="C33" s="256"/>
      <c r="D33" s="227"/>
      <c r="E33" s="256"/>
      <c r="F33" s="256"/>
      <c r="G33" s="227"/>
      <c r="H33" s="508"/>
      <c r="I33" s="504"/>
      <c r="J33" s="504"/>
      <c r="K33" s="504"/>
      <c r="L33" s="504"/>
      <c r="M33" s="504"/>
      <c r="N33" s="504"/>
      <c r="O33" s="506">
        <f t="shared" si="0"/>
        <v>0</v>
      </c>
      <c r="P33" s="507">
        <f t="shared" si="0"/>
        <v>0</v>
      </c>
      <c r="Q33" s="227"/>
      <c r="R33" s="227"/>
      <c r="S33" s="227"/>
      <c r="T33" s="227"/>
      <c r="U33" s="227"/>
    </row>
    <row r="34" spans="1:21" ht="15.75">
      <c r="A34" s="611"/>
      <c r="B34" s="619" t="s">
        <v>1566</v>
      </c>
      <c r="C34" s="256"/>
      <c r="D34" s="227"/>
      <c r="E34" s="256"/>
      <c r="F34" s="256"/>
      <c r="G34" s="227"/>
      <c r="H34" s="508"/>
      <c r="I34" s="504"/>
      <c r="J34" s="504"/>
      <c r="K34" s="504"/>
      <c r="L34" s="504"/>
      <c r="M34" s="504"/>
      <c r="N34" s="504"/>
      <c r="O34" s="506">
        <f t="shared" si="0"/>
        <v>0</v>
      </c>
      <c r="P34" s="507">
        <f t="shared" si="0"/>
        <v>0</v>
      </c>
      <c r="Q34" s="227"/>
      <c r="R34" s="227"/>
      <c r="S34" s="227"/>
      <c r="T34" s="227"/>
      <c r="U34" s="227"/>
    </row>
    <row r="35" spans="1:21" ht="15.75">
      <c r="A35" s="611"/>
      <c r="B35" s="619"/>
      <c r="C35" s="256"/>
      <c r="D35" s="227"/>
      <c r="E35" s="256"/>
      <c r="F35" s="256"/>
      <c r="G35" s="227"/>
      <c r="H35" s="508"/>
      <c r="I35" s="504"/>
      <c r="J35" s="504"/>
      <c r="K35" s="504"/>
      <c r="L35" s="504"/>
      <c r="M35" s="504"/>
      <c r="N35" s="504"/>
      <c r="O35" s="506">
        <f t="shared" si="0"/>
        <v>0</v>
      </c>
      <c r="P35" s="507">
        <f t="shared" si="0"/>
        <v>0</v>
      </c>
      <c r="Q35" s="227"/>
      <c r="R35" s="227"/>
      <c r="S35" s="227"/>
      <c r="T35" s="227"/>
      <c r="U35" s="227"/>
    </row>
    <row r="36" spans="1:21" ht="15.75">
      <c r="A36" s="611"/>
      <c r="B36" s="619"/>
      <c r="C36" s="256"/>
      <c r="D36" s="227"/>
      <c r="E36" s="256"/>
      <c r="F36" s="256"/>
      <c r="G36" s="227"/>
      <c r="H36" s="508"/>
      <c r="I36" s="504"/>
      <c r="J36" s="504"/>
      <c r="K36" s="504"/>
      <c r="L36" s="504"/>
      <c r="M36" s="504"/>
      <c r="N36" s="504"/>
      <c r="O36" s="506">
        <f t="shared" si="0"/>
        <v>0</v>
      </c>
      <c r="P36" s="507">
        <f t="shared" si="0"/>
        <v>0</v>
      </c>
      <c r="Q36" s="227"/>
      <c r="R36" s="227"/>
      <c r="S36" s="227"/>
      <c r="T36" s="227"/>
      <c r="U36" s="227"/>
    </row>
    <row r="37" spans="1:21" ht="15.75">
      <c r="A37" s="611"/>
      <c r="B37" s="619"/>
      <c r="C37" s="256"/>
      <c r="D37" s="227"/>
      <c r="E37" s="256"/>
      <c r="F37" s="256"/>
      <c r="G37" s="227"/>
      <c r="H37" s="508"/>
      <c r="I37" s="504"/>
      <c r="J37" s="504"/>
      <c r="K37" s="504"/>
      <c r="L37" s="504"/>
      <c r="M37" s="504"/>
      <c r="N37" s="504"/>
      <c r="O37" s="506">
        <f t="shared" si="0"/>
        <v>0</v>
      </c>
      <c r="P37" s="507">
        <f t="shared" si="0"/>
        <v>0</v>
      </c>
      <c r="Q37" s="227"/>
      <c r="R37" s="227"/>
      <c r="S37" s="227"/>
      <c r="T37" s="227"/>
      <c r="U37" s="227"/>
    </row>
    <row r="38" spans="1:21" ht="15.75">
      <c r="A38" s="611"/>
      <c r="B38" s="619" t="s">
        <v>1567</v>
      </c>
      <c r="C38" s="256"/>
      <c r="D38" s="227"/>
      <c r="E38" s="256"/>
      <c r="F38" s="256"/>
      <c r="G38" s="227"/>
      <c r="H38" s="508"/>
      <c r="I38" s="504"/>
      <c r="J38" s="504"/>
      <c r="K38" s="504"/>
      <c r="L38" s="504"/>
      <c r="M38" s="504"/>
      <c r="N38" s="504"/>
      <c r="O38" s="506">
        <f t="shared" si="0"/>
        <v>0</v>
      </c>
      <c r="P38" s="507">
        <f t="shared" si="0"/>
        <v>0</v>
      </c>
      <c r="Q38" s="227"/>
      <c r="R38" s="227"/>
      <c r="S38" s="227"/>
      <c r="T38" s="227"/>
      <c r="U38" s="227"/>
    </row>
    <row r="39" spans="1:21" ht="15.75">
      <c r="A39" s="611"/>
      <c r="B39" s="619"/>
      <c r="C39" s="256"/>
      <c r="D39" s="227"/>
      <c r="E39" s="256"/>
      <c r="F39" s="256"/>
      <c r="G39" s="227"/>
      <c r="H39" s="508"/>
      <c r="I39" s="504"/>
      <c r="J39" s="504"/>
      <c r="K39" s="504"/>
      <c r="L39" s="504"/>
      <c r="M39" s="504"/>
      <c r="N39" s="504"/>
      <c r="O39" s="506">
        <f t="shared" si="0"/>
        <v>0</v>
      </c>
      <c r="P39" s="507">
        <f t="shared" si="0"/>
        <v>0</v>
      </c>
      <c r="Q39" s="227"/>
      <c r="R39" s="227"/>
      <c r="S39" s="227"/>
      <c r="T39" s="227"/>
      <c r="U39" s="227"/>
    </row>
    <row r="40" spans="1:21" ht="15.75">
      <c r="A40" s="611"/>
      <c r="B40" s="619"/>
      <c r="C40" s="256"/>
      <c r="D40" s="227"/>
      <c r="E40" s="256"/>
      <c r="F40" s="256"/>
      <c r="G40" s="227"/>
      <c r="H40" s="508"/>
      <c r="I40" s="504"/>
      <c r="J40" s="504"/>
      <c r="K40" s="504"/>
      <c r="L40" s="504"/>
      <c r="M40" s="504"/>
      <c r="N40" s="504"/>
      <c r="O40" s="506">
        <f t="shared" si="0"/>
        <v>0</v>
      </c>
      <c r="P40" s="507">
        <f t="shared" si="0"/>
        <v>0</v>
      </c>
      <c r="Q40" s="227"/>
      <c r="R40" s="227"/>
      <c r="S40" s="227"/>
      <c r="T40" s="227"/>
      <c r="U40" s="227"/>
    </row>
    <row r="41" spans="1:21" ht="15.75">
      <c r="A41" s="611"/>
      <c r="B41" s="619"/>
      <c r="C41" s="256"/>
      <c r="D41" s="227"/>
      <c r="E41" s="256"/>
      <c r="F41" s="256"/>
      <c r="G41" s="227"/>
      <c r="H41" s="508"/>
      <c r="I41" s="504"/>
      <c r="J41" s="504"/>
      <c r="K41" s="504"/>
      <c r="L41" s="504"/>
      <c r="M41" s="504"/>
      <c r="N41" s="504"/>
      <c r="O41" s="506">
        <f t="shared" ref="O41:P73" si="1">G41+I41+K41+M41</f>
        <v>0</v>
      </c>
      <c r="P41" s="507">
        <f t="shared" si="1"/>
        <v>0</v>
      </c>
      <c r="Q41" s="227"/>
      <c r="R41" s="227"/>
      <c r="S41" s="227"/>
      <c r="T41" s="227"/>
      <c r="U41" s="227"/>
    </row>
    <row r="42" spans="1:21" ht="15.75">
      <c r="A42" s="611"/>
      <c r="B42" s="619"/>
      <c r="C42" s="256"/>
      <c r="D42" s="227"/>
      <c r="E42" s="256"/>
      <c r="F42" s="256"/>
      <c r="G42" s="227"/>
      <c r="H42" s="508"/>
      <c r="I42" s="504"/>
      <c r="J42" s="504"/>
      <c r="K42" s="504"/>
      <c r="L42" s="504"/>
      <c r="M42" s="504"/>
      <c r="N42" s="504"/>
      <c r="O42" s="506">
        <f t="shared" si="1"/>
        <v>0</v>
      </c>
      <c r="P42" s="507">
        <f t="shared" si="1"/>
        <v>0</v>
      </c>
      <c r="Q42" s="227"/>
      <c r="R42" s="227"/>
      <c r="S42" s="227"/>
      <c r="T42" s="227"/>
      <c r="U42" s="227"/>
    </row>
    <row r="43" spans="1:21" ht="15.75">
      <c r="A43" s="613" t="s">
        <v>1560</v>
      </c>
      <c r="B43" s="619" t="s">
        <v>1568</v>
      </c>
      <c r="C43" s="256"/>
      <c r="D43" s="227"/>
      <c r="E43" s="256"/>
      <c r="F43" s="256"/>
      <c r="G43" s="228"/>
      <c r="H43" s="504"/>
      <c r="I43" s="505"/>
      <c r="J43" s="504"/>
      <c r="K43" s="505"/>
      <c r="L43" s="504"/>
      <c r="M43" s="505"/>
      <c r="N43" s="504"/>
      <c r="O43" s="506">
        <f t="shared" si="1"/>
        <v>0</v>
      </c>
      <c r="P43" s="507">
        <f t="shared" si="1"/>
        <v>0</v>
      </c>
      <c r="Q43" s="504"/>
      <c r="R43" s="504"/>
      <c r="S43" s="227"/>
      <c r="T43" s="227"/>
      <c r="U43" s="227"/>
    </row>
    <row r="44" spans="1:21" ht="15.75">
      <c r="A44" s="611"/>
      <c r="B44" s="619"/>
      <c r="C44" s="256"/>
      <c r="D44" s="227"/>
      <c r="E44" s="256"/>
      <c r="F44" s="256"/>
      <c r="G44" s="228"/>
      <c r="H44" s="504"/>
      <c r="I44" s="505"/>
      <c r="J44" s="504"/>
      <c r="K44" s="505"/>
      <c r="L44" s="504"/>
      <c r="M44" s="505"/>
      <c r="N44" s="504"/>
      <c r="O44" s="506">
        <f t="shared" si="1"/>
        <v>0</v>
      </c>
      <c r="P44" s="507">
        <f t="shared" si="1"/>
        <v>0</v>
      </c>
      <c r="Q44" s="504"/>
      <c r="R44" s="504"/>
      <c r="S44" s="227"/>
      <c r="T44" s="227"/>
      <c r="U44" s="227"/>
    </row>
    <row r="45" spans="1:21" ht="15.75">
      <c r="A45" s="611"/>
      <c r="B45" s="619"/>
      <c r="C45" s="256"/>
      <c r="D45" s="227"/>
      <c r="E45" s="256"/>
      <c r="F45" s="256"/>
      <c r="G45" s="228"/>
      <c r="H45" s="504"/>
      <c r="I45" s="505"/>
      <c r="J45" s="504"/>
      <c r="K45" s="505"/>
      <c r="L45" s="504"/>
      <c r="M45" s="505"/>
      <c r="N45" s="504"/>
      <c r="O45" s="506">
        <f t="shared" si="1"/>
        <v>0</v>
      </c>
      <c r="P45" s="507">
        <f t="shared" si="1"/>
        <v>0</v>
      </c>
      <c r="Q45" s="504"/>
      <c r="R45" s="504"/>
      <c r="S45" s="227"/>
      <c r="T45" s="227"/>
      <c r="U45" s="227"/>
    </row>
    <row r="46" spans="1:21" ht="15.75">
      <c r="A46" s="611"/>
      <c r="B46" s="619"/>
      <c r="C46" s="256"/>
      <c r="D46" s="227"/>
      <c r="E46" s="256"/>
      <c r="F46" s="256"/>
      <c r="G46" s="228"/>
      <c r="H46" s="504"/>
      <c r="I46" s="505"/>
      <c r="J46" s="504"/>
      <c r="K46" s="505"/>
      <c r="L46" s="504"/>
      <c r="M46" s="505"/>
      <c r="N46" s="504"/>
      <c r="O46" s="506">
        <f t="shared" si="1"/>
        <v>0</v>
      </c>
      <c r="P46" s="507">
        <f t="shared" si="1"/>
        <v>0</v>
      </c>
      <c r="Q46" s="504"/>
      <c r="R46" s="504"/>
      <c r="S46" s="227"/>
      <c r="T46" s="227"/>
      <c r="U46" s="227"/>
    </row>
    <row r="47" spans="1:21" ht="15.75">
      <c r="A47" s="611"/>
      <c r="B47" s="619"/>
      <c r="C47" s="256"/>
      <c r="D47" s="227"/>
      <c r="E47" s="256"/>
      <c r="F47" s="256"/>
      <c r="G47" s="228"/>
      <c r="H47" s="504"/>
      <c r="I47" s="505"/>
      <c r="J47" s="504"/>
      <c r="K47" s="505"/>
      <c r="L47" s="504"/>
      <c r="M47" s="505"/>
      <c r="N47" s="504"/>
      <c r="O47" s="506">
        <f t="shared" si="1"/>
        <v>0</v>
      </c>
      <c r="P47" s="507">
        <f t="shared" si="1"/>
        <v>0</v>
      </c>
      <c r="Q47" s="504"/>
      <c r="R47" s="504"/>
      <c r="S47" s="227"/>
      <c r="T47" s="227"/>
      <c r="U47" s="227"/>
    </row>
    <row r="48" spans="1:21" ht="15.75">
      <c r="A48" s="611"/>
      <c r="B48" s="619"/>
      <c r="C48" s="256"/>
      <c r="D48" s="227"/>
      <c r="E48" s="256"/>
      <c r="F48" s="256"/>
      <c r="G48" s="228"/>
      <c r="H48" s="504"/>
      <c r="I48" s="505"/>
      <c r="J48" s="504"/>
      <c r="K48" s="505"/>
      <c r="L48" s="504"/>
      <c r="M48" s="505"/>
      <c r="N48" s="504"/>
      <c r="O48" s="506">
        <f t="shared" si="1"/>
        <v>0</v>
      </c>
      <c r="P48" s="507">
        <f t="shared" si="1"/>
        <v>0</v>
      </c>
      <c r="Q48" s="504"/>
      <c r="R48" s="504"/>
      <c r="S48" s="227"/>
      <c r="T48" s="227"/>
      <c r="U48" s="227"/>
    </row>
    <row r="49" spans="1:21" ht="15.75" customHeight="1">
      <c r="A49" s="611"/>
      <c r="B49" s="619" t="s">
        <v>1569</v>
      </c>
      <c r="C49" s="256"/>
      <c r="D49" s="227"/>
      <c r="E49" s="256"/>
      <c r="F49" s="256"/>
      <c r="G49" s="228"/>
      <c r="H49" s="504"/>
      <c r="I49" s="505"/>
      <c r="J49" s="504"/>
      <c r="K49" s="505"/>
      <c r="L49" s="504"/>
      <c r="M49" s="505"/>
      <c r="N49" s="504"/>
      <c r="O49" s="506">
        <f t="shared" si="1"/>
        <v>0</v>
      </c>
      <c r="P49" s="507">
        <f t="shared" si="1"/>
        <v>0</v>
      </c>
      <c r="Q49" s="504"/>
      <c r="R49" s="504"/>
      <c r="S49" s="227"/>
      <c r="T49" s="227"/>
      <c r="U49" s="227"/>
    </row>
    <row r="50" spans="1:21" ht="15.75" customHeight="1">
      <c r="A50" s="611"/>
      <c r="B50" s="619"/>
      <c r="C50" s="256"/>
      <c r="D50" s="227"/>
      <c r="E50" s="256"/>
      <c r="F50" s="256"/>
      <c r="G50" s="228"/>
      <c r="H50" s="504"/>
      <c r="I50" s="505"/>
      <c r="J50" s="504"/>
      <c r="K50" s="505"/>
      <c r="L50" s="504"/>
      <c r="M50" s="505"/>
      <c r="N50" s="504"/>
      <c r="O50" s="506">
        <f t="shared" si="1"/>
        <v>0</v>
      </c>
      <c r="P50" s="507">
        <f t="shared" si="1"/>
        <v>0</v>
      </c>
      <c r="Q50" s="504"/>
      <c r="R50" s="504"/>
      <c r="S50" s="227"/>
      <c r="T50" s="227"/>
      <c r="U50" s="227"/>
    </row>
    <row r="51" spans="1:21" ht="15.75" customHeight="1">
      <c r="A51" s="611"/>
      <c r="B51" s="619"/>
      <c r="C51" s="256"/>
      <c r="D51" s="227"/>
      <c r="E51" s="256"/>
      <c r="F51" s="256"/>
      <c r="G51" s="228"/>
      <c r="H51" s="504"/>
      <c r="I51" s="505"/>
      <c r="J51" s="504"/>
      <c r="K51" s="505"/>
      <c r="L51" s="504"/>
      <c r="M51" s="505"/>
      <c r="N51" s="504"/>
      <c r="O51" s="506">
        <f t="shared" si="1"/>
        <v>0</v>
      </c>
      <c r="P51" s="507">
        <f t="shared" si="1"/>
        <v>0</v>
      </c>
      <c r="Q51" s="504"/>
      <c r="R51" s="504"/>
      <c r="S51" s="227"/>
      <c r="T51" s="227"/>
      <c r="U51" s="227"/>
    </row>
    <row r="52" spans="1:21" ht="15.75" customHeight="1">
      <c r="A52" s="611"/>
      <c r="B52" s="619" t="s">
        <v>1570</v>
      </c>
      <c r="C52" s="256"/>
      <c r="D52" s="227"/>
      <c r="E52" s="256"/>
      <c r="F52" s="256"/>
      <c r="G52" s="228"/>
      <c r="H52" s="504"/>
      <c r="I52" s="505"/>
      <c r="J52" s="504"/>
      <c r="K52" s="505"/>
      <c r="L52" s="504"/>
      <c r="M52" s="505"/>
      <c r="N52" s="504"/>
      <c r="O52" s="506">
        <f t="shared" si="1"/>
        <v>0</v>
      </c>
      <c r="P52" s="507">
        <f t="shared" si="1"/>
        <v>0</v>
      </c>
      <c r="Q52" s="504"/>
      <c r="R52" s="504"/>
      <c r="S52" s="227"/>
      <c r="T52" s="227"/>
      <c r="U52" s="227"/>
    </row>
    <row r="53" spans="1:21" ht="15.75" customHeight="1">
      <c r="A53" s="611"/>
      <c r="B53" s="619"/>
      <c r="C53" s="256"/>
      <c r="D53" s="227"/>
      <c r="E53" s="256"/>
      <c r="F53" s="256"/>
      <c r="G53" s="228"/>
      <c r="H53" s="504"/>
      <c r="I53" s="505"/>
      <c r="J53" s="504"/>
      <c r="K53" s="505"/>
      <c r="L53" s="504"/>
      <c r="M53" s="505"/>
      <c r="N53" s="504"/>
      <c r="O53" s="506">
        <f t="shared" si="1"/>
        <v>0</v>
      </c>
      <c r="P53" s="507">
        <f t="shared" si="1"/>
        <v>0</v>
      </c>
      <c r="Q53" s="504"/>
      <c r="R53" s="504"/>
      <c r="S53" s="227"/>
      <c r="T53" s="227"/>
      <c r="U53" s="227"/>
    </row>
    <row r="54" spans="1:21" ht="15.75" customHeight="1">
      <c r="A54" s="611"/>
      <c r="B54" s="619"/>
      <c r="C54" s="256"/>
      <c r="D54" s="227"/>
      <c r="E54" s="256"/>
      <c r="F54" s="256"/>
      <c r="G54" s="228"/>
      <c r="H54" s="504"/>
      <c r="I54" s="505"/>
      <c r="J54" s="504"/>
      <c r="K54" s="505"/>
      <c r="L54" s="504"/>
      <c r="M54" s="505"/>
      <c r="N54" s="504"/>
      <c r="O54" s="506">
        <f t="shared" si="1"/>
        <v>0</v>
      </c>
      <c r="P54" s="507">
        <f t="shared" si="1"/>
        <v>0</v>
      </c>
      <c r="Q54" s="504"/>
      <c r="R54" s="504"/>
      <c r="S54" s="227"/>
      <c r="T54" s="227"/>
      <c r="U54" s="227"/>
    </row>
    <row r="55" spans="1:21" ht="15.75" customHeight="1">
      <c r="A55" s="611"/>
      <c r="B55" s="619"/>
      <c r="C55" s="256"/>
      <c r="D55" s="227"/>
      <c r="E55" s="256"/>
      <c r="F55" s="256"/>
      <c r="G55" s="228"/>
      <c r="H55" s="504"/>
      <c r="I55" s="505"/>
      <c r="J55" s="504"/>
      <c r="K55" s="505"/>
      <c r="L55" s="504"/>
      <c r="M55" s="505"/>
      <c r="N55" s="504"/>
      <c r="O55" s="506">
        <f t="shared" si="1"/>
        <v>0</v>
      </c>
      <c r="P55" s="507">
        <f t="shared" si="1"/>
        <v>0</v>
      </c>
      <c r="Q55" s="504"/>
      <c r="R55" s="504"/>
      <c r="S55" s="227"/>
      <c r="T55" s="227"/>
      <c r="U55" s="227"/>
    </row>
    <row r="56" spans="1:21" ht="15.75" customHeight="1">
      <c r="A56" s="611"/>
      <c r="B56" s="619" t="s">
        <v>1571</v>
      </c>
      <c r="C56" s="256"/>
      <c r="D56" s="227"/>
      <c r="E56" s="256"/>
      <c r="F56" s="256"/>
      <c r="G56" s="228"/>
      <c r="H56" s="504"/>
      <c r="I56" s="505"/>
      <c r="J56" s="504"/>
      <c r="K56" s="505"/>
      <c r="L56" s="504"/>
      <c r="M56" s="505"/>
      <c r="N56" s="504"/>
      <c r="O56" s="506">
        <f t="shared" si="1"/>
        <v>0</v>
      </c>
      <c r="P56" s="507">
        <f t="shared" si="1"/>
        <v>0</v>
      </c>
      <c r="Q56" s="504"/>
      <c r="R56" s="504"/>
      <c r="S56" s="227"/>
      <c r="T56" s="227"/>
      <c r="U56" s="227"/>
    </row>
    <row r="57" spans="1:21" ht="15.75" customHeight="1">
      <c r="A57" s="611"/>
      <c r="B57" s="619"/>
      <c r="C57" s="256"/>
      <c r="D57" s="227"/>
      <c r="E57" s="256"/>
      <c r="F57" s="256"/>
      <c r="G57" s="228"/>
      <c r="H57" s="504"/>
      <c r="I57" s="505"/>
      <c r="J57" s="504"/>
      <c r="K57" s="505"/>
      <c r="L57" s="504"/>
      <c r="M57" s="505"/>
      <c r="N57" s="504"/>
      <c r="O57" s="506">
        <f t="shared" si="1"/>
        <v>0</v>
      </c>
      <c r="P57" s="507">
        <f t="shared" si="1"/>
        <v>0</v>
      </c>
      <c r="Q57" s="504"/>
      <c r="R57" s="504"/>
      <c r="S57" s="227"/>
      <c r="T57" s="227"/>
      <c r="U57" s="227"/>
    </row>
    <row r="58" spans="1:21" ht="15.75" customHeight="1">
      <c r="A58" s="611"/>
      <c r="B58" s="619"/>
      <c r="C58" s="256"/>
      <c r="D58" s="227"/>
      <c r="E58" s="256"/>
      <c r="F58" s="256"/>
      <c r="G58" s="228"/>
      <c r="H58" s="504"/>
      <c r="I58" s="505"/>
      <c r="J58" s="504"/>
      <c r="K58" s="505"/>
      <c r="L58" s="504"/>
      <c r="M58" s="505"/>
      <c r="N58" s="504"/>
      <c r="O58" s="506">
        <f t="shared" si="1"/>
        <v>0</v>
      </c>
      <c r="P58" s="507">
        <f t="shared" si="1"/>
        <v>0</v>
      </c>
      <c r="Q58" s="504"/>
      <c r="R58" s="504"/>
      <c r="S58" s="227"/>
      <c r="T58" s="227"/>
      <c r="U58" s="227"/>
    </row>
    <row r="59" spans="1:21" ht="15.75" customHeight="1">
      <c r="A59" s="611"/>
      <c r="B59" s="619"/>
      <c r="C59" s="256"/>
      <c r="D59" s="227"/>
      <c r="E59" s="256"/>
      <c r="F59" s="256"/>
      <c r="G59" s="228"/>
      <c r="H59" s="504"/>
      <c r="I59" s="505"/>
      <c r="J59" s="504"/>
      <c r="K59" s="505"/>
      <c r="L59" s="504"/>
      <c r="M59" s="505"/>
      <c r="N59" s="504"/>
      <c r="O59" s="506">
        <f t="shared" si="1"/>
        <v>0</v>
      </c>
      <c r="P59" s="507">
        <f t="shared" si="1"/>
        <v>0</v>
      </c>
      <c r="Q59" s="504"/>
      <c r="R59" s="504"/>
      <c r="S59" s="227"/>
      <c r="T59" s="227"/>
      <c r="U59" s="227"/>
    </row>
    <row r="60" spans="1:21" ht="15.75">
      <c r="A60" s="611"/>
      <c r="B60" s="619" t="s">
        <v>1572</v>
      </c>
      <c r="C60" s="256"/>
      <c r="D60" s="227"/>
      <c r="E60" s="256"/>
      <c r="F60" s="256"/>
      <c r="G60" s="228"/>
      <c r="H60" s="504"/>
      <c r="I60" s="505"/>
      <c r="J60" s="504"/>
      <c r="K60" s="505"/>
      <c r="L60" s="504"/>
      <c r="M60" s="505"/>
      <c r="N60" s="504"/>
      <c r="O60" s="506">
        <f t="shared" si="1"/>
        <v>0</v>
      </c>
      <c r="P60" s="507">
        <f t="shared" si="1"/>
        <v>0</v>
      </c>
      <c r="Q60" s="504"/>
      <c r="R60" s="504"/>
      <c r="S60" s="227"/>
      <c r="T60" s="227"/>
      <c r="U60" s="227"/>
    </row>
    <row r="61" spans="1:21" ht="15.75">
      <c r="A61" s="611"/>
      <c r="B61" s="619"/>
      <c r="C61" s="256"/>
      <c r="D61" s="227"/>
      <c r="E61" s="256"/>
      <c r="F61" s="256"/>
      <c r="G61" s="228"/>
      <c r="H61" s="504"/>
      <c r="I61" s="505"/>
      <c r="J61" s="504"/>
      <c r="K61" s="505"/>
      <c r="L61" s="504"/>
      <c r="M61" s="505"/>
      <c r="N61" s="504"/>
      <c r="O61" s="506">
        <f t="shared" si="1"/>
        <v>0</v>
      </c>
      <c r="P61" s="507">
        <f t="shared" si="1"/>
        <v>0</v>
      </c>
      <c r="Q61" s="504"/>
      <c r="R61" s="504"/>
      <c r="S61" s="227"/>
      <c r="T61" s="227"/>
      <c r="U61" s="227"/>
    </row>
    <row r="62" spans="1:21" ht="15.75">
      <c r="A62" s="611"/>
      <c r="B62" s="619"/>
      <c r="C62" s="256"/>
      <c r="D62" s="227"/>
      <c r="E62" s="256"/>
      <c r="F62" s="256"/>
      <c r="G62" s="228"/>
      <c r="H62" s="504"/>
      <c r="I62" s="505"/>
      <c r="J62" s="504"/>
      <c r="K62" s="505"/>
      <c r="L62" s="504"/>
      <c r="M62" s="505"/>
      <c r="N62" s="504"/>
      <c r="O62" s="506">
        <f t="shared" si="1"/>
        <v>0</v>
      </c>
      <c r="P62" s="507">
        <f t="shared" si="1"/>
        <v>0</v>
      </c>
      <c r="Q62" s="504"/>
      <c r="R62" s="504"/>
      <c r="S62" s="227"/>
      <c r="T62" s="227"/>
      <c r="U62" s="227"/>
    </row>
    <row r="63" spans="1:21" ht="15.75">
      <c r="A63" s="611"/>
      <c r="B63" s="619"/>
      <c r="C63" s="256"/>
      <c r="D63" s="227"/>
      <c r="E63" s="256"/>
      <c r="F63" s="256"/>
      <c r="G63" s="228"/>
      <c r="H63" s="504"/>
      <c r="I63" s="505"/>
      <c r="J63" s="504"/>
      <c r="K63" s="505"/>
      <c r="L63" s="504"/>
      <c r="M63" s="505"/>
      <c r="N63" s="504"/>
      <c r="O63" s="506">
        <f t="shared" si="1"/>
        <v>0</v>
      </c>
      <c r="P63" s="507">
        <f t="shared" si="1"/>
        <v>0</v>
      </c>
      <c r="Q63" s="504"/>
      <c r="R63" s="504"/>
      <c r="S63" s="227"/>
      <c r="T63" s="227"/>
      <c r="U63" s="227"/>
    </row>
    <row r="64" spans="1:21" ht="15.75" customHeight="1">
      <c r="A64" s="611"/>
      <c r="B64" s="699" t="s">
        <v>1573</v>
      </c>
      <c r="C64" s="256"/>
      <c r="D64" s="227"/>
      <c r="E64" s="256"/>
      <c r="F64" s="256"/>
      <c r="G64" s="228"/>
      <c r="H64" s="504"/>
      <c r="I64" s="505"/>
      <c r="J64" s="504"/>
      <c r="K64" s="505"/>
      <c r="L64" s="504"/>
      <c r="M64" s="505"/>
      <c r="N64" s="504"/>
      <c r="O64" s="506">
        <f t="shared" si="1"/>
        <v>0</v>
      </c>
      <c r="P64" s="507">
        <f t="shared" si="1"/>
        <v>0</v>
      </c>
      <c r="Q64" s="504"/>
      <c r="R64" s="504"/>
      <c r="S64" s="227"/>
      <c r="T64" s="227"/>
      <c r="U64" s="227"/>
    </row>
    <row r="65" spans="1:21" ht="15.75" customHeight="1">
      <c r="A65" s="611"/>
      <c r="B65" s="700"/>
      <c r="C65" s="256"/>
      <c r="D65" s="227"/>
      <c r="E65" s="256"/>
      <c r="F65" s="256"/>
      <c r="G65" s="228"/>
      <c r="H65" s="504"/>
      <c r="I65" s="505"/>
      <c r="J65" s="504"/>
      <c r="K65" s="505"/>
      <c r="L65" s="504"/>
      <c r="M65" s="505"/>
      <c r="N65" s="504"/>
      <c r="O65" s="506">
        <f t="shared" si="1"/>
        <v>0</v>
      </c>
      <c r="P65" s="507">
        <f t="shared" si="1"/>
        <v>0</v>
      </c>
      <c r="Q65" s="504"/>
      <c r="R65" s="504"/>
      <c r="S65" s="227"/>
      <c r="T65" s="227"/>
      <c r="U65" s="227"/>
    </row>
    <row r="66" spans="1:21" ht="15.75" customHeight="1">
      <c r="A66" s="611"/>
      <c r="B66" s="700"/>
      <c r="C66" s="256"/>
      <c r="D66" s="227"/>
      <c r="E66" s="256"/>
      <c r="F66" s="256"/>
      <c r="G66" s="228"/>
      <c r="H66" s="504"/>
      <c r="I66" s="505"/>
      <c r="J66" s="504"/>
      <c r="K66" s="505"/>
      <c r="L66" s="504"/>
      <c r="M66" s="505"/>
      <c r="N66" s="504"/>
      <c r="O66" s="506">
        <f t="shared" si="1"/>
        <v>0</v>
      </c>
      <c r="P66" s="507">
        <f t="shared" si="1"/>
        <v>0</v>
      </c>
      <c r="Q66" s="504"/>
      <c r="R66" s="504"/>
      <c r="S66" s="227"/>
      <c r="T66" s="227"/>
      <c r="U66" s="227"/>
    </row>
    <row r="67" spans="1:21" ht="18" customHeight="1">
      <c r="A67" s="611"/>
      <c r="B67" s="701"/>
      <c r="C67" s="256"/>
      <c r="D67" s="227"/>
      <c r="E67" s="256"/>
      <c r="F67" s="256"/>
      <c r="G67" s="228"/>
      <c r="H67" s="504"/>
      <c r="I67" s="505"/>
      <c r="J67" s="504"/>
      <c r="K67" s="505"/>
      <c r="L67" s="504"/>
      <c r="M67" s="505"/>
      <c r="N67" s="504"/>
      <c r="O67" s="506">
        <f t="shared" si="1"/>
        <v>0</v>
      </c>
      <c r="P67" s="507">
        <f t="shared" si="1"/>
        <v>0</v>
      </c>
      <c r="Q67" s="504"/>
      <c r="R67" s="504"/>
      <c r="S67" s="227"/>
      <c r="T67" s="227"/>
      <c r="U67" s="227"/>
    </row>
    <row r="68" spans="1:21" ht="15.75">
      <c r="A68" s="611"/>
      <c r="B68" s="702" t="s">
        <v>1574</v>
      </c>
      <c r="C68" s="256"/>
      <c r="D68" s="227"/>
      <c r="E68" s="256"/>
      <c r="F68" s="256"/>
      <c r="G68" s="228"/>
      <c r="H68" s="504"/>
      <c r="I68" s="505"/>
      <c r="J68" s="504"/>
      <c r="K68" s="505"/>
      <c r="L68" s="504"/>
      <c r="M68" s="505"/>
      <c r="N68" s="504"/>
      <c r="O68" s="506">
        <f t="shared" si="1"/>
        <v>0</v>
      </c>
      <c r="P68" s="507">
        <f t="shared" si="1"/>
        <v>0</v>
      </c>
      <c r="Q68" s="504"/>
      <c r="R68" s="504"/>
      <c r="S68" s="227"/>
      <c r="T68" s="227"/>
      <c r="U68" s="227"/>
    </row>
    <row r="69" spans="1:21" ht="15.75">
      <c r="A69" s="611"/>
      <c r="B69" s="702"/>
      <c r="C69" s="256"/>
      <c r="D69" s="227"/>
      <c r="E69" s="256"/>
      <c r="F69" s="256"/>
      <c r="G69" s="228"/>
      <c r="H69" s="504"/>
      <c r="I69" s="505"/>
      <c r="J69" s="504"/>
      <c r="K69" s="505"/>
      <c r="L69" s="504"/>
      <c r="M69" s="505"/>
      <c r="N69" s="504"/>
      <c r="O69" s="506">
        <f t="shared" si="1"/>
        <v>0</v>
      </c>
      <c r="P69" s="507">
        <f t="shared" si="1"/>
        <v>0</v>
      </c>
      <c r="Q69" s="504"/>
      <c r="R69" s="504"/>
      <c r="S69" s="227"/>
      <c r="T69" s="227"/>
      <c r="U69" s="227"/>
    </row>
    <row r="70" spans="1:21" ht="15.75">
      <c r="A70" s="611"/>
      <c r="B70" s="702"/>
      <c r="C70" s="256"/>
      <c r="D70" s="227"/>
      <c r="E70" s="256"/>
      <c r="F70" s="256"/>
      <c r="G70" s="228"/>
      <c r="H70" s="504"/>
      <c r="I70" s="505"/>
      <c r="J70" s="504"/>
      <c r="K70" s="505"/>
      <c r="L70" s="504"/>
      <c r="M70" s="505"/>
      <c r="N70" s="504"/>
      <c r="O70" s="506">
        <f t="shared" si="1"/>
        <v>0</v>
      </c>
      <c r="P70" s="507">
        <f t="shared" si="1"/>
        <v>0</v>
      </c>
      <c r="Q70" s="504"/>
      <c r="R70" s="504"/>
      <c r="S70" s="227"/>
      <c r="T70" s="227"/>
      <c r="U70" s="227"/>
    </row>
    <row r="71" spans="1:21" ht="15.75" customHeight="1">
      <c r="A71" s="611"/>
      <c r="B71" s="699" t="s">
        <v>1575</v>
      </c>
      <c r="C71" s="256"/>
      <c r="D71" s="227"/>
      <c r="E71" s="256"/>
      <c r="F71" s="256"/>
      <c r="G71" s="228"/>
      <c r="H71" s="504"/>
      <c r="I71" s="505"/>
      <c r="J71" s="504"/>
      <c r="K71" s="505"/>
      <c r="L71" s="504"/>
      <c r="M71" s="505"/>
      <c r="N71" s="504"/>
      <c r="O71" s="506">
        <f t="shared" si="1"/>
        <v>0</v>
      </c>
      <c r="P71" s="507">
        <f t="shared" si="1"/>
        <v>0</v>
      </c>
      <c r="Q71" s="504"/>
      <c r="R71" s="504"/>
      <c r="S71" s="227"/>
      <c r="T71" s="227"/>
      <c r="U71" s="227"/>
    </row>
    <row r="72" spans="1:21" ht="15.75" customHeight="1">
      <c r="A72" s="611"/>
      <c r="B72" s="700"/>
      <c r="C72" s="256"/>
      <c r="D72" s="227"/>
      <c r="E72" s="256"/>
      <c r="F72" s="256"/>
      <c r="G72" s="228"/>
      <c r="H72" s="504"/>
      <c r="I72" s="505"/>
      <c r="J72" s="504"/>
      <c r="K72" s="505"/>
      <c r="L72" s="504"/>
      <c r="M72" s="505"/>
      <c r="N72" s="504"/>
      <c r="O72" s="506">
        <f t="shared" si="1"/>
        <v>0</v>
      </c>
      <c r="P72" s="507">
        <f t="shared" si="1"/>
        <v>0</v>
      </c>
      <c r="Q72" s="504"/>
      <c r="R72" s="504"/>
      <c r="S72" s="227"/>
      <c r="T72" s="227"/>
      <c r="U72" s="227"/>
    </row>
    <row r="73" spans="1:21" ht="15.75">
      <c r="A73" s="611"/>
      <c r="B73" s="701"/>
      <c r="C73" s="256"/>
      <c r="D73" s="227"/>
      <c r="E73" s="256"/>
      <c r="F73" s="256"/>
      <c r="G73" s="228"/>
      <c r="H73" s="504"/>
      <c r="I73" s="505"/>
      <c r="J73" s="504"/>
      <c r="K73" s="505"/>
      <c r="L73" s="504"/>
      <c r="M73" s="505"/>
      <c r="N73" s="504"/>
      <c r="O73" s="506">
        <f t="shared" si="1"/>
        <v>0</v>
      </c>
      <c r="P73" s="507">
        <f t="shared" si="1"/>
        <v>0</v>
      </c>
      <c r="Q73" s="504"/>
      <c r="R73" s="504"/>
      <c r="S73" s="227"/>
      <c r="T73" s="227"/>
      <c r="U73" s="227"/>
    </row>
    <row r="74" spans="1:21" s="238" customFormat="1" ht="15.75">
      <c r="A74" s="245"/>
      <c r="B74" s="246"/>
      <c r="C74" s="245" t="s">
        <v>1576</v>
      </c>
      <c r="D74" s="246"/>
      <c r="E74" s="246"/>
      <c r="F74" s="247"/>
      <c r="G74" s="511">
        <f>SUM(G8:G73)</f>
        <v>0</v>
      </c>
      <c r="H74" s="511">
        <f t="shared" ref="H74:P74" si="2">SUM(H8:H73)</f>
        <v>0</v>
      </c>
      <c r="I74" s="511">
        <f t="shared" si="2"/>
        <v>0</v>
      </c>
      <c r="J74" s="511">
        <f t="shared" si="2"/>
        <v>0</v>
      </c>
      <c r="K74" s="511">
        <f t="shared" si="2"/>
        <v>0</v>
      </c>
      <c r="L74" s="511">
        <f t="shared" si="2"/>
        <v>0</v>
      </c>
      <c r="M74" s="511">
        <f t="shared" si="2"/>
        <v>0</v>
      </c>
      <c r="N74" s="511">
        <f t="shared" si="2"/>
        <v>0</v>
      </c>
      <c r="O74" s="511">
        <f t="shared" si="2"/>
        <v>0</v>
      </c>
      <c r="P74" s="511">
        <f t="shared" si="2"/>
        <v>0</v>
      </c>
      <c r="Q74" s="239"/>
      <c r="R74" s="239"/>
      <c r="S74" s="239"/>
      <c r="T74" s="239"/>
      <c r="U74" s="239"/>
    </row>
    <row r="75" spans="1:21" ht="15.75">
      <c r="A75" s="238"/>
      <c r="B75" s="238"/>
      <c r="C75" s="238"/>
      <c r="D75" s="238"/>
      <c r="E75" s="237"/>
      <c r="F75" s="238"/>
      <c r="G75" s="238"/>
      <c r="S75" s="512"/>
      <c r="T75" s="512"/>
      <c r="U75" s="513"/>
    </row>
    <row r="76" spans="1:21" ht="15.75">
      <c r="E76" s="237"/>
      <c r="S76" s="512"/>
      <c r="T76" s="512"/>
    </row>
    <row r="77" spans="1:21" ht="15.75">
      <c r="E77" s="237"/>
      <c r="S77" s="512"/>
      <c r="T77" s="512"/>
    </row>
    <row r="78" spans="1:21" ht="15.75">
      <c r="E78" s="237"/>
      <c r="S78" s="512"/>
      <c r="T78" s="512"/>
    </row>
    <row r="79" spans="1:21" ht="15.75">
      <c r="E79" s="237"/>
      <c r="S79" s="512"/>
      <c r="T79" s="512"/>
    </row>
    <row r="80" spans="1:21" ht="15.75">
      <c r="E80" s="237"/>
      <c r="S80" s="512"/>
      <c r="T80" s="512"/>
    </row>
    <row r="81" spans="5:20" ht="15.75">
      <c r="E81" s="237"/>
      <c r="S81" s="512"/>
      <c r="T81" s="512"/>
    </row>
    <row r="82" spans="5:20" ht="15.75">
      <c r="E82" s="237"/>
      <c r="S82" s="512"/>
      <c r="T82" s="512"/>
    </row>
    <row r="83" spans="5:20" ht="15.75">
      <c r="E83" s="237"/>
      <c r="S83" s="512"/>
      <c r="T83" s="512"/>
    </row>
    <row r="84" spans="5:20" ht="15.75">
      <c r="E84" s="237"/>
      <c r="S84" s="512"/>
      <c r="T84" s="512"/>
    </row>
    <row r="85" spans="5:20" ht="15.75">
      <c r="E85" s="237"/>
      <c r="S85" s="512"/>
      <c r="T85" s="512"/>
    </row>
    <row r="86" spans="5:20" ht="15.75">
      <c r="E86" s="237"/>
      <c r="S86" s="514"/>
      <c r="T86" s="514"/>
    </row>
    <row r="87" spans="5:20" ht="15.75">
      <c r="E87" s="237"/>
      <c r="S87" s="512"/>
      <c r="T87" s="512"/>
    </row>
    <row r="88" spans="5:20" ht="15.75">
      <c r="E88" s="237"/>
      <c r="S88" s="512"/>
      <c r="T88" s="512"/>
    </row>
    <row r="89" spans="5:20" ht="15.75">
      <c r="E89" s="237"/>
      <c r="S89" s="512"/>
      <c r="T89" s="512"/>
    </row>
    <row r="90" spans="5:20" ht="15.75">
      <c r="E90" s="237"/>
      <c r="S90" s="512"/>
      <c r="T90" s="512"/>
    </row>
    <row r="91" spans="5:20" ht="15.75">
      <c r="E91" s="237"/>
      <c r="S91" s="512"/>
      <c r="T91" s="512"/>
    </row>
    <row r="92" spans="5:20" ht="15.75">
      <c r="E92" s="237"/>
      <c r="S92" s="512"/>
      <c r="T92" s="512"/>
    </row>
    <row r="93" spans="5:20" ht="15.75">
      <c r="E93" s="237"/>
      <c r="S93" s="512"/>
      <c r="T93" s="512"/>
    </row>
    <row r="94" spans="5:20" ht="15.75">
      <c r="E94" s="237"/>
      <c r="S94" s="512"/>
      <c r="T94" s="512"/>
    </row>
    <row r="95" spans="5:20" ht="15.75">
      <c r="E95" s="237"/>
      <c r="S95" s="512"/>
      <c r="T95" s="512"/>
    </row>
    <row r="96" spans="5:20" ht="15.75">
      <c r="E96" s="237"/>
      <c r="S96" s="512"/>
      <c r="T96" s="512"/>
    </row>
    <row r="97" spans="5:20" ht="15.75">
      <c r="E97" s="237"/>
      <c r="S97" s="512"/>
      <c r="T97" s="512"/>
    </row>
    <row r="98" spans="5:20" ht="15.75">
      <c r="E98" s="237"/>
      <c r="S98" s="514"/>
      <c r="T98" s="514"/>
    </row>
    <row r="99" spans="5:20" ht="15.75">
      <c r="E99" s="237"/>
      <c r="S99" s="512"/>
      <c r="T99" s="512"/>
    </row>
    <row r="100" spans="5:20" ht="15.75">
      <c r="E100" s="237"/>
      <c r="S100" s="512"/>
      <c r="T100" s="512"/>
    </row>
    <row r="101" spans="5:20" ht="15.75">
      <c r="E101" s="237"/>
      <c r="S101" s="512"/>
      <c r="T101" s="512"/>
    </row>
    <row r="102" spans="5:20" ht="15.75">
      <c r="E102" s="237"/>
      <c r="S102" s="512"/>
      <c r="T102" s="512"/>
    </row>
    <row r="103" spans="5:20" ht="15.75">
      <c r="E103" s="237"/>
      <c r="S103" s="512"/>
      <c r="T103" s="512"/>
    </row>
    <row r="104" spans="5:20" ht="15.75">
      <c r="E104" s="237"/>
      <c r="S104" s="512"/>
      <c r="T104" s="512"/>
    </row>
    <row r="105" spans="5:20" ht="15.75">
      <c r="E105" s="237"/>
      <c r="S105" s="512"/>
      <c r="T105" s="512"/>
    </row>
    <row r="106" spans="5:20" ht="15.75">
      <c r="E106" s="237"/>
      <c r="S106" s="512"/>
      <c r="T106" s="512"/>
    </row>
    <row r="107" spans="5:20" ht="15.75">
      <c r="E107" s="237"/>
      <c r="S107" s="514"/>
      <c r="T107" s="514"/>
    </row>
    <row r="108" spans="5:20" ht="15.75">
      <c r="E108" s="237"/>
      <c r="S108" s="512"/>
      <c r="T108" s="512"/>
    </row>
    <row r="109" spans="5:20" ht="15.75">
      <c r="E109" s="237"/>
      <c r="S109" s="512"/>
      <c r="T109" s="512"/>
    </row>
    <row r="110" spans="5:20">
      <c r="S110" s="512"/>
      <c r="T110" s="512"/>
    </row>
    <row r="111" spans="5:20">
      <c r="S111" s="512"/>
      <c r="T111" s="512"/>
    </row>
    <row r="112" spans="5:20">
      <c r="S112" s="512"/>
      <c r="T112" s="512"/>
    </row>
    <row r="113" spans="5:20">
      <c r="S113" s="512"/>
      <c r="T113" s="512"/>
    </row>
    <row r="114" spans="5:20">
      <c r="S114" s="512"/>
      <c r="T114" s="512"/>
    </row>
    <row r="115" spans="5:20" ht="15.75">
      <c r="S115" s="514"/>
      <c r="T115" s="514"/>
    </row>
    <row r="116" spans="5:20">
      <c r="S116" s="512"/>
      <c r="T116" s="512"/>
    </row>
    <row r="117" spans="5:20">
      <c r="S117" s="512"/>
      <c r="T117" s="512"/>
    </row>
    <row r="118" spans="5:20">
      <c r="S118" s="512"/>
      <c r="T118" s="512"/>
    </row>
    <row r="119" spans="5:20">
      <c r="S119" s="512"/>
      <c r="T119" s="512"/>
    </row>
    <row r="120" spans="5:20">
      <c r="S120" s="512"/>
      <c r="T120" s="512"/>
    </row>
    <row r="121" spans="5:20">
      <c r="S121" s="512"/>
      <c r="T121" s="512"/>
    </row>
    <row r="125" spans="5:20">
      <c r="E125" s="230"/>
      <c r="S125" s="498"/>
      <c r="T125" s="498"/>
    </row>
    <row r="126" spans="5:20">
      <c r="E126" s="230"/>
      <c r="S126" s="498"/>
      <c r="T126" s="498"/>
    </row>
    <row r="127" spans="5:20">
      <c r="E127" s="230"/>
      <c r="S127" s="498"/>
      <c r="T127" s="498"/>
    </row>
    <row r="128" spans="5:20">
      <c r="E128" s="230"/>
      <c r="S128" s="498"/>
      <c r="T128" s="498"/>
    </row>
    <row r="129" spans="5:20">
      <c r="E129" s="230"/>
      <c r="S129" s="498"/>
      <c r="T129" s="498"/>
    </row>
    <row r="130" spans="5:20">
      <c r="E130" s="230"/>
      <c r="S130" s="498"/>
      <c r="T130" s="498"/>
    </row>
    <row r="131" spans="5:20">
      <c r="E131" s="230"/>
      <c r="S131" s="498"/>
      <c r="T131" s="498"/>
    </row>
    <row r="132" spans="5:20">
      <c r="E132" s="230"/>
      <c r="S132" s="498"/>
      <c r="T132" s="498"/>
    </row>
    <row r="133" spans="5:20">
      <c r="E133" s="230"/>
      <c r="S133" s="498"/>
      <c r="T133" s="498"/>
    </row>
    <row r="134" spans="5:20">
      <c r="E134" s="230"/>
      <c r="S134" s="498"/>
      <c r="T134" s="498"/>
    </row>
    <row r="135" spans="5:20">
      <c r="E135" s="230"/>
      <c r="S135" s="498"/>
      <c r="T135" s="498"/>
    </row>
    <row r="136" spans="5:20">
      <c r="E136" s="230"/>
      <c r="S136" s="498"/>
      <c r="T136" s="498"/>
    </row>
    <row r="137" spans="5:20">
      <c r="E137" s="230"/>
      <c r="S137" s="498"/>
      <c r="T137" s="498"/>
    </row>
    <row r="138" spans="5:20">
      <c r="E138" s="230"/>
      <c r="S138" s="498"/>
      <c r="T138" s="498"/>
    </row>
    <row r="139" spans="5:20">
      <c r="E139" s="230"/>
      <c r="S139" s="498"/>
      <c r="T139" s="498"/>
    </row>
    <row r="140" spans="5:20">
      <c r="E140" s="230"/>
      <c r="S140" s="498"/>
      <c r="T140" s="498"/>
    </row>
    <row r="141" spans="5:20">
      <c r="E141" s="230"/>
      <c r="S141" s="498"/>
      <c r="T141" s="498"/>
    </row>
    <row r="142" spans="5:20">
      <c r="E142" s="230"/>
      <c r="S142" s="498"/>
      <c r="T142" s="498"/>
    </row>
    <row r="143" spans="5:20">
      <c r="E143" s="230"/>
      <c r="S143" s="498"/>
      <c r="T143" s="498"/>
    </row>
    <row r="144" spans="5:20">
      <c r="E144" s="230"/>
      <c r="S144" s="498"/>
      <c r="T144" s="498"/>
    </row>
    <row r="145" spans="5:20">
      <c r="E145" s="230"/>
      <c r="S145" s="498"/>
      <c r="T145" s="498"/>
    </row>
    <row r="146" spans="5:20">
      <c r="E146" s="230"/>
      <c r="S146" s="498"/>
      <c r="T146" s="498"/>
    </row>
    <row r="147" spans="5:20">
      <c r="E147" s="230"/>
      <c r="S147" s="498"/>
      <c r="T147" s="498"/>
    </row>
    <row r="148" spans="5:20">
      <c r="E148" s="230"/>
      <c r="S148" s="498"/>
      <c r="T148" s="498"/>
    </row>
    <row r="149" spans="5:20">
      <c r="E149" s="230"/>
      <c r="S149" s="498"/>
      <c r="T149" s="498"/>
    </row>
    <row r="150" spans="5:20">
      <c r="E150" s="230"/>
      <c r="S150" s="498"/>
      <c r="T150" s="498"/>
    </row>
    <row r="151" spans="5:20">
      <c r="E151" s="230"/>
      <c r="S151" s="498"/>
      <c r="T151" s="498"/>
    </row>
    <row r="152" spans="5:20">
      <c r="E152" s="230"/>
      <c r="S152" s="498"/>
      <c r="T152" s="498"/>
    </row>
    <row r="153" spans="5:20">
      <c r="E153" s="230"/>
      <c r="S153" s="498"/>
      <c r="T153" s="498"/>
    </row>
    <row r="154" spans="5:20">
      <c r="E154" s="230"/>
    </row>
    <row r="155" spans="5:20">
      <c r="E155" s="230"/>
    </row>
    <row r="156" spans="5:20">
      <c r="E156" s="230"/>
    </row>
    <row r="157" spans="5:20">
      <c r="E157" s="230"/>
    </row>
    <row r="158" spans="5:20">
      <c r="E158" s="230"/>
    </row>
    <row r="159" spans="5:20">
      <c r="E159" s="230"/>
    </row>
    <row r="160" spans="5:20">
      <c r="E160" s="230"/>
    </row>
    <row r="161" spans="5:5">
      <c r="E161" s="230"/>
    </row>
    <row r="162" spans="5:5">
      <c r="E162" s="230"/>
    </row>
    <row r="163" spans="5:5">
      <c r="E163" s="230"/>
    </row>
    <row r="164" spans="5:5">
      <c r="E164" s="230"/>
    </row>
    <row r="165" spans="5:5">
      <c r="E165" s="230"/>
    </row>
    <row r="166" spans="5:5">
      <c r="E166" s="230"/>
    </row>
    <row r="167" spans="5:5">
      <c r="E167" s="230"/>
    </row>
    <row r="168" spans="5:5">
      <c r="E168" s="230"/>
    </row>
    <row r="169" spans="5:5">
      <c r="E169" s="230"/>
    </row>
    <row r="170" spans="5:5">
      <c r="E170" s="230"/>
    </row>
    <row r="171" spans="5:5">
      <c r="E171" s="230"/>
    </row>
    <row r="172" spans="5:5">
      <c r="E172" s="230"/>
    </row>
    <row r="173" spans="5:5">
      <c r="E173" s="230"/>
    </row>
    <row r="174" spans="5:5">
      <c r="E174" s="230"/>
    </row>
    <row r="175" spans="5:5">
      <c r="E175" s="230"/>
    </row>
    <row r="176" spans="5:5">
      <c r="E176" s="230"/>
    </row>
    <row r="177" spans="5:5">
      <c r="E177" s="230"/>
    </row>
    <row r="178" spans="5:5">
      <c r="E178" s="230"/>
    </row>
    <row r="179" spans="5:5">
      <c r="E179" s="230"/>
    </row>
    <row r="180" spans="5:5">
      <c r="E180" s="230"/>
    </row>
    <row r="181" spans="5:5">
      <c r="E181" s="230"/>
    </row>
    <row r="182" spans="5:5">
      <c r="E182" s="230"/>
    </row>
    <row r="183" spans="5:5">
      <c r="E183" s="230"/>
    </row>
    <row r="184" spans="5:5">
      <c r="E184" s="230"/>
    </row>
    <row r="185" spans="5:5">
      <c r="E185" s="230"/>
    </row>
    <row r="186" spans="5:5">
      <c r="E186" s="230"/>
    </row>
    <row r="187" spans="5:5">
      <c r="E187" s="230"/>
    </row>
    <row r="188" spans="5:5">
      <c r="E188" s="230"/>
    </row>
    <row r="189" spans="5:5">
      <c r="E189" s="230"/>
    </row>
    <row r="190" spans="5:5">
      <c r="E190" s="230"/>
    </row>
    <row r="191" spans="5:5">
      <c r="E191" s="230"/>
    </row>
    <row r="192" spans="5:5">
      <c r="E192" s="230"/>
    </row>
    <row r="193" spans="5:5">
      <c r="E193" s="230"/>
    </row>
  </sheetData>
  <mergeCells count="34">
    <mergeCell ref="A9:A16"/>
    <mergeCell ref="B9:B16"/>
    <mergeCell ref="G5:N5"/>
    <mergeCell ref="O5:P6"/>
    <mergeCell ref="Q5:Q7"/>
    <mergeCell ref="A5:A7"/>
    <mergeCell ref="B5:B7"/>
    <mergeCell ref="C5:C7"/>
    <mergeCell ref="D5:D7"/>
    <mergeCell ref="E5:E7"/>
    <mergeCell ref="F5:F7"/>
    <mergeCell ref="U5:U7"/>
    <mergeCell ref="G6:H6"/>
    <mergeCell ref="I6:J6"/>
    <mergeCell ref="K6:L6"/>
    <mergeCell ref="M6:N6"/>
    <mergeCell ref="R5:R7"/>
    <mergeCell ref="S5:S7"/>
    <mergeCell ref="T5:T7"/>
    <mergeCell ref="A17:A42"/>
    <mergeCell ref="B17:B22"/>
    <mergeCell ref="B23:B28"/>
    <mergeCell ref="B29:B33"/>
    <mergeCell ref="B34:B37"/>
    <mergeCell ref="B38:B42"/>
    <mergeCell ref="A43:A73"/>
    <mergeCell ref="B43:B48"/>
    <mergeCell ref="B49:B51"/>
    <mergeCell ref="B52:B55"/>
    <mergeCell ref="B56:B59"/>
    <mergeCell ref="B60:B63"/>
    <mergeCell ref="B64:B67"/>
    <mergeCell ref="B68:B70"/>
    <mergeCell ref="B71:B73"/>
  </mergeCells>
  <dataValidations count="9">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s>
  <pageMargins left="0.25" right="0.25" top="0.75" bottom="0.75" header="0.3" footer="0.3"/>
  <pageSetup firstPageNumber="15"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1:U58"/>
  <sheetViews>
    <sheetView tabSelected="1" topLeftCell="A6" zoomScale="50" zoomScaleNormal="50" workbookViewId="0">
      <selection activeCell="D19" sqref="C9:U20"/>
    </sheetView>
  </sheetViews>
  <sheetFormatPr baseColWidth="10" defaultColWidth="12.5703125" defaultRowHeight="15.75"/>
  <cols>
    <col min="1" max="2" width="21.7109375" style="472" customWidth="1"/>
    <col min="3" max="6" width="27.42578125" style="472" customWidth="1"/>
    <col min="7" max="7" width="15.28515625" style="472" customWidth="1"/>
    <col min="8" max="8" width="15.5703125" style="472" bestFit="1" customWidth="1"/>
    <col min="9" max="9" width="15.28515625" style="473" customWidth="1"/>
    <col min="10" max="10" width="19.28515625" style="474" customWidth="1"/>
    <col min="11" max="11" width="15.28515625" style="472" customWidth="1"/>
    <col min="12" max="12" width="18.7109375" style="474" customWidth="1"/>
    <col min="13" max="13" width="15.28515625" style="472" customWidth="1"/>
    <col min="14" max="14" width="14.85546875" style="474" bestFit="1" customWidth="1"/>
    <col min="15" max="15" width="15.28515625" style="473" customWidth="1"/>
    <col min="16" max="16" width="19.85546875" style="474" customWidth="1"/>
    <col min="17" max="17" width="14.28515625" style="472" hidden="1" customWidth="1"/>
    <col min="18" max="18" width="18.7109375" style="472" customWidth="1"/>
    <col min="19" max="20" width="14.28515625" style="472" customWidth="1"/>
    <col min="21" max="21" width="15.7109375" style="472" customWidth="1"/>
  </cols>
  <sheetData>
    <row r="1" spans="1:21" s="241" customFormat="1">
      <c r="A1" s="456"/>
      <c r="B1" s="456"/>
      <c r="C1" s="456"/>
      <c r="D1" s="456"/>
      <c r="E1" s="456"/>
      <c r="F1" s="456"/>
      <c r="G1" s="457" t="s">
        <v>1350</v>
      </c>
      <c r="H1" s="456"/>
      <c r="I1" s="458"/>
      <c r="J1" s="459"/>
      <c r="K1" s="456"/>
      <c r="L1" s="460"/>
      <c r="M1" s="457"/>
      <c r="N1" s="460"/>
      <c r="O1" s="461"/>
      <c r="P1" s="460"/>
      <c r="Q1" s="457"/>
      <c r="R1" s="457"/>
      <c r="S1" s="457"/>
      <c r="T1" s="457"/>
      <c r="U1" s="457"/>
    </row>
    <row r="2" spans="1:21" s="241" customFormat="1">
      <c r="A2" s="462" t="s">
        <v>1329</v>
      </c>
      <c r="B2" s="456"/>
      <c r="C2" s="456"/>
      <c r="D2" s="456"/>
      <c r="E2" s="456"/>
      <c r="F2" s="456"/>
      <c r="G2" s="457"/>
      <c r="H2" s="456"/>
      <c r="I2" s="458"/>
      <c r="J2" s="459"/>
      <c r="K2" s="456"/>
      <c r="L2" s="460"/>
      <c r="M2" s="457"/>
      <c r="N2" s="460"/>
      <c r="O2" s="461"/>
      <c r="P2" s="460"/>
      <c r="Q2" s="457"/>
      <c r="R2" s="457"/>
      <c r="S2" s="457"/>
      <c r="T2" s="457"/>
      <c r="U2" s="457"/>
    </row>
    <row r="3" spans="1:21" s="241" customFormat="1" ht="27.75" customHeight="1">
      <c r="A3" s="715" t="s">
        <v>1352</v>
      </c>
      <c r="B3" s="715"/>
      <c r="C3" s="715"/>
      <c r="D3" s="715"/>
      <c r="E3" s="715"/>
      <c r="F3" s="715"/>
      <c r="G3" s="715"/>
      <c r="H3" s="715"/>
      <c r="I3" s="715"/>
      <c r="J3" s="715"/>
      <c r="K3" s="715"/>
      <c r="L3" s="715"/>
      <c r="M3" s="715"/>
      <c r="N3" s="715"/>
      <c r="O3" s="715"/>
      <c r="P3" s="715"/>
      <c r="Q3" s="715"/>
      <c r="R3" s="715"/>
      <c r="S3" s="715"/>
      <c r="T3" s="715"/>
      <c r="U3" s="715"/>
    </row>
    <row r="4" spans="1:21" s="258" customFormat="1">
      <c r="A4" s="716" t="s">
        <v>1356</v>
      </c>
      <c r="B4" s="716"/>
      <c r="C4" s="716"/>
      <c r="D4" s="716"/>
      <c r="E4" s="716"/>
      <c r="F4" s="716"/>
      <c r="G4" s="716"/>
      <c r="H4" s="716"/>
      <c r="I4" s="716"/>
      <c r="J4" s="716"/>
      <c r="K4" s="716"/>
      <c r="L4" s="716"/>
      <c r="M4" s="716"/>
      <c r="N4" s="716"/>
      <c r="O4" s="716"/>
      <c r="P4" s="716"/>
      <c r="Q4" s="716"/>
      <c r="R4" s="716"/>
      <c r="S4" s="716"/>
      <c r="T4" s="716"/>
      <c r="U4" s="716"/>
    </row>
    <row r="5" spans="1:21" s="66" customFormat="1" ht="23.25" customHeight="1">
      <c r="A5" s="710" t="s">
        <v>96</v>
      </c>
      <c r="B5" s="709" t="s">
        <v>109</v>
      </c>
      <c r="C5" s="712" t="s">
        <v>86</v>
      </c>
      <c r="D5" s="712" t="s">
        <v>87</v>
      </c>
      <c r="E5" s="712" t="s">
        <v>383</v>
      </c>
      <c r="F5" s="712" t="s">
        <v>88</v>
      </c>
      <c r="G5" s="717" t="s">
        <v>98</v>
      </c>
      <c r="H5" s="719"/>
      <c r="I5" s="719"/>
      <c r="J5" s="719"/>
      <c r="K5" s="719"/>
      <c r="L5" s="719"/>
      <c r="M5" s="719"/>
      <c r="N5" s="718"/>
      <c r="O5" s="720" t="s">
        <v>99</v>
      </c>
      <c r="P5" s="721"/>
      <c r="Q5" s="709" t="s">
        <v>100</v>
      </c>
      <c r="R5" s="709" t="s">
        <v>101</v>
      </c>
      <c r="S5" s="709" t="s">
        <v>108</v>
      </c>
      <c r="T5" s="709" t="s">
        <v>107</v>
      </c>
      <c r="U5" s="712" t="s">
        <v>89</v>
      </c>
    </row>
    <row r="6" spans="1:21" s="66" customFormat="1" ht="15" customHeight="1">
      <c r="A6" s="710"/>
      <c r="B6" s="710"/>
      <c r="C6" s="713"/>
      <c r="D6" s="713"/>
      <c r="E6" s="713"/>
      <c r="F6" s="713"/>
      <c r="G6" s="717" t="s">
        <v>102</v>
      </c>
      <c r="H6" s="718"/>
      <c r="I6" s="717" t="s">
        <v>103</v>
      </c>
      <c r="J6" s="718"/>
      <c r="K6" s="717" t="s">
        <v>104</v>
      </c>
      <c r="L6" s="718"/>
      <c r="M6" s="717" t="s">
        <v>105</v>
      </c>
      <c r="N6" s="718"/>
      <c r="O6" s="722"/>
      <c r="P6" s="723"/>
      <c r="Q6" s="710"/>
      <c r="R6" s="710"/>
      <c r="S6" s="710"/>
      <c r="T6" s="710"/>
      <c r="U6" s="713"/>
    </row>
    <row r="7" spans="1:21" s="67" customFormat="1" ht="24" customHeight="1">
      <c r="A7" s="711"/>
      <c r="B7" s="711"/>
      <c r="C7" s="714"/>
      <c r="D7" s="714"/>
      <c r="E7" s="714"/>
      <c r="F7" s="714"/>
      <c r="G7" s="463" t="s">
        <v>106</v>
      </c>
      <c r="H7" s="463" t="s">
        <v>12</v>
      </c>
      <c r="I7" s="464" t="s">
        <v>106</v>
      </c>
      <c r="J7" s="465" t="s">
        <v>12</v>
      </c>
      <c r="K7" s="463" t="s">
        <v>106</v>
      </c>
      <c r="L7" s="465" t="s">
        <v>12</v>
      </c>
      <c r="M7" s="463" t="s">
        <v>106</v>
      </c>
      <c r="N7" s="465" t="s">
        <v>12</v>
      </c>
      <c r="O7" s="464" t="s">
        <v>106</v>
      </c>
      <c r="P7" s="465" t="s">
        <v>12</v>
      </c>
      <c r="Q7" s="711"/>
      <c r="R7" s="711"/>
      <c r="S7" s="711"/>
      <c r="T7" s="711"/>
      <c r="U7" s="714"/>
    </row>
    <row r="8" spans="1:21" s="238" customFormat="1">
      <c r="A8" s="466"/>
      <c r="B8" s="467"/>
      <c r="C8" s="439"/>
      <c r="D8" s="439"/>
      <c r="E8" s="440"/>
      <c r="F8" s="439"/>
      <c r="G8" s="468"/>
      <c r="H8" s="468"/>
      <c r="I8" s="469"/>
      <c r="J8" s="470"/>
      <c r="K8" s="468"/>
      <c r="L8" s="470"/>
      <c r="M8" s="468"/>
      <c r="N8" s="470"/>
      <c r="O8" s="469"/>
      <c r="P8" s="470"/>
      <c r="Q8" s="471"/>
      <c r="R8" s="471"/>
      <c r="S8" s="471"/>
      <c r="T8" s="471"/>
      <c r="U8" s="439"/>
    </row>
    <row r="9" spans="1:21" ht="82.9" customHeight="1">
      <c r="A9" s="706" t="s">
        <v>1353</v>
      </c>
      <c r="B9" s="706" t="s">
        <v>1354</v>
      </c>
      <c r="C9" s="741" t="s">
        <v>1514</v>
      </c>
      <c r="D9" s="741" t="s">
        <v>1515</v>
      </c>
      <c r="E9" s="742" t="s">
        <v>1456</v>
      </c>
      <c r="F9" s="743" t="s">
        <v>1524</v>
      </c>
      <c r="G9" s="744">
        <v>1</v>
      </c>
      <c r="H9" s="745">
        <v>0</v>
      </c>
      <c r="I9" s="746"/>
      <c r="J9" s="747"/>
      <c r="K9" s="748"/>
      <c r="L9" s="747"/>
      <c r="M9" s="748"/>
      <c r="N9" s="747"/>
      <c r="O9" s="749">
        <f t="shared" ref="O9:O19" si="0">G9+I9+K9+M9</f>
        <v>1</v>
      </c>
      <c r="P9" s="750"/>
      <c r="Q9" s="748"/>
      <c r="R9" s="748" t="s">
        <v>1531</v>
      </c>
      <c r="S9" s="748" t="s">
        <v>1532</v>
      </c>
      <c r="T9" s="748" t="s">
        <v>1533</v>
      </c>
      <c r="U9" s="748" t="s">
        <v>1534</v>
      </c>
    </row>
    <row r="10" spans="1:21" ht="82.5" customHeight="1">
      <c r="A10" s="707"/>
      <c r="B10" s="707"/>
      <c r="C10" s="751"/>
      <c r="D10" s="751"/>
      <c r="E10" s="752" t="s">
        <v>1457</v>
      </c>
      <c r="F10" s="753" t="s">
        <v>1482</v>
      </c>
      <c r="G10" s="754"/>
      <c r="H10" s="755"/>
      <c r="I10" s="746">
        <v>1</v>
      </c>
      <c r="J10" s="756">
        <v>73000</v>
      </c>
      <c r="K10" s="757"/>
      <c r="L10" s="758"/>
      <c r="M10" s="757"/>
      <c r="N10" s="758"/>
      <c r="O10" s="759">
        <f t="shared" si="0"/>
        <v>1</v>
      </c>
      <c r="P10" s="760">
        <f>J10+L10+N10</f>
        <v>73000</v>
      </c>
      <c r="Q10" s="748"/>
      <c r="R10" s="761" t="s">
        <v>1535</v>
      </c>
      <c r="S10" s="761" t="s">
        <v>1536</v>
      </c>
      <c r="T10" s="761" t="s">
        <v>1533</v>
      </c>
      <c r="U10" s="761" t="s">
        <v>1534</v>
      </c>
    </row>
    <row r="11" spans="1:21" ht="70.900000000000006" customHeight="1">
      <c r="A11" s="707"/>
      <c r="B11" s="707"/>
      <c r="C11" s="762"/>
      <c r="D11" s="762"/>
      <c r="E11" s="742" t="s">
        <v>1483</v>
      </c>
      <c r="F11" s="743" t="s">
        <v>1481</v>
      </c>
      <c r="G11" s="763"/>
      <c r="H11" s="764"/>
      <c r="I11" s="765">
        <v>1</v>
      </c>
      <c r="J11" s="766">
        <f>'4. EQUIPO TECNOLÓGICOS'!D5</f>
        <v>15000</v>
      </c>
      <c r="K11" s="761"/>
      <c r="L11" s="766"/>
      <c r="M11" s="761"/>
      <c r="N11" s="766"/>
      <c r="O11" s="767">
        <f>I11</f>
        <v>1</v>
      </c>
      <c r="P11" s="768">
        <f>J11</f>
        <v>15000</v>
      </c>
      <c r="Q11" s="769"/>
      <c r="R11" s="770"/>
      <c r="S11" s="770"/>
      <c r="T11" s="770"/>
      <c r="U11" s="770"/>
    </row>
    <row r="12" spans="1:21" ht="129.6" customHeight="1">
      <c r="A12" s="707"/>
      <c r="B12" s="708"/>
      <c r="C12" s="771" t="s">
        <v>1544</v>
      </c>
      <c r="D12" s="771" t="s">
        <v>1545</v>
      </c>
      <c r="E12" s="748" t="s">
        <v>1547</v>
      </c>
      <c r="F12" s="772" t="s">
        <v>1546</v>
      </c>
      <c r="G12" s="773"/>
      <c r="H12" s="774"/>
      <c r="I12" s="746">
        <v>0.5</v>
      </c>
      <c r="J12" s="775">
        <f>'7. Infraestructura'!D5*50%</f>
        <v>36500</v>
      </c>
      <c r="K12" s="776">
        <v>0.5</v>
      </c>
      <c r="L12" s="777">
        <v>36000</v>
      </c>
      <c r="M12" s="770"/>
      <c r="N12" s="778"/>
      <c r="O12" s="779">
        <f>I12+K12</f>
        <v>1</v>
      </c>
      <c r="P12" s="780">
        <f>J12+L12</f>
        <v>72500</v>
      </c>
      <c r="Q12" s="748"/>
      <c r="R12" s="748" t="s">
        <v>1537</v>
      </c>
      <c r="S12" s="781" t="s">
        <v>1538</v>
      </c>
      <c r="T12" s="748" t="s">
        <v>1533</v>
      </c>
      <c r="U12" s="748" t="s">
        <v>1534</v>
      </c>
    </row>
    <row r="13" spans="1:21" ht="2.4500000000000002" hidden="1" customHeight="1">
      <c r="A13" s="707"/>
      <c r="B13" s="706" t="s">
        <v>1355</v>
      </c>
      <c r="C13" s="782">
        <f>G13+I13+K13+M13</f>
        <v>0</v>
      </c>
      <c r="D13" s="783"/>
      <c r="E13" s="783"/>
      <c r="F13" s="783"/>
      <c r="G13" s="783"/>
      <c r="H13" s="783"/>
      <c r="I13" s="783"/>
      <c r="J13" s="783"/>
      <c r="K13" s="783"/>
      <c r="L13" s="783"/>
      <c r="M13" s="783"/>
      <c r="N13" s="783"/>
      <c r="O13" s="783"/>
      <c r="P13" s="783"/>
      <c r="Q13" s="783"/>
      <c r="R13" s="783"/>
      <c r="S13" s="783"/>
      <c r="T13" s="783"/>
      <c r="U13" s="784"/>
    </row>
    <row r="14" spans="1:21" s="278" customFormat="1" ht="78" hidden="1" customHeight="1">
      <c r="A14" s="707"/>
      <c r="B14" s="707"/>
      <c r="C14" s="785"/>
      <c r="D14" s="786"/>
      <c r="E14" s="786"/>
      <c r="F14" s="786"/>
      <c r="G14" s="786"/>
      <c r="H14" s="786"/>
      <c r="I14" s="786"/>
      <c r="J14" s="786"/>
      <c r="K14" s="786"/>
      <c r="L14" s="786"/>
      <c r="M14" s="786"/>
      <c r="N14" s="786"/>
      <c r="O14" s="786"/>
      <c r="P14" s="786"/>
      <c r="Q14" s="786"/>
      <c r="R14" s="786"/>
      <c r="S14" s="786"/>
      <c r="T14" s="786"/>
      <c r="U14" s="787"/>
    </row>
    <row r="15" spans="1:21" s="278" customFormat="1" ht="15.6" hidden="1" customHeight="1">
      <c r="A15" s="707"/>
      <c r="B15" s="707"/>
      <c r="C15" s="785"/>
      <c r="D15" s="786"/>
      <c r="E15" s="786"/>
      <c r="F15" s="786"/>
      <c r="G15" s="786"/>
      <c r="H15" s="786"/>
      <c r="I15" s="786"/>
      <c r="J15" s="786"/>
      <c r="K15" s="786"/>
      <c r="L15" s="786"/>
      <c r="M15" s="786"/>
      <c r="N15" s="786"/>
      <c r="O15" s="786"/>
      <c r="P15" s="786"/>
      <c r="Q15" s="786"/>
      <c r="R15" s="786"/>
      <c r="S15" s="786"/>
      <c r="T15" s="786"/>
      <c r="U15" s="787"/>
    </row>
    <row r="16" spans="1:21" s="278" customFormat="1" ht="15.6" hidden="1" customHeight="1">
      <c r="A16" s="707"/>
      <c r="B16" s="707"/>
      <c r="C16" s="785"/>
      <c r="D16" s="786"/>
      <c r="E16" s="786"/>
      <c r="F16" s="786"/>
      <c r="G16" s="786"/>
      <c r="H16" s="786"/>
      <c r="I16" s="786"/>
      <c r="J16" s="786"/>
      <c r="K16" s="786"/>
      <c r="L16" s="786"/>
      <c r="M16" s="786"/>
      <c r="N16" s="786"/>
      <c r="O16" s="786"/>
      <c r="P16" s="786"/>
      <c r="Q16" s="786"/>
      <c r="R16" s="786"/>
      <c r="S16" s="786"/>
      <c r="T16" s="786"/>
      <c r="U16" s="787"/>
    </row>
    <row r="17" spans="1:21" ht="15.6" hidden="1" customHeight="1">
      <c r="A17" s="707"/>
      <c r="B17" s="707"/>
      <c r="C17" s="785"/>
      <c r="D17" s="786"/>
      <c r="E17" s="786"/>
      <c r="F17" s="786"/>
      <c r="G17" s="786"/>
      <c r="H17" s="786"/>
      <c r="I17" s="786"/>
      <c r="J17" s="786"/>
      <c r="K17" s="786"/>
      <c r="L17" s="786"/>
      <c r="M17" s="786"/>
      <c r="N17" s="786"/>
      <c r="O17" s="786"/>
      <c r="P17" s="786"/>
      <c r="Q17" s="786"/>
      <c r="R17" s="786"/>
      <c r="S17" s="786"/>
      <c r="T17" s="786"/>
      <c r="U17" s="787"/>
    </row>
    <row r="18" spans="1:21" ht="0.6" hidden="1" customHeight="1">
      <c r="A18" s="707"/>
      <c r="B18" s="708"/>
      <c r="C18" s="788"/>
      <c r="D18" s="789"/>
      <c r="E18" s="789"/>
      <c r="F18" s="789"/>
      <c r="G18" s="789"/>
      <c r="H18" s="789"/>
      <c r="I18" s="789"/>
      <c r="J18" s="789"/>
      <c r="K18" s="789"/>
      <c r="L18" s="789"/>
      <c r="M18" s="789"/>
      <c r="N18" s="789"/>
      <c r="O18" s="789"/>
      <c r="P18" s="789"/>
      <c r="Q18" s="789"/>
      <c r="R18" s="789"/>
      <c r="S18" s="789"/>
      <c r="T18" s="789"/>
      <c r="U18" s="790"/>
    </row>
    <row r="19" spans="1:21" s="278" customFormat="1" ht="97.9" customHeight="1">
      <c r="A19" s="707"/>
      <c r="B19" s="706" t="s">
        <v>1357</v>
      </c>
      <c r="C19" s="741" t="s">
        <v>1516</v>
      </c>
      <c r="D19" s="741" t="s">
        <v>1517</v>
      </c>
      <c r="E19" s="748" t="s">
        <v>1479</v>
      </c>
      <c r="F19" s="748" t="s">
        <v>1425</v>
      </c>
      <c r="G19" s="744">
        <v>1</v>
      </c>
      <c r="H19" s="745"/>
      <c r="I19" s="746"/>
      <c r="J19" s="747"/>
      <c r="K19" s="748"/>
      <c r="L19" s="747"/>
      <c r="M19" s="748"/>
      <c r="N19" s="747"/>
      <c r="O19" s="749">
        <f t="shared" si="0"/>
        <v>1</v>
      </c>
      <c r="P19" s="750">
        <f t="shared" ref="P19:P20" si="1">H19+J19+L19+N19</f>
        <v>0</v>
      </c>
      <c r="Q19" s="748"/>
      <c r="R19" s="748" t="s">
        <v>1539</v>
      </c>
      <c r="S19" s="748" t="s">
        <v>1540</v>
      </c>
      <c r="T19" s="748" t="s">
        <v>1533</v>
      </c>
      <c r="U19" s="748" t="s">
        <v>1541</v>
      </c>
    </row>
    <row r="20" spans="1:21" s="278" customFormat="1" ht="116.25" customHeight="1">
      <c r="A20" s="708"/>
      <c r="B20" s="708"/>
      <c r="C20" s="762"/>
      <c r="D20" s="762"/>
      <c r="E20" s="771" t="s">
        <v>1480</v>
      </c>
      <c r="F20" s="771" t="s">
        <v>1426</v>
      </c>
      <c r="G20" s="791"/>
      <c r="H20" s="792"/>
      <c r="I20" s="793">
        <v>0.25</v>
      </c>
      <c r="J20" s="794">
        <v>5847.5</v>
      </c>
      <c r="K20" s="795">
        <v>0.5</v>
      </c>
      <c r="L20" s="794">
        <v>11695</v>
      </c>
      <c r="M20" s="795">
        <v>0.25</v>
      </c>
      <c r="N20" s="796">
        <v>5847.5</v>
      </c>
      <c r="O20" s="759">
        <v>1</v>
      </c>
      <c r="P20" s="780">
        <f t="shared" si="1"/>
        <v>23390</v>
      </c>
      <c r="Q20" s="748"/>
      <c r="R20" s="771" t="s">
        <v>1543</v>
      </c>
      <c r="S20" s="771" t="s">
        <v>1542</v>
      </c>
      <c r="T20" s="771" t="s">
        <v>1533</v>
      </c>
      <c r="U20" s="771" t="s">
        <v>1541</v>
      </c>
    </row>
    <row r="21" spans="1:21" ht="116.25" hidden="1" customHeight="1">
      <c r="A21" s="447"/>
      <c r="B21" s="448" t="s">
        <v>1358</v>
      </c>
      <c r="C21" s="444"/>
      <c r="D21" s="444"/>
      <c r="E21" s="444"/>
      <c r="F21" s="444"/>
      <c r="G21" s="444"/>
      <c r="H21" s="441"/>
      <c r="I21" s="442"/>
      <c r="J21" s="443"/>
      <c r="K21" s="444"/>
      <c r="L21" s="443"/>
      <c r="M21" s="444"/>
      <c r="N21" s="443"/>
      <c r="O21" s="445">
        <f t="shared" ref="O21:P21" si="2">G21+I21+K21+M21</f>
        <v>0</v>
      </c>
      <c r="P21" s="446">
        <f t="shared" si="2"/>
        <v>0</v>
      </c>
      <c r="Q21" s="444"/>
      <c r="R21" s="444"/>
      <c r="S21" s="444"/>
      <c r="T21" s="444"/>
      <c r="U21" s="444"/>
    </row>
    <row r="22" spans="1:21" ht="20.25" customHeight="1">
      <c r="A22" s="447"/>
      <c r="B22" s="447"/>
      <c r="C22" s="449" t="s">
        <v>1351</v>
      </c>
      <c r="D22" s="447"/>
      <c r="E22" s="447"/>
      <c r="F22" s="450"/>
      <c r="G22" s="451">
        <f t="shared" ref="G22:P22" si="3">SUM(G9:G21)</f>
        <v>2</v>
      </c>
      <c r="H22" s="452">
        <f t="shared" si="3"/>
        <v>0</v>
      </c>
      <c r="I22" s="453">
        <f t="shared" si="3"/>
        <v>2.75</v>
      </c>
      <c r="J22" s="454">
        <f t="shared" si="3"/>
        <v>130347.5</v>
      </c>
      <c r="K22" s="451">
        <f t="shared" si="3"/>
        <v>1</v>
      </c>
      <c r="L22" s="454">
        <f t="shared" si="3"/>
        <v>47695</v>
      </c>
      <c r="M22" s="451">
        <f t="shared" si="3"/>
        <v>0.25</v>
      </c>
      <c r="N22" s="454">
        <f t="shared" si="3"/>
        <v>5847.5</v>
      </c>
      <c r="O22" s="453">
        <f t="shared" si="3"/>
        <v>6</v>
      </c>
      <c r="P22" s="454">
        <f t="shared" si="3"/>
        <v>183890</v>
      </c>
      <c r="Q22" s="451"/>
      <c r="R22" s="451"/>
      <c r="S22" s="451"/>
      <c r="T22" s="451"/>
      <c r="U22" s="455"/>
    </row>
    <row r="23" spans="1:21" s="278" customFormat="1" ht="1.1499999999999999" customHeight="1">
      <c r="A23" s="447"/>
      <c r="B23" s="472"/>
      <c r="C23" s="472"/>
      <c r="D23" s="472"/>
      <c r="E23" s="472"/>
      <c r="F23" s="472"/>
      <c r="G23" s="472"/>
      <c r="H23" s="472"/>
      <c r="I23" s="473"/>
      <c r="J23" s="474"/>
      <c r="K23" s="472"/>
      <c r="L23" s="474"/>
      <c r="M23" s="472"/>
      <c r="N23" s="474"/>
      <c r="O23" s="473"/>
      <c r="P23" s="474"/>
      <c r="Q23" s="472"/>
      <c r="R23" s="472"/>
      <c r="S23" s="472"/>
      <c r="T23" s="472"/>
      <c r="U23" s="472"/>
    </row>
    <row r="37" spans="1:21">
      <c r="B37" s="475"/>
      <c r="C37" s="475"/>
      <c r="D37" s="475"/>
      <c r="E37" s="475"/>
      <c r="F37" s="475"/>
      <c r="G37" s="475"/>
      <c r="H37" s="475"/>
      <c r="I37" s="476"/>
      <c r="J37" s="477"/>
      <c r="K37" s="475"/>
      <c r="L37" s="477"/>
      <c r="M37" s="475"/>
      <c r="N37" s="477"/>
      <c r="O37" s="476"/>
      <c r="P37" s="477"/>
      <c r="Q37" s="475"/>
      <c r="R37" s="475"/>
      <c r="S37" s="475"/>
      <c r="T37" s="475"/>
      <c r="U37" s="475"/>
    </row>
    <row r="38" spans="1:21">
      <c r="B38" s="475"/>
      <c r="C38" s="475"/>
      <c r="D38" s="475"/>
      <c r="E38" s="475"/>
      <c r="F38" s="475"/>
      <c r="G38" s="475"/>
      <c r="H38" s="475"/>
      <c r="I38" s="476"/>
      <c r="J38" s="477"/>
      <c r="K38" s="475"/>
      <c r="L38" s="477"/>
      <c r="M38" s="475"/>
      <c r="N38" s="477"/>
      <c r="O38" s="476"/>
      <c r="P38" s="477"/>
      <c r="Q38" s="475"/>
      <c r="R38" s="475"/>
      <c r="S38" s="475"/>
      <c r="T38" s="475"/>
      <c r="U38" s="475"/>
    </row>
    <row r="43" spans="1:21" s="238" customFormat="1" ht="15">
      <c r="A43" s="475"/>
      <c r="B43" s="472"/>
      <c r="C43" s="472"/>
      <c r="D43" s="472"/>
      <c r="E43" s="472"/>
      <c r="F43" s="472"/>
      <c r="G43" s="472"/>
      <c r="H43" s="472"/>
      <c r="I43" s="473"/>
      <c r="J43" s="474"/>
      <c r="K43" s="472"/>
      <c r="L43" s="474"/>
      <c r="M43" s="472"/>
      <c r="N43" s="474"/>
      <c r="O43" s="473"/>
      <c r="P43" s="474"/>
      <c r="Q43" s="472"/>
      <c r="R43" s="472"/>
      <c r="S43" s="472"/>
      <c r="T43" s="472"/>
      <c r="U43" s="472"/>
    </row>
    <row r="44" spans="1:21" s="238" customFormat="1" ht="15">
      <c r="A44" s="475"/>
      <c r="B44" s="472"/>
      <c r="C44" s="472"/>
      <c r="D44" s="472"/>
      <c r="E44" s="472"/>
      <c r="F44" s="472"/>
      <c r="G44" s="472"/>
      <c r="H44" s="472"/>
      <c r="I44" s="473"/>
      <c r="J44" s="474"/>
      <c r="K44" s="472"/>
      <c r="L44" s="474"/>
      <c r="M44" s="472"/>
      <c r="N44" s="474"/>
      <c r="O44" s="473"/>
      <c r="P44" s="474"/>
      <c r="Q44" s="472"/>
      <c r="R44" s="472"/>
      <c r="S44" s="472"/>
      <c r="T44" s="472"/>
      <c r="U44" s="472"/>
    </row>
    <row r="51" spans="1:21">
      <c r="B51" s="475"/>
      <c r="C51" s="475"/>
      <c r="D51" s="475"/>
      <c r="E51" s="475"/>
      <c r="F51" s="475"/>
      <c r="G51" s="475"/>
      <c r="H51" s="475"/>
      <c r="I51" s="476"/>
      <c r="J51" s="477"/>
      <c r="K51" s="475"/>
      <c r="L51" s="477"/>
      <c r="M51" s="475"/>
      <c r="N51" s="477"/>
      <c r="O51" s="476"/>
      <c r="P51" s="477"/>
      <c r="Q51" s="475"/>
      <c r="R51" s="475"/>
      <c r="S51" s="475"/>
      <c r="T51" s="475"/>
      <c r="U51" s="475"/>
    </row>
    <row r="52" spans="1:21">
      <c r="B52" s="475"/>
      <c r="C52" s="475"/>
      <c r="D52" s="475"/>
      <c r="E52" s="475"/>
      <c r="F52" s="475"/>
      <c r="G52" s="475"/>
      <c r="H52" s="475"/>
      <c r="I52" s="476"/>
      <c r="J52" s="477"/>
      <c r="K52" s="475"/>
      <c r="L52" s="477"/>
      <c r="M52" s="475"/>
      <c r="N52" s="477"/>
      <c r="O52" s="476"/>
      <c r="P52" s="477"/>
      <c r="Q52" s="475"/>
      <c r="R52" s="475"/>
      <c r="S52" s="475"/>
      <c r="T52" s="475"/>
      <c r="U52" s="475"/>
    </row>
    <row r="57" spans="1:21" s="238" customFormat="1" ht="15">
      <c r="A57" s="475"/>
      <c r="B57" s="472"/>
      <c r="C57" s="472"/>
      <c r="D57" s="472"/>
      <c r="E57" s="472"/>
      <c r="F57" s="472"/>
      <c r="G57" s="472"/>
      <c r="H57" s="472"/>
      <c r="I57" s="473"/>
      <c r="J57" s="474"/>
      <c r="K57" s="472"/>
      <c r="L57" s="474"/>
      <c r="M57" s="472"/>
      <c r="N57" s="474"/>
      <c r="O57" s="473"/>
      <c r="P57" s="474"/>
      <c r="Q57" s="472"/>
      <c r="R57" s="472"/>
      <c r="S57" s="472"/>
      <c r="T57" s="472"/>
      <c r="U57" s="472"/>
    </row>
    <row r="58" spans="1:21" s="238" customFormat="1" ht="15">
      <c r="A58" s="475"/>
      <c r="B58" s="472"/>
      <c r="C58" s="472"/>
      <c r="D58" s="472"/>
      <c r="E58" s="472"/>
      <c r="F58" s="472"/>
      <c r="G58" s="472"/>
      <c r="H58" s="472"/>
      <c r="I58" s="473"/>
      <c r="J58" s="474"/>
      <c r="K58" s="472"/>
      <c r="L58" s="474"/>
      <c r="M58" s="472"/>
      <c r="N58" s="474"/>
      <c r="O58" s="473"/>
      <c r="P58" s="474"/>
      <c r="Q58" s="472"/>
      <c r="R58" s="472"/>
      <c r="S58" s="472"/>
      <c r="T58" s="472"/>
      <c r="U58" s="472"/>
    </row>
  </sheetData>
  <mergeCells count="28">
    <mergeCell ref="A3:U3"/>
    <mergeCell ref="D5:D7"/>
    <mergeCell ref="A4:U4"/>
    <mergeCell ref="E5:E7"/>
    <mergeCell ref="I6:J6"/>
    <mergeCell ref="K6:L6"/>
    <mergeCell ref="M6:N6"/>
    <mergeCell ref="F5:F7"/>
    <mergeCell ref="G5:N5"/>
    <mergeCell ref="G6:H6"/>
    <mergeCell ref="S5:S7"/>
    <mergeCell ref="T5:T7"/>
    <mergeCell ref="U5:U7"/>
    <mergeCell ref="O5:P6"/>
    <mergeCell ref="Q5:Q7"/>
    <mergeCell ref="R5:R7"/>
    <mergeCell ref="B13:B18"/>
    <mergeCell ref="C13:U18"/>
    <mergeCell ref="A5:A7"/>
    <mergeCell ref="B5:B7"/>
    <mergeCell ref="C5:C7"/>
    <mergeCell ref="A9:A20"/>
    <mergeCell ref="D9:D11"/>
    <mergeCell ref="C9:C11"/>
    <mergeCell ref="B9:B12"/>
    <mergeCell ref="B19:B20"/>
    <mergeCell ref="C19:C20"/>
    <mergeCell ref="D19:D2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P74"/>
  <sheetViews>
    <sheetView topLeftCell="G1" zoomScale="80" zoomScaleNormal="80" workbookViewId="0">
      <pane ySplit="9" topLeftCell="A54" activePane="bottomLeft" state="frozen"/>
      <selection activeCell="K7" sqref="K7"/>
      <selection pane="bottomLeft" activeCell="B54" sqref="B54:B57"/>
    </sheetView>
  </sheetViews>
  <sheetFormatPr baseColWidth="10" defaultRowHeight="15"/>
  <cols>
    <col min="1" max="1" width="35.7109375" style="341" customWidth="1"/>
    <col min="2" max="2" width="35.85546875" style="341" customWidth="1"/>
    <col min="3" max="6" width="27.42578125" style="341" customWidth="1"/>
    <col min="7" max="7" width="15.28515625" style="341" customWidth="1"/>
    <col min="8" max="8" width="11.42578125" style="516"/>
    <col min="9" max="9" width="15.28515625" style="341" customWidth="1"/>
    <col min="10" max="10" width="18.85546875" style="516" customWidth="1"/>
    <col min="11" max="11" width="11.42578125" style="341"/>
    <col min="12" max="12" width="11.42578125" style="516"/>
    <col min="13" max="13" width="11.42578125" style="341"/>
    <col min="14" max="14" width="11.42578125" style="516"/>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42" ht="21">
      <c r="A1" s="578"/>
      <c r="B1" s="578"/>
      <c r="C1" s="578"/>
      <c r="D1" s="578"/>
      <c r="E1" s="639" t="s">
        <v>1671</v>
      </c>
      <c r="F1" s="639"/>
      <c r="G1" s="639"/>
      <c r="H1" s="639"/>
      <c r="I1" s="639"/>
      <c r="J1" s="639"/>
      <c r="K1" s="639"/>
      <c r="L1" s="639"/>
      <c r="M1" s="579"/>
      <c r="N1" s="579"/>
      <c r="O1" s="579"/>
      <c r="P1" s="579"/>
      <c r="Q1" s="579"/>
      <c r="R1" s="579"/>
      <c r="S1" s="579"/>
      <c r="T1" s="579"/>
      <c r="U1" s="579"/>
      <c r="V1" s="579"/>
      <c r="W1" s="579"/>
      <c r="X1" s="579"/>
      <c r="Y1" s="579"/>
      <c r="Z1" s="579"/>
      <c r="AA1" s="579"/>
      <c r="AB1" s="578"/>
      <c r="AC1" s="578"/>
      <c r="AD1" s="578"/>
      <c r="AE1" s="578"/>
      <c r="AF1" s="578"/>
      <c r="AG1" s="578"/>
      <c r="AH1" s="578"/>
      <c r="AI1" s="578"/>
      <c r="AJ1" s="578"/>
      <c r="AK1" s="578"/>
      <c r="AL1" s="578"/>
      <c r="AM1" s="578"/>
      <c r="AN1" s="578"/>
      <c r="AO1" s="578"/>
      <c r="AP1" s="578"/>
    </row>
    <row r="2" spans="1:42" ht="18.75">
      <c r="A2" s="580" t="s">
        <v>1647</v>
      </c>
      <c r="B2" s="578"/>
      <c r="C2" s="578"/>
      <c r="D2" s="578"/>
      <c r="E2" s="578"/>
      <c r="F2" s="578"/>
      <c r="G2" s="579"/>
      <c r="H2" s="581"/>
      <c r="I2" s="579"/>
      <c r="J2" s="579"/>
      <c r="K2" s="579"/>
      <c r="L2" s="579"/>
      <c r="M2" s="579"/>
      <c r="N2" s="579"/>
      <c r="O2" s="579"/>
      <c r="P2" s="579"/>
      <c r="Q2" s="579"/>
      <c r="R2" s="579"/>
      <c r="S2" s="579"/>
      <c r="T2" s="579"/>
      <c r="U2" s="579"/>
      <c r="V2" s="579"/>
      <c r="W2" s="579"/>
      <c r="X2" s="579"/>
      <c r="Y2" s="579"/>
      <c r="Z2" s="579"/>
      <c r="AA2" s="579"/>
      <c r="AB2" s="578"/>
      <c r="AC2" s="578"/>
      <c r="AD2" s="578"/>
      <c r="AE2" s="578"/>
      <c r="AF2" s="578"/>
      <c r="AG2" s="578"/>
      <c r="AH2" s="578"/>
      <c r="AI2" s="578"/>
      <c r="AJ2" s="578"/>
      <c r="AK2" s="578"/>
      <c r="AL2" s="578"/>
      <c r="AM2" s="578"/>
      <c r="AN2" s="578"/>
      <c r="AO2" s="578"/>
      <c r="AP2" s="578"/>
    </row>
    <row r="3" spans="1:42" ht="18.75">
      <c r="A3" s="580" t="s">
        <v>1672</v>
      </c>
      <c r="B3" s="578"/>
      <c r="C3" s="578"/>
      <c r="D3" s="578"/>
      <c r="E3" s="578"/>
      <c r="F3" s="578"/>
      <c r="G3" s="579"/>
      <c r="H3" s="581"/>
      <c r="I3" s="579"/>
      <c r="J3" s="579"/>
      <c r="K3" s="579"/>
      <c r="L3" s="579"/>
      <c r="M3" s="579"/>
      <c r="N3" s="579"/>
      <c r="O3" s="579"/>
      <c r="P3" s="579"/>
      <c r="Q3" s="579"/>
      <c r="R3" s="579"/>
      <c r="S3" s="579"/>
      <c r="T3" s="579"/>
      <c r="U3" s="579"/>
      <c r="V3" s="579"/>
      <c r="W3" s="579"/>
      <c r="X3" s="579"/>
      <c r="Y3" s="579"/>
      <c r="Z3" s="579"/>
      <c r="AA3" s="579"/>
      <c r="AB3" s="578"/>
      <c r="AC3" s="578"/>
      <c r="AD3" s="578"/>
      <c r="AE3" s="578"/>
      <c r="AF3" s="578"/>
      <c r="AG3" s="578"/>
      <c r="AH3" s="578"/>
      <c r="AI3" s="578"/>
      <c r="AJ3" s="578"/>
      <c r="AK3" s="578"/>
      <c r="AL3" s="578"/>
      <c r="AM3" s="578"/>
      <c r="AN3" s="578"/>
      <c r="AO3" s="578"/>
      <c r="AP3" s="578"/>
    </row>
    <row r="4" spans="1:42" s="578" customFormat="1" ht="18.75">
      <c r="A4" s="580" t="s">
        <v>1673</v>
      </c>
      <c r="G4" s="579"/>
      <c r="H4" s="581"/>
      <c r="I4" s="579"/>
      <c r="J4" s="579"/>
      <c r="K4" s="579"/>
      <c r="L4" s="579"/>
      <c r="M4" s="579"/>
      <c r="N4" s="579"/>
      <c r="O4" s="579"/>
      <c r="P4" s="579"/>
      <c r="Q4" s="579"/>
      <c r="R4" s="579"/>
      <c r="S4" s="579"/>
      <c r="T4" s="579"/>
      <c r="U4" s="579"/>
      <c r="V4" s="579"/>
      <c r="W4" s="579"/>
      <c r="X4" s="579"/>
      <c r="Y4" s="579"/>
      <c r="Z4" s="579"/>
      <c r="AA4" s="579"/>
    </row>
    <row r="5" spans="1:42" s="578" customFormat="1" ht="18.75">
      <c r="A5" s="580" t="s">
        <v>1674</v>
      </c>
      <c r="G5" s="579"/>
      <c r="H5" s="581"/>
      <c r="I5" s="579"/>
      <c r="J5" s="579"/>
      <c r="K5" s="579"/>
      <c r="L5" s="579"/>
      <c r="M5" s="579"/>
      <c r="N5" s="579"/>
      <c r="O5" s="579"/>
      <c r="P5" s="579"/>
      <c r="Q5" s="579"/>
      <c r="R5" s="579"/>
      <c r="S5" s="579"/>
      <c r="T5" s="579"/>
      <c r="U5" s="579"/>
      <c r="V5" s="579"/>
      <c r="W5" s="579"/>
      <c r="X5" s="579"/>
      <c r="Y5" s="579"/>
      <c r="Z5" s="579"/>
      <c r="AA5" s="579"/>
    </row>
    <row r="6" spans="1:42" s="578" customFormat="1">
      <c r="A6" s="583" t="s">
        <v>1675</v>
      </c>
      <c r="B6" s="583"/>
      <c r="C6" s="583"/>
      <c r="D6" s="583"/>
      <c r="E6" s="583"/>
      <c r="F6" s="583"/>
      <c r="G6" s="583"/>
      <c r="H6" s="583"/>
      <c r="I6" s="583"/>
      <c r="J6" s="583"/>
      <c r="K6" s="583"/>
      <c r="L6" s="583"/>
      <c r="M6" s="583"/>
      <c r="N6" s="583"/>
      <c r="O6" s="583"/>
      <c r="P6" s="583"/>
      <c r="Q6" s="583"/>
      <c r="R6" s="583"/>
      <c r="S6" s="583"/>
      <c r="T6" s="583"/>
      <c r="U6" s="583"/>
    </row>
    <row r="7" spans="1:42" ht="15" customHeight="1">
      <c r="A7" s="626" t="s">
        <v>96</v>
      </c>
      <c r="B7" s="625" t="s">
        <v>109</v>
      </c>
      <c r="C7" s="628" t="s">
        <v>86</v>
      </c>
      <c r="D7" s="628" t="s">
        <v>87</v>
      </c>
      <c r="E7" s="628" t="s">
        <v>383</v>
      </c>
      <c r="F7" s="628" t="s">
        <v>88</v>
      </c>
      <c r="G7" s="617" t="s">
        <v>98</v>
      </c>
      <c r="H7" s="620"/>
      <c r="I7" s="620"/>
      <c r="J7" s="620"/>
      <c r="K7" s="620"/>
      <c r="L7" s="620"/>
      <c r="M7" s="620"/>
      <c r="N7" s="618"/>
      <c r="O7" s="621" t="s">
        <v>99</v>
      </c>
      <c r="P7" s="622"/>
      <c r="Q7" s="625" t="s">
        <v>100</v>
      </c>
      <c r="R7" s="625" t="s">
        <v>101</v>
      </c>
      <c r="S7" s="625" t="s">
        <v>108</v>
      </c>
      <c r="T7" s="625" t="s">
        <v>107</v>
      </c>
      <c r="U7" s="614" t="s">
        <v>89</v>
      </c>
    </row>
    <row r="8" spans="1:42" ht="15" customHeight="1">
      <c r="A8" s="626"/>
      <c r="B8" s="626"/>
      <c r="C8" s="629"/>
      <c r="D8" s="629"/>
      <c r="E8" s="629"/>
      <c r="F8" s="629"/>
      <c r="G8" s="617" t="s">
        <v>102</v>
      </c>
      <c r="H8" s="618"/>
      <c r="I8" s="617" t="s">
        <v>103</v>
      </c>
      <c r="J8" s="618"/>
      <c r="K8" s="617" t="s">
        <v>104</v>
      </c>
      <c r="L8" s="618"/>
      <c r="M8" s="617" t="s">
        <v>105</v>
      </c>
      <c r="N8" s="618"/>
      <c r="O8" s="623"/>
      <c r="P8" s="624"/>
      <c r="Q8" s="626"/>
      <c r="R8" s="626"/>
      <c r="S8" s="626"/>
      <c r="T8" s="626"/>
      <c r="U8" s="615"/>
    </row>
    <row r="9" spans="1:42" ht="25.5">
      <c r="A9" s="627"/>
      <c r="B9" s="627"/>
      <c r="C9" s="630"/>
      <c r="D9" s="630"/>
      <c r="E9" s="630"/>
      <c r="F9" s="630"/>
      <c r="G9" s="317" t="s">
        <v>106</v>
      </c>
      <c r="H9" s="317" t="s">
        <v>12</v>
      </c>
      <c r="I9" s="317" t="s">
        <v>106</v>
      </c>
      <c r="J9" s="317" t="s">
        <v>12</v>
      </c>
      <c r="K9" s="317" t="s">
        <v>106</v>
      </c>
      <c r="L9" s="317" t="s">
        <v>12</v>
      </c>
      <c r="M9" s="317" t="s">
        <v>106</v>
      </c>
      <c r="N9" s="317" t="s">
        <v>12</v>
      </c>
      <c r="O9" s="317" t="s">
        <v>106</v>
      </c>
      <c r="P9" s="317" t="s">
        <v>12</v>
      </c>
      <c r="Q9" s="627"/>
      <c r="R9" s="627"/>
      <c r="S9" s="627"/>
      <c r="T9" s="627"/>
      <c r="U9" s="616"/>
    </row>
    <row r="10" spans="1:42" ht="15.75">
      <c r="A10" s="585"/>
      <c r="B10" s="586"/>
      <c r="C10" s="320"/>
      <c r="D10" s="320"/>
      <c r="E10" s="321"/>
      <c r="F10" s="320"/>
      <c r="G10" s="322"/>
      <c r="H10" s="322"/>
      <c r="I10" s="322"/>
      <c r="J10" s="322"/>
      <c r="K10" s="322"/>
      <c r="L10" s="322"/>
      <c r="M10" s="322"/>
      <c r="N10" s="322"/>
      <c r="O10" s="322"/>
      <c r="P10" s="322"/>
      <c r="Q10" s="323"/>
      <c r="R10" s="323"/>
      <c r="S10" s="323"/>
      <c r="T10" s="323"/>
      <c r="U10" s="324"/>
    </row>
    <row r="11" spans="1:42" s="592" customFormat="1" ht="21.75" customHeight="1">
      <c r="A11" s="634" t="s">
        <v>1672</v>
      </c>
      <c r="B11" s="636" t="s">
        <v>1676</v>
      </c>
      <c r="C11" s="587"/>
      <c r="D11" s="587"/>
      <c r="E11" s="588"/>
      <c r="F11" s="587"/>
      <c r="G11" s="589"/>
      <c r="H11" s="589"/>
      <c r="I11" s="589"/>
      <c r="J11" s="589"/>
      <c r="K11" s="589"/>
      <c r="L11" s="589"/>
      <c r="M11" s="589"/>
      <c r="N11" s="589"/>
      <c r="O11" s="589"/>
      <c r="P11" s="589"/>
      <c r="Q11" s="590"/>
      <c r="R11" s="590"/>
      <c r="S11" s="590"/>
      <c r="T11" s="590"/>
      <c r="U11" s="591"/>
    </row>
    <row r="12" spans="1:42" s="592" customFormat="1" ht="15.75">
      <c r="A12" s="634"/>
      <c r="B12" s="637"/>
      <c r="C12" s="587"/>
      <c r="D12" s="587"/>
      <c r="E12" s="588"/>
      <c r="F12" s="587"/>
      <c r="G12" s="589"/>
      <c r="H12" s="589"/>
      <c r="I12" s="589"/>
      <c r="J12" s="589"/>
      <c r="K12" s="589"/>
      <c r="L12" s="589"/>
      <c r="M12" s="589"/>
      <c r="N12" s="589"/>
      <c r="O12" s="589"/>
      <c r="P12" s="589"/>
      <c r="Q12" s="590"/>
      <c r="R12" s="590"/>
      <c r="S12" s="590"/>
      <c r="T12" s="590"/>
      <c r="U12" s="591"/>
    </row>
    <row r="13" spans="1:42" s="592" customFormat="1" ht="15.75">
      <c r="A13" s="634"/>
      <c r="B13" s="637"/>
      <c r="C13" s="587"/>
      <c r="D13" s="587"/>
      <c r="E13" s="588"/>
      <c r="F13" s="587"/>
      <c r="G13" s="589"/>
      <c r="H13" s="589"/>
      <c r="I13" s="589"/>
      <c r="J13" s="589"/>
      <c r="K13" s="589"/>
      <c r="L13" s="589"/>
      <c r="M13" s="589"/>
      <c r="N13" s="589"/>
      <c r="O13" s="589"/>
      <c r="P13" s="589"/>
      <c r="Q13" s="590"/>
      <c r="R13" s="590"/>
      <c r="S13" s="590"/>
      <c r="T13" s="590"/>
      <c r="U13" s="591"/>
    </row>
    <row r="14" spans="1:42" s="592" customFormat="1" ht="15.75">
      <c r="A14" s="634"/>
      <c r="B14" s="637"/>
      <c r="C14" s="587"/>
      <c r="D14" s="587"/>
      <c r="E14" s="588"/>
      <c r="F14" s="587"/>
      <c r="G14" s="589"/>
      <c r="H14" s="589"/>
      <c r="I14" s="589"/>
      <c r="J14" s="589"/>
      <c r="K14" s="589"/>
      <c r="L14" s="589"/>
      <c r="M14" s="589"/>
      <c r="N14" s="589"/>
      <c r="O14" s="589"/>
      <c r="P14" s="589"/>
      <c r="Q14" s="590"/>
      <c r="R14" s="590"/>
      <c r="S14" s="590"/>
      <c r="T14" s="590"/>
      <c r="U14" s="591"/>
    </row>
    <row r="15" spans="1:42" s="592" customFormat="1" ht="15.75">
      <c r="A15" s="634"/>
      <c r="B15" s="637"/>
      <c r="C15" s="587"/>
      <c r="D15" s="587"/>
      <c r="E15" s="588"/>
      <c r="F15" s="587"/>
      <c r="G15" s="589"/>
      <c r="H15" s="589"/>
      <c r="I15" s="589"/>
      <c r="J15" s="589"/>
      <c r="K15" s="589"/>
      <c r="L15" s="589"/>
      <c r="M15" s="589"/>
      <c r="N15" s="589"/>
      <c r="O15" s="589"/>
      <c r="P15" s="589"/>
      <c r="Q15" s="590"/>
      <c r="R15" s="590"/>
      <c r="S15" s="590"/>
      <c r="T15" s="590"/>
      <c r="U15" s="591"/>
    </row>
    <row r="16" spans="1:42" s="592" customFormat="1" ht="15.75">
      <c r="A16" s="634"/>
      <c r="B16" s="637"/>
      <c r="C16" s="587"/>
      <c r="D16" s="587"/>
      <c r="E16" s="588"/>
      <c r="F16" s="587"/>
      <c r="G16" s="589"/>
      <c r="H16" s="589"/>
      <c r="I16" s="589"/>
      <c r="J16" s="589"/>
      <c r="K16" s="589"/>
      <c r="L16" s="589"/>
      <c r="M16" s="589"/>
      <c r="N16" s="589"/>
      <c r="O16" s="589"/>
      <c r="P16" s="589"/>
      <c r="Q16" s="590"/>
      <c r="R16" s="590"/>
      <c r="S16" s="590"/>
      <c r="T16" s="590"/>
      <c r="U16" s="591"/>
    </row>
    <row r="17" spans="1:21" s="592" customFormat="1" ht="15.75" hidden="1">
      <c r="A17" s="634"/>
      <c r="B17" s="638"/>
      <c r="C17" s="587"/>
      <c r="D17" s="587"/>
      <c r="E17" s="588"/>
      <c r="F17" s="587"/>
      <c r="G17" s="589"/>
      <c r="H17" s="589"/>
      <c r="I17" s="589"/>
      <c r="J17" s="589"/>
      <c r="K17" s="589"/>
      <c r="L17" s="589"/>
      <c r="M17" s="589"/>
      <c r="N17" s="589"/>
      <c r="O17" s="589"/>
      <c r="P17" s="589"/>
      <c r="Q17" s="590"/>
      <c r="R17" s="590"/>
      <c r="S17" s="590"/>
      <c r="T17" s="590"/>
      <c r="U17" s="591"/>
    </row>
    <row r="18" spans="1:21" ht="15.75" customHeight="1">
      <c r="A18" s="634"/>
      <c r="B18" s="613" t="s">
        <v>1677</v>
      </c>
      <c r="C18" s="593"/>
      <c r="D18" s="593"/>
      <c r="E18" s="593"/>
      <c r="F18" s="554"/>
      <c r="G18" s="594"/>
      <c r="H18" s="595"/>
      <c r="I18" s="594"/>
      <c r="J18" s="595"/>
      <c r="K18" s="594"/>
      <c r="L18" s="595"/>
      <c r="M18" s="594"/>
      <c r="N18" s="595"/>
      <c r="O18" s="552">
        <f t="shared" ref="O18:P33" si="0">G18+I18+K18+M18</f>
        <v>0</v>
      </c>
      <c r="P18" s="290">
        <f t="shared" si="0"/>
        <v>0</v>
      </c>
      <c r="Q18" s="554"/>
      <c r="R18" s="554"/>
      <c r="S18" s="554"/>
      <c r="T18" s="554"/>
      <c r="U18" s="554"/>
    </row>
    <row r="19" spans="1:21" ht="15.75">
      <c r="A19" s="634"/>
      <c r="B19" s="611"/>
      <c r="C19" s="593"/>
      <c r="D19" s="593"/>
      <c r="E19" s="593"/>
      <c r="F19" s="554"/>
      <c r="G19" s="594"/>
      <c r="H19" s="595"/>
      <c r="I19" s="594"/>
      <c r="J19" s="595"/>
      <c r="K19" s="594"/>
      <c r="L19" s="595"/>
      <c r="M19" s="594"/>
      <c r="N19" s="595"/>
      <c r="O19" s="552">
        <f t="shared" si="0"/>
        <v>0</v>
      </c>
      <c r="P19" s="290">
        <f t="shared" si="0"/>
        <v>0</v>
      </c>
      <c r="Q19" s="554"/>
      <c r="R19" s="554"/>
      <c r="S19" s="554"/>
      <c r="T19" s="554"/>
      <c r="U19" s="554"/>
    </row>
    <row r="20" spans="1:21" ht="15.75">
      <c r="A20" s="634"/>
      <c r="B20" s="611"/>
      <c r="C20" s="593"/>
      <c r="D20" s="593"/>
      <c r="E20" s="593"/>
      <c r="F20" s="554"/>
      <c r="G20" s="594"/>
      <c r="H20" s="595"/>
      <c r="I20" s="594"/>
      <c r="J20" s="595"/>
      <c r="K20" s="594"/>
      <c r="L20" s="595"/>
      <c r="M20" s="594"/>
      <c r="N20" s="595"/>
      <c r="O20" s="552">
        <f t="shared" si="0"/>
        <v>0</v>
      </c>
      <c r="P20" s="290">
        <f t="shared" si="0"/>
        <v>0</v>
      </c>
      <c r="Q20" s="554"/>
      <c r="R20" s="554"/>
      <c r="S20" s="554"/>
      <c r="T20" s="554"/>
      <c r="U20" s="554"/>
    </row>
    <row r="21" spans="1:21" ht="15.75">
      <c r="A21" s="634"/>
      <c r="B21" s="611"/>
      <c r="C21" s="593"/>
      <c r="D21" s="593"/>
      <c r="E21" s="593"/>
      <c r="F21" s="554"/>
      <c r="G21" s="594"/>
      <c r="H21" s="595"/>
      <c r="I21" s="594"/>
      <c r="J21" s="595"/>
      <c r="K21" s="594"/>
      <c r="L21" s="595"/>
      <c r="M21" s="594"/>
      <c r="N21" s="595"/>
      <c r="O21" s="552">
        <f t="shared" si="0"/>
        <v>0</v>
      </c>
      <c r="P21" s="290">
        <f t="shared" si="0"/>
        <v>0</v>
      </c>
      <c r="Q21" s="554"/>
      <c r="R21" s="554"/>
      <c r="S21" s="554"/>
      <c r="T21" s="554"/>
      <c r="U21" s="554"/>
    </row>
    <row r="22" spans="1:21" ht="15.75">
      <c r="A22" s="634"/>
      <c r="B22" s="613" t="s">
        <v>1678</v>
      </c>
      <c r="C22" s="593"/>
      <c r="D22" s="593"/>
      <c r="E22" s="593"/>
      <c r="F22" s="554"/>
      <c r="G22" s="594"/>
      <c r="H22" s="595"/>
      <c r="I22" s="594"/>
      <c r="J22" s="595"/>
      <c r="K22" s="594"/>
      <c r="L22" s="595"/>
      <c r="M22" s="594"/>
      <c r="N22" s="595"/>
      <c r="O22" s="552">
        <f t="shared" si="0"/>
        <v>0</v>
      </c>
      <c r="P22" s="290">
        <f t="shared" si="0"/>
        <v>0</v>
      </c>
      <c r="Q22" s="554"/>
      <c r="R22" s="554"/>
      <c r="S22" s="554"/>
      <c r="T22" s="554"/>
      <c r="U22" s="554"/>
    </row>
    <row r="23" spans="1:21" ht="15.75">
      <c r="A23" s="634"/>
      <c r="B23" s="611"/>
      <c r="C23" s="593"/>
      <c r="D23" s="593"/>
      <c r="E23" s="593"/>
      <c r="F23" s="554"/>
      <c r="G23" s="594"/>
      <c r="H23" s="595"/>
      <c r="I23" s="594"/>
      <c r="J23" s="595"/>
      <c r="K23" s="594"/>
      <c r="L23" s="595"/>
      <c r="M23" s="594"/>
      <c r="N23" s="595"/>
      <c r="O23" s="552">
        <f t="shared" si="0"/>
        <v>0</v>
      </c>
      <c r="P23" s="290">
        <f t="shared" si="0"/>
        <v>0</v>
      </c>
      <c r="Q23" s="554"/>
      <c r="R23" s="554"/>
      <c r="S23" s="554"/>
      <c r="T23" s="554"/>
      <c r="U23" s="554"/>
    </row>
    <row r="24" spans="1:21" ht="15.75">
      <c r="A24" s="634"/>
      <c r="B24" s="611"/>
      <c r="C24" s="593"/>
      <c r="D24" s="593"/>
      <c r="E24" s="593"/>
      <c r="F24" s="554"/>
      <c r="G24" s="594"/>
      <c r="H24" s="595"/>
      <c r="I24" s="594"/>
      <c r="J24" s="595"/>
      <c r="K24" s="594"/>
      <c r="L24" s="595"/>
      <c r="M24" s="594"/>
      <c r="N24" s="595"/>
      <c r="O24" s="552">
        <f t="shared" si="0"/>
        <v>0</v>
      </c>
      <c r="P24" s="290">
        <f t="shared" si="0"/>
        <v>0</v>
      </c>
      <c r="Q24" s="554"/>
      <c r="R24" s="554"/>
      <c r="S24" s="554"/>
      <c r="T24" s="554"/>
      <c r="U24" s="554"/>
    </row>
    <row r="25" spans="1:21" ht="15.75">
      <c r="A25" s="634"/>
      <c r="B25" s="612"/>
      <c r="C25" s="593"/>
      <c r="D25" s="593"/>
      <c r="E25" s="593"/>
      <c r="F25" s="554"/>
      <c r="G25" s="594"/>
      <c r="H25" s="595"/>
      <c r="I25" s="594"/>
      <c r="J25" s="595"/>
      <c r="K25" s="594"/>
      <c r="L25" s="595"/>
      <c r="M25" s="594"/>
      <c r="N25" s="595"/>
      <c r="O25" s="552">
        <f t="shared" si="0"/>
        <v>0</v>
      </c>
      <c r="P25" s="290">
        <f t="shared" si="0"/>
        <v>0</v>
      </c>
      <c r="Q25" s="554"/>
      <c r="R25" s="554"/>
      <c r="S25" s="554"/>
      <c r="T25" s="554"/>
      <c r="U25" s="554"/>
    </row>
    <row r="26" spans="1:21" ht="15.75">
      <c r="A26" s="634"/>
      <c r="B26" s="613" t="s">
        <v>1679</v>
      </c>
      <c r="C26" s="593"/>
      <c r="D26" s="593"/>
      <c r="E26" s="593"/>
      <c r="F26" s="554"/>
      <c r="G26" s="594"/>
      <c r="H26" s="595"/>
      <c r="I26" s="594"/>
      <c r="J26" s="595"/>
      <c r="K26" s="594"/>
      <c r="L26" s="595"/>
      <c r="M26" s="594"/>
      <c r="N26" s="595"/>
      <c r="O26" s="552">
        <f t="shared" si="0"/>
        <v>0</v>
      </c>
      <c r="P26" s="290">
        <f t="shared" si="0"/>
        <v>0</v>
      </c>
      <c r="Q26" s="554"/>
      <c r="R26" s="554"/>
      <c r="S26" s="554"/>
      <c r="T26" s="554"/>
      <c r="U26" s="554"/>
    </row>
    <row r="27" spans="1:21" ht="15.75">
      <c r="A27" s="634"/>
      <c r="B27" s="611"/>
      <c r="C27" s="593"/>
      <c r="D27" s="593"/>
      <c r="E27" s="593"/>
      <c r="F27" s="554"/>
      <c r="G27" s="594"/>
      <c r="H27" s="595"/>
      <c r="I27" s="594"/>
      <c r="J27" s="595"/>
      <c r="K27" s="594"/>
      <c r="L27" s="595"/>
      <c r="M27" s="594"/>
      <c r="N27" s="595"/>
      <c r="O27" s="552">
        <f t="shared" si="0"/>
        <v>0</v>
      </c>
      <c r="P27" s="290">
        <f t="shared" si="0"/>
        <v>0</v>
      </c>
      <c r="Q27" s="554"/>
      <c r="R27" s="554"/>
      <c r="S27" s="554"/>
      <c r="T27" s="554"/>
      <c r="U27" s="554"/>
    </row>
    <row r="28" spans="1:21" ht="15.75">
      <c r="A28" s="634"/>
      <c r="B28" s="611"/>
      <c r="C28" s="593"/>
      <c r="D28" s="593"/>
      <c r="E28" s="593"/>
      <c r="F28" s="554"/>
      <c r="G28" s="594"/>
      <c r="H28" s="595"/>
      <c r="I28" s="594"/>
      <c r="J28" s="595"/>
      <c r="K28" s="594"/>
      <c r="L28" s="595"/>
      <c r="M28" s="594"/>
      <c r="N28" s="595"/>
      <c r="O28" s="552">
        <f t="shared" si="0"/>
        <v>0</v>
      </c>
      <c r="P28" s="290">
        <f t="shared" si="0"/>
        <v>0</v>
      </c>
      <c r="Q28" s="554"/>
      <c r="R28" s="554"/>
      <c r="S28" s="554"/>
      <c r="T28" s="554"/>
      <c r="U28" s="554"/>
    </row>
    <row r="29" spans="1:21" ht="15.75">
      <c r="A29" s="634"/>
      <c r="B29" s="612"/>
      <c r="C29" s="593"/>
      <c r="D29" s="593"/>
      <c r="E29" s="593"/>
      <c r="F29" s="554"/>
      <c r="G29" s="594"/>
      <c r="H29" s="595"/>
      <c r="I29" s="594"/>
      <c r="J29" s="595"/>
      <c r="K29" s="594"/>
      <c r="L29" s="595"/>
      <c r="M29" s="594"/>
      <c r="N29" s="595"/>
      <c r="O29" s="552">
        <f t="shared" si="0"/>
        <v>0</v>
      </c>
      <c r="P29" s="290">
        <f t="shared" si="0"/>
        <v>0</v>
      </c>
      <c r="Q29" s="554"/>
      <c r="R29" s="554"/>
      <c r="S29" s="554"/>
      <c r="T29" s="554"/>
      <c r="U29" s="554"/>
    </row>
    <row r="30" spans="1:21" ht="15.75">
      <c r="A30" s="634"/>
      <c r="B30" s="619" t="s">
        <v>1680</v>
      </c>
      <c r="C30" s="593"/>
      <c r="D30" s="593"/>
      <c r="E30" s="593"/>
      <c r="F30" s="554"/>
      <c r="G30" s="594"/>
      <c r="H30" s="595"/>
      <c r="I30" s="594"/>
      <c r="J30" s="595"/>
      <c r="K30" s="594"/>
      <c r="L30" s="595"/>
      <c r="M30" s="594"/>
      <c r="N30" s="595"/>
      <c r="O30" s="552">
        <f t="shared" si="0"/>
        <v>0</v>
      </c>
      <c r="P30" s="290">
        <f t="shared" si="0"/>
        <v>0</v>
      </c>
      <c r="Q30" s="554"/>
      <c r="R30" s="554"/>
      <c r="S30" s="554"/>
      <c r="T30" s="554"/>
      <c r="U30" s="554"/>
    </row>
    <row r="31" spans="1:21" ht="15.75">
      <c r="A31" s="634"/>
      <c r="B31" s="619"/>
      <c r="C31" s="593"/>
      <c r="D31" s="593"/>
      <c r="E31" s="593"/>
      <c r="F31" s="554"/>
      <c r="G31" s="594"/>
      <c r="H31" s="595"/>
      <c r="I31" s="594"/>
      <c r="J31" s="595"/>
      <c r="K31" s="594"/>
      <c r="L31" s="595"/>
      <c r="M31" s="594"/>
      <c r="N31" s="595"/>
      <c r="O31" s="552">
        <f t="shared" si="0"/>
        <v>0</v>
      </c>
      <c r="P31" s="290">
        <f t="shared" si="0"/>
        <v>0</v>
      </c>
      <c r="Q31" s="554"/>
      <c r="R31" s="554"/>
      <c r="S31" s="554"/>
      <c r="T31" s="554"/>
      <c r="U31" s="554"/>
    </row>
    <row r="32" spans="1:21" ht="15.75">
      <c r="A32" s="634"/>
      <c r="B32" s="619"/>
      <c r="C32" s="593"/>
      <c r="D32" s="593"/>
      <c r="E32" s="593"/>
      <c r="F32" s="554"/>
      <c r="G32" s="594"/>
      <c r="H32" s="595"/>
      <c r="I32" s="594"/>
      <c r="J32" s="595"/>
      <c r="K32" s="594"/>
      <c r="L32" s="595"/>
      <c r="M32" s="594"/>
      <c r="N32" s="595"/>
      <c r="O32" s="552">
        <f t="shared" si="0"/>
        <v>0</v>
      </c>
      <c r="P32" s="290">
        <f t="shared" si="0"/>
        <v>0</v>
      </c>
      <c r="Q32" s="554"/>
      <c r="R32" s="554"/>
      <c r="S32" s="554"/>
      <c r="T32" s="554"/>
      <c r="U32" s="554"/>
    </row>
    <row r="33" spans="1:21" ht="15.75">
      <c r="A33" s="634"/>
      <c r="B33" s="619"/>
      <c r="C33" s="593"/>
      <c r="D33" s="593"/>
      <c r="E33" s="593"/>
      <c r="F33" s="554"/>
      <c r="G33" s="594"/>
      <c r="H33" s="595"/>
      <c r="I33" s="594"/>
      <c r="J33" s="595"/>
      <c r="K33" s="594"/>
      <c r="L33" s="595"/>
      <c r="M33" s="594"/>
      <c r="N33" s="595"/>
      <c r="O33" s="552">
        <f t="shared" si="0"/>
        <v>0</v>
      </c>
      <c r="P33" s="290">
        <f t="shared" si="0"/>
        <v>0</v>
      </c>
      <c r="Q33" s="554"/>
      <c r="R33" s="554"/>
      <c r="S33" s="554"/>
      <c r="T33" s="554"/>
      <c r="U33" s="554"/>
    </row>
    <row r="34" spans="1:21" ht="15.75">
      <c r="A34" s="634"/>
      <c r="B34" s="619" t="s">
        <v>1681</v>
      </c>
      <c r="C34" s="593"/>
      <c r="D34" s="593"/>
      <c r="E34" s="593"/>
      <c r="F34" s="554"/>
      <c r="G34" s="594"/>
      <c r="H34" s="595"/>
      <c r="I34" s="594"/>
      <c r="J34" s="595"/>
      <c r="K34" s="594"/>
      <c r="L34" s="595"/>
      <c r="M34" s="594"/>
      <c r="N34" s="595"/>
      <c r="O34" s="552">
        <f t="shared" ref="O34:P73" si="1">G34+I34+K34+M34</f>
        <v>0</v>
      </c>
      <c r="P34" s="290">
        <f t="shared" si="1"/>
        <v>0</v>
      </c>
      <c r="Q34" s="554"/>
      <c r="R34" s="554"/>
      <c r="S34" s="554"/>
      <c r="T34" s="554"/>
      <c r="U34" s="554"/>
    </row>
    <row r="35" spans="1:21" ht="15.75">
      <c r="A35" s="634"/>
      <c r="B35" s="619"/>
      <c r="C35" s="593"/>
      <c r="D35" s="593"/>
      <c r="E35" s="593"/>
      <c r="F35" s="554"/>
      <c r="G35" s="594"/>
      <c r="H35" s="595"/>
      <c r="I35" s="594"/>
      <c r="J35" s="595"/>
      <c r="K35" s="594"/>
      <c r="L35" s="595"/>
      <c r="M35" s="594"/>
      <c r="N35" s="595"/>
      <c r="O35" s="552">
        <f t="shared" si="1"/>
        <v>0</v>
      </c>
      <c r="P35" s="290">
        <f t="shared" si="1"/>
        <v>0</v>
      </c>
      <c r="Q35" s="554"/>
      <c r="R35" s="554"/>
      <c r="S35" s="554"/>
      <c r="T35" s="554"/>
      <c r="U35" s="554"/>
    </row>
    <row r="36" spans="1:21" ht="15.75">
      <c r="A36" s="634"/>
      <c r="B36" s="619"/>
      <c r="C36" s="593"/>
      <c r="D36" s="593"/>
      <c r="E36" s="593"/>
      <c r="F36" s="554"/>
      <c r="G36" s="594"/>
      <c r="H36" s="595"/>
      <c r="I36" s="594"/>
      <c r="J36" s="595"/>
      <c r="K36" s="594"/>
      <c r="L36" s="595"/>
      <c r="M36" s="594"/>
      <c r="N36" s="595"/>
      <c r="O36" s="552">
        <f t="shared" si="1"/>
        <v>0</v>
      </c>
      <c r="P36" s="290">
        <f t="shared" si="1"/>
        <v>0</v>
      </c>
      <c r="Q36" s="554"/>
      <c r="R36" s="554"/>
      <c r="S36" s="554"/>
      <c r="T36" s="554"/>
      <c r="U36" s="554"/>
    </row>
    <row r="37" spans="1:21" ht="15.75">
      <c r="A37" s="635"/>
      <c r="B37" s="619"/>
      <c r="C37" s="593"/>
      <c r="D37" s="593"/>
      <c r="E37" s="593"/>
      <c r="F37" s="554"/>
      <c r="G37" s="594"/>
      <c r="H37" s="595"/>
      <c r="I37" s="594"/>
      <c r="J37" s="595"/>
      <c r="K37" s="594"/>
      <c r="L37" s="595"/>
      <c r="M37" s="594"/>
      <c r="N37" s="595"/>
      <c r="O37" s="552">
        <f t="shared" si="1"/>
        <v>0</v>
      </c>
      <c r="P37" s="290">
        <f t="shared" si="1"/>
        <v>0</v>
      </c>
      <c r="Q37" s="554"/>
      <c r="R37" s="554"/>
      <c r="S37" s="554"/>
      <c r="T37" s="554"/>
      <c r="U37" s="554"/>
    </row>
    <row r="38" spans="1:21" ht="15.75" customHeight="1">
      <c r="A38" s="619" t="s">
        <v>1673</v>
      </c>
      <c r="B38" s="613" t="s">
        <v>1682</v>
      </c>
      <c r="C38" s="593"/>
      <c r="D38" s="593"/>
      <c r="E38" s="593"/>
      <c r="F38" s="554"/>
      <c r="G38" s="594"/>
      <c r="H38" s="595"/>
      <c r="I38" s="594"/>
      <c r="J38" s="595"/>
      <c r="K38" s="594"/>
      <c r="L38" s="595"/>
      <c r="M38" s="594"/>
      <c r="N38" s="595"/>
      <c r="O38" s="552">
        <f t="shared" si="1"/>
        <v>0</v>
      </c>
      <c r="P38" s="290">
        <f t="shared" si="1"/>
        <v>0</v>
      </c>
      <c r="Q38" s="554"/>
      <c r="R38" s="554"/>
      <c r="S38" s="554"/>
      <c r="T38" s="554"/>
      <c r="U38" s="554"/>
    </row>
    <row r="39" spans="1:21" ht="15.75">
      <c r="A39" s="619"/>
      <c r="B39" s="611"/>
      <c r="C39" s="593"/>
      <c r="D39" s="593"/>
      <c r="E39" s="593"/>
      <c r="F39" s="554"/>
      <c r="G39" s="594"/>
      <c r="H39" s="595"/>
      <c r="I39" s="594"/>
      <c r="J39" s="595"/>
      <c r="K39" s="594"/>
      <c r="L39" s="595"/>
      <c r="M39" s="594"/>
      <c r="N39" s="595"/>
      <c r="O39" s="552">
        <f t="shared" si="1"/>
        <v>0</v>
      </c>
      <c r="P39" s="290">
        <f t="shared" si="1"/>
        <v>0</v>
      </c>
      <c r="Q39" s="554"/>
      <c r="R39" s="554"/>
      <c r="S39" s="554"/>
      <c r="T39" s="554"/>
      <c r="U39" s="554"/>
    </row>
    <row r="40" spans="1:21" ht="15.75">
      <c r="A40" s="619"/>
      <c r="B40" s="611"/>
      <c r="C40" s="593"/>
      <c r="D40" s="593"/>
      <c r="E40" s="593"/>
      <c r="F40" s="554"/>
      <c r="G40" s="594"/>
      <c r="H40" s="595"/>
      <c r="I40" s="594"/>
      <c r="J40" s="595"/>
      <c r="K40" s="594"/>
      <c r="L40" s="595"/>
      <c r="M40" s="594"/>
      <c r="N40" s="595"/>
      <c r="O40" s="552">
        <f t="shared" si="1"/>
        <v>0</v>
      </c>
      <c r="P40" s="290">
        <f t="shared" si="1"/>
        <v>0</v>
      </c>
      <c r="Q40" s="554"/>
      <c r="R40" s="554"/>
      <c r="S40" s="554"/>
      <c r="T40" s="554"/>
      <c r="U40" s="554"/>
    </row>
    <row r="41" spans="1:21" ht="15.75">
      <c r="A41" s="619"/>
      <c r="B41" s="612"/>
      <c r="C41" s="593"/>
      <c r="D41" s="593"/>
      <c r="E41" s="593"/>
      <c r="F41" s="554"/>
      <c r="G41" s="594"/>
      <c r="H41" s="595"/>
      <c r="I41" s="594"/>
      <c r="J41" s="595"/>
      <c r="K41" s="594"/>
      <c r="L41" s="595"/>
      <c r="M41" s="594"/>
      <c r="N41" s="595"/>
      <c r="O41" s="552">
        <f t="shared" si="1"/>
        <v>0</v>
      </c>
      <c r="P41" s="290">
        <f t="shared" si="1"/>
        <v>0</v>
      </c>
      <c r="Q41" s="554"/>
      <c r="R41" s="554"/>
      <c r="S41" s="554"/>
      <c r="T41" s="554"/>
      <c r="U41" s="554"/>
    </row>
    <row r="42" spans="1:21" ht="15.75">
      <c r="A42" s="619"/>
      <c r="B42" s="613" t="s">
        <v>1683</v>
      </c>
      <c r="C42" s="593"/>
      <c r="D42" s="593"/>
      <c r="E42" s="593"/>
      <c r="F42" s="554"/>
      <c r="G42" s="594"/>
      <c r="H42" s="595"/>
      <c r="I42" s="594"/>
      <c r="J42" s="595"/>
      <c r="K42" s="594"/>
      <c r="L42" s="595"/>
      <c r="M42" s="594"/>
      <c r="N42" s="595"/>
      <c r="O42" s="552">
        <f t="shared" si="1"/>
        <v>0</v>
      </c>
      <c r="P42" s="290">
        <f t="shared" si="1"/>
        <v>0</v>
      </c>
      <c r="Q42" s="554"/>
      <c r="R42" s="554"/>
      <c r="S42" s="554"/>
      <c r="T42" s="554"/>
      <c r="U42" s="554"/>
    </row>
    <row r="43" spans="1:21" ht="15.75">
      <c r="A43" s="619"/>
      <c r="B43" s="611"/>
      <c r="C43" s="593"/>
      <c r="D43" s="593"/>
      <c r="E43" s="593"/>
      <c r="F43" s="554"/>
      <c r="G43" s="594"/>
      <c r="H43" s="595"/>
      <c r="I43" s="594"/>
      <c r="J43" s="595"/>
      <c r="K43" s="594"/>
      <c r="L43" s="595"/>
      <c r="M43" s="594"/>
      <c r="N43" s="595"/>
      <c r="O43" s="552">
        <f t="shared" si="1"/>
        <v>0</v>
      </c>
      <c r="P43" s="290">
        <f t="shared" si="1"/>
        <v>0</v>
      </c>
      <c r="Q43" s="554"/>
      <c r="R43" s="554"/>
      <c r="S43" s="554"/>
      <c r="T43" s="554"/>
      <c r="U43" s="554"/>
    </row>
    <row r="44" spans="1:21" ht="15.75">
      <c r="A44" s="619"/>
      <c r="B44" s="611"/>
      <c r="C44" s="593"/>
      <c r="D44" s="593"/>
      <c r="E44" s="593"/>
      <c r="F44" s="554"/>
      <c r="G44" s="594"/>
      <c r="H44" s="595"/>
      <c r="I44" s="594"/>
      <c r="J44" s="595"/>
      <c r="K44" s="594"/>
      <c r="L44" s="595"/>
      <c r="M44" s="594"/>
      <c r="N44" s="595"/>
      <c r="O44" s="552">
        <f t="shared" si="1"/>
        <v>0</v>
      </c>
      <c r="P44" s="290">
        <f t="shared" si="1"/>
        <v>0</v>
      </c>
      <c r="Q44" s="554"/>
      <c r="R44" s="554"/>
      <c r="S44" s="554"/>
      <c r="T44" s="554"/>
      <c r="U44" s="554"/>
    </row>
    <row r="45" spans="1:21" ht="15.75">
      <c r="A45" s="619"/>
      <c r="B45" s="612"/>
      <c r="C45" s="593"/>
      <c r="D45" s="593"/>
      <c r="E45" s="593"/>
      <c r="F45" s="554"/>
      <c r="G45" s="594"/>
      <c r="H45" s="595"/>
      <c r="I45" s="594"/>
      <c r="J45" s="595"/>
      <c r="K45" s="594"/>
      <c r="L45" s="595"/>
      <c r="M45" s="594"/>
      <c r="N45" s="595"/>
      <c r="O45" s="552">
        <f t="shared" si="1"/>
        <v>0</v>
      </c>
      <c r="P45" s="290">
        <f t="shared" si="1"/>
        <v>0</v>
      </c>
      <c r="Q45" s="554"/>
      <c r="R45" s="554"/>
      <c r="S45" s="554"/>
      <c r="T45" s="554"/>
      <c r="U45" s="554"/>
    </row>
    <row r="46" spans="1:21" ht="15.75">
      <c r="A46" s="613" t="s">
        <v>1674</v>
      </c>
      <c r="B46" s="619" t="s">
        <v>1684</v>
      </c>
      <c r="C46" s="593"/>
      <c r="D46" s="593"/>
      <c r="E46" s="593"/>
      <c r="F46" s="554"/>
      <c r="G46" s="594"/>
      <c r="H46" s="595"/>
      <c r="I46" s="594"/>
      <c r="J46" s="595"/>
      <c r="K46" s="594"/>
      <c r="L46" s="595"/>
      <c r="M46" s="594"/>
      <c r="N46" s="595"/>
      <c r="O46" s="552">
        <f t="shared" si="1"/>
        <v>0</v>
      </c>
      <c r="P46" s="290">
        <f t="shared" si="1"/>
        <v>0</v>
      </c>
      <c r="Q46" s="554"/>
      <c r="R46" s="554"/>
      <c r="S46" s="554"/>
      <c r="T46" s="554"/>
      <c r="U46" s="554"/>
    </row>
    <row r="47" spans="1:21" ht="15.75">
      <c r="A47" s="611"/>
      <c r="B47" s="619"/>
      <c r="C47" s="593"/>
      <c r="D47" s="593"/>
      <c r="E47" s="593"/>
      <c r="F47" s="554"/>
      <c r="G47" s="594"/>
      <c r="H47" s="595"/>
      <c r="I47" s="594"/>
      <c r="J47" s="595"/>
      <c r="K47" s="594"/>
      <c r="L47" s="595"/>
      <c r="M47" s="594"/>
      <c r="N47" s="595"/>
      <c r="O47" s="552">
        <f t="shared" si="1"/>
        <v>0</v>
      </c>
      <c r="P47" s="290">
        <f t="shared" si="1"/>
        <v>0</v>
      </c>
      <c r="Q47" s="554"/>
      <c r="R47" s="554"/>
      <c r="S47" s="554"/>
      <c r="T47" s="554"/>
      <c r="U47" s="554"/>
    </row>
    <row r="48" spans="1:21" ht="15.75">
      <c r="A48" s="611"/>
      <c r="B48" s="619"/>
      <c r="C48" s="593"/>
      <c r="D48" s="593"/>
      <c r="E48" s="593"/>
      <c r="F48" s="554"/>
      <c r="G48" s="594"/>
      <c r="H48" s="595"/>
      <c r="I48" s="594"/>
      <c r="J48" s="595"/>
      <c r="K48" s="594"/>
      <c r="L48" s="595"/>
      <c r="M48" s="594"/>
      <c r="N48" s="595"/>
      <c r="O48" s="552">
        <f t="shared" si="1"/>
        <v>0</v>
      </c>
      <c r="P48" s="290">
        <f t="shared" si="1"/>
        <v>0</v>
      </c>
      <c r="Q48" s="554"/>
      <c r="R48" s="554"/>
      <c r="S48" s="554"/>
      <c r="T48" s="554"/>
      <c r="U48" s="554"/>
    </row>
    <row r="49" spans="1:21" ht="15.75">
      <c r="A49" s="611"/>
      <c r="B49" s="619"/>
      <c r="C49" s="593"/>
      <c r="D49" s="593"/>
      <c r="E49" s="593"/>
      <c r="F49" s="554"/>
      <c r="G49" s="594"/>
      <c r="H49" s="595"/>
      <c r="I49" s="594"/>
      <c r="J49" s="595"/>
      <c r="K49" s="594"/>
      <c r="L49" s="595"/>
      <c r="M49" s="594"/>
      <c r="N49" s="595"/>
      <c r="O49" s="552">
        <f t="shared" si="1"/>
        <v>0</v>
      </c>
      <c r="P49" s="290">
        <f t="shared" si="1"/>
        <v>0</v>
      </c>
      <c r="Q49" s="554"/>
      <c r="R49" s="554"/>
      <c r="S49" s="554"/>
      <c r="T49" s="554"/>
      <c r="U49" s="554"/>
    </row>
    <row r="50" spans="1:21" ht="15.75">
      <c r="A50" s="611"/>
      <c r="B50" s="619" t="s">
        <v>1685</v>
      </c>
      <c r="C50" s="593"/>
      <c r="D50" s="593"/>
      <c r="E50" s="593"/>
      <c r="F50" s="554"/>
      <c r="G50" s="594"/>
      <c r="H50" s="595"/>
      <c r="I50" s="594"/>
      <c r="J50" s="595"/>
      <c r="K50" s="594"/>
      <c r="L50" s="595"/>
      <c r="M50" s="594"/>
      <c r="N50" s="595"/>
      <c r="O50" s="552">
        <f t="shared" si="1"/>
        <v>0</v>
      </c>
      <c r="P50" s="290">
        <f t="shared" si="1"/>
        <v>0</v>
      </c>
      <c r="Q50" s="554"/>
      <c r="R50" s="554"/>
      <c r="S50" s="554"/>
      <c r="T50" s="554"/>
      <c r="U50" s="554"/>
    </row>
    <row r="51" spans="1:21" ht="15.75">
      <c r="A51" s="611"/>
      <c r="B51" s="619"/>
      <c r="C51" s="593"/>
      <c r="D51" s="593"/>
      <c r="E51" s="593"/>
      <c r="F51" s="554"/>
      <c r="G51" s="594"/>
      <c r="H51" s="595"/>
      <c r="I51" s="594"/>
      <c r="J51" s="595"/>
      <c r="K51" s="594"/>
      <c r="L51" s="595"/>
      <c r="M51" s="594"/>
      <c r="N51" s="595"/>
      <c r="O51" s="552">
        <f t="shared" si="1"/>
        <v>0</v>
      </c>
      <c r="P51" s="290">
        <f t="shared" si="1"/>
        <v>0</v>
      </c>
      <c r="Q51" s="554"/>
      <c r="R51" s="554"/>
      <c r="S51" s="554"/>
      <c r="T51" s="554"/>
      <c r="U51" s="554"/>
    </row>
    <row r="52" spans="1:21" ht="15.75">
      <c r="A52" s="611"/>
      <c r="B52" s="619"/>
      <c r="C52" s="593"/>
      <c r="D52" s="593"/>
      <c r="E52" s="593"/>
      <c r="F52" s="554"/>
      <c r="G52" s="594"/>
      <c r="H52" s="595"/>
      <c r="I52" s="594"/>
      <c r="J52" s="595"/>
      <c r="K52" s="594"/>
      <c r="L52" s="595"/>
      <c r="M52" s="594"/>
      <c r="N52" s="595"/>
      <c r="O52" s="552">
        <f t="shared" si="1"/>
        <v>0</v>
      </c>
      <c r="P52" s="290">
        <f t="shared" si="1"/>
        <v>0</v>
      </c>
      <c r="Q52" s="554"/>
      <c r="R52" s="554"/>
      <c r="S52" s="554"/>
      <c r="T52" s="554"/>
      <c r="U52" s="554"/>
    </row>
    <row r="53" spans="1:21" ht="15.75">
      <c r="A53" s="611"/>
      <c r="B53" s="619"/>
      <c r="C53" s="593"/>
      <c r="D53" s="593"/>
      <c r="E53" s="593"/>
      <c r="F53" s="554"/>
      <c r="G53" s="594"/>
      <c r="H53" s="595"/>
      <c r="I53" s="594"/>
      <c r="J53" s="595"/>
      <c r="K53" s="594"/>
      <c r="L53" s="595"/>
      <c r="M53" s="594"/>
      <c r="N53" s="595"/>
      <c r="O53" s="552">
        <f t="shared" si="1"/>
        <v>0</v>
      </c>
      <c r="P53" s="290">
        <f t="shared" si="1"/>
        <v>0</v>
      </c>
      <c r="Q53" s="554"/>
      <c r="R53" s="554"/>
      <c r="S53" s="554"/>
      <c r="T53" s="554"/>
      <c r="U53" s="554"/>
    </row>
    <row r="54" spans="1:21" ht="15.75">
      <c r="A54" s="611"/>
      <c r="B54" s="631" t="s">
        <v>1686</v>
      </c>
      <c r="C54" s="593"/>
      <c r="D54" s="593"/>
      <c r="E54" s="593"/>
      <c r="F54" s="554"/>
      <c r="G54" s="594"/>
      <c r="H54" s="595"/>
      <c r="I54" s="594"/>
      <c r="J54" s="595"/>
      <c r="K54" s="594"/>
      <c r="L54" s="595"/>
      <c r="M54" s="594"/>
      <c r="N54" s="595"/>
      <c r="O54" s="552">
        <f t="shared" si="1"/>
        <v>0</v>
      </c>
      <c r="P54" s="290">
        <f t="shared" si="1"/>
        <v>0</v>
      </c>
      <c r="Q54" s="554"/>
      <c r="R54" s="554"/>
      <c r="S54" s="554"/>
      <c r="T54" s="554"/>
      <c r="U54" s="554"/>
    </row>
    <row r="55" spans="1:21" ht="15.75">
      <c r="A55" s="611"/>
      <c r="B55" s="632"/>
      <c r="C55" s="593"/>
      <c r="D55" s="593"/>
      <c r="E55" s="593"/>
      <c r="F55" s="554"/>
      <c r="G55" s="594"/>
      <c r="H55" s="595"/>
      <c r="I55" s="594"/>
      <c r="J55" s="595"/>
      <c r="K55" s="594"/>
      <c r="L55" s="595"/>
      <c r="M55" s="594"/>
      <c r="N55" s="595"/>
      <c r="O55" s="552">
        <f t="shared" si="1"/>
        <v>0</v>
      </c>
      <c r="P55" s="290">
        <f t="shared" si="1"/>
        <v>0</v>
      </c>
      <c r="Q55" s="554"/>
      <c r="R55" s="554"/>
      <c r="S55" s="554"/>
      <c r="T55" s="554"/>
      <c r="U55" s="554"/>
    </row>
    <row r="56" spans="1:21" ht="15.75">
      <c r="A56" s="611"/>
      <c r="B56" s="632"/>
      <c r="C56" s="593"/>
      <c r="D56" s="593"/>
      <c r="E56" s="593"/>
      <c r="F56" s="554"/>
      <c r="G56" s="594"/>
      <c r="H56" s="595"/>
      <c r="I56" s="594"/>
      <c r="J56" s="595"/>
      <c r="K56" s="594"/>
      <c r="L56" s="595"/>
      <c r="M56" s="594"/>
      <c r="N56" s="595"/>
      <c r="O56" s="552">
        <f t="shared" si="1"/>
        <v>0</v>
      </c>
      <c r="P56" s="290">
        <f t="shared" si="1"/>
        <v>0</v>
      </c>
      <c r="Q56" s="554"/>
      <c r="R56" s="554"/>
      <c r="S56" s="554"/>
      <c r="T56" s="554"/>
      <c r="U56" s="554"/>
    </row>
    <row r="57" spans="1:21" ht="15.75">
      <c r="A57" s="612"/>
      <c r="B57" s="633"/>
      <c r="C57" s="593"/>
      <c r="D57" s="593"/>
      <c r="E57" s="593"/>
      <c r="F57" s="554"/>
      <c r="G57" s="594"/>
      <c r="H57" s="595"/>
      <c r="I57" s="594"/>
      <c r="J57" s="595"/>
      <c r="K57" s="594"/>
      <c r="L57" s="595"/>
      <c r="M57" s="594"/>
      <c r="N57" s="595"/>
      <c r="O57" s="552">
        <f t="shared" si="1"/>
        <v>0</v>
      </c>
      <c r="P57" s="290">
        <f t="shared" si="1"/>
        <v>0</v>
      </c>
      <c r="Q57" s="554"/>
      <c r="R57" s="554"/>
      <c r="S57" s="554"/>
      <c r="T57" s="554"/>
      <c r="U57" s="554"/>
    </row>
    <row r="58" spans="1:21" ht="15.75">
      <c r="A58" s="613" t="s">
        <v>1675</v>
      </c>
      <c r="B58" s="613" t="s">
        <v>1687</v>
      </c>
      <c r="C58" s="593"/>
      <c r="D58" s="593"/>
      <c r="E58" s="593"/>
      <c r="F58" s="554"/>
      <c r="G58" s="594"/>
      <c r="H58" s="595"/>
      <c r="I58" s="594"/>
      <c r="J58" s="595"/>
      <c r="K58" s="594"/>
      <c r="L58" s="595"/>
      <c r="M58" s="594"/>
      <c r="N58" s="595"/>
      <c r="O58" s="552">
        <f t="shared" si="1"/>
        <v>0</v>
      </c>
      <c r="P58" s="290">
        <f t="shared" si="1"/>
        <v>0</v>
      </c>
      <c r="Q58" s="554"/>
      <c r="R58" s="554"/>
      <c r="S58" s="554"/>
      <c r="T58" s="554"/>
      <c r="U58" s="554"/>
    </row>
    <row r="59" spans="1:21" ht="15.75">
      <c r="A59" s="611"/>
      <c r="B59" s="611"/>
      <c r="C59" s="593"/>
      <c r="D59" s="593"/>
      <c r="E59" s="593"/>
      <c r="F59" s="554"/>
      <c r="G59" s="594"/>
      <c r="H59" s="595"/>
      <c r="I59" s="594"/>
      <c r="J59" s="595"/>
      <c r="K59" s="594"/>
      <c r="L59" s="595"/>
      <c r="M59" s="594"/>
      <c r="N59" s="595"/>
      <c r="O59" s="552">
        <f t="shared" si="1"/>
        <v>0</v>
      </c>
      <c r="P59" s="290">
        <f t="shared" si="1"/>
        <v>0</v>
      </c>
      <c r="Q59" s="554"/>
      <c r="R59" s="554"/>
      <c r="S59" s="554"/>
      <c r="T59" s="554"/>
      <c r="U59" s="554"/>
    </row>
    <row r="60" spans="1:21" ht="15.75">
      <c r="A60" s="611"/>
      <c r="B60" s="611"/>
      <c r="C60" s="593"/>
      <c r="D60" s="593"/>
      <c r="E60" s="593"/>
      <c r="F60" s="554"/>
      <c r="G60" s="594"/>
      <c r="H60" s="595"/>
      <c r="I60" s="594"/>
      <c r="J60" s="595"/>
      <c r="K60" s="594"/>
      <c r="L60" s="595"/>
      <c r="M60" s="594"/>
      <c r="N60" s="595"/>
      <c r="O60" s="552">
        <f t="shared" si="1"/>
        <v>0</v>
      </c>
      <c r="P60" s="290">
        <f t="shared" si="1"/>
        <v>0</v>
      </c>
      <c r="Q60" s="554"/>
      <c r="R60" s="554"/>
      <c r="S60" s="554"/>
      <c r="T60" s="554"/>
      <c r="U60" s="554"/>
    </row>
    <row r="61" spans="1:21" ht="15.75">
      <c r="A61" s="611"/>
      <c r="B61" s="612"/>
      <c r="C61" s="593"/>
      <c r="D61" s="593"/>
      <c r="E61" s="593"/>
      <c r="F61" s="554"/>
      <c r="G61" s="594"/>
      <c r="H61" s="595"/>
      <c r="I61" s="594"/>
      <c r="J61" s="595"/>
      <c r="K61" s="594"/>
      <c r="L61" s="595"/>
      <c r="M61" s="594"/>
      <c r="N61" s="595"/>
      <c r="O61" s="552">
        <f t="shared" si="1"/>
        <v>0</v>
      </c>
      <c r="P61" s="290">
        <f t="shared" si="1"/>
        <v>0</v>
      </c>
      <c r="Q61" s="554"/>
      <c r="R61" s="554"/>
      <c r="S61" s="554"/>
      <c r="T61" s="554"/>
      <c r="U61" s="554"/>
    </row>
    <row r="62" spans="1:21" ht="15.75">
      <c r="A62" s="611"/>
      <c r="B62" s="613" t="s">
        <v>1688</v>
      </c>
      <c r="C62" s="593"/>
      <c r="D62" s="593"/>
      <c r="E62" s="593"/>
      <c r="F62" s="554"/>
      <c r="G62" s="594"/>
      <c r="H62" s="595"/>
      <c r="I62" s="594"/>
      <c r="J62" s="595"/>
      <c r="K62" s="594"/>
      <c r="L62" s="595"/>
      <c r="M62" s="594"/>
      <c r="N62" s="595"/>
      <c r="O62" s="552">
        <f t="shared" si="1"/>
        <v>0</v>
      </c>
      <c r="P62" s="290">
        <f t="shared" si="1"/>
        <v>0</v>
      </c>
      <c r="Q62" s="554"/>
      <c r="R62" s="554"/>
      <c r="S62" s="554"/>
      <c r="T62" s="554"/>
      <c r="U62" s="554"/>
    </row>
    <row r="63" spans="1:21" ht="15.75">
      <c r="A63" s="611"/>
      <c r="B63" s="611"/>
      <c r="C63" s="593"/>
      <c r="D63" s="593"/>
      <c r="E63" s="593"/>
      <c r="F63" s="554"/>
      <c r="G63" s="594"/>
      <c r="H63" s="595"/>
      <c r="I63" s="594"/>
      <c r="J63" s="595"/>
      <c r="K63" s="594"/>
      <c r="L63" s="595"/>
      <c r="M63" s="594"/>
      <c r="N63" s="595"/>
      <c r="O63" s="552">
        <f t="shared" si="1"/>
        <v>0</v>
      </c>
      <c r="P63" s="290">
        <f t="shared" si="1"/>
        <v>0</v>
      </c>
      <c r="Q63" s="554"/>
      <c r="R63" s="554"/>
      <c r="S63" s="554"/>
      <c r="T63" s="554"/>
      <c r="U63" s="554"/>
    </row>
    <row r="64" spans="1:21" ht="15.75">
      <c r="A64" s="611"/>
      <c r="B64" s="611"/>
      <c r="C64" s="593"/>
      <c r="D64" s="593"/>
      <c r="E64" s="593"/>
      <c r="F64" s="554"/>
      <c r="G64" s="594"/>
      <c r="H64" s="595"/>
      <c r="I64" s="594"/>
      <c r="J64" s="595"/>
      <c r="K64" s="594"/>
      <c r="L64" s="595"/>
      <c r="M64" s="594"/>
      <c r="N64" s="595"/>
      <c r="O64" s="552">
        <f t="shared" si="1"/>
        <v>0</v>
      </c>
      <c r="P64" s="290">
        <f t="shared" si="1"/>
        <v>0</v>
      </c>
      <c r="Q64" s="554"/>
      <c r="R64" s="554"/>
      <c r="S64" s="554"/>
      <c r="T64" s="554"/>
      <c r="U64" s="554"/>
    </row>
    <row r="65" spans="1:21" ht="15.75">
      <c r="A65" s="611"/>
      <c r="B65" s="612"/>
      <c r="C65" s="593"/>
      <c r="D65" s="593"/>
      <c r="E65" s="593"/>
      <c r="F65" s="554"/>
      <c r="G65" s="594"/>
      <c r="H65" s="595"/>
      <c r="I65" s="594"/>
      <c r="J65" s="595"/>
      <c r="K65" s="594"/>
      <c r="L65" s="595"/>
      <c r="M65" s="594"/>
      <c r="N65" s="595"/>
      <c r="O65" s="552">
        <f t="shared" si="1"/>
        <v>0</v>
      </c>
      <c r="P65" s="290">
        <f t="shared" si="1"/>
        <v>0</v>
      </c>
      <c r="Q65" s="554"/>
      <c r="R65" s="554"/>
      <c r="S65" s="554"/>
      <c r="T65" s="554"/>
      <c r="U65" s="554"/>
    </row>
    <row r="66" spans="1:21" ht="15.75">
      <c r="A66" s="611"/>
      <c r="B66" s="613" t="s">
        <v>1689</v>
      </c>
      <c r="C66" s="593"/>
      <c r="D66" s="593"/>
      <c r="E66" s="593"/>
      <c r="F66" s="554"/>
      <c r="G66" s="594"/>
      <c r="H66" s="595"/>
      <c r="I66" s="594"/>
      <c r="J66" s="595"/>
      <c r="K66" s="594"/>
      <c r="L66" s="595"/>
      <c r="M66" s="594"/>
      <c r="N66" s="595"/>
      <c r="O66" s="552">
        <f t="shared" si="1"/>
        <v>0</v>
      </c>
      <c r="P66" s="290">
        <f t="shared" si="1"/>
        <v>0</v>
      </c>
      <c r="Q66" s="554"/>
      <c r="R66" s="554"/>
      <c r="S66" s="554"/>
      <c r="T66" s="554"/>
      <c r="U66" s="554"/>
    </row>
    <row r="67" spans="1:21" ht="15.75">
      <c r="A67" s="611"/>
      <c r="B67" s="611"/>
      <c r="C67" s="593"/>
      <c r="D67" s="593"/>
      <c r="E67" s="593"/>
      <c r="F67" s="554"/>
      <c r="G67" s="594"/>
      <c r="H67" s="595"/>
      <c r="I67" s="594"/>
      <c r="J67" s="595"/>
      <c r="K67" s="594"/>
      <c r="L67" s="595"/>
      <c r="M67" s="594"/>
      <c r="N67" s="595"/>
      <c r="O67" s="552">
        <f t="shared" si="1"/>
        <v>0</v>
      </c>
      <c r="P67" s="290">
        <f t="shared" si="1"/>
        <v>0</v>
      </c>
      <c r="Q67" s="554"/>
      <c r="R67" s="554"/>
      <c r="S67" s="554"/>
      <c r="T67" s="554"/>
      <c r="U67" s="554"/>
    </row>
    <row r="68" spans="1:21" ht="15.75">
      <c r="A68" s="611"/>
      <c r="B68" s="611"/>
      <c r="C68" s="593"/>
      <c r="D68" s="593"/>
      <c r="E68" s="593"/>
      <c r="F68" s="554"/>
      <c r="G68" s="594"/>
      <c r="H68" s="595"/>
      <c r="I68" s="594"/>
      <c r="J68" s="595"/>
      <c r="K68" s="594"/>
      <c r="L68" s="595"/>
      <c r="M68" s="594"/>
      <c r="N68" s="595"/>
      <c r="O68" s="552">
        <f t="shared" si="1"/>
        <v>0</v>
      </c>
      <c r="P68" s="290">
        <f t="shared" si="1"/>
        <v>0</v>
      </c>
      <c r="Q68" s="554"/>
      <c r="R68" s="554"/>
      <c r="S68" s="554"/>
      <c r="T68" s="554"/>
      <c r="U68" s="554"/>
    </row>
    <row r="69" spans="1:21" ht="15.75">
      <c r="A69" s="611"/>
      <c r="B69" s="612"/>
      <c r="C69" s="593"/>
      <c r="D69" s="593"/>
      <c r="E69" s="593"/>
      <c r="F69" s="554"/>
      <c r="G69" s="594"/>
      <c r="H69" s="595"/>
      <c r="I69" s="594"/>
      <c r="J69" s="595"/>
      <c r="K69" s="594"/>
      <c r="L69" s="595"/>
      <c r="M69" s="594"/>
      <c r="N69" s="595"/>
      <c r="O69" s="552">
        <f t="shared" si="1"/>
        <v>0</v>
      </c>
      <c r="P69" s="290">
        <f t="shared" si="1"/>
        <v>0</v>
      </c>
      <c r="Q69" s="554"/>
      <c r="R69" s="554"/>
      <c r="S69" s="554"/>
      <c r="T69" s="554"/>
      <c r="U69" s="554"/>
    </row>
    <row r="70" spans="1:21" ht="15.75">
      <c r="A70" s="611"/>
      <c r="B70" s="613" t="s">
        <v>1690</v>
      </c>
      <c r="C70" s="593"/>
      <c r="D70" s="593"/>
      <c r="E70" s="593"/>
      <c r="F70" s="554"/>
      <c r="G70" s="594"/>
      <c r="H70" s="595"/>
      <c r="I70" s="594"/>
      <c r="J70" s="595"/>
      <c r="K70" s="594"/>
      <c r="L70" s="595"/>
      <c r="M70" s="594"/>
      <c r="N70" s="595"/>
      <c r="O70" s="552">
        <f t="shared" si="1"/>
        <v>0</v>
      </c>
      <c r="P70" s="290">
        <f t="shared" si="1"/>
        <v>0</v>
      </c>
      <c r="Q70" s="554"/>
      <c r="R70" s="554"/>
      <c r="S70" s="554"/>
      <c r="T70" s="554"/>
      <c r="U70" s="554"/>
    </row>
    <row r="71" spans="1:21" ht="15.75">
      <c r="A71" s="611"/>
      <c r="B71" s="611"/>
      <c r="C71" s="593"/>
      <c r="D71" s="593"/>
      <c r="E71" s="593"/>
      <c r="F71" s="554"/>
      <c r="G71" s="594"/>
      <c r="H71" s="595"/>
      <c r="I71" s="594"/>
      <c r="J71" s="595"/>
      <c r="K71" s="594"/>
      <c r="L71" s="595"/>
      <c r="M71" s="594"/>
      <c r="N71" s="595"/>
      <c r="O71" s="552">
        <f t="shared" si="1"/>
        <v>0</v>
      </c>
      <c r="P71" s="290">
        <f t="shared" si="1"/>
        <v>0</v>
      </c>
      <c r="Q71" s="554"/>
      <c r="R71" s="554"/>
      <c r="S71" s="554"/>
      <c r="T71" s="554"/>
      <c r="U71" s="554"/>
    </row>
    <row r="72" spans="1:21" ht="15.75">
      <c r="A72" s="611"/>
      <c r="B72" s="611"/>
      <c r="C72" s="593"/>
      <c r="D72" s="593"/>
      <c r="E72" s="593"/>
      <c r="F72" s="554"/>
      <c r="G72" s="594"/>
      <c r="H72" s="595"/>
      <c r="I72" s="594"/>
      <c r="J72" s="595"/>
      <c r="K72" s="594"/>
      <c r="L72" s="595"/>
      <c r="M72" s="594"/>
      <c r="N72" s="595"/>
      <c r="O72" s="552">
        <f t="shared" si="1"/>
        <v>0</v>
      </c>
      <c r="P72" s="290">
        <f t="shared" si="1"/>
        <v>0</v>
      </c>
      <c r="Q72" s="554"/>
      <c r="R72" s="554"/>
      <c r="S72" s="554"/>
      <c r="T72" s="554"/>
      <c r="U72" s="554"/>
    </row>
    <row r="73" spans="1:21" ht="15.75">
      <c r="A73" s="612"/>
      <c r="B73" s="612"/>
      <c r="C73" s="593"/>
      <c r="D73" s="593"/>
      <c r="E73" s="593"/>
      <c r="F73" s="554"/>
      <c r="G73" s="554"/>
      <c r="H73" s="595"/>
      <c r="I73" s="554"/>
      <c r="J73" s="595"/>
      <c r="K73" s="554"/>
      <c r="L73" s="595"/>
      <c r="M73" s="554"/>
      <c r="N73" s="595"/>
      <c r="O73" s="552">
        <f t="shared" si="1"/>
        <v>0</v>
      </c>
      <c r="P73" s="290">
        <f t="shared" si="1"/>
        <v>0</v>
      </c>
      <c r="Q73" s="554"/>
      <c r="R73" s="550"/>
      <c r="S73" s="554"/>
      <c r="T73" s="554"/>
      <c r="U73" s="554"/>
    </row>
    <row r="74" spans="1:21" ht="15.75">
      <c r="A74" s="245"/>
      <c r="B74" s="246"/>
      <c r="C74" s="246"/>
      <c r="D74" s="245" t="s">
        <v>1691</v>
      </c>
      <c r="E74" s="246"/>
      <c r="F74" s="247"/>
      <c r="G74" s="561">
        <f t="shared" ref="G74:P74" si="2">SUM(G18:G73)</f>
        <v>0</v>
      </c>
      <c r="H74" s="562">
        <f t="shared" si="2"/>
        <v>0</v>
      </c>
      <c r="I74" s="561">
        <f t="shared" si="2"/>
        <v>0</v>
      </c>
      <c r="J74" s="562">
        <f t="shared" si="2"/>
        <v>0</v>
      </c>
      <c r="K74" s="561">
        <f t="shared" si="2"/>
        <v>0</v>
      </c>
      <c r="L74" s="562">
        <f t="shared" si="2"/>
        <v>0</v>
      </c>
      <c r="M74" s="561">
        <f t="shared" si="2"/>
        <v>0</v>
      </c>
      <c r="N74" s="562">
        <f t="shared" si="2"/>
        <v>0</v>
      </c>
      <c r="O74" s="562">
        <f t="shared" si="2"/>
        <v>0</v>
      </c>
      <c r="P74" s="562">
        <f t="shared" si="2"/>
        <v>0</v>
      </c>
      <c r="Q74" s="239"/>
      <c r="R74" s="239"/>
      <c r="S74" s="239"/>
      <c r="T74" s="239"/>
      <c r="U74" s="239"/>
    </row>
  </sheetData>
  <mergeCells count="37">
    <mergeCell ref="U7:U9"/>
    <mergeCell ref="E1:L1"/>
    <mergeCell ref="A7:A9"/>
    <mergeCell ref="B7:B9"/>
    <mergeCell ref="C7:C9"/>
    <mergeCell ref="D7:D9"/>
    <mergeCell ref="E7:E9"/>
    <mergeCell ref="F7:F9"/>
    <mergeCell ref="G7:N7"/>
    <mergeCell ref="G8:H8"/>
    <mergeCell ref="I8:J8"/>
    <mergeCell ref="O7:P8"/>
    <mergeCell ref="Q7:Q9"/>
    <mergeCell ref="R7:R9"/>
    <mergeCell ref="S7:S9"/>
    <mergeCell ref="T7:T9"/>
    <mergeCell ref="K8:L8"/>
    <mergeCell ref="M8:N8"/>
    <mergeCell ref="A11:A37"/>
    <mergeCell ref="B11:B17"/>
    <mergeCell ref="B18:B21"/>
    <mergeCell ref="B22:B25"/>
    <mergeCell ref="B26:B29"/>
    <mergeCell ref="B30:B33"/>
    <mergeCell ref="B34:B37"/>
    <mergeCell ref="A38:A45"/>
    <mergeCell ref="B38:B41"/>
    <mergeCell ref="B42:B45"/>
    <mergeCell ref="A46:A57"/>
    <mergeCell ref="B46:B49"/>
    <mergeCell ref="B50:B53"/>
    <mergeCell ref="B54:B57"/>
    <mergeCell ref="A58:A73"/>
    <mergeCell ref="B58:B61"/>
    <mergeCell ref="B62:B65"/>
    <mergeCell ref="B66:B69"/>
    <mergeCell ref="B70:B73"/>
  </mergeCells>
  <dataValidations count="9">
    <dataValidation allowBlank="1" showInputMessage="1" showErrorMessage="1" promptTitle="SUPUESTOS" prompt="Un  supuesto es un dato asumido como cierto a efectos de planificación este puede ser positivo como negativo." sqref="Q7:Q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POBLACIÓN OBJETIVO" prompt="Grupo  de personas al cual se pretende beneficiar con dicho actividad." sqref="T7:T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INDICADORES DE RESULTADOS" prompt="Medidas o variables para verificar el cumplimiento de cada paso.&#10;" sqref="D7:D17"/>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P70"/>
  <sheetViews>
    <sheetView topLeftCell="H1" zoomScale="80" zoomScaleNormal="80" workbookViewId="0">
      <pane ySplit="8" topLeftCell="A49" activePane="bottomLeft" state="frozen"/>
      <selection activeCell="K7" sqref="K7"/>
      <selection pane="bottomLeft" activeCell="J68" sqref="J68"/>
    </sheetView>
  </sheetViews>
  <sheetFormatPr baseColWidth="10" defaultRowHeight="15"/>
  <cols>
    <col min="1" max="1" width="35.7109375" style="341" customWidth="1"/>
    <col min="2" max="2" width="35.85546875" style="341" customWidth="1"/>
    <col min="3" max="6" width="27.42578125" style="341" customWidth="1"/>
    <col min="7" max="7" width="15.28515625" style="341" customWidth="1"/>
    <col min="8" max="8" width="11.42578125" style="516"/>
    <col min="9" max="9" width="15.28515625" style="341" customWidth="1"/>
    <col min="10" max="10" width="18.85546875" style="516" customWidth="1"/>
    <col min="11" max="11" width="11.42578125" style="341"/>
    <col min="12" max="12" width="11.42578125" style="516"/>
    <col min="13" max="13" width="11.42578125" style="341"/>
    <col min="14" max="14" width="11.42578125" style="516"/>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42" ht="24.75" customHeight="1">
      <c r="A1" s="578"/>
      <c r="B1" s="578"/>
      <c r="C1" s="578"/>
      <c r="D1" s="578"/>
      <c r="E1" s="639" t="s">
        <v>1657</v>
      </c>
      <c r="F1" s="639"/>
      <c r="G1" s="639"/>
      <c r="H1" s="639"/>
      <c r="I1" s="639"/>
      <c r="J1" s="639"/>
      <c r="K1" s="639"/>
      <c r="L1" s="639"/>
      <c r="M1" s="579"/>
      <c r="N1" s="579"/>
      <c r="O1" s="579"/>
      <c r="P1" s="579"/>
      <c r="Q1" s="579"/>
      <c r="R1" s="579"/>
      <c r="S1" s="579"/>
      <c r="T1" s="579"/>
      <c r="U1" s="579"/>
      <c r="V1" s="579"/>
      <c r="W1" s="579"/>
      <c r="X1" s="579"/>
      <c r="Y1" s="579"/>
      <c r="Z1" s="579"/>
      <c r="AA1" s="579"/>
      <c r="AB1" s="578"/>
      <c r="AC1" s="578"/>
      <c r="AD1" s="578"/>
      <c r="AE1" s="578"/>
      <c r="AF1" s="578"/>
      <c r="AG1" s="578"/>
      <c r="AH1" s="578"/>
      <c r="AI1" s="578"/>
      <c r="AJ1" s="578"/>
      <c r="AK1" s="578"/>
      <c r="AL1" s="578"/>
      <c r="AM1" s="578"/>
      <c r="AN1" s="578"/>
      <c r="AO1" s="578"/>
      <c r="AP1" s="578"/>
    </row>
    <row r="2" spans="1:42" ht="18.75">
      <c r="A2" s="580" t="s">
        <v>1647</v>
      </c>
      <c r="B2" s="578"/>
      <c r="C2" s="578"/>
      <c r="D2" s="578"/>
      <c r="E2" s="578"/>
      <c r="F2" s="578"/>
      <c r="G2" s="579"/>
      <c r="H2" s="581"/>
      <c r="I2" s="579"/>
      <c r="J2" s="579"/>
      <c r="K2" s="579"/>
      <c r="L2" s="579"/>
      <c r="M2" s="579"/>
      <c r="N2" s="579"/>
      <c r="O2" s="579"/>
      <c r="P2" s="579"/>
      <c r="Q2" s="579"/>
      <c r="R2" s="579"/>
      <c r="S2" s="579"/>
      <c r="T2" s="579"/>
      <c r="U2" s="579"/>
      <c r="V2" s="579"/>
      <c r="W2" s="579"/>
      <c r="X2" s="579"/>
      <c r="Y2" s="579"/>
      <c r="Z2" s="579"/>
      <c r="AA2" s="579"/>
      <c r="AB2" s="578"/>
      <c r="AC2" s="578"/>
      <c r="AD2" s="578"/>
      <c r="AE2" s="578"/>
      <c r="AF2" s="578"/>
      <c r="AG2" s="578"/>
      <c r="AH2" s="578"/>
      <c r="AI2" s="578"/>
      <c r="AJ2" s="578"/>
      <c r="AK2" s="578"/>
      <c r="AL2" s="578"/>
      <c r="AM2" s="578"/>
      <c r="AN2" s="578"/>
      <c r="AO2" s="578"/>
      <c r="AP2" s="578"/>
    </row>
    <row r="3" spans="1:42" ht="18.75">
      <c r="A3" s="580" t="s">
        <v>1658</v>
      </c>
      <c r="B3" s="578"/>
      <c r="C3" s="578"/>
      <c r="D3" s="578"/>
      <c r="E3" s="578"/>
      <c r="F3" s="578"/>
      <c r="G3" s="579"/>
      <c r="H3" s="581"/>
      <c r="I3" s="579"/>
      <c r="J3" s="579"/>
      <c r="K3" s="579"/>
      <c r="L3" s="579"/>
      <c r="M3" s="579"/>
      <c r="N3" s="579"/>
      <c r="O3" s="579"/>
      <c r="P3" s="579"/>
      <c r="Q3" s="579"/>
      <c r="R3" s="579"/>
      <c r="S3" s="579"/>
      <c r="T3" s="579"/>
      <c r="U3" s="579"/>
      <c r="V3" s="579"/>
      <c r="W3" s="579"/>
      <c r="X3" s="579"/>
      <c r="Y3" s="579"/>
      <c r="Z3" s="579"/>
      <c r="AA3" s="579"/>
      <c r="AB3" s="578"/>
      <c r="AC3" s="578"/>
      <c r="AD3" s="578"/>
      <c r="AE3" s="578"/>
      <c r="AF3" s="578"/>
      <c r="AG3" s="578"/>
      <c r="AH3" s="578"/>
      <c r="AI3" s="578"/>
      <c r="AJ3" s="578"/>
      <c r="AK3" s="578"/>
      <c r="AL3" s="578"/>
      <c r="AM3" s="578"/>
      <c r="AN3" s="578"/>
      <c r="AO3" s="578"/>
      <c r="AP3" s="578"/>
    </row>
    <row r="4" spans="1:42" s="578" customFormat="1" ht="18.75">
      <c r="A4" s="580" t="s">
        <v>1659</v>
      </c>
      <c r="G4" s="579"/>
      <c r="H4" s="581"/>
      <c r="I4" s="579"/>
      <c r="J4" s="579"/>
      <c r="K4" s="579"/>
      <c r="L4" s="579"/>
      <c r="M4" s="579"/>
      <c r="N4" s="579"/>
      <c r="O4" s="579"/>
      <c r="P4" s="579"/>
      <c r="Q4" s="579"/>
      <c r="R4" s="579"/>
      <c r="S4" s="579"/>
      <c r="T4" s="579"/>
      <c r="U4" s="579"/>
      <c r="V4" s="579"/>
      <c r="W4" s="579"/>
      <c r="X4" s="579"/>
      <c r="Y4" s="579"/>
      <c r="Z4" s="579"/>
      <c r="AA4" s="579"/>
    </row>
    <row r="5" spans="1:42" s="578" customFormat="1" ht="18.75" customHeight="1">
      <c r="A5" s="582" t="s">
        <v>1660</v>
      </c>
      <c r="B5" s="583"/>
      <c r="C5" s="583"/>
      <c r="D5" s="583"/>
      <c r="E5" s="583"/>
      <c r="F5" s="583"/>
      <c r="G5" s="583"/>
      <c r="H5" s="583"/>
      <c r="I5" s="583"/>
      <c r="J5" s="583"/>
      <c r="K5" s="583"/>
      <c r="L5" s="583"/>
      <c r="M5" s="583"/>
      <c r="N5" s="583"/>
      <c r="O5" s="583"/>
      <c r="P5" s="583"/>
      <c r="Q5" s="583"/>
      <c r="R5" s="583"/>
      <c r="S5" s="583"/>
      <c r="T5" s="583"/>
      <c r="U5" s="583"/>
    </row>
    <row r="6" spans="1:42" ht="15" customHeight="1">
      <c r="A6" s="626" t="s">
        <v>96</v>
      </c>
      <c r="B6" s="625" t="s">
        <v>109</v>
      </c>
      <c r="C6" s="628" t="s">
        <v>86</v>
      </c>
      <c r="D6" s="628" t="s">
        <v>87</v>
      </c>
      <c r="E6" s="628" t="s">
        <v>383</v>
      </c>
      <c r="F6" s="628" t="s">
        <v>88</v>
      </c>
      <c r="G6" s="617" t="s">
        <v>98</v>
      </c>
      <c r="H6" s="620"/>
      <c r="I6" s="620"/>
      <c r="J6" s="620"/>
      <c r="K6" s="620"/>
      <c r="L6" s="620"/>
      <c r="M6" s="620"/>
      <c r="N6" s="618"/>
      <c r="O6" s="621" t="s">
        <v>99</v>
      </c>
      <c r="P6" s="622"/>
      <c r="Q6" s="625" t="s">
        <v>100</v>
      </c>
      <c r="R6" s="625" t="s">
        <v>101</v>
      </c>
      <c r="S6" s="625" t="s">
        <v>108</v>
      </c>
      <c r="T6" s="625" t="s">
        <v>107</v>
      </c>
      <c r="U6" s="614" t="s">
        <v>89</v>
      </c>
    </row>
    <row r="7" spans="1:42" ht="15" customHeight="1">
      <c r="A7" s="626"/>
      <c r="B7" s="626"/>
      <c r="C7" s="629"/>
      <c r="D7" s="629"/>
      <c r="E7" s="629"/>
      <c r="F7" s="629"/>
      <c r="G7" s="617" t="s">
        <v>102</v>
      </c>
      <c r="H7" s="618"/>
      <c r="I7" s="617" t="s">
        <v>103</v>
      </c>
      <c r="J7" s="618"/>
      <c r="K7" s="617" t="s">
        <v>104</v>
      </c>
      <c r="L7" s="618"/>
      <c r="M7" s="617" t="s">
        <v>105</v>
      </c>
      <c r="N7" s="618"/>
      <c r="O7" s="623"/>
      <c r="P7" s="624"/>
      <c r="Q7" s="626"/>
      <c r="R7" s="626"/>
      <c r="S7" s="626"/>
      <c r="T7" s="626"/>
      <c r="U7" s="615"/>
    </row>
    <row r="8" spans="1:42" ht="25.5">
      <c r="A8" s="627"/>
      <c r="B8" s="627"/>
      <c r="C8" s="630"/>
      <c r="D8" s="630"/>
      <c r="E8" s="630"/>
      <c r="F8" s="630"/>
      <c r="G8" s="317" t="s">
        <v>106</v>
      </c>
      <c r="H8" s="317" t="s">
        <v>12</v>
      </c>
      <c r="I8" s="317" t="s">
        <v>106</v>
      </c>
      <c r="J8" s="317" t="s">
        <v>12</v>
      </c>
      <c r="K8" s="317" t="s">
        <v>106</v>
      </c>
      <c r="L8" s="317" t="s">
        <v>12</v>
      </c>
      <c r="M8" s="317" t="s">
        <v>106</v>
      </c>
      <c r="N8" s="317" t="s">
        <v>12</v>
      </c>
      <c r="O8" s="317" t="s">
        <v>106</v>
      </c>
      <c r="P8" s="317" t="s">
        <v>12</v>
      </c>
      <c r="Q8" s="627"/>
      <c r="R8" s="627"/>
      <c r="S8" s="627"/>
      <c r="T8" s="627"/>
      <c r="U8" s="616"/>
    </row>
    <row r="9" spans="1:42" ht="15.75">
      <c r="A9" s="318"/>
      <c r="B9" s="319"/>
      <c r="C9" s="320"/>
      <c r="D9" s="320"/>
      <c r="E9" s="321"/>
      <c r="F9" s="320"/>
      <c r="G9" s="322"/>
      <c r="H9" s="322"/>
      <c r="I9" s="322"/>
      <c r="J9" s="322"/>
      <c r="K9" s="322"/>
      <c r="L9" s="322"/>
      <c r="M9" s="322"/>
      <c r="N9" s="322"/>
      <c r="O9" s="322"/>
      <c r="P9" s="322"/>
      <c r="Q9" s="323"/>
      <c r="R9" s="323"/>
      <c r="S9" s="323"/>
      <c r="T9" s="323"/>
      <c r="U9" s="324"/>
    </row>
    <row r="10" spans="1:42" ht="15.75" customHeight="1">
      <c r="A10" s="613" t="s">
        <v>1661</v>
      </c>
      <c r="B10" s="613" t="s">
        <v>1662</v>
      </c>
      <c r="C10" s="530"/>
      <c r="D10" s="530"/>
      <c r="E10" s="530"/>
      <c r="F10" s="530"/>
      <c r="G10" s="559"/>
      <c r="H10" s="560"/>
      <c r="I10" s="559"/>
      <c r="J10" s="560"/>
      <c r="K10" s="559"/>
      <c r="L10" s="560"/>
      <c r="M10" s="559"/>
      <c r="N10" s="560"/>
      <c r="O10" s="552">
        <f t="shared" ref="O10:P62" si="0">G10+I10+K10+M10</f>
        <v>0</v>
      </c>
      <c r="P10" s="290">
        <f t="shared" si="0"/>
        <v>0</v>
      </c>
      <c r="Q10" s="530"/>
      <c r="R10" s="530"/>
      <c r="S10" s="530"/>
      <c r="T10" s="530"/>
      <c r="U10" s="530"/>
    </row>
    <row r="11" spans="1:42" ht="15.75">
      <c r="A11" s="611"/>
      <c r="B11" s="611"/>
      <c r="C11" s="530"/>
      <c r="D11" s="530"/>
      <c r="E11" s="530"/>
      <c r="F11" s="530"/>
      <c r="G11" s="559"/>
      <c r="H11" s="560"/>
      <c r="I11" s="559"/>
      <c r="J11" s="560"/>
      <c r="K11" s="559"/>
      <c r="L11" s="560"/>
      <c r="M11" s="559"/>
      <c r="N11" s="560"/>
      <c r="O11" s="552">
        <f t="shared" si="0"/>
        <v>0</v>
      </c>
      <c r="P11" s="290">
        <f t="shared" si="0"/>
        <v>0</v>
      </c>
      <c r="Q11" s="530"/>
      <c r="R11" s="530"/>
      <c r="S11" s="530"/>
      <c r="T11" s="530"/>
      <c r="U11" s="530"/>
    </row>
    <row r="12" spans="1:42" ht="15.75">
      <c r="A12" s="611"/>
      <c r="B12" s="611"/>
      <c r="C12" s="530"/>
      <c r="D12" s="530"/>
      <c r="E12" s="530"/>
      <c r="F12" s="530"/>
      <c r="G12" s="559"/>
      <c r="H12" s="560"/>
      <c r="I12" s="559"/>
      <c r="J12" s="560"/>
      <c r="K12" s="559"/>
      <c r="L12" s="560"/>
      <c r="M12" s="559"/>
      <c r="N12" s="560"/>
      <c r="O12" s="552">
        <f t="shared" si="0"/>
        <v>0</v>
      </c>
      <c r="P12" s="290">
        <f t="shared" si="0"/>
        <v>0</v>
      </c>
      <c r="Q12" s="530"/>
      <c r="R12" s="530"/>
      <c r="S12" s="530"/>
      <c r="T12" s="530"/>
      <c r="U12" s="530"/>
    </row>
    <row r="13" spans="1:42" ht="15.75">
      <c r="A13" s="611"/>
      <c r="B13" s="611"/>
      <c r="C13" s="530"/>
      <c r="D13" s="530"/>
      <c r="E13" s="530"/>
      <c r="F13" s="530"/>
      <c r="G13" s="559"/>
      <c r="H13" s="560"/>
      <c r="I13" s="559"/>
      <c r="J13" s="560"/>
      <c r="K13" s="559"/>
      <c r="L13" s="560"/>
      <c r="M13" s="559"/>
      <c r="N13" s="560"/>
      <c r="O13" s="552">
        <f t="shared" si="0"/>
        <v>0</v>
      </c>
      <c r="P13" s="290">
        <f t="shared" si="0"/>
        <v>0</v>
      </c>
      <c r="Q13" s="530"/>
      <c r="R13" s="530"/>
      <c r="S13" s="530"/>
      <c r="T13" s="530"/>
      <c r="U13" s="530"/>
    </row>
    <row r="14" spans="1:42" ht="15.75">
      <c r="A14" s="611"/>
      <c r="B14" s="611"/>
      <c r="C14" s="530"/>
      <c r="D14" s="530"/>
      <c r="E14" s="530"/>
      <c r="F14" s="530"/>
      <c r="G14" s="559"/>
      <c r="H14" s="560"/>
      <c r="I14" s="559"/>
      <c r="J14" s="560"/>
      <c r="K14" s="559"/>
      <c r="L14" s="560"/>
      <c r="M14" s="559"/>
      <c r="N14" s="560"/>
      <c r="O14" s="552">
        <f t="shared" si="0"/>
        <v>0</v>
      </c>
      <c r="P14" s="290">
        <f t="shared" si="0"/>
        <v>0</v>
      </c>
      <c r="Q14" s="530"/>
      <c r="R14" s="530"/>
      <c r="S14" s="530"/>
      <c r="T14" s="530"/>
      <c r="U14" s="530"/>
    </row>
    <row r="15" spans="1:42" ht="15.75">
      <c r="A15" s="611"/>
      <c r="B15" s="611"/>
      <c r="C15" s="530"/>
      <c r="D15" s="530"/>
      <c r="E15" s="530"/>
      <c r="F15" s="530"/>
      <c r="G15" s="559"/>
      <c r="H15" s="560"/>
      <c r="I15" s="559"/>
      <c r="J15" s="560"/>
      <c r="K15" s="559"/>
      <c r="L15" s="560"/>
      <c r="M15" s="559"/>
      <c r="N15" s="560"/>
      <c r="O15" s="552">
        <f t="shared" si="0"/>
        <v>0</v>
      </c>
      <c r="P15" s="290">
        <f t="shared" si="0"/>
        <v>0</v>
      </c>
      <c r="Q15" s="530"/>
      <c r="R15" s="530"/>
      <c r="S15" s="530"/>
      <c r="T15" s="530"/>
      <c r="U15" s="530"/>
    </row>
    <row r="16" spans="1:42" ht="15.75">
      <c r="A16" s="611"/>
      <c r="B16" s="611"/>
      <c r="C16" s="530"/>
      <c r="D16" s="530"/>
      <c r="E16" s="530"/>
      <c r="F16" s="530"/>
      <c r="G16" s="559"/>
      <c r="H16" s="560"/>
      <c r="I16" s="559"/>
      <c r="J16" s="560"/>
      <c r="K16" s="559"/>
      <c r="L16" s="560"/>
      <c r="M16" s="559"/>
      <c r="N16" s="560"/>
      <c r="O16" s="552">
        <f t="shared" si="0"/>
        <v>0</v>
      </c>
      <c r="P16" s="290">
        <f t="shared" si="0"/>
        <v>0</v>
      </c>
      <c r="Q16" s="530"/>
      <c r="R16" s="530"/>
      <c r="S16" s="530"/>
      <c r="T16" s="530"/>
      <c r="U16" s="530"/>
    </row>
    <row r="17" spans="1:21" ht="15.75">
      <c r="A17" s="611"/>
      <c r="B17" s="612"/>
      <c r="C17" s="530"/>
      <c r="D17" s="530"/>
      <c r="E17" s="530"/>
      <c r="F17" s="530"/>
      <c r="G17" s="559"/>
      <c r="H17" s="560"/>
      <c r="I17" s="559"/>
      <c r="J17" s="560"/>
      <c r="K17" s="559"/>
      <c r="L17" s="560"/>
      <c r="M17" s="559"/>
      <c r="N17" s="560"/>
      <c r="O17" s="552">
        <f t="shared" si="0"/>
        <v>0</v>
      </c>
      <c r="P17" s="290">
        <f t="shared" si="0"/>
        <v>0</v>
      </c>
      <c r="Q17" s="530"/>
      <c r="R17" s="530"/>
      <c r="S17" s="530"/>
      <c r="T17" s="530"/>
      <c r="U17" s="530"/>
    </row>
    <row r="18" spans="1:21" ht="15.75">
      <c r="A18" s="611"/>
      <c r="B18" s="613" t="s">
        <v>1663</v>
      </c>
      <c r="C18" s="530"/>
      <c r="D18" s="530"/>
      <c r="E18" s="530"/>
      <c r="F18" s="530"/>
      <c r="G18" s="559"/>
      <c r="H18" s="560"/>
      <c r="I18" s="559"/>
      <c r="J18" s="560"/>
      <c r="K18" s="559"/>
      <c r="L18" s="560"/>
      <c r="M18" s="559"/>
      <c r="N18" s="560"/>
      <c r="O18" s="552">
        <f t="shared" si="0"/>
        <v>0</v>
      </c>
      <c r="P18" s="290">
        <f t="shared" si="0"/>
        <v>0</v>
      </c>
      <c r="Q18" s="530"/>
      <c r="R18" s="530"/>
      <c r="S18" s="530"/>
      <c r="T18" s="530"/>
      <c r="U18" s="530"/>
    </row>
    <row r="19" spans="1:21" ht="15.75">
      <c r="A19" s="611"/>
      <c r="B19" s="611"/>
      <c r="C19" s="530"/>
      <c r="D19" s="530"/>
      <c r="E19" s="530"/>
      <c r="F19" s="530"/>
      <c r="G19" s="559"/>
      <c r="H19" s="560"/>
      <c r="I19" s="559"/>
      <c r="J19" s="560"/>
      <c r="K19" s="559"/>
      <c r="L19" s="560"/>
      <c r="M19" s="559"/>
      <c r="N19" s="560"/>
      <c r="O19" s="552"/>
      <c r="P19" s="290"/>
      <c r="Q19" s="530"/>
      <c r="R19" s="530"/>
      <c r="S19" s="530"/>
      <c r="T19" s="530"/>
      <c r="U19" s="530"/>
    </row>
    <row r="20" spans="1:21" ht="15.75">
      <c r="A20" s="611"/>
      <c r="B20" s="611"/>
      <c r="C20" s="530"/>
      <c r="D20" s="530"/>
      <c r="E20" s="530"/>
      <c r="F20" s="530"/>
      <c r="G20" s="559"/>
      <c r="H20" s="560"/>
      <c r="I20" s="559"/>
      <c r="J20" s="560"/>
      <c r="K20" s="559"/>
      <c r="L20" s="560"/>
      <c r="M20" s="559"/>
      <c r="N20" s="560"/>
      <c r="O20" s="552"/>
      <c r="P20" s="290"/>
      <c r="Q20" s="530"/>
      <c r="R20" s="530"/>
      <c r="S20" s="530"/>
      <c r="T20" s="530"/>
      <c r="U20" s="530"/>
    </row>
    <row r="21" spans="1:21" ht="15.75">
      <c r="A21" s="611"/>
      <c r="B21" s="611"/>
      <c r="C21" s="530"/>
      <c r="D21" s="530"/>
      <c r="E21" s="530"/>
      <c r="F21" s="530"/>
      <c r="G21" s="559"/>
      <c r="H21" s="560"/>
      <c r="I21" s="559"/>
      <c r="J21" s="560"/>
      <c r="K21" s="559"/>
      <c r="L21" s="560"/>
      <c r="M21" s="559"/>
      <c r="N21" s="560"/>
      <c r="O21" s="552"/>
      <c r="P21" s="290"/>
      <c r="Q21" s="530"/>
      <c r="R21" s="530"/>
      <c r="S21" s="530"/>
      <c r="T21" s="530"/>
      <c r="U21" s="530"/>
    </row>
    <row r="22" spans="1:21" ht="15.75">
      <c r="A22" s="611"/>
      <c r="B22" s="611"/>
      <c r="C22" s="530"/>
      <c r="D22" s="530"/>
      <c r="E22" s="530"/>
      <c r="F22" s="530"/>
      <c r="G22" s="559"/>
      <c r="H22" s="560"/>
      <c r="I22" s="559"/>
      <c r="J22" s="560"/>
      <c r="K22" s="559"/>
      <c r="L22" s="560"/>
      <c r="M22" s="559"/>
      <c r="N22" s="560"/>
      <c r="O22" s="552"/>
      <c r="P22" s="290"/>
      <c r="Q22" s="530"/>
      <c r="R22" s="530"/>
      <c r="S22" s="530"/>
      <c r="T22" s="530"/>
      <c r="U22" s="530"/>
    </row>
    <row r="23" spans="1:21" ht="15.75">
      <c r="A23" s="611"/>
      <c r="B23" s="611"/>
      <c r="C23" s="530"/>
      <c r="D23" s="530"/>
      <c r="E23" s="530"/>
      <c r="F23" s="530"/>
      <c r="G23" s="559"/>
      <c r="H23" s="560"/>
      <c r="I23" s="559"/>
      <c r="J23" s="560"/>
      <c r="K23" s="559"/>
      <c r="L23" s="560"/>
      <c r="M23" s="559"/>
      <c r="N23" s="560"/>
      <c r="O23" s="552">
        <f t="shared" si="0"/>
        <v>0</v>
      </c>
      <c r="P23" s="290">
        <f t="shared" si="0"/>
        <v>0</v>
      </c>
      <c r="Q23" s="530"/>
      <c r="R23" s="530"/>
      <c r="S23" s="530"/>
      <c r="T23" s="530"/>
      <c r="U23" s="530"/>
    </row>
    <row r="24" spans="1:21" ht="15.75">
      <c r="A24" s="611"/>
      <c r="B24" s="612"/>
      <c r="C24" s="530"/>
      <c r="D24" s="530"/>
      <c r="E24" s="530"/>
      <c r="F24" s="530"/>
      <c r="G24" s="559"/>
      <c r="H24" s="560"/>
      <c r="I24" s="559"/>
      <c r="J24" s="560"/>
      <c r="K24" s="559"/>
      <c r="L24" s="560"/>
      <c r="M24" s="559"/>
      <c r="N24" s="560"/>
      <c r="O24" s="552">
        <f t="shared" si="0"/>
        <v>0</v>
      </c>
      <c r="P24" s="290">
        <f t="shared" si="0"/>
        <v>0</v>
      </c>
      <c r="Q24" s="530"/>
      <c r="R24" s="530"/>
      <c r="S24" s="530"/>
      <c r="T24" s="530"/>
      <c r="U24" s="530"/>
    </row>
    <row r="25" spans="1:21" ht="15.75">
      <c r="A25" s="611"/>
      <c r="B25" s="613" t="s">
        <v>1664</v>
      </c>
      <c r="C25" s="530"/>
      <c r="D25" s="530"/>
      <c r="E25" s="530"/>
      <c r="F25" s="530"/>
      <c r="G25" s="559"/>
      <c r="H25" s="560"/>
      <c r="I25" s="559"/>
      <c r="J25" s="560"/>
      <c r="K25" s="559"/>
      <c r="L25" s="560"/>
      <c r="M25" s="559"/>
      <c r="N25" s="560"/>
      <c r="O25" s="552">
        <f t="shared" si="0"/>
        <v>0</v>
      </c>
      <c r="P25" s="290">
        <f t="shared" si="0"/>
        <v>0</v>
      </c>
      <c r="Q25" s="530"/>
      <c r="R25" s="530"/>
      <c r="S25" s="530"/>
      <c r="T25" s="530"/>
      <c r="U25" s="530"/>
    </row>
    <row r="26" spans="1:21" ht="15.75">
      <c r="A26" s="611"/>
      <c r="B26" s="611"/>
      <c r="C26" s="530"/>
      <c r="D26" s="530"/>
      <c r="E26" s="530"/>
      <c r="F26" s="530"/>
      <c r="G26" s="559"/>
      <c r="H26" s="560"/>
      <c r="I26" s="559"/>
      <c r="J26" s="560"/>
      <c r="K26" s="559"/>
      <c r="L26" s="560"/>
      <c r="M26" s="559"/>
      <c r="N26" s="560"/>
      <c r="O26" s="552">
        <f t="shared" si="0"/>
        <v>0</v>
      </c>
      <c r="P26" s="290">
        <f t="shared" si="0"/>
        <v>0</v>
      </c>
      <c r="Q26" s="530"/>
      <c r="R26" s="530"/>
      <c r="S26" s="530"/>
      <c r="T26" s="530"/>
      <c r="U26" s="530"/>
    </row>
    <row r="27" spans="1:21" ht="15.75">
      <c r="A27" s="611"/>
      <c r="B27" s="611"/>
      <c r="C27" s="530"/>
      <c r="D27" s="530"/>
      <c r="E27" s="530"/>
      <c r="F27" s="530"/>
      <c r="G27" s="559"/>
      <c r="H27" s="560"/>
      <c r="I27" s="559"/>
      <c r="J27" s="560"/>
      <c r="K27" s="559"/>
      <c r="L27" s="560"/>
      <c r="M27" s="559"/>
      <c r="N27" s="560"/>
      <c r="O27" s="552">
        <f t="shared" si="0"/>
        <v>0</v>
      </c>
      <c r="P27" s="290">
        <f t="shared" si="0"/>
        <v>0</v>
      </c>
      <c r="Q27" s="530"/>
      <c r="R27" s="530"/>
      <c r="S27" s="530"/>
      <c r="T27" s="530"/>
      <c r="U27" s="530"/>
    </row>
    <row r="28" spans="1:21" ht="15.75">
      <c r="A28" s="611"/>
      <c r="B28" s="612"/>
      <c r="C28" s="530"/>
      <c r="D28" s="530"/>
      <c r="E28" s="530"/>
      <c r="F28" s="530"/>
      <c r="G28" s="559"/>
      <c r="H28" s="560"/>
      <c r="I28" s="559"/>
      <c r="J28" s="560"/>
      <c r="K28" s="559"/>
      <c r="L28" s="560"/>
      <c r="M28" s="559"/>
      <c r="N28" s="560"/>
      <c r="O28" s="552">
        <f t="shared" si="0"/>
        <v>0</v>
      </c>
      <c r="P28" s="290">
        <f t="shared" si="0"/>
        <v>0</v>
      </c>
      <c r="Q28" s="530"/>
      <c r="R28" s="530"/>
      <c r="S28" s="530"/>
      <c r="T28" s="530"/>
      <c r="U28" s="530"/>
    </row>
    <row r="29" spans="1:21" ht="15.75">
      <c r="A29" s="611"/>
      <c r="B29" s="613" t="s">
        <v>1665</v>
      </c>
      <c r="C29" s="530"/>
      <c r="D29" s="530"/>
      <c r="E29" s="530"/>
      <c r="F29" s="530"/>
      <c r="G29" s="559"/>
      <c r="H29" s="560"/>
      <c r="I29" s="559"/>
      <c r="J29" s="560"/>
      <c r="K29" s="559"/>
      <c r="L29" s="560"/>
      <c r="M29" s="559"/>
      <c r="N29" s="560"/>
      <c r="O29" s="552">
        <f t="shared" si="0"/>
        <v>0</v>
      </c>
      <c r="P29" s="290">
        <f t="shared" si="0"/>
        <v>0</v>
      </c>
      <c r="Q29" s="530"/>
      <c r="R29" s="530"/>
      <c r="S29" s="530"/>
      <c r="T29" s="530"/>
      <c r="U29" s="530"/>
    </row>
    <row r="30" spans="1:21" ht="15.75">
      <c r="A30" s="611"/>
      <c r="B30" s="611"/>
      <c r="C30" s="530"/>
      <c r="D30" s="530"/>
      <c r="E30" s="530"/>
      <c r="F30" s="530"/>
      <c r="G30" s="559"/>
      <c r="H30" s="560"/>
      <c r="I30" s="559"/>
      <c r="J30" s="560"/>
      <c r="K30" s="559"/>
      <c r="L30" s="560"/>
      <c r="M30" s="559"/>
      <c r="N30" s="560"/>
      <c r="O30" s="552">
        <f t="shared" si="0"/>
        <v>0</v>
      </c>
      <c r="P30" s="290">
        <f t="shared" si="0"/>
        <v>0</v>
      </c>
      <c r="Q30" s="530"/>
      <c r="R30" s="530"/>
      <c r="S30" s="530"/>
      <c r="T30" s="530"/>
      <c r="U30" s="530"/>
    </row>
    <row r="31" spans="1:21" ht="15.75">
      <c r="A31" s="611"/>
      <c r="B31" s="611"/>
      <c r="C31" s="530"/>
      <c r="D31" s="530"/>
      <c r="E31" s="530"/>
      <c r="F31" s="530"/>
      <c r="G31" s="559"/>
      <c r="H31" s="560"/>
      <c r="I31" s="559"/>
      <c r="J31" s="560"/>
      <c r="K31" s="559"/>
      <c r="L31" s="560"/>
      <c r="M31" s="559"/>
      <c r="N31" s="560"/>
      <c r="O31" s="552"/>
      <c r="P31" s="290"/>
      <c r="Q31" s="530"/>
      <c r="R31" s="530"/>
      <c r="S31" s="530"/>
      <c r="T31" s="530"/>
      <c r="U31" s="530"/>
    </row>
    <row r="32" spans="1:21" ht="15.75">
      <c r="A32" s="611"/>
      <c r="B32" s="611"/>
      <c r="C32" s="530"/>
      <c r="D32" s="530"/>
      <c r="E32" s="530"/>
      <c r="F32" s="530"/>
      <c r="G32" s="559"/>
      <c r="H32" s="560"/>
      <c r="I32" s="559"/>
      <c r="J32" s="560"/>
      <c r="K32" s="559"/>
      <c r="L32" s="560"/>
      <c r="M32" s="559"/>
      <c r="N32" s="560"/>
      <c r="O32" s="552"/>
      <c r="P32" s="290"/>
      <c r="Q32" s="530"/>
      <c r="R32" s="530"/>
      <c r="S32" s="530"/>
      <c r="T32" s="530"/>
      <c r="U32" s="530"/>
    </row>
    <row r="33" spans="1:21" ht="15.75">
      <c r="A33" s="611"/>
      <c r="B33" s="611"/>
      <c r="C33" s="530"/>
      <c r="D33" s="530"/>
      <c r="E33" s="530"/>
      <c r="F33" s="530"/>
      <c r="G33" s="559"/>
      <c r="H33" s="560"/>
      <c r="I33" s="559"/>
      <c r="J33" s="560"/>
      <c r="K33" s="559"/>
      <c r="L33" s="560"/>
      <c r="M33" s="559"/>
      <c r="N33" s="560"/>
      <c r="O33" s="552"/>
      <c r="P33" s="290"/>
      <c r="Q33" s="530"/>
      <c r="R33" s="530"/>
      <c r="S33" s="530"/>
      <c r="T33" s="530"/>
      <c r="U33" s="530"/>
    </row>
    <row r="34" spans="1:21" ht="15.75">
      <c r="A34" s="611"/>
      <c r="B34" s="611"/>
      <c r="C34" s="530"/>
      <c r="D34" s="530"/>
      <c r="E34" s="530"/>
      <c r="F34" s="530"/>
      <c r="G34" s="559"/>
      <c r="H34" s="560"/>
      <c r="I34" s="559"/>
      <c r="J34" s="560"/>
      <c r="K34" s="559"/>
      <c r="L34" s="560"/>
      <c r="M34" s="559"/>
      <c r="N34" s="560"/>
      <c r="O34" s="552"/>
      <c r="P34" s="290"/>
      <c r="Q34" s="530"/>
      <c r="R34" s="530"/>
      <c r="S34" s="530"/>
      <c r="T34" s="530"/>
      <c r="U34" s="530"/>
    </row>
    <row r="35" spans="1:21" ht="15.75">
      <c r="A35" s="611"/>
      <c r="B35" s="611"/>
      <c r="C35" s="530"/>
      <c r="D35" s="530"/>
      <c r="E35" s="530"/>
      <c r="F35" s="530"/>
      <c r="G35" s="559"/>
      <c r="H35" s="560"/>
      <c r="I35" s="559"/>
      <c r="J35" s="560"/>
      <c r="K35" s="559"/>
      <c r="L35" s="560"/>
      <c r="M35" s="559"/>
      <c r="N35" s="560"/>
      <c r="O35" s="552">
        <f t="shared" si="0"/>
        <v>0</v>
      </c>
      <c r="P35" s="290">
        <f t="shared" si="0"/>
        <v>0</v>
      </c>
      <c r="Q35" s="530"/>
      <c r="R35" s="530"/>
      <c r="S35" s="530"/>
      <c r="T35" s="530"/>
      <c r="U35" s="530"/>
    </row>
    <row r="36" spans="1:21" ht="15.75">
      <c r="A36" s="611"/>
      <c r="B36" s="611"/>
      <c r="C36" s="530"/>
      <c r="D36" s="530"/>
      <c r="E36" s="530"/>
      <c r="F36" s="530"/>
      <c r="G36" s="559"/>
      <c r="H36" s="560"/>
      <c r="I36" s="559"/>
      <c r="J36" s="560"/>
      <c r="K36" s="559"/>
      <c r="L36" s="560"/>
      <c r="M36" s="559"/>
      <c r="N36" s="560"/>
      <c r="O36" s="552"/>
      <c r="P36" s="290"/>
      <c r="Q36" s="530"/>
      <c r="R36" s="530"/>
      <c r="S36" s="530"/>
      <c r="T36" s="530"/>
      <c r="U36" s="530"/>
    </row>
    <row r="37" spans="1:21" ht="15.75">
      <c r="A37" s="611"/>
      <c r="B37" s="611"/>
      <c r="C37" s="530"/>
      <c r="D37" s="530"/>
      <c r="E37" s="530"/>
      <c r="F37" s="530"/>
      <c r="G37" s="559"/>
      <c r="H37" s="560"/>
      <c r="I37" s="559"/>
      <c r="J37" s="560"/>
      <c r="K37" s="559"/>
      <c r="L37" s="560"/>
      <c r="M37" s="559"/>
      <c r="N37" s="560"/>
      <c r="O37" s="552"/>
      <c r="P37" s="290"/>
      <c r="Q37" s="530"/>
      <c r="R37" s="530"/>
      <c r="S37" s="530"/>
      <c r="T37" s="530"/>
      <c r="U37" s="530"/>
    </row>
    <row r="38" spans="1:21" ht="15.75">
      <c r="A38" s="611"/>
      <c r="B38" s="611"/>
      <c r="C38" s="530"/>
      <c r="D38" s="530"/>
      <c r="E38" s="530"/>
      <c r="F38" s="530"/>
      <c r="G38" s="559"/>
      <c r="H38" s="560"/>
      <c r="I38" s="559"/>
      <c r="J38" s="560"/>
      <c r="K38" s="559"/>
      <c r="L38" s="560"/>
      <c r="M38" s="559"/>
      <c r="N38" s="560"/>
      <c r="O38" s="552"/>
      <c r="P38" s="290"/>
      <c r="Q38" s="530"/>
      <c r="R38" s="530"/>
      <c r="S38" s="530"/>
      <c r="T38" s="530"/>
      <c r="U38" s="530"/>
    </row>
    <row r="39" spans="1:21" ht="15.75">
      <c r="A39" s="611"/>
      <c r="B39" s="611"/>
      <c r="C39" s="530"/>
      <c r="D39" s="530"/>
      <c r="E39" s="530"/>
      <c r="F39" s="530"/>
      <c r="G39" s="559"/>
      <c r="H39" s="560"/>
      <c r="I39" s="559"/>
      <c r="J39" s="560"/>
      <c r="K39" s="559"/>
      <c r="L39" s="560"/>
      <c r="M39" s="559"/>
      <c r="N39" s="560"/>
      <c r="O39" s="552"/>
      <c r="P39" s="290"/>
      <c r="Q39" s="530"/>
      <c r="R39" s="530"/>
      <c r="S39" s="530"/>
      <c r="T39" s="530"/>
      <c r="U39" s="530"/>
    </row>
    <row r="40" spans="1:21" ht="15.75">
      <c r="A40" s="612"/>
      <c r="B40" s="612"/>
      <c r="C40" s="530"/>
      <c r="D40" s="530"/>
      <c r="E40" s="530"/>
      <c r="F40" s="530"/>
      <c r="G40" s="559"/>
      <c r="H40" s="560"/>
      <c r="I40" s="559"/>
      <c r="J40" s="560"/>
      <c r="K40" s="559"/>
      <c r="L40" s="560"/>
      <c r="M40" s="559"/>
      <c r="N40" s="560"/>
      <c r="O40" s="552"/>
      <c r="P40" s="290"/>
      <c r="Q40" s="530"/>
      <c r="R40" s="530"/>
      <c r="S40" s="530"/>
      <c r="T40" s="530"/>
      <c r="U40" s="530"/>
    </row>
    <row r="41" spans="1:21" ht="15.75">
      <c r="A41" s="613" t="s">
        <v>1666</v>
      </c>
      <c r="B41" s="613" t="s">
        <v>1667</v>
      </c>
      <c r="C41" s="530"/>
      <c r="D41" s="530"/>
      <c r="E41" s="530"/>
      <c r="F41" s="530"/>
      <c r="G41" s="559"/>
      <c r="H41" s="560"/>
      <c r="I41" s="559"/>
      <c r="J41" s="560"/>
      <c r="K41" s="559"/>
      <c r="L41" s="560"/>
      <c r="M41" s="559"/>
      <c r="N41" s="560"/>
      <c r="O41" s="552"/>
      <c r="P41" s="290"/>
      <c r="Q41" s="530"/>
      <c r="R41" s="530"/>
      <c r="S41" s="530"/>
      <c r="T41" s="530"/>
      <c r="U41" s="530"/>
    </row>
    <row r="42" spans="1:21" ht="15.75">
      <c r="A42" s="611"/>
      <c r="B42" s="611"/>
      <c r="C42" s="530"/>
      <c r="D42" s="530"/>
      <c r="E42" s="530"/>
      <c r="F42" s="530"/>
      <c r="G42" s="559"/>
      <c r="H42" s="560"/>
      <c r="I42" s="559"/>
      <c r="J42" s="560"/>
      <c r="K42" s="559"/>
      <c r="L42" s="560"/>
      <c r="M42" s="559"/>
      <c r="N42" s="560"/>
      <c r="O42" s="552"/>
      <c r="P42" s="290"/>
      <c r="Q42" s="530"/>
      <c r="R42" s="530"/>
      <c r="S42" s="530"/>
      <c r="T42" s="530"/>
      <c r="U42" s="530"/>
    </row>
    <row r="43" spans="1:21" ht="15.75">
      <c r="A43" s="611"/>
      <c r="B43" s="611"/>
      <c r="C43" s="530"/>
      <c r="D43" s="530"/>
      <c r="E43" s="530"/>
      <c r="F43" s="530"/>
      <c r="G43" s="559"/>
      <c r="H43" s="560"/>
      <c r="I43" s="559"/>
      <c r="J43" s="560"/>
      <c r="K43" s="559"/>
      <c r="L43" s="560"/>
      <c r="M43" s="559"/>
      <c r="N43" s="560"/>
      <c r="O43" s="552"/>
      <c r="P43" s="290"/>
      <c r="Q43" s="530"/>
      <c r="R43" s="530"/>
      <c r="S43" s="530"/>
      <c r="T43" s="530"/>
      <c r="U43" s="530"/>
    </row>
    <row r="44" spans="1:21" ht="15.75">
      <c r="A44" s="611"/>
      <c r="B44" s="611"/>
      <c r="C44" s="530"/>
      <c r="D44" s="530"/>
      <c r="E44" s="530"/>
      <c r="F44" s="530"/>
      <c r="G44" s="559"/>
      <c r="H44" s="560"/>
      <c r="I44" s="559"/>
      <c r="J44" s="560"/>
      <c r="K44" s="559"/>
      <c r="L44" s="560"/>
      <c r="M44" s="559"/>
      <c r="N44" s="560"/>
      <c r="O44" s="552"/>
      <c r="P44" s="290"/>
      <c r="Q44" s="530"/>
      <c r="R44" s="530"/>
      <c r="S44" s="530"/>
      <c r="T44" s="530"/>
      <c r="U44" s="530"/>
    </row>
    <row r="45" spans="1:21" ht="15.75">
      <c r="A45" s="611"/>
      <c r="B45" s="611"/>
      <c r="C45" s="530"/>
      <c r="D45" s="530"/>
      <c r="E45" s="530"/>
      <c r="F45" s="530"/>
      <c r="G45" s="559"/>
      <c r="H45" s="560"/>
      <c r="I45" s="559"/>
      <c r="J45" s="560"/>
      <c r="K45" s="559"/>
      <c r="L45" s="560"/>
      <c r="M45" s="559"/>
      <c r="N45" s="560"/>
      <c r="O45" s="552"/>
      <c r="P45" s="290"/>
      <c r="Q45" s="530"/>
      <c r="R45" s="530"/>
      <c r="S45" s="530"/>
      <c r="T45" s="530"/>
      <c r="U45" s="530"/>
    </row>
    <row r="46" spans="1:21" ht="15.75">
      <c r="A46" s="611"/>
      <c r="B46" s="611"/>
      <c r="C46" s="530"/>
      <c r="D46" s="530"/>
      <c r="E46" s="530"/>
      <c r="F46" s="530"/>
      <c r="G46" s="559"/>
      <c r="H46" s="560"/>
      <c r="I46" s="559"/>
      <c r="J46" s="560"/>
      <c r="K46" s="559"/>
      <c r="L46" s="560"/>
      <c r="M46" s="559"/>
      <c r="N46" s="560"/>
      <c r="O46" s="552"/>
      <c r="P46" s="290"/>
      <c r="Q46" s="530"/>
      <c r="R46" s="530"/>
      <c r="S46" s="530"/>
      <c r="T46" s="530"/>
      <c r="U46" s="530"/>
    </row>
    <row r="47" spans="1:21" ht="15.75">
      <c r="A47" s="611"/>
      <c r="B47" s="611"/>
      <c r="C47" s="530"/>
      <c r="D47" s="530"/>
      <c r="E47" s="530"/>
      <c r="F47" s="530"/>
      <c r="G47" s="559"/>
      <c r="H47" s="560"/>
      <c r="I47" s="559"/>
      <c r="J47" s="560"/>
      <c r="K47" s="559"/>
      <c r="L47" s="560"/>
      <c r="M47" s="559"/>
      <c r="N47" s="560"/>
      <c r="O47" s="552">
        <f t="shared" si="0"/>
        <v>0</v>
      </c>
      <c r="P47" s="290">
        <f t="shared" si="0"/>
        <v>0</v>
      </c>
      <c r="Q47" s="530"/>
      <c r="R47" s="530"/>
      <c r="S47" s="530"/>
      <c r="T47" s="530"/>
      <c r="U47" s="530"/>
    </row>
    <row r="48" spans="1:21" ht="15.75">
      <c r="A48" s="611"/>
      <c r="B48" s="611"/>
      <c r="C48" s="530"/>
      <c r="D48" s="530"/>
      <c r="E48" s="530"/>
      <c r="F48" s="530"/>
      <c r="G48" s="559"/>
      <c r="H48" s="560"/>
      <c r="I48" s="559"/>
      <c r="J48" s="560"/>
      <c r="K48" s="559"/>
      <c r="L48" s="560"/>
      <c r="M48" s="559"/>
      <c r="N48" s="560"/>
      <c r="O48" s="552">
        <f t="shared" si="0"/>
        <v>0</v>
      </c>
      <c r="P48" s="290">
        <f t="shared" si="0"/>
        <v>0</v>
      </c>
      <c r="Q48" s="530"/>
      <c r="R48" s="530"/>
      <c r="S48" s="530"/>
      <c r="T48" s="530"/>
      <c r="U48" s="530"/>
    </row>
    <row r="49" spans="1:21" ht="15.75">
      <c r="A49" s="611"/>
      <c r="B49" s="612"/>
      <c r="C49" s="530"/>
      <c r="D49" s="530"/>
      <c r="E49" s="530"/>
      <c r="F49" s="530"/>
      <c r="G49" s="559"/>
      <c r="H49" s="560"/>
      <c r="I49" s="559"/>
      <c r="J49" s="560"/>
      <c r="K49" s="559"/>
      <c r="L49" s="560"/>
      <c r="M49" s="559"/>
      <c r="N49" s="560"/>
      <c r="O49" s="552">
        <f t="shared" si="0"/>
        <v>0</v>
      </c>
      <c r="P49" s="290">
        <f t="shared" si="0"/>
        <v>0</v>
      </c>
      <c r="Q49" s="530"/>
      <c r="R49" s="530"/>
      <c r="S49" s="530"/>
      <c r="T49" s="530"/>
      <c r="U49" s="530"/>
    </row>
    <row r="50" spans="1:21" ht="15.75">
      <c r="A50" s="611"/>
      <c r="B50" s="613" t="s">
        <v>1668</v>
      </c>
      <c r="C50" s="530"/>
      <c r="D50" s="530"/>
      <c r="E50" s="530"/>
      <c r="F50" s="530"/>
      <c r="G50" s="559"/>
      <c r="H50" s="560"/>
      <c r="I50" s="559"/>
      <c r="J50" s="560"/>
      <c r="K50" s="559"/>
      <c r="L50" s="560"/>
      <c r="M50" s="559"/>
      <c r="N50" s="560"/>
      <c r="O50" s="552">
        <f t="shared" si="0"/>
        <v>0</v>
      </c>
      <c r="P50" s="290">
        <f t="shared" si="0"/>
        <v>0</v>
      </c>
      <c r="Q50" s="530"/>
      <c r="R50" s="530"/>
      <c r="S50" s="530"/>
      <c r="T50" s="530"/>
      <c r="U50" s="530"/>
    </row>
    <row r="51" spans="1:21" ht="15.75">
      <c r="A51" s="611"/>
      <c r="B51" s="611"/>
      <c r="C51" s="530"/>
      <c r="D51" s="530"/>
      <c r="E51" s="530"/>
      <c r="F51" s="530"/>
      <c r="G51" s="559"/>
      <c r="H51" s="560"/>
      <c r="I51" s="559"/>
      <c r="J51" s="560"/>
      <c r="K51" s="559"/>
      <c r="L51" s="560"/>
      <c r="M51" s="559"/>
      <c r="N51" s="560"/>
      <c r="O51" s="552"/>
      <c r="P51" s="290"/>
      <c r="Q51" s="530"/>
      <c r="R51" s="530"/>
      <c r="S51" s="530"/>
      <c r="T51" s="530"/>
      <c r="U51" s="530"/>
    </row>
    <row r="52" spans="1:21" ht="15.75">
      <c r="A52" s="611"/>
      <c r="B52" s="611"/>
      <c r="C52" s="530"/>
      <c r="D52" s="530"/>
      <c r="E52" s="530"/>
      <c r="F52" s="530"/>
      <c r="G52" s="559"/>
      <c r="H52" s="560"/>
      <c r="I52" s="559"/>
      <c r="J52" s="560"/>
      <c r="K52" s="559"/>
      <c r="L52" s="560"/>
      <c r="M52" s="559"/>
      <c r="N52" s="560"/>
      <c r="O52" s="552"/>
      <c r="P52" s="290"/>
      <c r="Q52" s="530"/>
      <c r="R52" s="530"/>
      <c r="S52" s="530"/>
      <c r="T52" s="530"/>
      <c r="U52" s="530"/>
    </row>
    <row r="53" spans="1:21" ht="15.75">
      <c r="A53" s="611"/>
      <c r="B53" s="611"/>
      <c r="C53" s="530"/>
      <c r="D53" s="530"/>
      <c r="E53" s="530"/>
      <c r="F53" s="530"/>
      <c r="G53" s="559"/>
      <c r="H53" s="560"/>
      <c r="I53" s="559"/>
      <c r="J53" s="560"/>
      <c r="K53" s="559"/>
      <c r="L53" s="560"/>
      <c r="M53" s="559"/>
      <c r="N53" s="560"/>
      <c r="O53" s="552"/>
      <c r="P53" s="290"/>
      <c r="Q53" s="530"/>
      <c r="R53" s="530"/>
      <c r="S53" s="530"/>
      <c r="T53" s="530"/>
      <c r="U53" s="530"/>
    </row>
    <row r="54" spans="1:21" ht="15.75">
      <c r="A54" s="611"/>
      <c r="B54" s="611"/>
      <c r="C54" s="530"/>
      <c r="D54" s="530"/>
      <c r="E54" s="530"/>
      <c r="F54" s="530"/>
      <c r="G54" s="559"/>
      <c r="H54" s="560"/>
      <c r="I54" s="559"/>
      <c r="J54" s="560"/>
      <c r="K54" s="559"/>
      <c r="L54" s="560"/>
      <c r="M54" s="559"/>
      <c r="N54" s="560"/>
      <c r="O54" s="552"/>
      <c r="P54" s="290"/>
      <c r="Q54" s="530"/>
      <c r="R54" s="530"/>
      <c r="S54" s="530"/>
      <c r="T54" s="530"/>
      <c r="U54" s="530"/>
    </row>
    <row r="55" spans="1:21" ht="15.75">
      <c r="A55" s="611"/>
      <c r="B55" s="611"/>
      <c r="C55" s="530"/>
      <c r="D55" s="530"/>
      <c r="E55" s="530"/>
      <c r="F55" s="530"/>
      <c r="G55" s="559"/>
      <c r="H55" s="560"/>
      <c r="I55" s="559"/>
      <c r="J55" s="560"/>
      <c r="K55" s="559"/>
      <c r="L55" s="560"/>
      <c r="M55" s="559"/>
      <c r="N55" s="560"/>
      <c r="O55" s="552"/>
      <c r="P55" s="290"/>
      <c r="Q55" s="530"/>
      <c r="R55" s="530"/>
      <c r="S55" s="530"/>
      <c r="T55" s="530"/>
      <c r="U55" s="530"/>
    </row>
    <row r="56" spans="1:21" ht="15.75">
      <c r="A56" s="611"/>
      <c r="B56" s="611"/>
      <c r="C56" s="530"/>
      <c r="D56" s="530"/>
      <c r="E56" s="530"/>
      <c r="F56" s="530"/>
      <c r="G56" s="559"/>
      <c r="H56" s="560"/>
      <c r="I56" s="559"/>
      <c r="J56" s="560"/>
      <c r="K56" s="559"/>
      <c r="L56" s="560"/>
      <c r="M56" s="559"/>
      <c r="N56" s="560"/>
      <c r="O56" s="552"/>
      <c r="P56" s="290"/>
      <c r="Q56" s="530"/>
      <c r="R56" s="530"/>
      <c r="S56" s="530"/>
      <c r="T56" s="530"/>
      <c r="U56" s="530"/>
    </row>
    <row r="57" spans="1:21" ht="15.75">
      <c r="A57" s="611"/>
      <c r="B57" s="611"/>
      <c r="C57" s="530"/>
      <c r="D57" s="530"/>
      <c r="E57" s="530"/>
      <c r="F57" s="530"/>
      <c r="G57" s="559"/>
      <c r="H57" s="560"/>
      <c r="I57" s="559"/>
      <c r="J57" s="560"/>
      <c r="K57" s="559"/>
      <c r="L57" s="560"/>
      <c r="M57" s="559"/>
      <c r="N57" s="560"/>
      <c r="O57" s="552"/>
      <c r="P57" s="290"/>
      <c r="Q57" s="530"/>
      <c r="R57" s="530"/>
      <c r="S57" s="530"/>
      <c r="T57" s="530"/>
      <c r="U57" s="530"/>
    </row>
    <row r="58" spans="1:21" ht="15.75">
      <c r="A58" s="611"/>
      <c r="B58" s="611"/>
      <c r="C58" s="530"/>
      <c r="D58" s="530"/>
      <c r="E58" s="530"/>
      <c r="F58" s="530"/>
      <c r="G58" s="559"/>
      <c r="H58" s="560"/>
      <c r="I58" s="559"/>
      <c r="J58" s="560"/>
      <c r="K58" s="559"/>
      <c r="L58" s="560"/>
      <c r="M58" s="559"/>
      <c r="N58" s="560"/>
      <c r="O58" s="552"/>
      <c r="P58" s="290"/>
      <c r="Q58" s="530"/>
      <c r="R58" s="530"/>
      <c r="S58" s="530"/>
      <c r="T58" s="530"/>
      <c r="U58" s="530"/>
    </row>
    <row r="59" spans="1:21" ht="15.75">
      <c r="A59" s="611"/>
      <c r="B59" s="611"/>
      <c r="C59" s="530"/>
      <c r="D59" s="530"/>
      <c r="E59" s="530"/>
      <c r="F59" s="530"/>
      <c r="G59" s="559"/>
      <c r="H59" s="560"/>
      <c r="I59" s="559"/>
      <c r="J59" s="560"/>
      <c r="K59" s="559"/>
      <c r="L59" s="560"/>
      <c r="M59" s="559"/>
      <c r="N59" s="560"/>
      <c r="O59" s="552"/>
      <c r="P59" s="290"/>
      <c r="Q59" s="530"/>
      <c r="R59" s="530"/>
      <c r="S59" s="530"/>
      <c r="T59" s="530"/>
      <c r="U59" s="530"/>
    </row>
    <row r="60" spans="1:21" ht="15.75">
      <c r="A60" s="611"/>
      <c r="B60" s="611"/>
      <c r="C60" s="530"/>
      <c r="D60" s="530"/>
      <c r="E60" s="530"/>
      <c r="F60" s="530"/>
      <c r="G60" s="559"/>
      <c r="H60" s="560"/>
      <c r="I60" s="559"/>
      <c r="J60" s="560"/>
      <c r="K60" s="559"/>
      <c r="L60" s="560"/>
      <c r="M60" s="559"/>
      <c r="N60" s="560"/>
      <c r="O60" s="552"/>
      <c r="P60" s="290"/>
      <c r="Q60" s="530"/>
      <c r="R60" s="530"/>
      <c r="S60" s="530"/>
      <c r="T60" s="530"/>
      <c r="U60" s="530"/>
    </row>
    <row r="61" spans="1:21" ht="15.75">
      <c r="A61" s="611"/>
      <c r="B61" s="611"/>
      <c r="C61" s="530"/>
      <c r="D61" s="530"/>
      <c r="E61" s="530"/>
      <c r="F61" s="530"/>
      <c r="G61" s="559"/>
      <c r="H61" s="560"/>
      <c r="I61" s="559"/>
      <c r="J61" s="560"/>
      <c r="K61" s="559"/>
      <c r="L61" s="560"/>
      <c r="M61" s="559"/>
      <c r="N61" s="560"/>
      <c r="O61" s="552"/>
      <c r="P61" s="290"/>
      <c r="Q61" s="530"/>
      <c r="R61" s="530"/>
      <c r="S61" s="530"/>
      <c r="T61" s="530"/>
      <c r="U61" s="530"/>
    </row>
    <row r="62" spans="1:21" ht="15.75">
      <c r="A62" s="612"/>
      <c r="B62" s="612"/>
      <c r="C62" s="530"/>
      <c r="D62" s="530"/>
      <c r="E62" s="530"/>
      <c r="F62" s="530"/>
      <c r="G62" s="559"/>
      <c r="H62" s="560"/>
      <c r="I62" s="559"/>
      <c r="J62" s="560"/>
      <c r="K62" s="559"/>
      <c r="L62" s="560"/>
      <c r="M62" s="559"/>
      <c r="N62" s="560"/>
      <c r="O62" s="552">
        <f t="shared" si="0"/>
        <v>0</v>
      </c>
      <c r="P62" s="290">
        <f t="shared" si="0"/>
        <v>0</v>
      </c>
      <c r="Q62" s="530"/>
      <c r="R62" s="530"/>
      <c r="S62" s="530"/>
      <c r="T62" s="530"/>
      <c r="U62" s="530"/>
    </row>
    <row r="63" spans="1:21" ht="15.75">
      <c r="A63" s="613" t="s">
        <v>1669</v>
      </c>
      <c r="B63" s="584"/>
      <c r="C63" s="530"/>
      <c r="D63" s="530"/>
      <c r="E63" s="530"/>
      <c r="F63" s="530"/>
      <c r="G63" s="559"/>
      <c r="H63" s="560"/>
      <c r="I63" s="559"/>
      <c r="J63" s="560"/>
      <c r="K63" s="559"/>
      <c r="L63" s="560"/>
      <c r="M63" s="559"/>
      <c r="N63" s="560"/>
      <c r="O63" s="552">
        <f t="shared" ref="O63:P69" si="1">G63+I63+K63+M63</f>
        <v>0</v>
      </c>
      <c r="P63" s="290">
        <f t="shared" si="1"/>
        <v>0</v>
      </c>
      <c r="Q63" s="530"/>
      <c r="R63" s="530"/>
      <c r="S63" s="530"/>
      <c r="T63" s="530"/>
      <c r="U63" s="530"/>
    </row>
    <row r="64" spans="1:21" ht="15.75">
      <c r="A64" s="611"/>
      <c r="B64" s="584"/>
      <c r="C64" s="530"/>
      <c r="D64" s="530"/>
      <c r="E64" s="530"/>
      <c r="F64" s="530"/>
      <c r="G64" s="559"/>
      <c r="H64" s="560"/>
      <c r="I64" s="559"/>
      <c r="J64" s="560"/>
      <c r="K64" s="559"/>
      <c r="L64" s="560"/>
      <c r="M64" s="559"/>
      <c r="N64" s="560"/>
      <c r="O64" s="552"/>
      <c r="P64" s="290"/>
      <c r="Q64" s="530"/>
      <c r="R64" s="530"/>
      <c r="S64" s="530"/>
      <c r="T64" s="530"/>
      <c r="U64" s="530"/>
    </row>
    <row r="65" spans="1:21" ht="15.75">
      <c r="A65" s="611"/>
      <c r="B65" s="584"/>
      <c r="C65" s="530"/>
      <c r="D65" s="530"/>
      <c r="E65" s="530"/>
      <c r="F65" s="530"/>
      <c r="G65" s="559"/>
      <c r="H65" s="560"/>
      <c r="I65" s="559"/>
      <c r="J65" s="560"/>
      <c r="K65" s="559"/>
      <c r="L65" s="560"/>
      <c r="M65" s="559"/>
      <c r="N65" s="560"/>
      <c r="O65" s="552"/>
      <c r="P65" s="290"/>
      <c r="Q65" s="530"/>
      <c r="R65" s="530"/>
      <c r="S65" s="530"/>
      <c r="T65" s="530"/>
      <c r="U65" s="530"/>
    </row>
    <row r="66" spans="1:21" ht="15.75">
      <c r="A66" s="611"/>
      <c r="B66" s="584"/>
      <c r="C66" s="530"/>
      <c r="D66" s="530"/>
      <c r="E66" s="530"/>
      <c r="F66" s="530"/>
      <c r="G66" s="559"/>
      <c r="H66" s="560"/>
      <c r="I66" s="559"/>
      <c r="J66" s="560"/>
      <c r="K66" s="559"/>
      <c r="L66" s="560"/>
      <c r="M66" s="559"/>
      <c r="N66" s="560"/>
      <c r="O66" s="552"/>
      <c r="P66" s="290"/>
      <c r="Q66" s="530"/>
      <c r="R66" s="530"/>
      <c r="S66" s="530"/>
      <c r="T66" s="530"/>
      <c r="U66" s="530"/>
    </row>
    <row r="67" spans="1:21" ht="15.75">
      <c r="A67" s="611"/>
      <c r="B67" s="584"/>
      <c r="C67" s="530"/>
      <c r="D67" s="530"/>
      <c r="E67" s="530"/>
      <c r="F67" s="530"/>
      <c r="G67" s="559"/>
      <c r="H67" s="560"/>
      <c r="I67" s="559"/>
      <c r="J67" s="560"/>
      <c r="K67" s="559"/>
      <c r="L67" s="560"/>
      <c r="M67" s="559"/>
      <c r="N67" s="560"/>
      <c r="O67" s="552"/>
      <c r="P67" s="290"/>
      <c r="Q67" s="530"/>
      <c r="R67" s="530"/>
      <c r="S67" s="530"/>
      <c r="T67" s="530"/>
      <c r="U67" s="530"/>
    </row>
    <row r="68" spans="1:21" ht="15.75">
      <c r="A68" s="611"/>
      <c r="B68" s="584"/>
      <c r="C68" s="530"/>
      <c r="D68" s="530"/>
      <c r="E68" s="530"/>
      <c r="F68" s="530"/>
      <c r="G68" s="559"/>
      <c r="H68" s="560"/>
      <c r="I68" s="559"/>
      <c r="J68" s="560"/>
      <c r="K68" s="559"/>
      <c r="L68" s="560"/>
      <c r="M68" s="559"/>
      <c r="N68" s="560"/>
      <c r="O68" s="552">
        <f t="shared" si="1"/>
        <v>0</v>
      </c>
      <c r="P68" s="290">
        <f t="shared" si="1"/>
        <v>0</v>
      </c>
      <c r="Q68" s="530"/>
      <c r="R68" s="530"/>
      <c r="S68" s="530"/>
      <c r="T68" s="530"/>
      <c r="U68" s="530"/>
    </row>
    <row r="69" spans="1:21" ht="15.75">
      <c r="A69" s="612"/>
      <c r="B69" s="584"/>
      <c r="C69" s="530"/>
      <c r="D69" s="530"/>
      <c r="E69" s="530"/>
      <c r="F69" s="530"/>
      <c r="G69" s="530"/>
      <c r="H69" s="560"/>
      <c r="I69" s="530"/>
      <c r="J69" s="560"/>
      <c r="K69" s="530"/>
      <c r="L69" s="560"/>
      <c r="M69" s="530"/>
      <c r="N69" s="560"/>
      <c r="O69" s="552">
        <f t="shared" si="1"/>
        <v>0</v>
      </c>
      <c r="P69" s="290">
        <f t="shared" si="1"/>
        <v>0</v>
      </c>
      <c r="Q69" s="530"/>
      <c r="R69" s="227"/>
      <c r="S69" s="530"/>
      <c r="T69" s="530"/>
      <c r="U69" s="530"/>
    </row>
    <row r="70" spans="1:21" ht="15.75">
      <c r="A70" s="245"/>
      <c r="B70" s="246"/>
      <c r="C70" s="246"/>
      <c r="D70" s="245" t="s">
        <v>1670</v>
      </c>
      <c r="E70" s="246"/>
      <c r="F70" s="247"/>
      <c r="G70" s="561">
        <f t="shared" ref="G70:P70" si="2">SUM(G10:G69)</f>
        <v>0</v>
      </c>
      <c r="H70" s="562">
        <f t="shared" si="2"/>
        <v>0</v>
      </c>
      <c r="I70" s="561">
        <f t="shared" si="2"/>
        <v>0</v>
      </c>
      <c r="J70" s="562">
        <f t="shared" si="2"/>
        <v>0</v>
      </c>
      <c r="K70" s="561">
        <f t="shared" si="2"/>
        <v>0</v>
      </c>
      <c r="L70" s="562">
        <f t="shared" si="2"/>
        <v>0</v>
      </c>
      <c r="M70" s="561">
        <f t="shared" si="2"/>
        <v>0</v>
      </c>
      <c r="N70" s="562">
        <f t="shared" si="2"/>
        <v>0</v>
      </c>
      <c r="O70" s="562">
        <f t="shared" si="2"/>
        <v>0</v>
      </c>
      <c r="P70" s="562">
        <f t="shared" si="2"/>
        <v>0</v>
      </c>
      <c r="Q70" s="239"/>
      <c r="R70" s="239"/>
      <c r="S70" s="239"/>
      <c r="T70" s="239"/>
      <c r="U70" s="239"/>
    </row>
  </sheetData>
  <mergeCells count="27">
    <mergeCell ref="U6:U8"/>
    <mergeCell ref="E1:L1"/>
    <mergeCell ref="A6:A8"/>
    <mergeCell ref="B6:B8"/>
    <mergeCell ref="C6:C8"/>
    <mergeCell ref="D6:D8"/>
    <mergeCell ref="E6:E8"/>
    <mergeCell ref="F6:F8"/>
    <mergeCell ref="G6:N6"/>
    <mergeCell ref="G7:H7"/>
    <mergeCell ref="I7:J7"/>
    <mergeCell ref="O6:P7"/>
    <mergeCell ref="Q6:Q8"/>
    <mergeCell ref="R6:R8"/>
    <mergeCell ref="S6:S8"/>
    <mergeCell ref="T6:T8"/>
    <mergeCell ref="M7:N7"/>
    <mergeCell ref="A10:A40"/>
    <mergeCell ref="B10:B17"/>
    <mergeCell ref="B18:B24"/>
    <mergeCell ref="B25:B28"/>
    <mergeCell ref="B29:B40"/>
    <mergeCell ref="A41:A62"/>
    <mergeCell ref="B41:B49"/>
    <mergeCell ref="B50:B62"/>
    <mergeCell ref="A63:A69"/>
    <mergeCell ref="K7:L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AA29"/>
  <sheetViews>
    <sheetView topLeftCell="I1" workbookViewId="0">
      <pane ySplit="8" topLeftCell="A14" activePane="bottomLeft" state="frozen"/>
      <selection activeCell="K7" sqref="K7"/>
      <selection pane="bottomLeft" activeCell="B23" sqref="B23:B28"/>
    </sheetView>
  </sheetViews>
  <sheetFormatPr baseColWidth="10" defaultRowHeight="15"/>
  <cols>
    <col min="1" max="1" width="35.7109375" style="341" customWidth="1"/>
    <col min="2" max="2" width="35.85546875" style="341" customWidth="1"/>
    <col min="3" max="6" width="27.42578125" style="341" customWidth="1"/>
    <col min="7" max="7" width="15.28515625" style="341" customWidth="1"/>
    <col min="8" max="8" width="11.42578125" style="516"/>
    <col min="9" max="9" width="15.28515625" style="341" customWidth="1"/>
    <col min="10" max="10" width="18.85546875" style="516" customWidth="1"/>
    <col min="11" max="11" width="11.42578125" style="341"/>
    <col min="12" max="12" width="11.42578125" style="516"/>
    <col min="13" max="13" width="11.42578125" style="341"/>
    <col min="14" max="14" width="11.42578125" style="516"/>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7" ht="24.75" customHeight="1">
      <c r="E1" s="640" t="s">
        <v>1646</v>
      </c>
      <c r="F1" s="640"/>
      <c r="G1" s="640"/>
      <c r="H1" s="640"/>
      <c r="I1" s="640"/>
      <c r="J1" s="640"/>
      <c r="K1" s="640"/>
      <c r="L1" s="640"/>
      <c r="M1" s="499"/>
      <c r="N1" s="499"/>
      <c r="O1" s="499"/>
      <c r="P1" s="499"/>
      <c r="Q1" s="499"/>
      <c r="R1" s="499"/>
      <c r="S1" s="499"/>
      <c r="T1" s="499"/>
      <c r="U1" s="499"/>
      <c r="V1" s="499"/>
      <c r="W1" s="499"/>
      <c r="X1" s="499"/>
      <c r="Y1" s="499"/>
      <c r="Z1" s="499"/>
      <c r="AA1" s="499"/>
    </row>
    <row r="2" spans="1:27" ht="18.75">
      <c r="A2" s="517" t="s">
        <v>1647</v>
      </c>
      <c r="G2" s="499"/>
      <c r="I2" s="499"/>
      <c r="J2" s="499"/>
      <c r="K2" s="499"/>
      <c r="L2" s="499"/>
      <c r="M2" s="499"/>
      <c r="N2" s="499"/>
      <c r="O2" s="499"/>
      <c r="P2" s="499"/>
      <c r="Q2" s="499"/>
      <c r="R2" s="499"/>
      <c r="S2" s="499"/>
      <c r="T2" s="499"/>
      <c r="U2" s="499"/>
      <c r="V2" s="499"/>
      <c r="W2" s="499"/>
      <c r="X2" s="499"/>
      <c r="Y2" s="499"/>
      <c r="Z2" s="499"/>
      <c r="AA2" s="499"/>
    </row>
    <row r="3" spans="1:27" ht="18.75">
      <c r="A3" s="517" t="s">
        <v>1648</v>
      </c>
      <c r="G3" s="499"/>
      <c r="I3" s="499"/>
      <c r="J3" s="499"/>
      <c r="K3" s="499"/>
      <c r="L3" s="499"/>
      <c r="M3" s="499"/>
      <c r="N3" s="499"/>
      <c r="O3" s="499"/>
      <c r="P3" s="499"/>
      <c r="Q3" s="499"/>
      <c r="R3" s="499"/>
      <c r="S3" s="499"/>
      <c r="T3" s="499"/>
      <c r="U3" s="499"/>
      <c r="V3" s="499"/>
      <c r="W3" s="499"/>
      <c r="X3" s="499"/>
      <c r="Y3" s="499"/>
      <c r="Z3" s="499"/>
      <c r="AA3" s="499"/>
    </row>
    <row r="4" spans="1:27" ht="18.75">
      <c r="A4" s="517" t="s">
        <v>1649</v>
      </c>
      <c r="G4" s="499"/>
      <c r="I4" s="499"/>
      <c r="J4" s="499"/>
      <c r="K4" s="499"/>
      <c r="L4" s="499"/>
      <c r="M4" s="499"/>
      <c r="N4" s="499"/>
      <c r="O4" s="499"/>
      <c r="P4" s="499"/>
      <c r="Q4" s="499"/>
      <c r="R4" s="499"/>
      <c r="S4" s="499"/>
      <c r="T4" s="499"/>
      <c r="U4" s="499"/>
      <c r="V4" s="499"/>
      <c r="W4" s="499"/>
      <c r="X4" s="499"/>
      <c r="Y4" s="499"/>
      <c r="Z4" s="499"/>
      <c r="AA4" s="499"/>
    </row>
    <row r="5" spans="1:27" ht="18.75" customHeight="1">
      <c r="A5" s="641" t="s">
        <v>1650</v>
      </c>
      <c r="B5" s="642"/>
      <c r="C5" s="642"/>
      <c r="D5" s="642"/>
      <c r="E5" s="642"/>
      <c r="F5" s="642"/>
      <c r="G5" s="642"/>
      <c r="H5" s="642"/>
      <c r="I5" s="642"/>
      <c r="J5" s="642"/>
      <c r="K5" s="642"/>
      <c r="L5" s="642"/>
      <c r="M5" s="642"/>
      <c r="N5" s="642"/>
      <c r="O5" s="642"/>
      <c r="P5" s="642"/>
      <c r="Q5" s="642"/>
      <c r="R5" s="642"/>
      <c r="S5" s="642"/>
      <c r="T5" s="642"/>
      <c r="U5" s="642"/>
    </row>
    <row r="6" spans="1:27" ht="15" customHeight="1">
      <c r="A6" s="626" t="s">
        <v>96</v>
      </c>
      <c r="B6" s="625" t="s">
        <v>109</v>
      </c>
      <c r="C6" s="628" t="s">
        <v>86</v>
      </c>
      <c r="D6" s="628" t="s">
        <v>87</v>
      </c>
      <c r="E6" s="628" t="s">
        <v>383</v>
      </c>
      <c r="F6" s="628" t="s">
        <v>88</v>
      </c>
      <c r="G6" s="617" t="s">
        <v>98</v>
      </c>
      <c r="H6" s="620"/>
      <c r="I6" s="620"/>
      <c r="J6" s="620"/>
      <c r="K6" s="620"/>
      <c r="L6" s="620"/>
      <c r="M6" s="620"/>
      <c r="N6" s="618"/>
      <c r="O6" s="621" t="s">
        <v>99</v>
      </c>
      <c r="P6" s="622"/>
      <c r="Q6" s="625" t="s">
        <v>100</v>
      </c>
      <c r="R6" s="625" t="s">
        <v>101</v>
      </c>
      <c r="S6" s="625" t="s">
        <v>108</v>
      </c>
      <c r="T6" s="625" t="s">
        <v>107</v>
      </c>
      <c r="U6" s="614" t="s">
        <v>89</v>
      </c>
    </row>
    <row r="7" spans="1:27" ht="15" customHeight="1">
      <c r="A7" s="626"/>
      <c r="B7" s="626"/>
      <c r="C7" s="629"/>
      <c r="D7" s="629"/>
      <c r="E7" s="629"/>
      <c r="F7" s="629"/>
      <c r="G7" s="617" t="s">
        <v>102</v>
      </c>
      <c r="H7" s="618"/>
      <c r="I7" s="617" t="s">
        <v>103</v>
      </c>
      <c r="J7" s="618"/>
      <c r="K7" s="617" t="s">
        <v>104</v>
      </c>
      <c r="L7" s="618"/>
      <c r="M7" s="617" t="s">
        <v>105</v>
      </c>
      <c r="N7" s="618"/>
      <c r="O7" s="623"/>
      <c r="P7" s="624"/>
      <c r="Q7" s="626"/>
      <c r="R7" s="626"/>
      <c r="S7" s="626"/>
      <c r="T7" s="626"/>
      <c r="U7" s="615"/>
    </row>
    <row r="8" spans="1:27" ht="25.5">
      <c r="A8" s="627"/>
      <c r="B8" s="627"/>
      <c r="C8" s="630"/>
      <c r="D8" s="630"/>
      <c r="E8" s="630"/>
      <c r="F8" s="630"/>
      <c r="G8" s="317" t="s">
        <v>106</v>
      </c>
      <c r="H8" s="317" t="s">
        <v>12</v>
      </c>
      <c r="I8" s="317" t="s">
        <v>106</v>
      </c>
      <c r="J8" s="317" t="s">
        <v>12</v>
      </c>
      <c r="K8" s="317" t="s">
        <v>106</v>
      </c>
      <c r="L8" s="317" t="s">
        <v>12</v>
      </c>
      <c r="M8" s="317" t="s">
        <v>106</v>
      </c>
      <c r="N8" s="317" t="s">
        <v>12</v>
      </c>
      <c r="O8" s="317" t="s">
        <v>106</v>
      </c>
      <c r="P8" s="317" t="s">
        <v>12</v>
      </c>
      <c r="Q8" s="627"/>
      <c r="R8" s="627"/>
      <c r="S8" s="627"/>
      <c r="T8" s="627"/>
      <c r="U8" s="616"/>
    </row>
    <row r="9" spans="1:27" ht="15.75">
      <c r="A9" s="318"/>
      <c r="B9" s="319"/>
      <c r="C9" s="320"/>
      <c r="D9" s="320"/>
      <c r="E9" s="321"/>
      <c r="F9" s="320"/>
      <c r="G9" s="322"/>
      <c r="H9" s="322"/>
      <c r="I9" s="322"/>
      <c r="J9" s="322"/>
      <c r="K9" s="322"/>
      <c r="L9" s="322"/>
      <c r="M9" s="322"/>
      <c r="N9" s="322"/>
      <c r="O9" s="322"/>
      <c r="P9" s="322"/>
      <c r="Q9" s="323"/>
      <c r="R9" s="323"/>
      <c r="S9" s="323"/>
      <c r="T9" s="323"/>
      <c r="U9" s="324"/>
    </row>
    <row r="10" spans="1:27" ht="15.75">
      <c r="A10" s="619" t="s">
        <v>1651</v>
      </c>
      <c r="B10" s="619" t="s">
        <v>1652</v>
      </c>
      <c r="C10" s="530"/>
      <c r="D10" s="530"/>
      <c r="E10" s="530"/>
      <c r="F10" s="530"/>
      <c r="G10" s="559"/>
      <c r="H10" s="560"/>
      <c r="I10" s="559"/>
      <c r="J10" s="560"/>
      <c r="K10" s="559"/>
      <c r="L10" s="560"/>
      <c r="M10" s="559"/>
      <c r="N10" s="560"/>
      <c r="O10" s="552">
        <f t="shared" ref="O10:P25" si="0">G10+I10+K10+M10</f>
        <v>0</v>
      </c>
      <c r="P10" s="290">
        <f t="shared" si="0"/>
        <v>0</v>
      </c>
      <c r="Q10" s="530"/>
      <c r="R10" s="530"/>
      <c r="S10" s="530"/>
      <c r="T10" s="530"/>
      <c r="U10" s="530"/>
    </row>
    <row r="11" spans="1:27" ht="15.75">
      <c r="A11" s="619"/>
      <c r="B11" s="619"/>
      <c r="C11" s="530"/>
      <c r="D11" s="530"/>
      <c r="E11" s="530"/>
      <c r="F11" s="530"/>
      <c r="G11" s="559"/>
      <c r="H11" s="560"/>
      <c r="I11" s="559"/>
      <c r="J11" s="560"/>
      <c r="K11" s="559"/>
      <c r="L11" s="560"/>
      <c r="M11" s="559"/>
      <c r="N11" s="560"/>
      <c r="O11" s="552">
        <f t="shared" si="0"/>
        <v>0</v>
      </c>
      <c r="P11" s="290">
        <f t="shared" si="0"/>
        <v>0</v>
      </c>
      <c r="Q11" s="530"/>
      <c r="R11" s="530"/>
      <c r="S11" s="530"/>
      <c r="T11" s="530"/>
      <c r="U11" s="530"/>
    </row>
    <row r="12" spans="1:27" ht="15.75">
      <c r="A12" s="619"/>
      <c r="B12" s="619"/>
      <c r="C12" s="530"/>
      <c r="D12" s="530"/>
      <c r="E12" s="530"/>
      <c r="F12" s="530"/>
      <c r="G12" s="559"/>
      <c r="H12" s="560"/>
      <c r="I12" s="559"/>
      <c r="J12" s="560"/>
      <c r="K12" s="559"/>
      <c r="L12" s="560"/>
      <c r="M12" s="559"/>
      <c r="N12" s="560"/>
      <c r="O12" s="552">
        <f t="shared" si="0"/>
        <v>0</v>
      </c>
      <c r="P12" s="290">
        <f t="shared" si="0"/>
        <v>0</v>
      </c>
      <c r="Q12" s="530"/>
      <c r="R12" s="530"/>
      <c r="S12" s="530"/>
      <c r="T12" s="530"/>
      <c r="U12" s="530"/>
    </row>
    <row r="13" spans="1:27" ht="15.75">
      <c r="A13" s="619"/>
      <c r="B13" s="619"/>
      <c r="C13" s="530"/>
      <c r="D13" s="530"/>
      <c r="E13" s="530"/>
      <c r="F13" s="530"/>
      <c r="G13" s="559"/>
      <c r="H13" s="560"/>
      <c r="I13" s="559"/>
      <c r="J13" s="560"/>
      <c r="K13" s="559"/>
      <c r="L13" s="560"/>
      <c r="M13" s="559"/>
      <c r="N13" s="560"/>
      <c r="O13" s="552">
        <f t="shared" si="0"/>
        <v>0</v>
      </c>
      <c r="P13" s="290">
        <f t="shared" si="0"/>
        <v>0</v>
      </c>
      <c r="Q13" s="530"/>
      <c r="R13" s="530"/>
      <c r="S13" s="530"/>
      <c r="T13" s="530"/>
      <c r="U13" s="530"/>
    </row>
    <row r="14" spans="1:27" ht="15.75">
      <c r="A14" s="619"/>
      <c r="B14" s="619"/>
      <c r="C14" s="530"/>
      <c r="D14" s="530"/>
      <c r="E14" s="530"/>
      <c r="F14" s="530"/>
      <c r="G14" s="559"/>
      <c r="H14" s="560"/>
      <c r="I14" s="559"/>
      <c r="J14" s="560"/>
      <c r="K14" s="559"/>
      <c r="L14" s="560"/>
      <c r="M14" s="559"/>
      <c r="N14" s="560"/>
      <c r="O14" s="552">
        <f t="shared" si="0"/>
        <v>0</v>
      </c>
      <c r="P14" s="290">
        <f t="shared" si="0"/>
        <v>0</v>
      </c>
      <c r="Q14" s="530"/>
      <c r="R14" s="530"/>
      <c r="S14" s="530"/>
      <c r="T14" s="530"/>
      <c r="U14" s="530"/>
    </row>
    <row r="15" spans="1:27" ht="15.75">
      <c r="A15" s="619"/>
      <c r="B15" s="619"/>
      <c r="C15" s="530"/>
      <c r="D15" s="530"/>
      <c r="E15" s="530"/>
      <c r="F15" s="530"/>
      <c r="G15" s="559"/>
      <c r="H15" s="560"/>
      <c r="I15" s="559"/>
      <c r="J15" s="560"/>
      <c r="K15" s="559"/>
      <c r="L15" s="560"/>
      <c r="M15" s="559"/>
      <c r="N15" s="560"/>
      <c r="O15" s="552">
        <f t="shared" si="0"/>
        <v>0</v>
      </c>
      <c r="P15" s="290">
        <f t="shared" si="0"/>
        <v>0</v>
      </c>
      <c r="Q15" s="530"/>
      <c r="R15" s="530"/>
      <c r="S15" s="530"/>
      <c r="T15" s="530"/>
      <c r="U15" s="530"/>
    </row>
    <row r="16" spans="1:27" ht="15.75">
      <c r="A16" s="619"/>
      <c r="B16" s="619"/>
      <c r="C16" s="530"/>
      <c r="D16" s="530"/>
      <c r="E16" s="530"/>
      <c r="F16" s="530"/>
      <c r="G16" s="559"/>
      <c r="H16" s="560"/>
      <c r="I16" s="559"/>
      <c r="J16" s="560"/>
      <c r="K16" s="559"/>
      <c r="L16" s="560"/>
      <c r="M16" s="559"/>
      <c r="N16" s="560"/>
      <c r="O16" s="552">
        <f t="shared" si="0"/>
        <v>0</v>
      </c>
      <c r="P16" s="290">
        <f t="shared" si="0"/>
        <v>0</v>
      </c>
      <c r="Q16" s="530"/>
      <c r="R16" s="530"/>
      <c r="S16" s="530"/>
      <c r="T16" s="530"/>
      <c r="U16" s="530"/>
    </row>
    <row r="17" spans="1:21" ht="15.75">
      <c r="A17" s="613" t="s">
        <v>1653</v>
      </c>
      <c r="B17" s="613" t="s">
        <v>1654</v>
      </c>
      <c r="C17" s="530"/>
      <c r="D17" s="530"/>
      <c r="E17" s="530"/>
      <c r="F17" s="530"/>
      <c r="G17" s="559"/>
      <c r="H17" s="560"/>
      <c r="I17" s="559"/>
      <c r="J17" s="560"/>
      <c r="K17" s="559"/>
      <c r="L17" s="560"/>
      <c r="M17" s="559"/>
      <c r="N17" s="560"/>
      <c r="O17" s="552">
        <f t="shared" si="0"/>
        <v>0</v>
      </c>
      <c r="P17" s="290">
        <f t="shared" si="0"/>
        <v>0</v>
      </c>
      <c r="Q17" s="530"/>
      <c r="R17" s="530"/>
      <c r="S17" s="530"/>
      <c r="T17" s="530"/>
      <c r="U17" s="530"/>
    </row>
    <row r="18" spans="1:21" ht="15.75">
      <c r="A18" s="611"/>
      <c r="B18" s="611"/>
      <c r="C18" s="530"/>
      <c r="D18" s="530"/>
      <c r="E18" s="530"/>
      <c r="F18" s="530"/>
      <c r="G18" s="559"/>
      <c r="H18" s="560"/>
      <c r="I18" s="559"/>
      <c r="J18" s="560"/>
      <c r="K18" s="559"/>
      <c r="L18" s="560"/>
      <c r="M18" s="559"/>
      <c r="N18" s="560"/>
      <c r="O18" s="552">
        <f t="shared" si="0"/>
        <v>0</v>
      </c>
      <c r="P18" s="290">
        <f t="shared" si="0"/>
        <v>0</v>
      </c>
      <c r="Q18" s="530"/>
      <c r="R18" s="530"/>
      <c r="S18" s="530"/>
      <c r="T18" s="530"/>
      <c r="U18" s="530"/>
    </row>
    <row r="19" spans="1:21" ht="15.75">
      <c r="A19" s="611"/>
      <c r="B19" s="611"/>
      <c r="C19" s="530"/>
      <c r="D19" s="530"/>
      <c r="E19" s="530"/>
      <c r="F19" s="530"/>
      <c r="G19" s="559"/>
      <c r="H19" s="560"/>
      <c r="I19" s="559"/>
      <c r="J19" s="560"/>
      <c r="K19" s="559"/>
      <c r="L19" s="560"/>
      <c r="M19" s="559"/>
      <c r="N19" s="560"/>
      <c r="O19" s="552">
        <f t="shared" si="0"/>
        <v>0</v>
      </c>
      <c r="P19" s="290">
        <f t="shared" si="0"/>
        <v>0</v>
      </c>
      <c r="Q19" s="530"/>
      <c r="R19" s="530"/>
      <c r="S19" s="530"/>
      <c r="T19" s="530"/>
      <c r="U19" s="530"/>
    </row>
    <row r="20" spans="1:21" ht="15.75">
      <c r="A20" s="611"/>
      <c r="B20" s="611"/>
      <c r="C20" s="530"/>
      <c r="D20" s="530"/>
      <c r="E20" s="530"/>
      <c r="F20" s="530"/>
      <c r="G20" s="559"/>
      <c r="H20" s="560"/>
      <c r="I20" s="559"/>
      <c r="J20" s="560"/>
      <c r="K20" s="559"/>
      <c r="L20" s="560"/>
      <c r="M20" s="559"/>
      <c r="N20" s="560"/>
      <c r="O20" s="552">
        <f t="shared" si="0"/>
        <v>0</v>
      </c>
      <c r="P20" s="290">
        <f t="shared" si="0"/>
        <v>0</v>
      </c>
      <c r="Q20" s="530"/>
      <c r="R20" s="530"/>
      <c r="S20" s="530"/>
      <c r="T20" s="530"/>
      <c r="U20" s="530"/>
    </row>
    <row r="21" spans="1:21" ht="15.75">
      <c r="A21" s="611"/>
      <c r="B21" s="611"/>
      <c r="C21" s="530"/>
      <c r="D21" s="530"/>
      <c r="E21" s="530"/>
      <c r="F21" s="530"/>
      <c r="G21" s="559"/>
      <c r="H21" s="560"/>
      <c r="I21" s="559"/>
      <c r="J21" s="560"/>
      <c r="K21" s="559"/>
      <c r="L21" s="560"/>
      <c r="M21" s="559"/>
      <c r="N21" s="560"/>
      <c r="O21" s="552">
        <f t="shared" si="0"/>
        <v>0</v>
      </c>
      <c r="P21" s="290">
        <f t="shared" si="0"/>
        <v>0</v>
      </c>
      <c r="Q21" s="530"/>
      <c r="R21" s="530"/>
      <c r="S21" s="530"/>
      <c r="T21" s="530"/>
      <c r="U21" s="530"/>
    </row>
    <row r="22" spans="1:21" ht="15.75">
      <c r="A22" s="612"/>
      <c r="B22" s="612"/>
      <c r="C22" s="530"/>
      <c r="D22" s="530"/>
      <c r="E22" s="530"/>
      <c r="F22" s="530"/>
      <c r="G22" s="559"/>
      <c r="H22" s="560"/>
      <c r="I22" s="559"/>
      <c r="J22" s="560"/>
      <c r="K22" s="559"/>
      <c r="L22" s="560"/>
      <c r="M22" s="559"/>
      <c r="N22" s="560"/>
      <c r="O22" s="552">
        <f t="shared" si="0"/>
        <v>0</v>
      </c>
      <c r="P22" s="290">
        <f t="shared" si="0"/>
        <v>0</v>
      </c>
      <c r="Q22" s="530"/>
      <c r="R22" s="530"/>
      <c r="S22" s="530"/>
      <c r="T22" s="530"/>
      <c r="U22" s="530"/>
    </row>
    <row r="23" spans="1:21" ht="15.75">
      <c r="A23" s="619" t="s">
        <v>1655</v>
      </c>
      <c r="B23" s="613"/>
      <c r="C23" s="530"/>
      <c r="D23" s="530"/>
      <c r="E23" s="530"/>
      <c r="F23" s="530"/>
      <c r="G23" s="559"/>
      <c r="H23" s="560"/>
      <c r="I23" s="559"/>
      <c r="J23" s="560"/>
      <c r="K23" s="559"/>
      <c r="L23" s="560"/>
      <c r="M23" s="559"/>
      <c r="N23" s="560"/>
      <c r="O23" s="552">
        <f t="shared" si="0"/>
        <v>0</v>
      </c>
      <c r="P23" s="290">
        <f t="shared" si="0"/>
        <v>0</v>
      </c>
      <c r="Q23" s="530"/>
      <c r="R23" s="530"/>
      <c r="S23" s="530"/>
      <c r="T23" s="530"/>
      <c r="U23" s="530"/>
    </row>
    <row r="24" spans="1:21" ht="15.75">
      <c r="A24" s="619"/>
      <c r="B24" s="611"/>
      <c r="C24" s="530"/>
      <c r="D24" s="530"/>
      <c r="E24" s="530"/>
      <c r="F24" s="530"/>
      <c r="G24" s="559"/>
      <c r="H24" s="560"/>
      <c r="I24" s="559"/>
      <c r="J24" s="560"/>
      <c r="K24" s="559"/>
      <c r="L24" s="560"/>
      <c r="M24" s="559"/>
      <c r="N24" s="560"/>
      <c r="O24" s="552">
        <f t="shared" si="0"/>
        <v>0</v>
      </c>
      <c r="P24" s="290">
        <f t="shared" si="0"/>
        <v>0</v>
      </c>
      <c r="Q24" s="530"/>
      <c r="R24" s="530"/>
      <c r="S24" s="530"/>
      <c r="T24" s="530"/>
      <c r="U24" s="530"/>
    </row>
    <row r="25" spans="1:21" ht="15.75">
      <c r="A25" s="619"/>
      <c r="B25" s="611"/>
      <c r="C25" s="530"/>
      <c r="D25" s="530"/>
      <c r="E25" s="530"/>
      <c r="F25" s="530"/>
      <c r="G25" s="559"/>
      <c r="H25" s="560"/>
      <c r="I25" s="559"/>
      <c r="J25" s="560"/>
      <c r="K25" s="559"/>
      <c r="L25" s="560"/>
      <c r="M25" s="559"/>
      <c r="N25" s="560"/>
      <c r="O25" s="552">
        <f t="shared" si="0"/>
        <v>0</v>
      </c>
      <c r="P25" s="290">
        <f t="shared" si="0"/>
        <v>0</v>
      </c>
      <c r="Q25" s="530"/>
      <c r="R25" s="530"/>
      <c r="S25" s="530"/>
      <c r="T25" s="530"/>
      <c r="U25" s="530"/>
    </row>
    <row r="26" spans="1:21" ht="15.75">
      <c r="A26" s="619"/>
      <c r="B26" s="611"/>
      <c r="C26" s="530"/>
      <c r="D26" s="530"/>
      <c r="E26" s="530"/>
      <c r="F26" s="530"/>
      <c r="G26" s="559"/>
      <c r="H26" s="560"/>
      <c r="I26" s="559"/>
      <c r="J26" s="560"/>
      <c r="K26" s="559"/>
      <c r="L26" s="560"/>
      <c r="M26" s="559"/>
      <c r="N26" s="560"/>
      <c r="O26" s="552">
        <f t="shared" ref="O26:P28" si="1">G26+I26+K26+M26</f>
        <v>0</v>
      </c>
      <c r="P26" s="290">
        <f t="shared" si="1"/>
        <v>0</v>
      </c>
      <c r="Q26" s="530"/>
      <c r="R26" s="530"/>
      <c r="S26" s="530"/>
      <c r="T26" s="530"/>
      <c r="U26" s="530"/>
    </row>
    <row r="27" spans="1:21" ht="15.75">
      <c r="A27" s="619"/>
      <c r="B27" s="611"/>
      <c r="C27" s="530"/>
      <c r="D27" s="530"/>
      <c r="E27" s="530"/>
      <c r="F27" s="530"/>
      <c r="G27" s="559"/>
      <c r="H27" s="560"/>
      <c r="I27" s="559"/>
      <c r="J27" s="560"/>
      <c r="K27" s="559"/>
      <c r="L27" s="560"/>
      <c r="M27" s="559"/>
      <c r="N27" s="560"/>
      <c r="O27" s="552">
        <f t="shared" si="1"/>
        <v>0</v>
      </c>
      <c r="P27" s="290">
        <f t="shared" si="1"/>
        <v>0</v>
      </c>
      <c r="Q27" s="530"/>
      <c r="R27" s="530"/>
      <c r="S27" s="530"/>
      <c r="T27" s="530"/>
      <c r="U27" s="530"/>
    </row>
    <row r="28" spans="1:21" ht="15.75">
      <c r="A28" s="619"/>
      <c r="B28" s="612"/>
      <c r="C28" s="530"/>
      <c r="D28" s="530"/>
      <c r="E28" s="530"/>
      <c r="F28" s="530"/>
      <c r="G28" s="530"/>
      <c r="H28" s="560"/>
      <c r="I28" s="530"/>
      <c r="J28" s="560"/>
      <c r="K28" s="530"/>
      <c r="L28" s="560"/>
      <c r="M28" s="530"/>
      <c r="N28" s="560"/>
      <c r="O28" s="552">
        <f t="shared" si="1"/>
        <v>0</v>
      </c>
      <c r="P28" s="290">
        <f t="shared" si="1"/>
        <v>0</v>
      </c>
      <c r="Q28" s="530"/>
      <c r="R28" s="227"/>
      <c r="S28" s="530"/>
      <c r="T28" s="530"/>
      <c r="U28" s="530"/>
    </row>
    <row r="29" spans="1:21" ht="15.75">
      <c r="A29" s="245"/>
      <c r="B29" s="246"/>
      <c r="C29" s="246"/>
      <c r="D29" s="245" t="s">
        <v>1656</v>
      </c>
      <c r="E29" s="246"/>
      <c r="F29" s="247"/>
      <c r="G29" s="561">
        <f t="shared" ref="G29:P29" si="2">SUM(G10:G28)</f>
        <v>0</v>
      </c>
      <c r="H29" s="562">
        <f t="shared" si="2"/>
        <v>0</v>
      </c>
      <c r="I29" s="561">
        <f t="shared" si="2"/>
        <v>0</v>
      </c>
      <c r="J29" s="562">
        <f t="shared" si="2"/>
        <v>0</v>
      </c>
      <c r="K29" s="561">
        <f t="shared" si="2"/>
        <v>0</v>
      </c>
      <c r="L29" s="562">
        <f t="shared" si="2"/>
        <v>0</v>
      </c>
      <c r="M29" s="561">
        <f t="shared" si="2"/>
        <v>0</v>
      </c>
      <c r="N29" s="562">
        <f t="shared" si="2"/>
        <v>0</v>
      </c>
      <c r="O29" s="562">
        <f t="shared" si="2"/>
        <v>0</v>
      </c>
      <c r="P29" s="562">
        <f t="shared" si="2"/>
        <v>0</v>
      </c>
      <c r="Q29" s="239"/>
      <c r="R29" s="239"/>
      <c r="S29" s="239"/>
      <c r="T29" s="239"/>
      <c r="U29" s="239"/>
    </row>
  </sheetData>
  <mergeCells count="25">
    <mergeCell ref="G7:H7"/>
    <mergeCell ref="I7:J7"/>
    <mergeCell ref="K7:L7"/>
    <mergeCell ref="M7:N7"/>
    <mergeCell ref="E1:L1"/>
    <mergeCell ref="A5:U5"/>
    <mergeCell ref="A6:A8"/>
    <mergeCell ref="B6:B8"/>
    <mergeCell ref="C6:C8"/>
    <mergeCell ref="D6:D8"/>
    <mergeCell ref="E6:E8"/>
    <mergeCell ref="F6:F8"/>
    <mergeCell ref="G6:N6"/>
    <mergeCell ref="O6:P7"/>
    <mergeCell ref="Q6:Q8"/>
    <mergeCell ref="R6:R8"/>
    <mergeCell ref="S6:S8"/>
    <mergeCell ref="T6:T8"/>
    <mergeCell ref="U6:U8"/>
    <mergeCell ref="A10:A16"/>
    <mergeCell ref="B10:B16"/>
    <mergeCell ref="A17:A22"/>
    <mergeCell ref="B17:B22"/>
    <mergeCell ref="A23:A28"/>
    <mergeCell ref="B23: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U36"/>
  <sheetViews>
    <sheetView topLeftCell="H1" workbookViewId="0">
      <pane ySplit="6" topLeftCell="A18" activePane="bottomLeft" state="frozen"/>
      <selection activeCell="R7" sqref="R7"/>
      <selection pane="bottomLeft" activeCell="C8" sqref="C8"/>
    </sheetView>
  </sheetViews>
  <sheetFormatPr baseColWidth="10" defaultRowHeight="15"/>
  <cols>
    <col min="1" max="1" width="34" style="341" customWidth="1"/>
    <col min="2" max="2" width="35.7109375" style="341" customWidth="1"/>
    <col min="3" max="6" width="27.42578125" style="341" customWidth="1"/>
    <col min="7" max="7" width="15.28515625" style="341" customWidth="1"/>
    <col min="8" max="8" width="15.5703125" style="341" bestFit="1" customWidth="1"/>
    <col min="9" max="9" width="15.28515625" style="341" customWidth="1"/>
    <col min="10" max="10" width="15.85546875" style="341" customWidth="1"/>
    <col min="11" max="11" width="15.28515625" style="341" customWidth="1"/>
    <col min="12" max="12" width="15" style="341" customWidth="1"/>
    <col min="13" max="13" width="15.28515625" style="341" customWidth="1"/>
    <col min="14" max="14" width="14.85546875" style="341" bestFit="1" customWidth="1"/>
    <col min="15" max="15" width="15.28515625" style="341" customWidth="1"/>
    <col min="16" max="16" width="19.85546875" style="341" customWidth="1"/>
    <col min="17" max="17" width="14.28515625" style="341" hidden="1" customWidth="1"/>
    <col min="18" max="20" width="14.28515625" style="341" customWidth="1"/>
    <col min="21" max="21" width="15.7109375" style="341" customWidth="1"/>
    <col min="22" max="16384" width="11.42578125" style="341"/>
  </cols>
  <sheetData>
    <row r="1" spans="1:21" ht="18.75">
      <c r="A1" s="650" t="s">
        <v>1638</v>
      </c>
      <c r="B1" s="650"/>
      <c r="C1" s="650"/>
      <c r="D1" s="650"/>
      <c r="E1" s="650"/>
      <c r="F1" s="650"/>
      <c r="G1" s="650"/>
      <c r="H1" s="650"/>
      <c r="I1" s="650"/>
      <c r="J1" s="650"/>
      <c r="K1" s="650"/>
      <c r="L1" s="650"/>
      <c r="M1" s="650"/>
      <c r="N1" s="650"/>
      <c r="O1" s="650"/>
      <c r="P1" s="650"/>
      <c r="Q1" s="650"/>
      <c r="R1" s="650"/>
      <c r="S1" s="650"/>
      <c r="T1" s="650"/>
      <c r="U1" s="650"/>
    </row>
    <row r="2" spans="1:21">
      <c r="A2" s="651" t="s">
        <v>1639</v>
      </c>
      <c r="B2" s="651"/>
      <c r="C2" s="651"/>
      <c r="D2" s="651"/>
      <c r="E2" s="651"/>
      <c r="F2" s="651"/>
      <c r="G2" s="651"/>
      <c r="H2" s="651"/>
      <c r="I2" s="651"/>
      <c r="J2" s="651"/>
      <c r="K2" s="651"/>
      <c r="L2" s="651"/>
      <c r="M2" s="651"/>
      <c r="N2" s="651"/>
      <c r="O2" s="651"/>
      <c r="P2" s="651"/>
      <c r="Q2" s="651"/>
      <c r="R2" s="651"/>
      <c r="S2" s="651"/>
      <c r="T2" s="651"/>
      <c r="U2" s="651"/>
    </row>
    <row r="3" spans="1:21" ht="13.5" customHeight="1">
      <c r="A3" s="572" t="s">
        <v>1640</v>
      </c>
      <c r="B3" s="573"/>
      <c r="C3" s="573"/>
      <c r="D3" s="573"/>
      <c r="E3" s="573"/>
      <c r="F3" s="573"/>
      <c r="G3" s="573"/>
      <c r="H3" s="573"/>
      <c r="I3" s="573"/>
      <c r="J3" s="573"/>
      <c r="K3" s="573"/>
      <c r="L3" s="573"/>
      <c r="M3" s="573"/>
      <c r="N3" s="573"/>
      <c r="O3" s="573"/>
      <c r="P3" s="573"/>
      <c r="Q3" s="573"/>
      <c r="R3" s="573"/>
      <c r="S3" s="573"/>
      <c r="T3" s="573"/>
      <c r="U3" s="573"/>
    </row>
    <row r="4" spans="1:21" ht="15" customHeight="1">
      <c r="A4" s="626" t="s">
        <v>96</v>
      </c>
      <c r="B4" s="625" t="s">
        <v>109</v>
      </c>
      <c r="C4" s="628" t="s">
        <v>86</v>
      </c>
      <c r="D4" s="628" t="s">
        <v>87</v>
      </c>
      <c r="E4" s="628"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ht="15" customHeight="1">
      <c r="A5" s="626"/>
      <c r="B5" s="626"/>
      <c r="C5" s="629"/>
      <c r="D5" s="629"/>
      <c r="E5" s="629"/>
      <c r="F5" s="629"/>
      <c r="G5" s="617" t="s">
        <v>102</v>
      </c>
      <c r="H5" s="618"/>
      <c r="I5" s="617" t="s">
        <v>103</v>
      </c>
      <c r="J5" s="618"/>
      <c r="K5" s="617" t="s">
        <v>104</v>
      </c>
      <c r="L5" s="618"/>
      <c r="M5" s="617" t="s">
        <v>105</v>
      </c>
      <c r="N5" s="618"/>
      <c r="O5" s="623"/>
      <c r="P5" s="624"/>
      <c r="Q5" s="626"/>
      <c r="R5" s="626"/>
      <c r="S5" s="626"/>
      <c r="T5" s="626"/>
      <c r="U5" s="615"/>
    </row>
    <row r="6" spans="1:21" ht="25.5">
      <c r="A6" s="627"/>
      <c r="B6" s="627"/>
      <c r="C6" s="630"/>
      <c r="D6" s="630"/>
      <c r="E6" s="630"/>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ht="15.75">
      <c r="A7" s="318"/>
      <c r="B7" s="319"/>
      <c r="C7" s="320"/>
      <c r="D7" s="320"/>
      <c r="E7" s="321"/>
      <c r="F7" s="320"/>
      <c r="G7" s="322"/>
      <c r="H7" s="322"/>
      <c r="I7" s="322"/>
      <c r="J7" s="322"/>
      <c r="K7" s="322"/>
      <c r="L7" s="322"/>
      <c r="M7" s="322"/>
      <c r="N7" s="322"/>
      <c r="O7" s="322"/>
      <c r="P7" s="322"/>
      <c r="Q7" s="323"/>
      <c r="R7" s="323"/>
      <c r="S7" s="323"/>
      <c r="T7" s="323"/>
      <c r="U7" s="324"/>
    </row>
    <row r="8" spans="1:21" ht="15.75">
      <c r="A8" s="643" t="s">
        <v>1641</v>
      </c>
      <c r="B8" s="645" t="s">
        <v>1642</v>
      </c>
      <c r="C8" s="437"/>
      <c r="D8" s="437"/>
      <c r="E8" s="574"/>
      <c r="F8" s="437"/>
      <c r="G8" s="276"/>
      <c r="H8" s="277"/>
      <c r="I8" s="437"/>
      <c r="J8" s="277"/>
      <c r="K8" s="437"/>
      <c r="L8" s="277"/>
      <c r="M8" s="437"/>
      <c r="N8" s="277"/>
      <c r="O8" s="552">
        <f t="shared" ref="O8:P23" si="0">G8+I8+K8+M8</f>
        <v>0</v>
      </c>
      <c r="P8" s="290">
        <f t="shared" si="0"/>
        <v>0</v>
      </c>
      <c r="Q8" s="437"/>
      <c r="R8" s="437"/>
      <c r="S8" s="437"/>
      <c r="T8" s="437"/>
      <c r="U8" s="437"/>
    </row>
    <row r="9" spans="1:21" ht="15.75">
      <c r="A9" s="644"/>
      <c r="B9" s="645"/>
      <c r="C9" s="437"/>
      <c r="D9" s="437"/>
      <c r="E9" s="574"/>
      <c r="F9" s="437"/>
      <c r="G9" s="276"/>
      <c r="H9" s="277"/>
      <c r="I9" s="437"/>
      <c r="J9" s="277"/>
      <c r="K9" s="437"/>
      <c r="L9" s="277"/>
      <c r="M9" s="437"/>
      <c r="N9" s="277"/>
      <c r="O9" s="552">
        <f t="shared" si="0"/>
        <v>0</v>
      </c>
      <c r="P9" s="290">
        <f t="shared" si="0"/>
        <v>0</v>
      </c>
      <c r="Q9" s="437"/>
      <c r="R9" s="437"/>
      <c r="S9" s="437"/>
      <c r="T9" s="437"/>
      <c r="U9" s="437"/>
    </row>
    <row r="10" spans="1:21" ht="15.75">
      <c r="A10" s="644"/>
      <c r="B10" s="645"/>
      <c r="C10" s="437"/>
      <c r="D10" s="437"/>
      <c r="E10" s="574"/>
      <c r="F10" s="437"/>
      <c r="G10" s="276"/>
      <c r="H10" s="277"/>
      <c r="I10" s="437"/>
      <c r="J10" s="277"/>
      <c r="K10" s="437"/>
      <c r="L10" s="277"/>
      <c r="M10" s="437"/>
      <c r="N10" s="277"/>
      <c r="O10" s="552">
        <f t="shared" si="0"/>
        <v>0</v>
      </c>
      <c r="P10" s="290">
        <f t="shared" si="0"/>
        <v>0</v>
      </c>
      <c r="Q10" s="437"/>
      <c r="R10" s="437"/>
      <c r="S10" s="437"/>
      <c r="T10" s="437"/>
      <c r="U10" s="437"/>
    </row>
    <row r="11" spans="1:21" ht="15.75">
      <c r="A11" s="644"/>
      <c r="B11" s="645"/>
      <c r="C11" s="437"/>
      <c r="D11" s="437"/>
      <c r="E11" s="574"/>
      <c r="F11" s="437"/>
      <c r="G11" s="276"/>
      <c r="H11" s="277"/>
      <c r="I11" s="437"/>
      <c r="J11" s="277"/>
      <c r="K11" s="437"/>
      <c r="L11" s="277"/>
      <c r="M11" s="437"/>
      <c r="N11" s="277"/>
      <c r="O11" s="552"/>
      <c r="P11" s="290"/>
      <c r="Q11" s="437"/>
      <c r="R11" s="437"/>
      <c r="S11" s="437"/>
      <c r="T11" s="437"/>
      <c r="U11" s="437"/>
    </row>
    <row r="12" spans="1:21" ht="15.75">
      <c r="A12" s="644"/>
      <c r="B12" s="645"/>
      <c r="C12" s="437"/>
      <c r="D12" s="437"/>
      <c r="E12" s="574"/>
      <c r="F12" s="437"/>
      <c r="G12" s="276"/>
      <c r="H12" s="277"/>
      <c r="I12" s="437"/>
      <c r="J12" s="277"/>
      <c r="K12" s="437"/>
      <c r="L12" s="277"/>
      <c r="M12" s="437"/>
      <c r="N12" s="277"/>
      <c r="O12" s="552">
        <f t="shared" si="0"/>
        <v>0</v>
      </c>
      <c r="P12" s="290">
        <f t="shared" si="0"/>
        <v>0</v>
      </c>
      <c r="Q12" s="437"/>
      <c r="R12" s="437"/>
      <c r="S12" s="437"/>
      <c r="T12" s="437"/>
      <c r="U12" s="437"/>
    </row>
    <row r="13" spans="1:21" ht="15.75">
      <c r="A13" s="644"/>
      <c r="B13" s="645"/>
      <c r="C13" s="437"/>
      <c r="D13" s="437"/>
      <c r="E13" s="574"/>
      <c r="F13" s="437"/>
      <c r="G13" s="276"/>
      <c r="H13" s="277"/>
      <c r="I13" s="437"/>
      <c r="J13" s="277"/>
      <c r="K13" s="437"/>
      <c r="L13" s="277"/>
      <c r="M13" s="437"/>
      <c r="N13" s="277"/>
      <c r="O13" s="552"/>
      <c r="P13" s="290"/>
      <c r="Q13" s="437"/>
      <c r="R13" s="437"/>
      <c r="S13" s="437"/>
      <c r="T13" s="437"/>
      <c r="U13" s="437"/>
    </row>
    <row r="14" spans="1:21" ht="15.75">
      <c r="A14" s="644"/>
      <c r="B14" s="645"/>
      <c r="C14" s="437"/>
      <c r="D14" s="437"/>
      <c r="E14" s="574"/>
      <c r="F14" s="437"/>
      <c r="G14" s="276"/>
      <c r="H14" s="277"/>
      <c r="I14" s="437"/>
      <c r="J14" s="277"/>
      <c r="K14" s="437"/>
      <c r="L14" s="277"/>
      <c r="M14" s="437"/>
      <c r="N14" s="277"/>
      <c r="O14" s="552"/>
      <c r="P14" s="290"/>
      <c r="Q14" s="437"/>
      <c r="R14" s="437"/>
      <c r="S14" s="437"/>
      <c r="T14" s="437"/>
      <c r="U14" s="437"/>
    </row>
    <row r="15" spans="1:21" ht="15.75">
      <c r="A15" s="644"/>
      <c r="B15" s="645"/>
      <c r="C15" s="437"/>
      <c r="D15" s="437"/>
      <c r="E15" s="574"/>
      <c r="F15" s="437"/>
      <c r="G15" s="276"/>
      <c r="H15" s="277"/>
      <c r="I15" s="437"/>
      <c r="J15" s="277"/>
      <c r="K15" s="437"/>
      <c r="L15" s="277"/>
      <c r="M15" s="437"/>
      <c r="N15" s="277"/>
      <c r="O15" s="552">
        <f t="shared" si="0"/>
        <v>0</v>
      </c>
      <c r="P15" s="290">
        <f t="shared" si="0"/>
        <v>0</v>
      </c>
      <c r="Q15" s="437"/>
      <c r="R15" s="437"/>
      <c r="S15" s="437"/>
      <c r="T15" s="437"/>
      <c r="U15" s="437"/>
    </row>
    <row r="16" spans="1:21" ht="15.75">
      <c r="A16" s="644"/>
      <c r="B16" s="645"/>
      <c r="C16" s="437"/>
      <c r="D16" s="437"/>
      <c r="E16" s="574"/>
      <c r="F16" s="437"/>
      <c r="G16" s="276"/>
      <c r="H16" s="277"/>
      <c r="I16" s="437"/>
      <c r="J16" s="277"/>
      <c r="K16" s="437"/>
      <c r="L16" s="277"/>
      <c r="M16" s="437"/>
      <c r="N16" s="277"/>
      <c r="O16" s="552"/>
      <c r="P16" s="290"/>
      <c r="Q16" s="437"/>
      <c r="R16" s="437"/>
      <c r="S16" s="437"/>
      <c r="T16" s="437"/>
      <c r="U16" s="437"/>
    </row>
    <row r="17" spans="1:21" ht="15.75">
      <c r="A17" s="644"/>
      <c r="B17" s="645"/>
      <c r="C17" s="437"/>
      <c r="D17" s="437"/>
      <c r="E17" s="574"/>
      <c r="F17" s="437"/>
      <c r="G17" s="276"/>
      <c r="H17" s="277"/>
      <c r="I17" s="437"/>
      <c r="J17" s="277"/>
      <c r="K17" s="437"/>
      <c r="L17" s="277"/>
      <c r="M17" s="437"/>
      <c r="N17" s="277"/>
      <c r="O17" s="552">
        <f t="shared" si="0"/>
        <v>0</v>
      </c>
      <c r="P17" s="290">
        <f t="shared" si="0"/>
        <v>0</v>
      </c>
      <c r="Q17" s="437"/>
      <c r="R17" s="437"/>
      <c r="S17" s="437"/>
      <c r="T17" s="437"/>
      <c r="U17" s="437"/>
    </row>
    <row r="18" spans="1:21" ht="15.75">
      <c r="A18" s="644"/>
      <c r="B18" s="645"/>
      <c r="C18" s="437"/>
      <c r="D18" s="437"/>
      <c r="E18" s="574"/>
      <c r="F18" s="437"/>
      <c r="G18" s="276"/>
      <c r="H18" s="277"/>
      <c r="I18" s="437"/>
      <c r="J18" s="277"/>
      <c r="K18" s="437"/>
      <c r="L18" s="277"/>
      <c r="M18" s="437"/>
      <c r="N18" s="277"/>
      <c r="O18" s="552">
        <f t="shared" si="0"/>
        <v>0</v>
      </c>
      <c r="P18" s="290">
        <f t="shared" si="0"/>
        <v>0</v>
      </c>
      <c r="Q18" s="437"/>
      <c r="R18" s="437"/>
      <c r="S18" s="437"/>
      <c r="T18" s="437"/>
      <c r="U18" s="437"/>
    </row>
    <row r="19" spans="1:21" ht="15.75">
      <c r="A19" s="644"/>
      <c r="B19" s="646" t="s">
        <v>1643</v>
      </c>
      <c r="C19" s="437"/>
      <c r="D19" s="437"/>
      <c r="E19" s="437"/>
      <c r="F19" s="437"/>
      <c r="G19" s="437"/>
      <c r="H19" s="277"/>
      <c r="I19" s="437"/>
      <c r="J19" s="277"/>
      <c r="K19" s="437"/>
      <c r="L19" s="277"/>
      <c r="M19" s="437"/>
      <c r="N19" s="277"/>
      <c r="O19" s="552">
        <f t="shared" si="0"/>
        <v>0</v>
      </c>
      <c r="P19" s="290">
        <f t="shared" si="0"/>
        <v>0</v>
      </c>
      <c r="Q19" s="437"/>
      <c r="R19" s="437"/>
      <c r="S19" s="437"/>
      <c r="T19" s="437"/>
      <c r="U19" s="437"/>
    </row>
    <row r="20" spans="1:21" ht="15.75">
      <c r="A20" s="644"/>
      <c r="B20" s="646"/>
      <c r="C20" s="437"/>
      <c r="D20" s="437"/>
      <c r="E20" s="437"/>
      <c r="F20" s="437"/>
      <c r="G20" s="276"/>
      <c r="H20" s="277"/>
      <c r="I20" s="437"/>
      <c r="J20" s="277"/>
      <c r="K20" s="437"/>
      <c r="L20" s="277"/>
      <c r="M20" s="437"/>
      <c r="N20" s="277"/>
      <c r="O20" s="552">
        <f t="shared" si="0"/>
        <v>0</v>
      </c>
      <c r="P20" s="290">
        <f t="shared" si="0"/>
        <v>0</v>
      </c>
      <c r="Q20" s="437"/>
      <c r="R20" s="437"/>
      <c r="S20" s="437"/>
      <c r="T20" s="437"/>
      <c r="U20" s="437"/>
    </row>
    <row r="21" spans="1:21" ht="15.75">
      <c r="A21" s="644"/>
      <c r="B21" s="646"/>
      <c r="C21" s="437"/>
      <c r="D21" s="437"/>
      <c r="E21" s="437"/>
      <c r="F21" s="437"/>
      <c r="G21" s="276"/>
      <c r="H21" s="277"/>
      <c r="I21" s="437"/>
      <c r="J21" s="277"/>
      <c r="K21" s="437"/>
      <c r="L21" s="277"/>
      <c r="M21" s="437"/>
      <c r="N21" s="277"/>
      <c r="O21" s="552">
        <f t="shared" si="0"/>
        <v>0</v>
      </c>
      <c r="P21" s="290">
        <f t="shared" si="0"/>
        <v>0</v>
      </c>
      <c r="Q21" s="437"/>
      <c r="R21" s="437"/>
      <c r="S21" s="437"/>
      <c r="T21" s="437"/>
      <c r="U21" s="437"/>
    </row>
    <row r="22" spans="1:21" ht="15.75">
      <c r="A22" s="644"/>
      <c r="B22" s="646"/>
      <c r="C22" s="437"/>
      <c r="D22" s="437"/>
      <c r="E22" s="437"/>
      <c r="F22" s="437"/>
      <c r="G22" s="276"/>
      <c r="H22" s="277"/>
      <c r="I22" s="437"/>
      <c r="J22" s="277"/>
      <c r="K22" s="437"/>
      <c r="L22" s="277"/>
      <c r="M22" s="437"/>
      <c r="N22" s="277"/>
      <c r="O22" s="552">
        <f t="shared" si="0"/>
        <v>0</v>
      </c>
      <c r="P22" s="290">
        <f t="shared" si="0"/>
        <v>0</v>
      </c>
      <c r="Q22" s="437"/>
      <c r="R22" s="437"/>
      <c r="S22" s="437"/>
      <c r="T22" s="437"/>
      <c r="U22" s="437"/>
    </row>
    <row r="23" spans="1:21" ht="15.75">
      <c r="A23" s="644"/>
      <c r="B23" s="646"/>
      <c r="C23" s="437"/>
      <c r="D23" s="437"/>
      <c r="E23" s="437"/>
      <c r="F23" s="437"/>
      <c r="G23" s="276"/>
      <c r="H23" s="277"/>
      <c r="I23" s="437"/>
      <c r="J23" s="277"/>
      <c r="K23" s="437"/>
      <c r="L23" s="277"/>
      <c r="M23" s="437"/>
      <c r="N23" s="277"/>
      <c r="O23" s="552">
        <f t="shared" si="0"/>
        <v>0</v>
      </c>
      <c r="P23" s="290">
        <f t="shared" si="0"/>
        <v>0</v>
      </c>
      <c r="Q23" s="437"/>
      <c r="R23" s="437"/>
      <c r="S23" s="437"/>
      <c r="T23" s="437"/>
      <c r="U23" s="437"/>
    </row>
    <row r="24" spans="1:21" ht="15.75">
      <c r="A24" s="644"/>
      <c r="B24" s="646"/>
      <c r="C24" s="437"/>
      <c r="D24" s="437"/>
      <c r="E24" s="437"/>
      <c r="F24" s="437"/>
      <c r="G24" s="276"/>
      <c r="H24" s="277"/>
      <c r="I24" s="437"/>
      <c r="J24" s="277"/>
      <c r="K24" s="437"/>
      <c r="L24" s="277"/>
      <c r="M24" s="437"/>
      <c r="N24" s="277"/>
      <c r="O24" s="552">
        <f t="shared" ref="O24:P35" si="1">G24+I24+K24+M24</f>
        <v>0</v>
      </c>
      <c r="P24" s="290">
        <f t="shared" si="1"/>
        <v>0</v>
      </c>
      <c r="Q24" s="437"/>
      <c r="R24" s="437"/>
      <c r="S24" s="437"/>
      <c r="T24" s="437"/>
      <c r="U24" s="437"/>
    </row>
    <row r="25" spans="1:21" ht="15.75">
      <c r="A25" s="644"/>
      <c r="B25" s="646"/>
      <c r="C25" s="437"/>
      <c r="D25" s="437"/>
      <c r="E25" s="437"/>
      <c r="F25" s="437"/>
      <c r="G25" s="276"/>
      <c r="H25" s="277"/>
      <c r="I25" s="437"/>
      <c r="J25" s="277"/>
      <c r="K25" s="437"/>
      <c r="L25" s="277"/>
      <c r="M25" s="437"/>
      <c r="N25" s="277"/>
      <c r="O25" s="552">
        <f t="shared" si="1"/>
        <v>0</v>
      </c>
      <c r="P25" s="290">
        <f t="shared" si="1"/>
        <v>0</v>
      </c>
      <c r="Q25" s="437"/>
      <c r="R25" s="437"/>
      <c r="S25" s="437"/>
      <c r="T25" s="437"/>
      <c r="U25" s="437"/>
    </row>
    <row r="26" spans="1:21" ht="15.75">
      <c r="A26" s="644"/>
      <c r="B26" s="646"/>
      <c r="C26" s="437"/>
      <c r="D26" s="437"/>
      <c r="E26" s="437"/>
      <c r="F26" s="437"/>
      <c r="G26" s="437"/>
      <c r="H26" s="277"/>
      <c r="I26" s="437"/>
      <c r="J26" s="277"/>
      <c r="K26" s="437"/>
      <c r="L26" s="277"/>
      <c r="M26" s="437"/>
      <c r="N26" s="277"/>
      <c r="O26" s="552">
        <f t="shared" si="1"/>
        <v>0</v>
      </c>
      <c r="P26" s="290">
        <f t="shared" si="1"/>
        <v>0</v>
      </c>
      <c r="Q26" s="437"/>
      <c r="R26" s="437"/>
      <c r="S26" s="437"/>
      <c r="T26" s="437"/>
      <c r="U26" s="275"/>
    </row>
    <row r="27" spans="1:21" ht="15.75">
      <c r="A27" s="644"/>
      <c r="B27" s="646"/>
      <c r="C27" s="437"/>
      <c r="D27" s="437"/>
      <c r="E27" s="437"/>
      <c r="F27" s="437"/>
      <c r="G27" s="437"/>
      <c r="H27" s="277"/>
      <c r="I27" s="437"/>
      <c r="J27" s="277"/>
      <c r="K27" s="437"/>
      <c r="L27" s="277"/>
      <c r="M27" s="437"/>
      <c r="N27" s="277"/>
      <c r="O27" s="552">
        <f t="shared" si="1"/>
        <v>0</v>
      </c>
      <c r="P27" s="290">
        <f t="shared" si="1"/>
        <v>0</v>
      </c>
      <c r="Q27" s="437"/>
      <c r="R27" s="437"/>
      <c r="S27" s="437"/>
      <c r="T27" s="437"/>
      <c r="U27" s="275"/>
    </row>
    <row r="28" spans="1:21" ht="15.75">
      <c r="A28" s="644"/>
      <c r="B28" s="646"/>
      <c r="C28" s="437"/>
      <c r="D28" s="437"/>
      <c r="E28" s="437"/>
      <c r="F28" s="437"/>
      <c r="G28" s="437"/>
      <c r="H28" s="277"/>
      <c r="I28" s="437"/>
      <c r="J28" s="277"/>
      <c r="K28" s="437"/>
      <c r="L28" s="277"/>
      <c r="M28" s="437"/>
      <c r="N28" s="277"/>
      <c r="O28" s="552">
        <f t="shared" si="1"/>
        <v>0</v>
      </c>
      <c r="P28" s="290">
        <f t="shared" si="1"/>
        <v>0</v>
      </c>
      <c r="Q28" s="437"/>
      <c r="R28" s="437"/>
      <c r="S28" s="437"/>
      <c r="T28" s="437"/>
      <c r="U28" s="275"/>
    </row>
    <row r="29" spans="1:21" ht="15.75">
      <c r="A29" s="644"/>
      <c r="B29" s="646"/>
      <c r="C29" s="437"/>
      <c r="D29" s="437"/>
      <c r="E29" s="437"/>
      <c r="F29" s="437"/>
      <c r="G29" s="437"/>
      <c r="H29" s="277"/>
      <c r="I29" s="437"/>
      <c r="J29" s="277"/>
      <c r="K29" s="437"/>
      <c r="L29" s="277"/>
      <c r="M29" s="437"/>
      <c r="N29" s="277"/>
      <c r="O29" s="552">
        <f t="shared" si="1"/>
        <v>0</v>
      </c>
      <c r="P29" s="290">
        <f t="shared" si="1"/>
        <v>0</v>
      </c>
      <c r="Q29" s="437"/>
      <c r="R29" s="437"/>
      <c r="S29" s="437"/>
      <c r="T29" s="437"/>
      <c r="U29" s="275"/>
    </row>
    <row r="30" spans="1:21" ht="15.75">
      <c r="A30" s="644"/>
      <c r="B30" s="646" t="s">
        <v>1644</v>
      </c>
      <c r="C30" s="437"/>
      <c r="D30" s="437"/>
      <c r="E30" s="437"/>
      <c r="F30" s="437"/>
      <c r="G30" s="437"/>
      <c r="H30" s="277"/>
      <c r="I30" s="437"/>
      <c r="J30" s="277"/>
      <c r="K30" s="437"/>
      <c r="L30" s="277"/>
      <c r="M30" s="437"/>
      <c r="N30" s="277"/>
      <c r="O30" s="552">
        <f t="shared" si="1"/>
        <v>0</v>
      </c>
      <c r="P30" s="290">
        <f t="shared" si="1"/>
        <v>0</v>
      </c>
      <c r="Q30" s="437"/>
      <c r="R30" s="437"/>
      <c r="S30" s="437"/>
      <c r="T30" s="437"/>
      <c r="U30" s="275"/>
    </row>
    <row r="31" spans="1:21" ht="15.75">
      <c r="A31" s="644"/>
      <c r="B31" s="646"/>
      <c r="C31" s="575"/>
      <c r="D31" s="576"/>
      <c r="E31" s="576"/>
      <c r="F31" s="576"/>
      <c r="G31" s="437"/>
      <c r="H31" s="277"/>
      <c r="I31" s="437"/>
      <c r="J31" s="277"/>
      <c r="K31" s="437"/>
      <c r="L31" s="277"/>
      <c r="M31" s="437"/>
      <c r="N31" s="277"/>
      <c r="O31" s="552">
        <f t="shared" si="1"/>
        <v>0</v>
      </c>
      <c r="P31" s="290">
        <f t="shared" si="1"/>
        <v>0</v>
      </c>
      <c r="Q31" s="437"/>
      <c r="R31" s="437"/>
      <c r="S31" s="437"/>
      <c r="T31" s="437"/>
      <c r="U31" s="275"/>
    </row>
    <row r="32" spans="1:21" ht="15.75">
      <c r="A32" s="644"/>
      <c r="B32" s="646"/>
      <c r="C32" s="575"/>
      <c r="D32" s="576"/>
      <c r="E32" s="576"/>
      <c r="F32" s="576"/>
      <c r="G32" s="437"/>
      <c r="H32" s="277"/>
      <c r="I32" s="437"/>
      <c r="J32" s="277"/>
      <c r="K32" s="437"/>
      <c r="L32" s="277"/>
      <c r="M32" s="437"/>
      <c r="N32" s="277"/>
      <c r="O32" s="552">
        <f t="shared" si="1"/>
        <v>0</v>
      </c>
      <c r="P32" s="290">
        <f t="shared" si="1"/>
        <v>0</v>
      </c>
      <c r="Q32" s="437"/>
      <c r="R32" s="437"/>
      <c r="S32" s="437"/>
      <c r="T32" s="437"/>
      <c r="U32" s="275"/>
    </row>
    <row r="33" spans="1:21" ht="15.75">
      <c r="A33" s="644"/>
      <c r="B33" s="646"/>
      <c r="C33" s="575"/>
      <c r="D33" s="576"/>
      <c r="E33" s="576"/>
      <c r="F33" s="576"/>
      <c r="G33" s="437"/>
      <c r="H33" s="277"/>
      <c r="I33" s="437"/>
      <c r="J33" s="277"/>
      <c r="K33" s="437"/>
      <c r="L33" s="277"/>
      <c r="M33" s="437"/>
      <c r="N33" s="277"/>
      <c r="O33" s="552">
        <f t="shared" si="1"/>
        <v>0</v>
      </c>
      <c r="P33" s="290">
        <f t="shared" si="1"/>
        <v>0</v>
      </c>
      <c r="Q33" s="437"/>
      <c r="R33" s="437"/>
      <c r="S33" s="437"/>
      <c r="T33" s="437"/>
      <c r="U33" s="275"/>
    </row>
    <row r="34" spans="1:21" ht="15.75">
      <c r="A34" s="644"/>
      <c r="B34" s="646"/>
      <c r="C34" s="575"/>
      <c r="D34" s="576"/>
      <c r="E34" s="577"/>
      <c r="F34" s="576"/>
      <c r="G34" s="437"/>
      <c r="H34" s="277"/>
      <c r="I34" s="437"/>
      <c r="J34" s="277"/>
      <c r="K34" s="437"/>
      <c r="L34" s="277"/>
      <c r="M34" s="437"/>
      <c r="N34" s="277"/>
      <c r="O34" s="552">
        <f t="shared" si="1"/>
        <v>0</v>
      </c>
      <c r="P34" s="290">
        <f t="shared" si="1"/>
        <v>0</v>
      </c>
      <c r="Q34" s="437"/>
      <c r="R34" s="437"/>
      <c r="S34" s="437"/>
      <c r="T34" s="437"/>
      <c r="U34" s="275"/>
    </row>
    <row r="35" spans="1:21" ht="15.75">
      <c r="A35" s="644"/>
      <c r="B35" s="646"/>
      <c r="C35" s="575"/>
      <c r="D35" s="576"/>
      <c r="E35" s="577"/>
      <c r="F35" s="576"/>
      <c r="G35" s="437"/>
      <c r="H35" s="277"/>
      <c r="I35" s="437"/>
      <c r="J35" s="277"/>
      <c r="K35" s="437"/>
      <c r="L35" s="277"/>
      <c r="M35" s="437"/>
      <c r="N35" s="277"/>
      <c r="O35" s="552">
        <f t="shared" si="1"/>
        <v>0</v>
      </c>
      <c r="P35" s="290">
        <f t="shared" si="1"/>
        <v>0</v>
      </c>
      <c r="Q35" s="437"/>
      <c r="R35" s="437"/>
      <c r="S35" s="437"/>
      <c r="T35" s="437"/>
      <c r="U35" s="275"/>
    </row>
    <row r="36" spans="1:21" ht="15.75">
      <c r="A36" s="647" t="s">
        <v>1645</v>
      </c>
      <c r="B36" s="648"/>
      <c r="C36" s="648"/>
      <c r="D36" s="648"/>
      <c r="E36" s="648"/>
      <c r="F36" s="649"/>
      <c r="G36" s="218">
        <f t="shared" ref="G36:P36" si="2">SUM(G8:G35)</f>
        <v>0</v>
      </c>
      <c r="H36" s="218">
        <f t="shared" si="2"/>
        <v>0</v>
      </c>
      <c r="I36" s="218">
        <f t="shared" si="2"/>
        <v>0</v>
      </c>
      <c r="J36" s="218">
        <f t="shared" si="2"/>
        <v>0</v>
      </c>
      <c r="K36" s="218">
        <f t="shared" si="2"/>
        <v>0</v>
      </c>
      <c r="L36" s="218">
        <f t="shared" si="2"/>
        <v>0</v>
      </c>
      <c r="M36" s="218">
        <f t="shared" si="2"/>
        <v>0</v>
      </c>
      <c r="N36" s="218">
        <f t="shared" si="2"/>
        <v>0</v>
      </c>
      <c r="O36" s="218">
        <f t="shared" si="2"/>
        <v>0</v>
      </c>
      <c r="P36" s="218">
        <f t="shared" si="2"/>
        <v>0</v>
      </c>
      <c r="Q36" s="239"/>
      <c r="R36" s="239"/>
      <c r="S36" s="239"/>
      <c r="T36" s="239"/>
      <c r="U36" s="243"/>
    </row>
  </sheetData>
  <mergeCells count="24">
    <mergeCell ref="G5:H5"/>
    <mergeCell ref="I5:J5"/>
    <mergeCell ref="K5:L5"/>
    <mergeCell ref="M5:N5"/>
    <mergeCell ref="A1:U1"/>
    <mergeCell ref="A2:U2"/>
    <mergeCell ref="A4:A6"/>
    <mergeCell ref="B4:B6"/>
    <mergeCell ref="C4:C6"/>
    <mergeCell ref="D4:D6"/>
    <mergeCell ref="E4:E6"/>
    <mergeCell ref="F4:F6"/>
    <mergeCell ref="G4:N4"/>
    <mergeCell ref="O4:P5"/>
    <mergeCell ref="Q4:Q6"/>
    <mergeCell ref="R4:R6"/>
    <mergeCell ref="S4:S6"/>
    <mergeCell ref="T4:T6"/>
    <mergeCell ref="U4:U6"/>
    <mergeCell ref="A8:A35"/>
    <mergeCell ref="B8:B18"/>
    <mergeCell ref="B19:B29"/>
    <mergeCell ref="B30:B35"/>
    <mergeCell ref="A36:F3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U21"/>
  <sheetViews>
    <sheetView topLeftCell="I1" workbookViewId="0">
      <pane ySplit="7" topLeftCell="A8" activePane="bottomLeft" state="frozen"/>
      <selection activeCell="A7" sqref="A7"/>
      <selection pane="bottomLeft" activeCell="C9" sqref="C9"/>
    </sheetView>
  </sheetViews>
  <sheetFormatPr baseColWidth="10" defaultRowHeight="15"/>
  <cols>
    <col min="1" max="1" width="21.7109375" style="341" customWidth="1"/>
    <col min="2" max="2" width="26.28515625" style="341" customWidth="1"/>
    <col min="3" max="6" width="27.42578125" style="341" customWidth="1"/>
    <col min="7" max="7" width="15.28515625" style="341" customWidth="1"/>
    <col min="8" max="8" width="14.85546875" style="516" bestFit="1" customWidth="1"/>
    <col min="9" max="9" width="15.28515625" style="341" customWidth="1"/>
    <col min="10" max="10" width="18.85546875" style="516" customWidth="1"/>
    <col min="11" max="11" width="11.42578125" style="341"/>
    <col min="12" max="12" width="14.85546875" style="516" bestFit="1" customWidth="1"/>
    <col min="13" max="13" width="11.42578125" style="341"/>
    <col min="14" max="14" width="14.85546875" style="516" bestFit="1" customWidth="1"/>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 customHeight="1">
      <c r="B1" s="563"/>
      <c r="C1" s="563"/>
      <c r="D1" s="563"/>
      <c r="E1" s="563"/>
      <c r="F1" s="563"/>
      <c r="G1" s="564" t="s">
        <v>1634</v>
      </c>
      <c r="J1" s="563"/>
      <c r="K1" s="563"/>
      <c r="L1" s="563"/>
      <c r="M1" s="563"/>
      <c r="N1" s="563"/>
      <c r="O1" s="563"/>
      <c r="P1" s="563"/>
      <c r="Q1" s="563"/>
      <c r="R1" s="563"/>
      <c r="S1" s="563"/>
      <c r="T1" s="563"/>
      <c r="U1" s="563"/>
    </row>
    <row r="2" spans="1:21" ht="18" customHeight="1">
      <c r="B2" s="563"/>
      <c r="C2" s="563"/>
      <c r="D2" s="563"/>
      <c r="E2" s="563"/>
      <c r="F2" s="563"/>
      <c r="G2" s="564"/>
      <c r="J2" s="563"/>
      <c r="K2" s="563"/>
      <c r="L2" s="563"/>
      <c r="M2" s="563"/>
      <c r="N2" s="563"/>
      <c r="O2" s="563"/>
      <c r="P2" s="563"/>
      <c r="Q2" s="563"/>
      <c r="R2" s="563"/>
      <c r="S2" s="563"/>
      <c r="T2" s="563"/>
      <c r="U2" s="563"/>
    </row>
    <row r="3" spans="1:21" ht="18" customHeight="1">
      <c r="A3" s="525" t="s">
        <v>1578</v>
      </c>
      <c r="B3" s="563"/>
      <c r="C3" s="563"/>
      <c r="D3" s="563"/>
      <c r="E3" s="563"/>
      <c r="F3" s="563"/>
      <c r="G3" s="564"/>
      <c r="J3" s="563"/>
      <c r="K3" s="563"/>
      <c r="L3" s="563"/>
      <c r="M3" s="563"/>
      <c r="N3" s="563"/>
      <c r="O3" s="563"/>
      <c r="P3" s="563"/>
      <c r="Q3" s="563"/>
      <c r="R3" s="563"/>
      <c r="S3" s="563"/>
      <c r="T3" s="563"/>
      <c r="U3" s="563"/>
    </row>
    <row r="4" spans="1:21" ht="33" customHeight="1">
      <c r="A4" s="641" t="s">
        <v>1635</v>
      </c>
      <c r="B4" s="641"/>
      <c r="C4" s="641"/>
      <c r="D4" s="641"/>
      <c r="E4" s="641"/>
      <c r="F4" s="641"/>
      <c r="G4" s="641"/>
      <c r="H4" s="641"/>
      <c r="I4" s="641"/>
      <c r="J4" s="641"/>
      <c r="K4" s="641"/>
      <c r="L4" s="641"/>
      <c r="M4" s="641"/>
      <c r="N4" s="641"/>
      <c r="O4" s="641"/>
      <c r="P4" s="641"/>
      <c r="Q4" s="641"/>
      <c r="R4" s="641"/>
      <c r="S4" s="641"/>
      <c r="T4" s="641"/>
      <c r="U4" s="641"/>
    </row>
    <row r="5" spans="1:21" ht="14.45" customHeight="1">
      <c r="A5" s="626" t="s">
        <v>96</v>
      </c>
      <c r="B5" s="625" t="s">
        <v>109</v>
      </c>
      <c r="C5" s="628" t="s">
        <v>86</v>
      </c>
      <c r="D5" s="628" t="s">
        <v>87</v>
      </c>
      <c r="E5" s="628" t="s">
        <v>383</v>
      </c>
      <c r="F5" s="628" t="s">
        <v>88</v>
      </c>
      <c r="G5" s="617" t="s">
        <v>98</v>
      </c>
      <c r="H5" s="620"/>
      <c r="I5" s="620"/>
      <c r="J5" s="620"/>
      <c r="K5" s="620"/>
      <c r="L5" s="620"/>
      <c r="M5" s="620"/>
      <c r="N5" s="618"/>
      <c r="O5" s="621" t="s">
        <v>99</v>
      </c>
      <c r="P5" s="622"/>
      <c r="Q5" s="625" t="s">
        <v>100</v>
      </c>
      <c r="R5" s="625" t="s">
        <v>101</v>
      </c>
      <c r="S5" s="625" t="s">
        <v>108</v>
      </c>
      <c r="T5" s="625" t="s">
        <v>107</v>
      </c>
      <c r="U5" s="614" t="s">
        <v>89</v>
      </c>
    </row>
    <row r="6" spans="1:21" ht="14.45" customHeight="1">
      <c r="A6" s="626"/>
      <c r="B6" s="626"/>
      <c r="C6" s="629"/>
      <c r="D6" s="629"/>
      <c r="E6" s="629"/>
      <c r="F6" s="629"/>
      <c r="G6" s="617" t="s">
        <v>102</v>
      </c>
      <c r="H6" s="618"/>
      <c r="I6" s="617" t="s">
        <v>103</v>
      </c>
      <c r="J6" s="618"/>
      <c r="K6" s="617" t="s">
        <v>104</v>
      </c>
      <c r="L6" s="618"/>
      <c r="M6" s="617" t="s">
        <v>105</v>
      </c>
      <c r="N6" s="618"/>
      <c r="O6" s="623"/>
      <c r="P6" s="624"/>
      <c r="Q6" s="626"/>
      <c r="R6" s="626"/>
      <c r="S6" s="626"/>
      <c r="T6" s="626"/>
      <c r="U6" s="615"/>
    </row>
    <row r="7" spans="1:21" ht="25.5">
      <c r="A7" s="627"/>
      <c r="B7" s="627"/>
      <c r="C7" s="630"/>
      <c r="D7" s="630"/>
      <c r="E7" s="630"/>
      <c r="F7" s="630"/>
      <c r="G7" s="317" t="s">
        <v>106</v>
      </c>
      <c r="H7" s="317" t="s">
        <v>12</v>
      </c>
      <c r="I7" s="317" t="s">
        <v>106</v>
      </c>
      <c r="J7" s="317" t="s">
        <v>12</v>
      </c>
      <c r="K7" s="317" t="s">
        <v>106</v>
      </c>
      <c r="L7" s="317" t="s">
        <v>12</v>
      </c>
      <c r="M7" s="317" t="s">
        <v>106</v>
      </c>
      <c r="N7" s="317" t="s">
        <v>12</v>
      </c>
      <c r="O7" s="317" t="s">
        <v>106</v>
      </c>
      <c r="P7" s="317" t="s">
        <v>12</v>
      </c>
      <c r="Q7" s="627"/>
      <c r="R7" s="627"/>
      <c r="S7" s="627"/>
      <c r="T7" s="627"/>
      <c r="U7" s="616"/>
    </row>
    <row r="8" spans="1:21" ht="15.6" customHeight="1">
      <c r="A8" s="318"/>
      <c r="B8" s="319"/>
      <c r="C8" s="320"/>
      <c r="D8" s="320"/>
      <c r="E8" s="321"/>
      <c r="F8" s="320"/>
      <c r="G8" s="322"/>
      <c r="H8" s="322"/>
      <c r="I8" s="322"/>
      <c r="J8" s="322"/>
      <c r="K8" s="322"/>
      <c r="L8" s="322"/>
      <c r="M8" s="322"/>
      <c r="N8" s="322"/>
      <c r="O8" s="322"/>
      <c r="P8" s="322"/>
      <c r="Q8" s="323"/>
      <c r="R8" s="323"/>
      <c r="S8" s="323"/>
      <c r="T8" s="323"/>
      <c r="U8" s="324"/>
    </row>
    <row r="9" spans="1:21" ht="15.75">
      <c r="A9" s="643" t="s">
        <v>1636</v>
      </c>
      <c r="B9" s="613" t="s">
        <v>1612</v>
      </c>
      <c r="C9" s="530"/>
      <c r="D9" s="530"/>
      <c r="E9" s="530"/>
      <c r="F9" s="530"/>
      <c r="G9" s="541"/>
      <c r="H9" s="542"/>
      <c r="I9" s="541"/>
      <c r="J9" s="542"/>
      <c r="K9" s="541"/>
      <c r="L9" s="542"/>
      <c r="M9" s="541"/>
      <c r="N9" s="542"/>
      <c r="O9" s="552">
        <f t="shared" ref="O9:P20" si="0">G9+I9+K9+M9</f>
        <v>0</v>
      </c>
      <c r="P9" s="290">
        <f t="shared" si="0"/>
        <v>0</v>
      </c>
      <c r="Q9" s="530"/>
      <c r="R9" s="530"/>
      <c r="S9" s="530"/>
      <c r="T9" s="530"/>
      <c r="U9" s="530"/>
    </row>
    <row r="10" spans="1:21" ht="15.75">
      <c r="A10" s="644"/>
      <c r="B10" s="611"/>
      <c r="C10" s="530"/>
      <c r="D10" s="530"/>
      <c r="E10" s="530"/>
      <c r="F10" s="530"/>
      <c r="G10" s="541"/>
      <c r="H10" s="542"/>
      <c r="I10" s="541"/>
      <c r="J10" s="542"/>
      <c r="K10" s="541"/>
      <c r="L10" s="542"/>
      <c r="M10" s="541"/>
      <c r="N10" s="542"/>
      <c r="O10" s="552">
        <f t="shared" si="0"/>
        <v>0</v>
      </c>
      <c r="P10" s="290">
        <f t="shared" si="0"/>
        <v>0</v>
      </c>
      <c r="Q10" s="530"/>
      <c r="R10" s="530"/>
      <c r="S10" s="530"/>
      <c r="T10" s="530"/>
      <c r="U10" s="530"/>
    </row>
    <row r="11" spans="1:21" ht="15.75">
      <c r="A11" s="644"/>
      <c r="B11" s="611"/>
      <c r="C11" s="530"/>
      <c r="D11" s="530"/>
      <c r="E11" s="530"/>
      <c r="F11" s="530"/>
      <c r="G11" s="541"/>
      <c r="H11" s="542"/>
      <c r="I11" s="541"/>
      <c r="J11" s="542"/>
      <c r="K11" s="541"/>
      <c r="L11" s="542"/>
      <c r="M11" s="541"/>
      <c r="N11" s="542"/>
      <c r="O11" s="552">
        <f t="shared" si="0"/>
        <v>0</v>
      </c>
      <c r="P11" s="290">
        <f t="shared" si="0"/>
        <v>0</v>
      </c>
      <c r="Q11" s="530"/>
      <c r="R11" s="530"/>
      <c r="S11" s="530"/>
      <c r="T11" s="530"/>
      <c r="U11" s="530"/>
    </row>
    <row r="12" spans="1:21" ht="15.75">
      <c r="A12" s="644"/>
      <c r="B12" s="611"/>
      <c r="C12" s="530"/>
      <c r="D12" s="530"/>
      <c r="E12" s="530"/>
      <c r="F12" s="530"/>
      <c r="G12" s="541"/>
      <c r="H12" s="542"/>
      <c r="I12" s="541"/>
      <c r="J12" s="542"/>
      <c r="K12" s="541"/>
      <c r="L12" s="542"/>
      <c r="M12" s="541"/>
      <c r="N12" s="542"/>
      <c r="O12" s="552">
        <f t="shared" si="0"/>
        <v>0</v>
      </c>
      <c r="P12" s="290">
        <f t="shared" si="0"/>
        <v>0</v>
      </c>
      <c r="Q12" s="530"/>
      <c r="R12" s="530"/>
      <c r="S12" s="530"/>
      <c r="T12" s="530"/>
      <c r="U12" s="256"/>
    </row>
    <row r="13" spans="1:21" ht="15.75">
      <c r="A13" s="644"/>
      <c r="B13" s="611"/>
      <c r="C13" s="530"/>
      <c r="D13" s="530"/>
      <c r="E13" s="530"/>
      <c r="F13" s="437"/>
      <c r="G13" s="565"/>
      <c r="H13" s="542"/>
      <c r="I13" s="565"/>
      <c r="J13" s="542"/>
      <c r="K13" s="565"/>
      <c r="L13" s="542"/>
      <c r="M13" s="565"/>
      <c r="N13" s="542"/>
      <c r="O13" s="552">
        <f t="shared" si="0"/>
        <v>0</v>
      </c>
      <c r="P13" s="290">
        <f t="shared" si="0"/>
        <v>0</v>
      </c>
      <c r="Q13" s="530"/>
      <c r="R13" s="530"/>
      <c r="S13" s="530"/>
      <c r="T13" s="530"/>
      <c r="U13" s="437"/>
    </row>
    <row r="14" spans="1:21" ht="15.75">
      <c r="A14" s="644"/>
      <c r="B14" s="611"/>
      <c r="C14" s="530"/>
      <c r="D14" s="530"/>
      <c r="E14" s="530"/>
      <c r="F14" s="530"/>
      <c r="G14" s="541"/>
      <c r="H14" s="542"/>
      <c r="I14" s="541"/>
      <c r="J14" s="542"/>
      <c r="K14" s="541"/>
      <c r="L14" s="542"/>
      <c r="M14" s="541"/>
      <c r="N14" s="542"/>
      <c r="O14" s="552">
        <f t="shared" si="0"/>
        <v>0</v>
      </c>
      <c r="P14" s="290">
        <f t="shared" si="0"/>
        <v>0</v>
      </c>
      <c r="Q14" s="530"/>
      <c r="R14" s="530"/>
      <c r="S14" s="530"/>
      <c r="T14" s="530"/>
      <c r="U14" s="530"/>
    </row>
    <row r="15" spans="1:21" ht="15.75">
      <c r="A15" s="644"/>
      <c r="B15" s="611"/>
      <c r="C15" s="530"/>
      <c r="D15" s="530"/>
      <c r="E15" s="530"/>
      <c r="F15" s="529"/>
      <c r="G15" s="541"/>
      <c r="H15" s="542"/>
      <c r="I15" s="541"/>
      <c r="J15" s="542"/>
      <c r="K15" s="541"/>
      <c r="L15" s="542"/>
      <c r="M15" s="541"/>
      <c r="N15" s="542"/>
      <c r="O15" s="552">
        <f t="shared" si="0"/>
        <v>0</v>
      </c>
      <c r="P15" s="290">
        <f t="shared" si="0"/>
        <v>0</v>
      </c>
      <c r="Q15" s="530"/>
      <c r="R15" s="530"/>
      <c r="S15" s="530"/>
      <c r="T15" s="530"/>
      <c r="U15" s="530"/>
    </row>
    <row r="16" spans="1:21" ht="15.75">
      <c r="A16" s="644"/>
      <c r="B16" s="611"/>
      <c r="C16" s="530"/>
      <c r="D16" s="530"/>
      <c r="E16" s="530"/>
      <c r="F16" s="530"/>
      <c r="G16" s="541"/>
      <c r="H16" s="542"/>
      <c r="I16" s="541"/>
      <c r="J16" s="542"/>
      <c r="K16" s="541"/>
      <c r="L16" s="542"/>
      <c r="M16" s="541"/>
      <c r="N16" s="542"/>
      <c r="O16" s="552">
        <f t="shared" si="0"/>
        <v>0</v>
      </c>
      <c r="P16" s="290">
        <f t="shared" si="0"/>
        <v>0</v>
      </c>
      <c r="Q16" s="530"/>
      <c r="R16" s="530"/>
      <c r="S16" s="530"/>
      <c r="T16" s="530"/>
      <c r="U16" s="530"/>
    </row>
    <row r="17" spans="1:21" ht="15.75">
      <c r="A17" s="644"/>
      <c r="B17" s="611"/>
      <c r="C17" s="530"/>
      <c r="D17" s="530"/>
      <c r="E17" s="530"/>
      <c r="F17" s="530"/>
      <c r="G17" s="565"/>
      <c r="H17" s="542"/>
      <c r="I17" s="565"/>
      <c r="J17" s="542"/>
      <c r="K17" s="565"/>
      <c r="L17" s="542"/>
      <c r="M17" s="565"/>
      <c r="N17" s="542"/>
      <c r="O17" s="552">
        <f t="shared" si="0"/>
        <v>0</v>
      </c>
      <c r="P17" s="290">
        <f t="shared" si="0"/>
        <v>0</v>
      </c>
      <c r="Q17" s="541"/>
      <c r="R17" s="541"/>
      <c r="S17" s="541"/>
      <c r="T17" s="541"/>
      <c r="U17" s="530"/>
    </row>
    <row r="18" spans="1:21" ht="15.75">
      <c r="A18" s="644"/>
      <c r="B18" s="611"/>
      <c r="C18" s="530"/>
      <c r="D18" s="530"/>
      <c r="E18" s="530"/>
      <c r="F18" s="530"/>
      <c r="G18" s="541"/>
      <c r="H18" s="542"/>
      <c r="I18" s="541"/>
      <c r="J18" s="542"/>
      <c r="K18" s="541"/>
      <c r="L18" s="542"/>
      <c r="M18" s="541"/>
      <c r="N18" s="542"/>
      <c r="O18" s="566">
        <f t="shared" si="0"/>
        <v>0</v>
      </c>
      <c r="P18" s="567">
        <f t="shared" si="0"/>
        <v>0</v>
      </c>
      <c r="Q18" s="530"/>
      <c r="R18" s="530"/>
      <c r="S18" s="530"/>
      <c r="T18" s="530"/>
      <c r="U18" s="530"/>
    </row>
    <row r="19" spans="1:21" ht="15.75">
      <c r="A19" s="644"/>
      <c r="B19" s="611"/>
      <c r="C19" s="530"/>
      <c r="D19" s="530"/>
      <c r="E19" s="530"/>
      <c r="F19" s="530"/>
      <c r="G19" s="541"/>
      <c r="H19" s="542"/>
      <c r="I19" s="541"/>
      <c r="J19" s="542"/>
      <c r="K19" s="541"/>
      <c r="L19" s="542"/>
      <c r="M19" s="541"/>
      <c r="N19" s="542"/>
      <c r="O19" s="566">
        <f t="shared" si="0"/>
        <v>0</v>
      </c>
      <c r="P19" s="567">
        <f t="shared" si="0"/>
        <v>0</v>
      </c>
      <c r="Q19" s="530"/>
      <c r="R19" s="530"/>
      <c r="S19" s="530"/>
      <c r="T19" s="530"/>
      <c r="U19" s="388"/>
    </row>
    <row r="20" spans="1:21" ht="15.75">
      <c r="A20" s="652"/>
      <c r="B20" s="612"/>
      <c r="C20" s="530"/>
      <c r="D20" s="530"/>
      <c r="E20" s="530"/>
      <c r="F20" s="530"/>
      <c r="G20" s="541"/>
      <c r="H20" s="542"/>
      <c r="I20" s="541"/>
      <c r="J20" s="542"/>
      <c r="K20" s="541"/>
      <c r="L20" s="542"/>
      <c r="M20" s="541"/>
      <c r="N20" s="542"/>
      <c r="O20" s="552">
        <f t="shared" si="0"/>
        <v>0</v>
      </c>
      <c r="P20" s="290">
        <f t="shared" si="0"/>
        <v>0</v>
      </c>
      <c r="Q20" s="541"/>
      <c r="R20" s="541"/>
      <c r="S20" s="541"/>
      <c r="T20" s="541"/>
      <c r="U20" s="530"/>
    </row>
    <row r="21" spans="1:21" ht="15.6" customHeight="1">
      <c r="A21" s="568"/>
      <c r="B21" s="569"/>
      <c r="C21" s="568" t="s">
        <v>1637</v>
      </c>
      <c r="D21" s="569"/>
      <c r="E21" s="569"/>
      <c r="F21" s="569"/>
      <c r="G21" s="570">
        <f t="shared" ref="G21:P21" si="1">SUM(G9:G20)</f>
        <v>0</v>
      </c>
      <c r="H21" s="571">
        <f t="shared" si="1"/>
        <v>0</v>
      </c>
      <c r="I21" s="570">
        <f t="shared" si="1"/>
        <v>0</v>
      </c>
      <c r="J21" s="571">
        <f t="shared" si="1"/>
        <v>0</v>
      </c>
      <c r="K21" s="570">
        <f t="shared" si="1"/>
        <v>0</v>
      </c>
      <c r="L21" s="571">
        <f t="shared" si="1"/>
        <v>0</v>
      </c>
      <c r="M21" s="570">
        <f t="shared" si="1"/>
        <v>0</v>
      </c>
      <c r="N21" s="571">
        <f t="shared" si="1"/>
        <v>0</v>
      </c>
      <c r="O21" s="571">
        <f t="shared" si="1"/>
        <v>0</v>
      </c>
      <c r="P21" s="571">
        <f t="shared" si="1"/>
        <v>0</v>
      </c>
      <c r="Q21" s="239"/>
      <c r="R21" s="239"/>
      <c r="S21" s="239"/>
      <c r="T21" s="239"/>
      <c r="U21" s="239"/>
    </row>
  </sheetData>
  <mergeCells count="20">
    <mergeCell ref="A4:U4"/>
    <mergeCell ref="A5:A7"/>
    <mergeCell ref="B5:B7"/>
    <mergeCell ref="C5:C7"/>
    <mergeCell ref="D5:D7"/>
    <mergeCell ref="E5:E7"/>
    <mergeCell ref="F5:F7"/>
    <mergeCell ref="G5:N5"/>
    <mergeCell ref="O5:P6"/>
    <mergeCell ref="Q5:Q7"/>
    <mergeCell ref="U5:U7"/>
    <mergeCell ref="G6:H6"/>
    <mergeCell ref="I6:J6"/>
    <mergeCell ref="K6:L6"/>
    <mergeCell ref="M6:N6"/>
    <mergeCell ref="A9:A20"/>
    <mergeCell ref="B9:B20"/>
    <mergeCell ref="R5:R7"/>
    <mergeCell ref="S5:S7"/>
    <mergeCell ref="T5:T7"/>
  </mergeCells>
  <dataValidations count="9">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U21"/>
  <sheetViews>
    <sheetView topLeftCell="G1" workbookViewId="0">
      <pane ySplit="6" topLeftCell="A7" activePane="bottomLeft" state="frozen"/>
      <selection activeCell="R5" sqref="R5"/>
      <selection pane="bottomLeft" activeCell="B8" sqref="B8:B20"/>
    </sheetView>
  </sheetViews>
  <sheetFormatPr baseColWidth="10" defaultRowHeight="15"/>
  <cols>
    <col min="1" max="2" width="21.7109375" style="341" customWidth="1"/>
    <col min="3" max="6" width="27.42578125" style="341" customWidth="1"/>
    <col min="7" max="7" width="15.28515625" style="341" customWidth="1"/>
    <col min="8" max="8" width="11.42578125" style="516"/>
    <col min="9" max="9" width="15.28515625" style="341" customWidth="1"/>
    <col min="10" max="10" width="18.85546875" style="516" customWidth="1"/>
    <col min="11" max="11" width="11.42578125" style="341"/>
    <col min="12" max="12" width="11.42578125" style="516"/>
    <col min="13" max="13" width="11.42578125" style="341"/>
    <col min="14" max="14" width="11.42578125" style="516"/>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75">
      <c r="B1" s="499"/>
      <c r="C1" s="499"/>
      <c r="D1" s="499"/>
      <c r="E1" s="499"/>
      <c r="G1" s="499" t="s">
        <v>1629</v>
      </c>
      <c r="I1" s="499"/>
      <c r="J1" s="499"/>
      <c r="K1" s="499"/>
      <c r="L1" s="499"/>
      <c r="M1" s="499"/>
      <c r="N1" s="499"/>
      <c r="O1" s="499"/>
      <c r="P1" s="499"/>
      <c r="Q1" s="499"/>
      <c r="R1" s="499"/>
      <c r="S1" s="499"/>
      <c r="T1" s="499"/>
      <c r="U1" s="499"/>
    </row>
    <row r="2" spans="1:21" ht="18.75">
      <c r="A2" s="341" t="s">
        <v>1557</v>
      </c>
      <c r="B2" s="499"/>
      <c r="C2" s="499"/>
      <c r="D2" s="499"/>
      <c r="E2" s="499"/>
      <c r="G2" s="499"/>
      <c r="I2" s="499"/>
      <c r="J2" s="499"/>
      <c r="K2" s="499"/>
      <c r="L2" s="499"/>
      <c r="M2" s="499"/>
      <c r="N2" s="499"/>
      <c r="O2" s="499"/>
      <c r="P2" s="499"/>
      <c r="Q2" s="499"/>
      <c r="R2" s="499"/>
      <c r="S2" s="499"/>
      <c r="T2" s="499"/>
      <c r="U2" s="499"/>
    </row>
    <row r="3" spans="1:21">
      <c r="A3" s="527" t="s">
        <v>1630</v>
      </c>
      <c r="B3" s="527"/>
      <c r="C3" s="527"/>
      <c r="D3" s="527"/>
      <c r="E3" s="527"/>
      <c r="F3" s="527"/>
      <c r="G3" s="527"/>
      <c r="H3" s="527"/>
      <c r="I3" s="527"/>
      <c r="J3" s="527"/>
      <c r="K3" s="527"/>
      <c r="L3" s="527"/>
      <c r="M3" s="527"/>
      <c r="N3" s="527"/>
      <c r="O3" s="527"/>
      <c r="P3" s="527"/>
      <c r="Q3" s="527"/>
      <c r="R3" s="527"/>
      <c r="S3" s="527"/>
      <c r="T3" s="527"/>
      <c r="U3" s="527"/>
    </row>
    <row r="4" spans="1:21" ht="15" customHeight="1">
      <c r="A4" s="626" t="s">
        <v>96</v>
      </c>
      <c r="B4" s="625" t="s">
        <v>109</v>
      </c>
      <c r="C4" s="628" t="s">
        <v>86</v>
      </c>
      <c r="D4" s="628" t="s">
        <v>87</v>
      </c>
      <c r="E4" s="628"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ht="15" customHeight="1">
      <c r="A5" s="626"/>
      <c r="B5" s="626"/>
      <c r="C5" s="629"/>
      <c r="D5" s="629"/>
      <c r="E5" s="629"/>
      <c r="F5" s="629"/>
      <c r="G5" s="617" t="s">
        <v>102</v>
      </c>
      <c r="H5" s="618"/>
      <c r="I5" s="617" t="s">
        <v>103</v>
      </c>
      <c r="J5" s="618"/>
      <c r="K5" s="617" t="s">
        <v>104</v>
      </c>
      <c r="L5" s="618"/>
      <c r="M5" s="617" t="s">
        <v>105</v>
      </c>
      <c r="N5" s="618"/>
      <c r="O5" s="623"/>
      <c r="P5" s="624"/>
      <c r="Q5" s="626"/>
      <c r="R5" s="626"/>
      <c r="S5" s="626"/>
      <c r="T5" s="626"/>
      <c r="U5" s="615"/>
    </row>
    <row r="6" spans="1:21" ht="25.5">
      <c r="A6" s="627"/>
      <c r="B6" s="627"/>
      <c r="C6" s="630"/>
      <c r="D6" s="630"/>
      <c r="E6" s="630"/>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ht="15.75">
      <c r="A7" s="318"/>
      <c r="B7" s="319"/>
      <c r="C7" s="320"/>
      <c r="D7" s="320"/>
      <c r="E7" s="321"/>
      <c r="F7" s="320"/>
      <c r="G7" s="322"/>
      <c r="H7" s="322"/>
      <c r="I7" s="322"/>
      <c r="J7" s="322"/>
      <c r="K7" s="322"/>
      <c r="L7" s="322"/>
      <c r="M7" s="322"/>
      <c r="N7" s="322"/>
      <c r="O7" s="322"/>
      <c r="P7" s="322"/>
      <c r="Q7" s="323"/>
      <c r="R7" s="323"/>
      <c r="S7" s="323"/>
      <c r="T7" s="323"/>
      <c r="U7" s="324"/>
    </row>
    <row r="8" spans="1:21" ht="15.75" customHeight="1">
      <c r="A8" s="619" t="s">
        <v>1631</v>
      </c>
      <c r="B8" s="613" t="s">
        <v>1632</v>
      </c>
      <c r="C8" s="530"/>
      <c r="D8" s="530"/>
      <c r="E8" s="530"/>
      <c r="F8" s="530"/>
      <c r="G8" s="559"/>
      <c r="H8" s="560"/>
      <c r="I8" s="559"/>
      <c r="J8" s="560"/>
      <c r="K8" s="559"/>
      <c r="L8" s="560"/>
      <c r="M8" s="559"/>
      <c r="N8" s="560"/>
      <c r="O8" s="552">
        <f t="shared" ref="O8:P20" si="0">G8+I8+K8+M8</f>
        <v>0</v>
      </c>
      <c r="P8" s="290">
        <f t="shared" si="0"/>
        <v>0</v>
      </c>
      <c r="Q8" s="530"/>
      <c r="R8" s="530"/>
      <c r="S8" s="530"/>
      <c r="T8" s="530"/>
      <c r="U8" s="530"/>
    </row>
    <row r="9" spans="1:21" ht="15.75">
      <c r="A9" s="619"/>
      <c r="B9" s="611"/>
      <c r="C9" s="530"/>
      <c r="D9" s="530"/>
      <c r="E9" s="530"/>
      <c r="F9" s="530"/>
      <c r="G9" s="559"/>
      <c r="H9" s="560"/>
      <c r="I9" s="559"/>
      <c r="J9" s="560"/>
      <c r="K9" s="559"/>
      <c r="L9" s="560"/>
      <c r="M9" s="559"/>
      <c r="N9" s="560"/>
      <c r="O9" s="552">
        <f t="shared" si="0"/>
        <v>0</v>
      </c>
      <c r="P9" s="290">
        <f t="shared" si="0"/>
        <v>0</v>
      </c>
      <c r="Q9" s="530"/>
      <c r="R9" s="530"/>
      <c r="S9" s="530"/>
      <c r="T9" s="530"/>
      <c r="U9" s="530"/>
    </row>
    <row r="10" spans="1:21" ht="15.75">
      <c r="A10" s="619"/>
      <c r="B10" s="611"/>
      <c r="C10" s="530"/>
      <c r="D10" s="530"/>
      <c r="E10" s="530"/>
      <c r="F10" s="530"/>
      <c r="G10" s="559"/>
      <c r="H10" s="560"/>
      <c r="I10" s="559"/>
      <c r="J10" s="560"/>
      <c r="K10" s="559"/>
      <c r="L10" s="560"/>
      <c r="M10" s="559"/>
      <c r="N10" s="560"/>
      <c r="O10" s="552">
        <f t="shared" si="0"/>
        <v>0</v>
      </c>
      <c r="P10" s="290">
        <f t="shared" si="0"/>
        <v>0</v>
      </c>
      <c r="Q10" s="530"/>
      <c r="R10" s="530"/>
      <c r="S10" s="530"/>
      <c r="T10" s="530"/>
      <c r="U10" s="530"/>
    </row>
    <row r="11" spans="1:21" ht="15.75">
      <c r="A11" s="619"/>
      <c r="B11" s="611"/>
      <c r="C11" s="530"/>
      <c r="D11" s="530"/>
      <c r="E11" s="530"/>
      <c r="F11" s="530"/>
      <c r="G11" s="559"/>
      <c r="H11" s="560"/>
      <c r="I11" s="559"/>
      <c r="J11" s="560"/>
      <c r="K11" s="559"/>
      <c r="L11" s="560"/>
      <c r="M11" s="559"/>
      <c r="N11" s="560"/>
      <c r="O11" s="552">
        <f t="shared" si="0"/>
        <v>0</v>
      </c>
      <c r="P11" s="290">
        <f t="shared" si="0"/>
        <v>0</v>
      </c>
      <c r="Q11" s="530"/>
      <c r="R11" s="530"/>
      <c r="S11" s="530"/>
      <c r="T11" s="530"/>
      <c r="U11" s="530"/>
    </row>
    <row r="12" spans="1:21" ht="15.75">
      <c r="A12" s="619"/>
      <c r="B12" s="611"/>
      <c r="C12" s="530"/>
      <c r="D12" s="530"/>
      <c r="E12" s="530"/>
      <c r="F12" s="530"/>
      <c r="G12" s="559"/>
      <c r="H12" s="560"/>
      <c r="I12" s="559"/>
      <c r="J12" s="560"/>
      <c r="K12" s="559"/>
      <c r="L12" s="560"/>
      <c r="M12" s="559"/>
      <c r="N12" s="560"/>
      <c r="O12" s="552">
        <f t="shared" si="0"/>
        <v>0</v>
      </c>
      <c r="P12" s="290">
        <f t="shared" si="0"/>
        <v>0</v>
      </c>
      <c r="Q12" s="530"/>
      <c r="R12" s="530"/>
      <c r="S12" s="530"/>
      <c r="T12" s="530"/>
      <c r="U12" s="530"/>
    </row>
    <row r="13" spans="1:21" ht="15.75">
      <c r="A13" s="619"/>
      <c r="B13" s="611"/>
      <c r="C13" s="530"/>
      <c r="D13" s="530"/>
      <c r="E13" s="530"/>
      <c r="F13" s="530"/>
      <c r="G13" s="559"/>
      <c r="H13" s="560"/>
      <c r="I13" s="559"/>
      <c r="J13" s="560"/>
      <c r="K13" s="559"/>
      <c r="L13" s="560"/>
      <c r="M13" s="559"/>
      <c r="N13" s="560"/>
      <c r="O13" s="552">
        <f t="shared" si="0"/>
        <v>0</v>
      </c>
      <c r="P13" s="290">
        <f t="shared" si="0"/>
        <v>0</v>
      </c>
      <c r="Q13" s="530"/>
      <c r="R13" s="530"/>
      <c r="S13" s="530"/>
      <c r="T13" s="530"/>
      <c r="U13" s="530"/>
    </row>
    <row r="14" spans="1:21" ht="15.75">
      <c r="A14" s="619"/>
      <c r="B14" s="611"/>
      <c r="C14" s="530"/>
      <c r="D14" s="530"/>
      <c r="E14" s="530"/>
      <c r="F14" s="530"/>
      <c r="G14" s="559"/>
      <c r="H14" s="560"/>
      <c r="I14" s="559"/>
      <c r="J14" s="560"/>
      <c r="K14" s="559"/>
      <c r="L14" s="560"/>
      <c r="M14" s="559"/>
      <c r="N14" s="560"/>
      <c r="O14" s="552">
        <f t="shared" si="0"/>
        <v>0</v>
      </c>
      <c r="P14" s="290">
        <f t="shared" si="0"/>
        <v>0</v>
      </c>
      <c r="Q14" s="530"/>
      <c r="R14" s="530"/>
      <c r="S14" s="530"/>
      <c r="T14" s="530"/>
      <c r="U14" s="530"/>
    </row>
    <row r="15" spans="1:21" ht="15.75">
      <c r="A15" s="619"/>
      <c r="B15" s="611"/>
      <c r="C15" s="530"/>
      <c r="D15" s="530"/>
      <c r="E15" s="530"/>
      <c r="F15" s="530"/>
      <c r="G15" s="559"/>
      <c r="H15" s="560"/>
      <c r="I15" s="559"/>
      <c r="J15" s="560"/>
      <c r="K15" s="559"/>
      <c r="L15" s="560"/>
      <c r="M15" s="559"/>
      <c r="N15" s="560"/>
      <c r="O15" s="552">
        <f t="shared" si="0"/>
        <v>0</v>
      </c>
      <c r="P15" s="290">
        <f t="shared" si="0"/>
        <v>0</v>
      </c>
      <c r="Q15" s="530"/>
      <c r="R15" s="530"/>
      <c r="S15" s="530"/>
      <c r="T15" s="530"/>
      <c r="U15" s="530"/>
    </row>
    <row r="16" spans="1:21" ht="15.75">
      <c r="A16" s="619"/>
      <c r="B16" s="611"/>
      <c r="C16" s="530"/>
      <c r="D16" s="530"/>
      <c r="E16" s="530"/>
      <c r="F16" s="530"/>
      <c r="G16" s="559"/>
      <c r="H16" s="560"/>
      <c r="I16" s="559"/>
      <c r="J16" s="560"/>
      <c r="K16" s="559"/>
      <c r="L16" s="560"/>
      <c r="M16" s="559"/>
      <c r="N16" s="560"/>
      <c r="O16" s="552">
        <f t="shared" si="0"/>
        <v>0</v>
      </c>
      <c r="P16" s="290">
        <f t="shared" si="0"/>
        <v>0</v>
      </c>
      <c r="Q16" s="530"/>
      <c r="R16" s="530"/>
      <c r="S16" s="530"/>
      <c r="T16" s="530"/>
      <c r="U16" s="530"/>
    </row>
    <row r="17" spans="1:21" ht="15.75">
      <c r="A17" s="619"/>
      <c r="B17" s="611"/>
      <c r="C17" s="530"/>
      <c r="D17" s="530"/>
      <c r="E17" s="530"/>
      <c r="F17" s="530"/>
      <c r="G17" s="559"/>
      <c r="H17" s="560"/>
      <c r="I17" s="559"/>
      <c r="J17" s="560"/>
      <c r="K17" s="559"/>
      <c r="L17" s="560"/>
      <c r="M17" s="559"/>
      <c r="N17" s="560"/>
      <c r="O17" s="552">
        <f t="shared" si="0"/>
        <v>0</v>
      </c>
      <c r="P17" s="290">
        <f t="shared" si="0"/>
        <v>0</v>
      </c>
      <c r="Q17" s="530"/>
      <c r="R17" s="530"/>
      <c r="S17" s="530"/>
      <c r="T17" s="530"/>
      <c r="U17" s="530"/>
    </row>
    <row r="18" spans="1:21" ht="15.75">
      <c r="A18" s="619"/>
      <c r="B18" s="611"/>
      <c r="C18" s="530"/>
      <c r="D18" s="530"/>
      <c r="E18" s="530"/>
      <c r="F18" s="530"/>
      <c r="G18" s="559"/>
      <c r="H18" s="560"/>
      <c r="I18" s="559"/>
      <c r="J18" s="560"/>
      <c r="K18" s="559"/>
      <c r="L18" s="560"/>
      <c r="M18" s="559"/>
      <c r="N18" s="560"/>
      <c r="O18" s="552">
        <f t="shared" si="0"/>
        <v>0</v>
      </c>
      <c r="P18" s="290">
        <f t="shared" si="0"/>
        <v>0</v>
      </c>
      <c r="Q18" s="530"/>
      <c r="R18" s="530"/>
      <c r="S18" s="530"/>
      <c r="T18" s="530"/>
      <c r="U18" s="530"/>
    </row>
    <row r="19" spans="1:21" ht="15.75">
      <c r="A19" s="619"/>
      <c r="B19" s="611"/>
      <c r="C19" s="530"/>
      <c r="D19" s="530"/>
      <c r="E19" s="530"/>
      <c r="F19" s="530"/>
      <c r="G19" s="559"/>
      <c r="H19" s="560"/>
      <c r="I19" s="559"/>
      <c r="J19" s="560"/>
      <c r="K19" s="559"/>
      <c r="L19" s="560"/>
      <c r="M19" s="559"/>
      <c r="N19" s="560"/>
      <c r="O19" s="552">
        <f t="shared" si="0"/>
        <v>0</v>
      </c>
      <c r="P19" s="290">
        <f t="shared" si="0"/>
        <v>0</v>
      </c>
      <c r="Q19" s="530"/>
      <c r="R19" s="530"/>
      <c r="S19" s="530"/>
      <c r="T19" s="530"/>
      <c r="U19" s="530"/>
    </row>
    <row r="20" spans="1:21" ht="15.75">
      <c r="A20" s="619"/>
      <c r="B20" s="612"/>
      <c r="C20" s="530"/>
      <c r="D20" s="530"/>
      <c r="E20" s="530"/>
      <c r="F20" s="530"/>
      <c r="G20" s="559"/>
      <c r="H20" s="560"/>
      <c r="I20" s="559"/>
      <c r="J20" s="560"/>
      <c r="K20" s="559"/>
      <c r="L20" s="560"/>
      <c r="M20" s="559"/>
      <c r="N20" s="560"/>
      <c r="O20" s="552">
        <f t="shared" si="0"/>
        <v>0</v>
      </c>
      <c r="P20" s="290">
        <f t="shared" si="0"/>
        <v>0</v>
      </c>
      <c r="Q20" s="530"/>
      <c r="R20" s="530"/>
      <c r="S20" s="530"/>
      <c r="T20" s="530"/>
      <c r="U20" s="530"/>
    </row>
    <row r="21" spans="1:21" ht="15.6" customHeight="1">
      <c r="A21" s="245"/>
      <c r="B21" s="246"/>
      <c r="C21" s="245" t="s">
        <v>1633</v>
      </c>
      <c r="D21" s="246"/>
      <c r="E21" s="246"/>
      <c r="F21" s="247"/>
      <c r="G21" s="561">
        <f t="shared" ref="G21:P21" si="1">SUM(G8:G20)</f>
        <v>0</v>
      </c>
      <c r="H21" s="562">
        <f t="shared" si="1"/>
        <v>0</v>
      </c>
      <c r="I21" s="561">
        <f t="shared" si="1"/>
        <v>0</v>
      </c>
      <c r="J21" s="562">
        <f t="shared" si="1"/>
        <v>0</v>
      </c>
      <c r="K21" s="561">
        <f t="shared" si="1"/>
        <v>0</v>
      </c>
      <c r="L21" s="562">
        <f t="shared" si="1"/>
        <v>0</v>
      </c>
      <c r="M21" s="561">
        <f t="shared" si="1"/>
        <v>0</v>
      </c>
      <c r="N21" s="562">
        <f t="shared" si="1"/>
        <v>0</v>
      </c>
      <c r="O21" s="562">
        <f t="shared" si="1"/>
        <v>0</v>
      </c>
      <c r="P21" s="562">
        <f t="shared" si="1"/>
        <v>0</v>
      </c>
      <c r="Q21" s="239"/>
      <c r="R21" s="239"/>
      <c r="S21" s="239"/>
      <c r="T21" s="239"/>
      <c r="U21" s="239"/>
    </row>
  </sheetData>
  <mergeCells count="19">
    <mergeCell ref="A8:A20"/>
    <mergeCell ref="B8:B20"/>
    <mergeCell ref="G4:N4"/>
    <mergeCell ref="O4:P5"/>
    <mergeCell ref="Q4:Q6"/>
    <mergeCell ref="A4:A6"/>
    <mergeCell ref="B4:B6"/>
    <mergeCell ref="C4:C6"/>
    <mergeCell ref="D4:D6"/>
    <mergeCell ref="E4:E6"/>
    <mergeCell ref="F4:F6"/>
    <mergeCell ref="U4:U6"/>
    <mergeCell ref="G5:H5"/>
    <mergeCell ref="I5:J5"/>
    <mergeCell ref="K5:L5"/>
    <mergeCell ref="M5:N5"/>
    <mergeCell ref="R4:R6"/>
    <mergeCell ref="S4:S6"/>
    <mergeCell ref="T4:T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U39"/>
  <sheetViews>
    <sheetView topLeftCell="H1" zoomScale="90" zoomScaleNormal="90" workbookViewId="0">
      <pane ySplit="6" topLeftCell="A7" activePane="bottomLeft" state="frozen"/>
      <selection activeCell="A7" sqref="A7"/>
      <selection pane="bottomLeft" activeCell="B8" sqref="B8:B20"/>
    </sheetView>
  </sheetViews>
  <sheetFormatPr baseColWidth="10" defaultRowHeight="15"/>
  <cols>
    <col min="1" max="2" width="21.7109375" style="341" customWidth="1"/>
    <col min="3" max="6" width="27.42578125" style="341" customWidth="1"/>
    <col min="7" max="7" width="15.28515625" style="341" customWidth="1"/>
    <col min="8" max="8" width="13.7109375" style="516" bestFit="1" customWidth="1"/>
    <col min="9" max="9" width="15.28515625" style="341" customWidth="1"/>
    <col min="10" max="10" width="18.85546875" style="516" customWidth="1"/>
    <col min="11" max="11" width="11.42578125" style="341"/>
    <col min="12" max="12" width="13.7109375" style="516" bestFit="1" customWidth="1"/>
    <col min="13" max="13" width="11.42578125" style="341"/>
    <col min="14" max="14" width="13.7109375" style="516" bestFit="1" customWidth="1"/>
    <col min="15" max="15" width="15.28515625" style="341" customWidth="1"/>
    <col min="16" max="16" width="18.28515625" style="516" customWidth="1"/>
    <col min="17" max="17" width="14.140625" style="341" hidden="1" customWidth="1"/>
    <col min="18" max="20" width="14.140625" style="341" customWidth="1"/>
    <col min="21" max="21" width="17" style="341" customWidth="1"/>
    <col min="22" max="16384" width="11.42578125" style="341"/>
  </cols>
  <sheetData>
    <row r="1" spans="1:21" ht="18.75">
      <c r="B1" s="499"/>
      <c r="C1" s="499"/>
      <c r="D1" s="499"/>
      <c r="E1" s="499"/>
      <c r="F1" s="499"/>
      <c r="G1" s="499" t="s">
        <v>1625</v>
      </c>
      <c r="J1" s="499"/>
      <c r="K1" s="499"/>
      <c r="L1" s="499"/>
      <c r="M1" s="499"/>
      <c r="N1" s="499"/>
      <c r="O1" s="499"/>
      <c r="P1" s="499"/>
      <c r="Q1" s="499"/>
      <c r="R1" s="499"/>
      <c r="S1" s="499"/>
      <c r="T1" s="499"/>
      <c r="U1" s="499"/>
    </row>
    <row r="2" spans="1:21" ht="18.75">
      <c r="A2" s="527" t="s">
        <v>1578</v>
      </c>
      <c r="B2" s="499"/>
      <c r="C2" s="499"/>
      <c r="D2" s="499"/>
      <c r="E2" s="499"/>
      <c r="F2" s="499"/>
      <c r="G2" s="499"/>
      <c r="J2" s="499"/>
      <c r="K2" s="499"/>
      <c r="L2" s="499"/>
      <c r="M2" s="499"/>
      <c r="N2" s="499"/>
      <c r="O2" s="499"/>
      <c r="P2" s="499"/>
      <c r="Q2" s="499"/>
      <c r="R2" s="499"/>
      <c r="S2" s="499"/>
      <c r="T2" s="499"/>
      <c r="U2" s="499"/>
    </row>
    <row r="3" spans="1:21">
      <c r="A3" s="656" t="s">
        <v>1626</v>
      </c>
      <c r="B3" s="656"/>
      <c r="C3" s="656"/>
      <c r="D3" s="656"/>
      <c r="E3" s="656"/>
      <c r="F3" s="656"/>
      <c r="G3" s="656"/>
      <c r="H3" s="656"/>
      <c r="I3" s="656"/>
      <c r="J3" s="656"/>
      <c r="K3" s="656"/>
      <c r="L3" s="656"/>
      <c r="M3" s="656"/>
      <c r="N3" s="656"/>
      <c r="O3" s="656"/>
      <c r="P3" s="656"/>
      <c r="Q3" s="656"/>
      <c r="R3" s="656"/>
      <c r="S3" s="656"/>
      <c r="T3" s="656"/>
      <c r="U3" s="656"/>
    </row>
    <row r="4" spans="1:21" ht="15" customHeight="1">
      <c r="A4" s="626" t="s">
        <v>96</v>
      </c>
      <c r="B4" s="625" t="s">
        <v>109</v>
      </c>
      <c r="C4" s="628" t="s">
        <v>86</v>
      </c>
      <c r="D4" s="628" t="s">
        <v>87</v>
      </c>
      <c r="E4" s="628" t="s">
        <v>383</v>
      </c>
      <c r="F4" s="628" t="s">
        <v>88</v>
      </c>
      <c r="G4" s="617" t="s">
        <v>98</v>
      </c>
      <c r="H4" s="620"/>
      <c r="I4" s="620"/>
      <c r="J4" s="620"/>
      <c r="K4" s="620"/>
      <c r="L4" s="620"/>
      <c r="M4" s="620"/>
      <c r="N4" s="618"/>
      <c r="O4" s="621" t="s">
        <v>99</v>
      </c>
      <c r="P4" s="622"/>
      <c r="Q4" s="625" t="s">
        <v>100</v>
      </c>
      <c r="R4" s="625" t="s">
        <v>101</v>
      </c>
      <c r="S4" s="625" t="s">
        <v>108</v>
      </c>
      <c r="T4" s="625" t="s">
        <v>107</v>
      </c>
      <c r="U4" s="614" t="s">
        <v>89</v>
      </c>
    </row>
    <row r="5" spans="1:21" ht="15" customHeight="1">
      <c r="A5" s="626"/>
      <c r="B5" s="626"/>
      <c r="C5" s="629"/>
      <c r="D5" s="629"/>
      <c r="E5" s="629"/>
      <c r="F5" s="629"/>
      <c r="G5" s="617" t="s">
        <v>102</v>
      </c>
      <c r="H5" s="618"/>
      <c r="I5" s="617" t="s">
        <v>103</v>
      </c>
      <c r="J5" s="618"/>
      <c r="K5" s="617" t="s">
        <v>104</v>
      </c>
      <c r="L5" s="618"/>
      <c r="M5" s="617" t="s">
        <v>105</v>
      </c>
      <c r="N5" s="618"/>
      <c r="O5" s="623"/>
      <c r="P5" s="624"/>
      <c r="Q5" s="626"/>
      <c r="R5" s="626"/>
      <c r="S5" s="626"/>
      <c r="T5" s="626"/>
      <c r="U5" s="615"/>
    </row>
    <row r="6" spans="1:21" ht="25.5">
      <c r="A6" s="627"/>
      <c r="B6" s="627"/>
      <c r="C6" s="630"/>
      <c r="D6" s="630"/>
      <c r="E6" s="630"/>
      <c r="F6" s="630"/>
      <c r="G6" s="317" t="s">
        <v>106</v>
      </c>
      <c r="H6" s="317" t="s">
        <v>12</v>
      </c>
      <c r="I6" s="317" t="s">
        <v>106</v>
      </c>
      <c r="J6" s="317" t="s">
        <v>12</v>
      </c>
      <c r="K6" s="317" t="s">
        <v>106</v>
      </c>
      <c r="L6" s="317" t="s">
        <v>12</v>
      </c>
      <c r="M6" s="317" t="s">
        <v>106</v>
      </c>
      <c r="N6" s="317" t="s">
        <v>12</v>
      </c>
      <c r="O6" s="317" t="s">
        <v>106</v>
      </c>
      <c r="P6" s="317" t="s">
        <v>12</v>
      </c>
      <c r="Q6" s="627"/>
      <c r="R6" s="627"/>
      <c r="S6" s="627"/>
      <c r="T6" s="627"/>
      <c r="U6" s="616"/>
    </row>
    <row r="7" spans="1:21" ht="15.75">
      <c r="A7" s="318"/>
      <c r="B7" s="319"/>
      <c r="C7" s="320"/>
      <c r="D7" s="320"/>
      <c r="E7" s="321"/>
      <c r="F7" s="320"/>
      <c r="G7" s="322"/>
      <c r="H7" s="322"/>
      <c r="I7" s="322"/>
      <c r="J7" s="322"/>
      <c r="K7" s="322"/>
      <c r="L7" s="322"/>
      <c r="M7" s="322"/>
      <c r="N7" s="322"/>
      <c r="O7" s="322"/>
      <c r="P7" s="322"/>
      <c r="Q7" s="323"/>
      <c r="R7" s="323"/>
      <c r="S7" s="323"/>
      <c r="T7" s="323"/>
      <c r="U7" s="324"/>
    </row>
    <row r="8" spans="1:21" ht="15.75" customHeight="1">
      <c r="A8" s="653" t="s">
        <v>1626</v>
      </c>
      <c r="B8" s="653" t="s">
        <v>1627</v>
      </c>
      <c r="C8" s="549"/>
      <c r="D8" s="549"/>
      <c r="E8" s="549"/>
      <c r="F8" s="550"/>
      <c r="G8" s="550"/>
      <c r="H8" s="551"/>
      <c r="I8" s="550"/>
      <c r="J8" s="551"/>
      <c r="K8" s="550"/>
      <c r="L8" s="551"/>
      <c r="M8" s="550"/>
      <c r="N8" s="551"/>
      <c r="O8" s="552">
        <f t="shared" ref="O8:P20" si="0">G8+I8+K8+M8</f>
        <v>0</v>
      </c>
      <c r="P8" s="290">
        <f t="shared" si="0"/>
        <v>0</v>
      </c>
      <c r="Q8" s="550"/>
      <c r="R8" s="550"/>
      <c r="S8" s="550"/>
      <c r="T8" s="550"/>
      <c r="U8" s="550"/>
    </row>
    <row r="9" spans="1:21" ht="15.75">
      <c r="A9" s="654"/>
      <c r="B9" s="654"/>
      <c r="C9" s="549"/>
      <c r="D9" s="549"/>
      <c r="E9" s="549"/>
      <c r="F9" s="550"/>
      <c r="G9" s="550"/>
      <c r="H9" s="551"/>
      <c r="I9" s="550"/>
      <c r="J9" s="551"/>
      <c r="K9" s="550"/>
      <c r="L9" s="551"/>
      <c r="M9" s="550"/>
      <c r="N9" s="551"/>
      <c r="O9" s="552">
        <f t="shared" si="0"/>
        <v>0</v>
      </c>
      <c r="P9" s="290">
        <f t="shared" si="0"/>
        <v>0</v>
      </c>
      <c r="Q9" s="550"/>
      <c r="R9" s="550"/>
      <c r="S9" s="550"/>
      <c r="T9" s="550"/>
      <c r="U9" s="550"/>
    </row>
    <row r="10" spans="1:21" ht="15.75">
      <c r="A10" s="654"/>
      <c r="B10" s="654"/>
      <c r="C10" s="549"/>
      <c r="D10" s="549"/>
      <c r="E10" s="549"/>
      <c r="F10" s="550"/>
      <c r="G10" s="550"/>
      <c r="H10" s="551"/>
      <c r="I10" s="550"/>
      <c r="J10" s="551"/>
      <c r="K10" s="550"/>
      <c r="L10" s="551"/>
      <c r="M10" s="550"/>
      <c r="N10" s="551"/>
      <c r="O10" s="552">
        <f t="shared" si="0"/>
        <v>0</v>
      </c>
      <c r="P10" s="290">
        <f t="shared" si="0"/>
        <v>0</v>
      </c>
      <c r="Q10" s="550"/>
      <c r="R10" s="550"/>
      <c r="S10" s="550"/>
      <c r="T10" s="550"/>
      <c r="U10" s="550"/>
    </row>
    <row r="11" spans="1:21" ht="15.75">
      <c r="A11" s="654"/>
      <c r="B11" s="654"/>
      <c r="C11" s="549"/>
      <c r="D11" s="549"/>
      <c r="E11" s="549"/>
      <c r="F11" s="550"/>
      <c r="G11" s="550"/>
      <c r="H11" s="551"/>
      <c r="I11" s="550"/>
      <c r="J11" s="551"/>
      <c r="K11" s="550"/>
      <c r="L11" s="551"/>
      <c r="M11" s="550"/>
      <c r="N11" s="551"/>
      <c r="O11" s="552">
        <f t="shared" si="0"/>
        <v>0</v>
      </c>
      <c r="P11" s="290">
        <f t="shared" si="0"/>
        <v>0</v>
      </c>
      <c r="Q11" s="550"/>
      <c r="R11" s="550"/>
      <c r="S11" s="550"/>
      <c r="T11" s="550"/>
      <c r="U11" s="550"/>
    </row>
    <row r="12" spans="1:21" ht="15.75">
      <c r="A12" s="654"/>
      <c r="B12" s="654"/>
      <c r="C12" s="549"/>
      <c r="D12" s="549"/>
      <c r="E12" s="549"/>
      <c r="F12" s="550"/>
      <c r="G12" s="550"/>
      <c r="H12" s="551"/>
      <c r="I12" s="550"/>
      <c r="J12" s="551"/>
      <c r="K12" s="550"/>
      <c r="L12" s="551"/>
      <c r="M12" s="550"/>
      <c r="N12" s="551"/>
      <c r="O12" s="552">
        <f t="shared" si="0"/>
        <v>0</v>
      </c>
      <c r="P12" s="290">
        <f t="shared" si="0"/>
        <v>0</v>
      </c>
      <c r="Q12" s="550"/>
      <c r="R12" s="550"/>
      <c r="S12" s="550"/>
      <c r="T12" s="550"/>
      <c r="U12" s="550"/>
    </row>
    <row r="13" spans="1:21" ht="15.75">
      <c r="A13" s="654"/>
      <c r="B13" s="654"/>
      <c r="C13" s="549"/>
      <c r="D13" s="549"/>
      <c r="E13" s="549"/>
      <c r="F13" s="550"/>
      <c r="G13" s="550"/>
      <c r="H13" s="551"/>
      <c r="I13" s="550"/>
      <c r="J13" s="551"/>
      <c r="K13" s="550"/>
      <c r="L13" s="551"/>
      <c r="M13" s="550"/>
      <c r="N13" s="551"/>
      <c r="O13" s="552">
        <f t="shared" si="0"/>
        <v>0</v>
      </c>
      <c r="P13" s="290">
        <f t="shared" si="0"/>
        <v>0</v>
      </c>
      <c r="Q13" s="550"/>
      <c r="R13" s="550"/>
      <c r="S13" s="550"/>
      <c r="T13" s="550"/>
      <c r="U13" s="550"/>
    </row>
    <row r="14" spans="1:21" ht="15.75">
      <c r="A14" s="654"/>
      <c r="B14" s="654"/>
      <c r="C14" s="549"/>
      <c r="D14" s="549"/>
      <c r="E14" s="549"/>
      <c r="F14" s="550"/>
      <c r="G14" s="550"/>
      <c r="H14" s="551"/>
      <c r="I14" s="550"/>
      <c r="J14" s="551"/>
      <c r="K14" s="550"/>
      <c r="L14" s="551"/>
      <c r="M14" s="550"/>
      <c r="N14" s="551"/>
      <c r="O14" s="552">
        <f t="shared" si="0"/>
        <v>0</v>
      </c>
      <c r="P14" s="290">
        <f t="shared" si="0"/>
        <v>0</v>
      </c>
      <c r="Q14" s="550"/>
      <c r="R14" s="550"/>
      <c r="S14" s="550"/>
      <c r="T14" s="550"/>
      <c r="U14" s="275"/>
    </row>
    <row r="15" spans="1:21" ht="15.75" customHeight="1">
      <c r="A15" s="654"/>
      <c r="B15" s="654"/>
      <c r="C15" s="549"/>
      <c r="D15" s="549"/>
      <c r="E15" s="549"/>
      <c r="F15" s="550"/>
      <c r="G15" s="550"/>
      <c r="H15" s="551"/>
      <c r="I15" s="550"/>
      <c r="J15" s="551"/>
      <c r="K15" s="553"/>
      <c r="L15" s="551"/>
      <c r="M15" s="550"/>
      <c r="N15" s="551"/>
      <c r="O15" s="552">
        <f t="shared" si="0"/>
        <v>0</v>
      </c>
      <c r="P15" s="290">
        <f t="shared" si="0"/>
        <v>0</v>
      </c>
      <c r="Q15" s="550"/>
      <c r="R15" s="550"/>
      <c r="S15" s="550"/>
      <c r="T15" s="550"/>
      <c r="U15" s="550"/>
    </row>
    <row r="16" spans="1:21" ht="15.75">
      <c r="A16" s="654"/>
      <c r="B16" s="654"/>
      <c r="C16" s="549"/>
      <c r="D16" s="549"/>
      <c r="E16" s="549"/>
      <c r="F16" s="550"/>
      <c r="G16" s="550"/>
      <c r="H16" s="551"/>
      <c r="I16" s="550"/>
      <c r="J16" s="551"/>
      <c r="K16" s="553"/>
      <c r="L16" s="551"/>
      <c r="M16" s="550"/>
      <c r="N16" s="551"/>
      <c r="O16" s="552">
        <f t="shared" si="0"/>
        <v>0</v>
      </c>
      <c r="P16" s="290">
        <f t="shared" si="0"/>
        <v>0</v>
      </c>
      <c r="Q16" s="550"/>
      <c r="R16" s="550"/>
      <c r="S16" s="550"/>
      <c r="T16" s="550"/>
      <c r="U16" s="550"/>
    </row>
    <row r="17" spans="1:21" ht="15.75">
      <c r="A17" s="654"/>
      <c r="B17" s="654"/>
      <c r="C17" s="549"/>
      <c r="D17" s="549"/>
      <c r="E17" s="549"/>
      <c r="F17" s="550"/>
      <c r="G17" s="550"/>
      <c r="H17" s="551"/>
      <c r="I17" s="550"/>
      <c r="J17" s="551"/>
      <c r="K17" s="553"/>
      <c r="L17" s="551"/>
      <c r="M17" s="550"/>
      <c r="N17" s="551"/>
      <c r="O17" s="552">
        <f t="shared" si="0"/>
        <v>0</v>
      </c>
      <c r="P17" s="290">
        <f t="shared" si="0"/>
        <v>0</v>
      </c>
      <c r="Q17" s="550"/>
      <c r="R17" s="550"/>
      <c r="S17" s="550"/>
      <c r="T17" s="550"/>
      <c r="U17" s="550"/>
    </row>
    <row r="18" spans="1:21" ht="15.75">
      <c r="A18" s="654"/>
      <c r="B18" s="654"/>
      <c r="C18" s="549"/>
      <c r="D18" s="549"/>
      <c r="E18" s="549"/>
      <c r="F18" s="550"/>
      <c r="G18" s="550"/>
      <c r="H18" s="551"/>
      <c r="I18" s="550"/>
      <c r="J18" s="551"/>
      <c r="K18" s="553"/>
      <c r="L18" s="551"/>
      <c r="M18" s="550"/>
      <c r="N18" s="551"/>
      <c r="O18" s="552">
        <f t="shared" si="0"/>
        <v>0</v>
      </c>
      <c r="P18" s="290">
        <f t="shared" si="0"/>
        <v>0</v>
      </c>
      <c r="Q18" s="550"/>
      <c r="R18" s="550"/>
      <c r="S18" s="550"/>
      <c r="T18" s="550"/>
      <c r="U18" s="550"/>
    </row>
    <row r="19" spans="1:21" ht="15.75">
      <c r="A19" s="654"/>
      <c r="B19" s="654"/>
      <c r="C19" s="549"/>
      <c r="D19" s="549"/>
      <c r="E19" s="549"/>
      <c r="F19" s="550"/>
      <c r="G19" s="550"/>
      <c r="H19" s="551"/>
      <c r="I19" s="550"/>
      <c r="J19" s="551"/>
      <c r="K19" s="550"/>
      <c r="L19" s="551"/>
      <c r="M19" s="550"/>
      <c r="N19" s="551"/>
      <c r="O19" s="552">
        <f t="shared" si="0"/>
        <v>0</v>
      </c>
      <c r="P19" s="290">
        <f t="shared" si="0"/>
        <v>0</v>
      </c>
      <c r="Q19" s="550"/>
      <c r="R19" s="550"/>
      <c r="S19" s="550"/>
      <c r="T19" s="550"/>
      <c r="U19" s="554"/>
    </row>
    <row r="20" spans="1:21" ht="15.75">
      <c r="A20" s="655"/>
      <c r="B20" s="655"/>
      <c r="C20" s="549"/>
      <c r="D20" s="549"/>
      <c r="E20" s="549"/>
      <c r="F20" s="550"/>
      <c r="G20" s="550"/>
      <c r="H20" s="551"/>
      <c r="I20" s="550"/>
      <c r="J20" s="551"/>
      <c r="K20" s="550"/>
      <c r="L20" s="551"/>
      <c r="M20" s="550"/>
      <c r="N20" s="551"/>
      <c r="O20" s="552">
        <f t="shared" si="0"/>
        <v>0</v>
      </c>
      <c r="P20" s="290">
        <f t="shared" si="0"/>
        <v>0</v>
      </c>
      <c r="Q20" s="550"/>
      <c r="R20" s="550"/>
      <c r="S20" s="550"/>
      <c r="T20" s="550"/>
      <c r="U20" s="550"/>
    </row>
    <row r="21" spans="1:21" ht="15.75">
      <c r="A21" s="245"/>
      <c r="B21" s="246"/>
      <c r="C21" s="245" t="s">
        <v>1628</v>
      </c>
      <c r="D21" s="246"/>
      <c r="E21" s="246"/>
      <c r="F21" s="247"/>
      <c r="G21" s="555">
        <f t="shared" ref="G21:P21" si="1">SUM(G8:G20)</f>
        <v>0</v>
      </c>
      <c r="H21" s="556">
        <f t="shared" si="1"/>
        <v>0</v>
      </c>
      <c r="I21" s="555">
        <f t="shared" si="1"/>
        <v>0</v>
      </c>
      <c r="J21" s="556">
        <f t="shared" si="1"/>
        <v>0</v>
      </c>
      <c r="K21" s="555">
        <f t="shared" si="1"/>
        <v>0</v>
      </c>
      <c r="L21" s="556">
        <f t="shared" si="1"/>
        <v>0</v>
      </c>
      <c r="M21" s="555">
        <f t="shared" si="1"/>
        <v>0</v>
      </c>
      <c r="N21" s="556">
        <f t="shared" si="1"/>
        <v>0</v>
      </c>
      <c r="O21" s="556">
        <f t="shared" si="1"/>
        <v>0</v>
      </c>
      <c r="P21" s="556">
        <f t="shared" si="1"/>
        <v>0</v>
      </c>
      <c r="Q21" s="511"/>
      <c r="R21" s="511"/>
      <c r="S21" s="511"/>
      <c r="T21" s="511"/>
      <c r="U21" s="511"/>
    </row>
    <row r="27" spans="1:21">
      <c r="H27" s="341"/>
      <c r="J27" s="341"/>
      <c r="L27" s="341"/>
      <c r="N27" s="341"/>
      <c r="P27" s="341"/>
    </row>
    <row r="28" spans="1:21">
      <c r="H28" s="341"/>
      <c r="J28" s="341"/>
      <c r="L28" s="341"/>
      <c r="N28" s="341"/>
      <c r="P28" s="341"/>
    </row>
    <row r="29" spans="1:21">
      <c r="H29" s="341"/>
      <c r="J29" s="341"/>
      <c r="L29" s="341"/>
      <c r="N29" s="341"/>
      <c r="P29" s="341"/>
    </row>
    <row r="30" spans="1:21">
      <c r="H30" s="341"/>
      <c r="J30" s="341"/>
      <c r="L30" s="341"/>
      <c r="N30" s="341"/>
      <c r="P30" s="341"/>
    </row>
    <row r="31" spans="1:21">
      <c r="H31" s="341"/>
      <c r="J31" s="341"/>
      <c r="L31" s="341"/>
      <c r="N31" s="341"/>
      <c r="P31" s="341"/>
    </row>
    <row r="32" spans="1:21">
      <c r="H32" s="341"/>
      <c r="J32" s="341"/>
      <c r="L32" s="341"/>
      <c r="N32" s="341"/>
      <c r="P32" s="341"/>
    </row>
    <row r="33" spans="8:16">
      <c r="H33" s="341"/>
      <c r="J33" s="341"/>
      <c r="L33" s="341"/>
      <c r="N33" s="341"/>
      <c r="P33" s="341"/>
    </row>
    <row r="34" spans="8:16">
      <c r="H34" s="341"/>
      <c r="J34" s="341"/>
      <c r="L34" s="341"/>
      <c r="N34" s="341"/>
      <c r="P34" s="341"/>
    </row>
    <row r="35" spans="8:16">
      <c r="H35" s="341"/>
      <c r="J35" s="341"/>
      <c r="L35" s="341"/>
      <c r="N35" s="341"/>
      <c r="P35" s="341"/>
    </row>
    <row r="36" spans="8:16">
      <c r="H36" s="341"/>
      <c r="J36" s="341"/>
      <c r="L36" s="341"/>
      <c r="N36" s="341"/>
      <c r="P36" s="341"/>
    </row>
    <row r="37" spans="8:16">
      <c r="H37" s="341"/>
      <c r="J37" s="341"/>
      <c r="L37" s="341"/>
      <c r="N37" s="341"/>
      <c r="P37" s="341"/>
    </row>
    <row r="38" spans="8:16">
      <c r="H38" s="341"/>
      <c r="J38" s="341"/>
      <c r="L38" s="341"/>
      <c r="N38" s="341"/>
      <c r="P38" s="341"/>
    </row>
    <row r="39" spans="8:16">
      <c r="H39" s="341"/>
      <c r="J39" s="341"/>
      <c r="L39" s="341"/>
      <c r="N39" s="341"/>
      <c r="P39" s="341"/>
    </row>
  </sheetData>
  <mergeCells count="20">
    <mergeCell ref="A3:U3"/>
    <mergeCell ref="A4:A6"/>
    <mergeCell ref="B4:B6"/>
    <mergeCell ref="C4:C6"/>
    <mergeCell ref="D4:D6"/>
    <mergeCell ref="E4:E6"/>
    <mergeCell ref="F4:F6"/>
    <mergeCell ref="G4:N4"/>
    <mergeCell ref="O4:P5"/>
    <mergeCell ref="Q4:Q6"/>
    <mergeCell ref="U4:U6"/>
    <mergeCell ref="G5:H5"/>
    <mergeCell ref="I5:J5"/>
    <mergeCell ref="K5:L5"/>
    <mergeCell ref="M5:N5"/>
    <mergeCell ref="A8:A20"/>
    <mergeCell ref="B8:B20"/>
    <mergeCell ref="R4:R6"/>
    <mergeCell ref="S4:S6"/>
    <mergeCell ref="T4:T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7. Lo Esencial de la Reforma U.</vt:lpstr>
      <vt:lpstr>17. Gestión TIC</vt:lpstr>
      <vt:lpstr>16. Desa. del Sistema Educ.Sup.</vt:lpstr>
      <vt:lpstr>15. Gobernabilidad y Proceso...</vt:lpstr>
      <vt:lpstr>14. Internacional... de la E.S.</vt:lpstr>
      <vt:lpstr>13. Gestión Académica</vt:lpstr>
      <vt:lpstr>12. Gestión del Talento Humano</vt:lpstr>
      <vt:lpstr>9. Cultura de Inno. Insti...</vt:lpstr>
      <vt:lpstr>10. Posgrado</vt:lpstr>
      <vt:lpstr>8. Asegura. de la Calid. y M</vt:lpstr>
      <vt:lpstr>6. Gestión del Conocimiento</vt:lpstr>
      <vt:lpstr>5. Estudiantes y Graduados</vt:lpstr>
      <vt:lpstr>4. Docencia y Profesorado Univ.</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11. Gestion Administrativa</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2015-10-09T00:34:00Z</dcterms:modified>
</cp:coreProperties>
</file>