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0" yWindow="0" windowWidth="11760" windowHeight="7710" tabRatio="764" firstSheet="23" activeTab="27"/>
  </bookViews>
  <sheets>
    <sheet name="CME VACIO" sheetId="4" state="hidden" r:id="rId1"/>
    <sheet name="Cuadro Resumen" sheetId="27" r:id="rId2"/>
    <sheet name="Presupuesto" sheetId="38" r:id="rId3"/>
    <sheet name="1. TALLERES SEMINARIOS" sheetId="7" r:id="rId4"/>
    <sheet name="2. CONTRATACION DE PERSONAL" sheetId="8" r:id="rId5"/>
    <sheet name="3. EQUIPO DE OFICINA" sheetId="9" r:id="rId6"/>
    <sheet name="4. EQUIPO TECNOLÓGICOS" sheetId="10" r:id="rId7"/>
    <sheet name="5. ACTIVIDADES ESPECIALES" sheetId="12" r:id="rId8"/>
    <sheet name="6. Becas" sheetId="40" r:id="rId9"/>
    <sheet name="7. Infraestructura" sheetId="42" r:id="rId10"/>
    <sheet name="8. Venta de Servicios" sheetId="43" r:id="rId11"/>
    <sheet name="1. Desarrollo e Innov. Curricu." sheetId="28" r:id="rId12"/>
    <sheet name="2. Investigación Científica" sheetId="21" r:id="rId13"/>
    <sheet name="3. Vinculación Univ. Sociedad" sheetId="22" r:id="rId14"/>
    <sheet name="4. Docencia y Profesorado Univ." sheetId="29" r:id="rId15"/>
    <sheet name="5. Estudiantes y Graduados" sheetId="30" r:id="rId16"/>
    <sheet name="6. Gestión del Conocimiento" sheetId="23" r:id="rId17"/>
    <sheet name="7. Lo Esencial de la Reforma U." sheetId="45" r:id="rId18"/>
    <sheet name="8. Asegura. de la Calid. y M" sheetId="33" r:id="rId19"/>
    <sheet name="9. Cultura de Inno. Insti..." sheetId="47" r:id="rId20"/>
    <sheet name="10. Posgrado" sheetId="48" r:id="rId21"/>
    <sheet name="11. Gestion Administrativa" sheetId="24" r:id="rId22"/>
    <sheet name="12. Gestión del Talento Humano" sheetId="44" r:id="rId23"/>
    <sheet name="13. Gestión Académica" sheetId="31" r:id="rId24"/>
    <sheet name="14. Internacional... de la E.S." sheetId="46" r:id="rId25"/>
    <sheet name="15. Gobernabilidad y Proceso..." sheetId="34" r:id="rId26"/>
    <sheet name="16. Desa. del Sistema Educ.Sup." sheetId="49" r:id="rId27"/>
    <sheet name="17. Gestión TIC" sheetId="50" r:id="rId28"/>
    <sheet name="Hoja2" sheetId="52" state="hidden" r:id="rId29"/>
  </sheets>
  <definedNames>
    <definedName name="_xlnm._FilterDatabase" localSheetId="3" hidden="1">'1. TALLERES SEMINARIOS'!$C$4:$R$218</definedName>
    <definedName name="_xlnm._FilterDatabase" localSheetId="4" hidden="1">'2. CONTRATACION DE PERSONAL'!$C$12:$C$967</definedName>
    <definedName name="_xlnm._FilterDatabase" localSheetId="5" hidden="1">'3. EQUIPO DE OFICINA'!$C$12:$C$235</definedName>
    <definedName name="_xlnm._FilterDatabase" localSheetId="6" hidden="1">'4. EQUIPO TECNOLÓGICOS'!$J$11:$J$283</definedName>
    <definedName name="_xlnm._FilterDatabase" localSheetId="7" hidden="1">'5. ACTIVIDADES ESPECIALES'!$J$13:$J$195</definedName>
    <definedName name="_xlnm._FilterDatabase" localSheetId="8" hidden="1">'6. Becas'!$J$13:$J$131</definedName>
    <definedName name="_xlnm._FilterDatabase" localSheetId="9" hidden="1">'7. Infraestructura'!$J$12:$J$168</definedName>
    <definedName name="_xlnm._FilterDatabase" localSheetId="10" hidden="1">'8. Venta de Servicios'!$J$10:$J$179</definedName>
    <definedName name="_xlnm._FilterDatabase" localSheetId="0" hidden="1">'CME VACIO'!$B$7:$AJ$18</definedName>
    <definedName name="_xlnm._FilterDatabase" localSheetId="2" hidden="1">Presupuesto!$B$6:$AR$566</definedName>
    <definedName name="_xlnm.Print_Area" localSheetId="0">'CME VACIO'!$A$1:$AK$32</definedName>
    <definedName name="_xlnm.Print_Titles" localSheetId="11">'1. Desarrollo e Innov. Curricu.'!$5:$7</definedName>
    <definedName name="_xlnm.Print_Titles" localSheetId="12">'2. Investigación Científica'!#REF!</definedName>
    <definedName name="_xlnm.Print_Titles" localSheetId="13">'3. Vinculación Univ. Sociedad'!#REF!</definedName>
    <definedName name="_xlnm.Print_Titles" localSheetId="0">'CME VACIO'!$1:$9</definedName>
  </definedNames>
  <calcPr calcId="145621"/>
</workbook>
</file>

<file path=xl/calcChain.xml><?xml version="1.0" encoding="utf-8"?>
<calcChain xmlns="http://schemas.openxmlformats.org/spreadsheetml/2006/main">
  <c r="P18" i="33" l="1"/>
  <c r="O18" i="33"/>
  <c r="N18" i="33"/>
  <c r="M18" i="33"/>
  <c r="L18" i="33"/>
  <c r="K18" i="33"/>
  <c r="J18" i="33"/>
  <c r="I18" i="33"/>
  <c r="H18" i="33"/>
  <c r="G18" i="33"/>
  <c r="E108" i="38" l="1"/>
  <c r="E109" i="38"/>
  <c r="E110" i="38"/>
  <c r="E111" i="38"/>
  <c r="E112" i="38"/>
  <c r="E113" i="38"/>
  <c r="E114" i="38"/>
  <c r="E115" i="38"/>
  <c r="E116" i="38"/>
  <c r="E117" i="38"/>
  <c r="E107" i="38"/>
  <c r="E119" i="38"/>
  <c r="E120" i="38"/>
  <c r="E121" i="38"/>
  <c r="E122" i="38"/>
  <c r="E123" i="38"/>
  <c r="E124" i="38"/>
  <c r="E125" i="38"/>
  <c r="E126" i="38"/>
  <c r="E127" i="38"/>
  <c r="E128" i="38"/>
  <c r="E129" i="38"/>
  <c r="E130" i="38"/>
  <c r="E131" i="38"/>
  <c r="E132" i="38"/>
  <c r="E118" i="38"/>
  <c r="E134" i="38"/>
  <c r="E135" i="38"/>
  <c r="E136" i="38"/>
  <c r="E137" i="38"/>
  <c r="E138" i="38"/>
  <c r="E139" i="38"/>
  <c r="E140" i="38"/>
  <c r="E141" i="38"/>
  <c r="E142" i="38"/>
  <c r="E143" i="38"/>
  <c r="E144" i="38"/>
  <c r="E145" i="38"/>
  <c r="E146" i="38"/>
  <c r="E147" i="38"/>
  <c r="E148" i="38"/>
  <c r="E133" i="38"/>
  <c r="E150" i="38"/>
  <c r="E151" i="38"/>
  <c r="E152" i="38"/>
  <c r="E153" i="38"/>
  <c r="E154" i="38"/>
  <c r="E155" i="38"/>
  <c r="E156" i="38"/>
  <c r="E157" i="38"/>
  <c r="E158" i="38"/>
  <c r="E159" i="38"/>
  <c r="E160" i="38"/>
  <c r="E161" i="38"/>
  <c r="E162" i="38"/>
  <c r="E163" i="38"/>
  <c r="E149" i="38"/>
  <c r="E165" i="38"/>
  <c r="E166" i="38"/>
  <c r="E167" i="38"/>
  <c r="E168" i="38"/>
  <c r="E169" i="38"/>
  <c r="E170" i="38"/>
  <c r="E171" i="38"/>
  <c r="E172" i="38"/>
  <c r="E173" i="38"/>
  <c r="E174" i="38"/>
  <c r="E175" i="38"/>
  <c r="E176" i="38"/>
  <c r="E177" i="38"/>
  <c r="E178" i="38"/>
  <c r="E179" i="38"/>
  <c r="E180" i="38"/>
  <c r="E181" i="38"/>
  <c r="E182" i="38"/>
  <c r="E183" i="38"/>
  <c r="E184" i="38"/>
  <c r="E185" i="38"/>
  <c r="E186" i="38"/>
  <c r="E187" i="38"/>
  <c r="E188" i="38"/>
  <c r="E189" i="38"/>
  <c r="E164" i="38"/>
  <c r="E192" i="38"/>
  <c r="E193" i="38"/>
  <c r="E194" i="38"/>
  <c r="E195" i="38"/>
  <c r="E196" i="38"/>
  <c r="E197" i="38"/>
  <c r="E198" i="38"/>
  <c r="E191" i="38"/>
  <c r="E200" i="38"/>
  <c r="E201" i="38"/>
  <c r="E202" i="38"/>
  <c r="E203" i="38"/>
  <c r="E204" i="38"/>
  <c r="E205" i="38"/>
  <c r="E206" i="38"/>
  <c r="E199" i="38"/>
  <c r="E190" i="38"/>
  <c r="E208" i="38"/>
  <c r="E209" i="38"/>
  <c r="E210" i="38"/>
  <c r="E211" i="38"/>
  <c r="E212" i="38"/>
  <c r="E213" i="38"/>
  <c r="E207" i="38"/>
  <c r="E215" i="38"/>
  <c r="E216" i="38"/>
  <c r="E217" i="38"/>
  <c r="E218" i="38"/>
  <c r="E219" i="38"/>
  <c r="E220" i="38"/>
  <c r="E221" i="38"/>
  <c r="E214" i="38"/>
  <c r="E106" i="38"/>
  <c r="D98" i="12"/>
  <c r="D69" i="7"/>
  <c r="AB162" i="38"/>
  <c r="AB150" i="38"/>
  <c r="AB151" i="38"/>
  <c r="AB152" i="38"/>
  <c r="AB153" i="38"/>
  <c r="AB154" i="38"/>
  <c r="AB155" i="38"/>
  <c r="AB156" i="38"/>
  <c r="AB157" i="38"/>
  <c r="AB158" i="38"/>
  <c r="AB159" i="38"/>
  <c r="AB160" i="38"/>
  <c r="AB161" i="38"/>
  <c r="AB163" i="38"/>
  <c r="AB149" i="38"/>
  <c r="AB108" i="38"/>
  <c r="AB109" i="38"/>
  <c r="AB110" i="38"/>
  <c r="AB111" i="38"/>
  <c r="AB112" i="38"/>
  <c r="AB113" i="38"/>
  <c r="AB114" i="38"/>
  <c r="AB115" i="38"/>
  <c r="AB116" i="38"/>
  <c r="AB117" i="38"/>
  <c r="AB107" i="38"/>
  <c r="AB119" i="38"/>
  <c r="AB120" i="38"/>
  <c r="AB121" i="38"/>
  <c r="AB122" i="38"/>
  <c r="AB123" i="38"/>
  <c r="AB124" i="38"/>
  <c r="AB125" i="38"/>
  <c r="AB126" i="38"/>
  <c r="AB127" i="38"/>
  <c r="AB128" i="38"/>
  <c r="AB129" i="38"/>
  <c r="AB130" i="38"/>
  <c r="AB131" i="38"/>
  <c r="AB132" i="38"/>
  <c r="AB118" i="38"/>
  <c r="AB134" i="38"/>
  <c r="AB135" i="38"/>
  <c r="AB136" i="38"/>
  <c r="AB137" i="38"/>
  <c r="AB138" i="38"/>
  <c r="AB139" i="38"/>
  <c r="AB140" i="38"/>
  <c r="AB141" i="38"/>
  <c r="AB142" i="38"/>
  <c r="AB143" i="38"/>
  <c r="AB144" i="38"/>
  <c r="AB145" i="38"/>
  <c r="AB146" i="38"/>
  <c r="AB147" i="38"/>
  <c r="AB148" i="38"/>
  <c r="AB133" i="38"/>
  <c r="AB165" i="38"/>
  <c r="AB166" i="38"/>
  <c r="AB167" i="38"/>
  <c r="AB168" i="38"/>
  <c r="AB169" i="38"/>
  <c r="AB170" i="38"/>
  <c r="AB171" i="38"/>
  <c r="AB172" i="38"/>
  <c r="AB173" i="38"/>
  <c r="AB174" i="38"/>
  <c r="AB175" i="38"/>
  <c r="AB176" i="38"/>
  <c r="AB177" i="38"/>
  <c r="AB178" i="38"/>
  <c r="AB179" i="38"/>
  <c r="AB180" i="38"/>
  <c r="AB181" i="38"/>
  <c r="AB182" i="38"/>
  <c r="AB183" i="38"/>
  <c r="AB184" i="38"/>
  <c r="AB185" i="38"/>
  <c r="AB186" i="38"/>
  <c r="AB187" i="38"/>
  <c r="AB188" i="38"/>
  <c r="AB189" i="38"/>
  <c r="AB164" i="38"/>
  <c r="AB192" i="38"/>
  <c r="AB193" i="38"/>
  <c r="AB194" i="38"/>
  <c r="AB195" i="38"/>
  <c r="AB196" i="38"/>
  <c r="AB197" i="38"/>
  <c r="AB198" i="38"/>
  <c r="AB191" i="38"/>
  <c r="AB200" i="38"/>
  <c r="AB201" i="38"/>
  <c r="AB202" i="38"/>
  <c r="AB203" i="38"/>
  <c r="AB204" i="38"/>
  <c r="AB205" i="38"/>
  <c r="AB206" i="38"/>
  <c r="AB199" i="38"/>
  <c r="AB190" i="38"/>
  <c r="AB208" i="38"/>
  <c r="AB209" i="38"/>
  <c r="AB210" i="38"/>
  <c r="AB211" i="38"/>
  <c r="AB212" i="38"/>
  <c r="AB213" i="38"/>
  <c r="AB207" i="38"/>
  <c r="AB215" i="38"/>
  <c r="AB216" i="38"/>
  <c r="AB217" i="38"/>
  <c r="AB218" i="38"/>
  <c r="AB219" i="38"/>
  <c r="AB220" i="38"/>
  <c r="AB221" i="38"/>
  <c r="AB214" i="38"/>
  <c r="AB106" i="38"/>
  <c r="AB14" i="38"/>
  <c r="AB15" i="38"/>
  <c r="AB16" i="38"/>
  <c r="AB17" i="38"/>
  <c r="AB18" i="38"/>
  <c r="AB19" i="38"/>
  <c r="AB20" i="38"/>
  <c r="AB21" i="38"/>
  <c r="AB22" i="38"/>
  <c r="AB23" i="38"/>
  <c r="AB24" i="38"/>
  <c r="AB25" i="38"/>
  <c r="AB26" i="38"/>
  <c r="AB27" i="38"/>
  <c r="AB28" i="38"/>
  <c r="AB29" i="38"/>
  <c r="AB30" i="38"/>
  <c r="AB31" i="38"/>
  <c r="AB32" i="38"/>
  <c r="AB33" i="38"/>
  <c r="AB34" i="38"/>
  <c r="AB35" i="38"/>
  <c r="AB36" i="38"/>
  <c r="AB37" i="38"/>
  <c r="AB38" i="38"/>
  <c r="AB39" i="38"/>
  <c r="AB40" i="38"/>
  <c r="AB41" i="38"/>
  <c r="AB42" i="38"/>
  <c r="AB43" i="38"/>
  <c r="AB44" i="38"/>
  <c r="AB45" i="38"/>
  <c r="AB46" i="38"/>
  <c r="AB13" i="38"/>
  <c r="AB48" i="38"/>
  <c r="AB49" i="38"/>
  <c r="AB50" i="38"/>
  <c r="AB51" i="38"/>
  <c r="AB52" i="38"/>
  <c r="AB53" i="38"/>
  <c r="AB54" i="38"/>
  <c r="AB55" i="38"/>
  <c r="AB56" i="38"/>
  <c r="AB57" i="38"/>
  <c r="AB58" i="38"/>
  <c r="AB59" i="38"/>
  <c r="AB60" i="38"/>
  <c r="AB61" i="38"/>
  <c r="AB62" i="38"/>
  <c r="AB63" i="38"/>
  <c r="AB64" i="38"/>
  <c r="AB65" i="38"/>
  <c r="AB66" i="38"/>
  <c r="AB67" i="38"/>
  <c r="AB68" i="38"/>
  <c r="AB69" i="38"/>
  <c r="AB70" i="38"/>
  <c r="AB71" i="38"/>
  <c r="AB72" i="38"/>
  <c r="AB73" i="38"/>
  <c r="AB74" i="38"/>
  <c r="AB75" i="38"/>
  <c r="AB76" i="38"/>
  <c r="AB77" i="38"/>
  <c r="AB78" i="38"/>
  <c r="AB79" i="38"/>
  <c r="AB80" i="38"/>
  <c r="AB81" i="38"/>
  <c r="AB82" i="38"/>
  <c r="AB47" i="38"/>
  <c r="AB84" i="38"/>
  <c r="AB85" i="38"/>
  <c r="AB86" i="38"/>
  <c r="AB87" i="38"/>
  <c r="AB88" i="38"/>
  <c r="AB83" i="38"/>
  <c r="AB90" i="38"/>
  <c r="AB91" i="38"/>
  <c r="AB92" i="38"/>
  <c r="AB93" i="38"/>
  <c r="AB94" i="38"/>
  <c r="AB95" i="38"/>
  <c r="AB89" i="38"/>
  <c r="AB97" i="38"/>
  <c r="AB98" i="38"/>
  <c r="AB99" i="38"/>
  <c r="AB100" i="38"/>
  <c r="AB101" i="38"/>
  <c r="AB102" i="38"/>
  <c r="AB103" i="38"/>
  <c r="AB104" i="38"/>
  <c r="AB105" i="38"/>
  <c r="AB96" i="38"/>
  <c r="AB12" i="38"/>
  <c r="AB224" i="38"/>
  <c r="AB225" i="38"/>
  <c r="AB226" i="38"/>
  <c r="AB227" i="38"/>
  <c r="AB228" i="38"/>
  <c r="AB229" i="38"/>
  <c r="AB230" i="38"/>
  <c r="AB231" i="38"/>
  <c r="AB232" i="38"/>
  <c r="AB233" i="38"/>
  <c r="AB234" i="38"/>
  <c r="AB223" i="38"/>
  <c r="AB236" i="38"/>
  <c r="AB237" i="38"/>
  <c r="AB238" i="38"/>
  <c r="AB239" i="38"/>
  <c r="AB240" i="38"/>
  <c r="AB241" i="38"/>
  <c r="AB242" i="38"/>
  <c r="AB235" i="38"/>
  <c r="AB244" i="38"/>
  <c r="AB245" i="38"/>
  <c r="AB246" i="38"/>
  <c r="AB247" i="38"/>
  <c r="AB248" i="38"/>
  <c r="AB249" i="38"/>
  <c r="AB250" i="38"/>
  <c r="AB251" i="38"/>
  <c r="AB252" i="38"/>
  <c r="AB253" i="38"/>
  <c r="AB254" i="38"/>
  <c r="AB255" i="38"/>
  <c r="AB256" i="38"/>
  <c r="AB257" i="38"/>
  <c r="AB258" i="38"/>
  <c r="AB259" i="38"/>
  <c r="AB243" i="38"/>
  <c r="AB261" i="38"/>
  <c r="AB262" i="38"/>
  <c r="AB263" i="38"/>
  <c r="AB264" i="38"/>
  <c r="AB265" i="38"/>
  <c r="AB266" i="38"/>
  <c r="AB260" i="38"/>
  <c r="AB268" i="38"/>
  <c r="AB269" i="38"/>
  <c r="AB270" i="38"/>
  <c r="AB271" i="38"/>
  <c r="AB272" i="38"/>
  <c r="AB273" i="38"/>
  <c r="AB274" i="38"/>
  <c r="AB275" i="38"/>
  <c r="AB276" i="38"/>
  <c r="AB277" i="38"/>
  <c r="AB278" i="38"/>
  <c r="AB279" i="38"/>
  <c r="AB280" i="38"/>
  <c r="AB281" i="38"/>
  <c r="AB282" i="38"/>
  <c r="AB283" i="38"/>
  <c r="AB284" i="38"/>
  <c r="AB285" i="38"/>
  <c r="AB286" i="38"/>
  <c r="AB287" i="38"/>
  <c r="AB288" i="38"/>
  <c r="AB289" i="38"/>
  <c r="AB290" i="38"/>
  <c r="AB291" i="38"/>
  <c r="AB292" i="38"/>
  <c r="AB293" i="38"/>
  <c r="AB294" i="38"/>
  <c r="AB295" i="38"/>
  <c r="AB296" i="38"/>
  <c r="AB297" i="38"/>
  <c r="AB298" i="38"/>
  <c r="AB299" i="38"/>
  <c r="AB300" i="38"/>
  <c r="AB301" i="38"/>
  <c r="AB302" i="38"/>
  <c r="AB303" i="38"/>
  <c r="AB304" i="38"/>
  <c r="AB305" i="38"/>
  <c r="AB306" i="38"/>
  <c r="AB307" i="38"/>
  <c r="AB308" i="38"/>
  <c r="AB309" i="38"/>
  <c r="AB310" i="38"/>
  <c r="AB311" i="38"/>
  <c r="AB267" i="38"/>
  <c r="AB313" i="38"/>
  <c r="AB314" i="38"/>
  <c r="AB315" i="38"/>
  <c r="AB316" i="38"/>
  <c r="AB317" i="38"/>
  <c r="AB318" i="38"/>
  <c r="AB319" i="38"/>
  <c r="AB320" i="38"/>
  <c r="AB321" i="38"/>
  <c r="AB322" i="38"/>
  <c r="AB323" i="38"/>
  <c r="AB324" i="38"/>
  <c r="AB325" i="38"/>
  <c r="AB326" i="38"/>
  <c r="AB312" i="38"/>
  <c r="AB222" i="38"/>
  <c r="AB329" i="38"/>
  <c r="AB330" i="38"/>
  <c r="AB331" i="38"/>
  <c r="AB332" i="38"/>
  <c r="AB333" i="38"/>
  <c r="AB334" i="38"/>
  <c r="AB335" i="38"/>
  <c r="AB336" i="38"/>
  <c r="AB337" i="38"/>
  <c r="AB338" i="38"/>
  <c r="AB339" i="38"/>
  <c r="AB340" i="38"/>
  <c r="AB341" i="38"/>
  <c r="AB342" i="38"/>
  <c r="AB343" i="38"/>
  <c r="AB344" i="38"/>
  <c r="AB328" i="38"/>
  <c r="AB346" i="38"/>
  <c r="AB347" i="38"/>
  <c r="AB348" i="38"/>
  <c r="AB349" i="38"/>
  <c r="AB350" i="38"/>
  <c r="AB351" i="38"/>
  <c r="AB352" i="38"/>
  <c r="AB353" i="38"/>
  <c r="AB354" i="38"/>
  <c r="AB355" i="38"/>
  <c r="AB356" i="38"/>
  <c r="AB357" i="38"/>
  <c r="AB358" i="38"/>
  <c r="AB359" i="38"/>
  <c r="AB360" i="38"/>
  <c r="AB361" i="38"/>
  <c r="AB362" i="38"/>
  <c r="AB363" i="38"/>
  <c r="AB364" i="38"/>
  <c r="AB365" i="38"/>
  <c r="AB366" i="38"/>
  <c r="AB367" i="38"/>
  <c r="AB368" i="38"/>
  <c r="AB369" i="38"/>
  <c r="AB370" i="38"/>
  <c r="AB371" i="38"/>
  <c r="AB372" i="38"/>
  <c r="AB373" i="38"/>
  <c r="AB374" i="38"/>
  <c r="AB375" i="38"/>
  <c r="AB376" i="38"/>
  <c r="AB377" i="38"/>
  <c r="AB378" i="38"/>
  <c r="AB379" i="38"/>
  <c r="AB380" i="38"/>
  <c r="AB381" i="38"/>
  <c r="AB382" i="38"/>
  <c r="AB345" i="38"/>
  <c r="AB384" i="38"/>
  <c r="AB385" i="38"/>
  <c r="AB386" i="38"/>
  <c r="AB387" i="38"/>
  <c r="AB388" i="38"/>
  <c r="AB383" i="38"/>
  <c r="AB390" i="38"/>
  <c r="AB391" i="38"/>
  <c r="AB392" i="38"/>
  <c r="AB393" i="38"/>
  <c r="AB394" i="38"/>
  <c r="AB395" i="38"/>
  <c r="AB396" i="38"/>
  <c r="AB389" i="38"/>
  <c r="AB327" i="38"/>
  <c r="AB399" i="38"/>
  <c r="AB400" i="38"/>
  <c r="AB401" i="38"/>
  <c r="AB402" i="38"/>
  <c r="AB403" i="38"/>
  <c r="AB404" i="38"/>
  <c r="AB405" i="38"/>
  <c r="AB406" i="38"/>
  <c r="AB407" i="38"/>
  <c r="AB408" i="38"/>
  <c r="AB409" i="38"/>
  <c r="AB410" i="38"/>
  <c r="AB411" i="38"/>
  <c r="AB412" i="38"/>
  <c r="AB413" i="38"/>
  <c r="AB414" i="38"/>
  <c r="AB415" i="38"/>
  <c r="AB416" i="38"/>
  <c r="AB417" i="38"/>
  <c r="AB418" i="38"/>
  <c r="AB419" i="38"/>
  <c r="AB420" i="38"/>
  <c r="AB421" i="38"/>
  <c r="AB422" i="38"/>
  <c r="AB423" i="38"/>
  <c r="AB424" i="38"/>
  <c r="AB425" i="38"/>
  <c r="AB426" i="38"/>
  <c r="AB427" i="38"/>
  <c r="AB428" i="38"/>
  <c r="AB429" i="38"/>
  <c r="AB430" i="38"/>
  <c r="AB431" i="38"/>
  <c r="AB432" i="38"/>
  <c r="AB433" i="38"/>
  <c r="AB434" i="38"/>
  <c r="AB435" i="38"/>
  <c r="AB436" i="38"/>
  <c r="AB437" i="38"/>
  <c r="AB438" i="38"/>
  <c r="AB439" i="38"/>
  <c r="AB440" i="38"/>
  <c r="AB441" i="38"/>
  <c r="AB442" i="38"/>
  <c r="AB443" i="38"/>
  <c r="AB444" i="38"/>
  <c r="AB445" i="38"/>
  <c r="AB446" i="38"/>
  <c r="AB447" i="38"/>
  <c r="AB448" i="38"/>
  <c r="AB449" i="38"/>
  <c r="AB450" i="38"/>
  <c r="AB451" i="38"/>
  <c r="AB452" i="38"/>
  <c r="AB453" i="38"/>
  <c r="AB454" i="38"/>
  <c r="AB455" i="38"/>
  <c r="AB456" i="38"/>
  <c r="AB457" i="38"/>
  <c r="AB458" i="38"/>
  <c r="AB398" i="38"/>
  <c r="AB460" i="38"/>
  <c r="AB461" i="38"/>
  <c r="AB462" i="38"/>
  <c r="AB463" i="38"/>
  <c r="AB464" i="38"/>
  <c r="AB465" i="38"/>
  <c r="AB466" i="38"/>
  <c r="AB459" i="38"/>
  <c r="AB468" i="38"/>
  <c r="AB469" i="38"/>
  <c r="AB470" i="38"/>
  <c r="AB471" i="38"/>
  <c r="AB472" i="38"/>
  <c r="AB473" i="38"/>
  <c r="AB474" i="38"/>
  <c r="AB475" i="38"/>
  <c r="AB476" i="38"/>
  <c r="AB477" i="38"/>
  <c r="AB478" i="38"/>
  <c r="AB479" i="38"/>
  <c r="AB480" i="38"/>
  <c r="AB481" i="38"/>
  <c r="AB482" i="38"/>
  <c r="AB483" i="38"/>
  <c r="AB484" i="38"/>
  <c r="AB467" i="38"/>
  <c r="AB486" i="38"/>
  <c r="AB487" i="38"/>
  <c r="AB488" i="38"/>
  <c r="AB485" i="38"/>
  <c r="AB490" i="38"/>
  <c r="AB491" i="38"/>
  <c r="AB492" i="38"/>
  <c r="AB493" i="38"/>
  <c r="AB494" i="38"/>
  <c r="AB495" i="38"/>
  <c r="AB496" i="38"/>
  <c r="AB497" i="38"/>
  <c r="AB498" i="38"/>
  <c r="AB489" i="38"/>
  <c r="AB397" i="38"/>
  <c r="AB501" i="38"/>
  <c r="AB502" i="38"/>
  <c r="AB503" i="38"/>
  <c r="AB504" i="38"/>
  <c r="AB505" i="38"/>
  <c r="AB506" i="38"/>
  <c r="AB507" i="38"/>
  <c r="AB508" i="38"/>
  <c r="AB500" i="38"/>
  <c r="AB510" i="38"/>
  <c r="AB511" i="38"/>
  <c r="AB512" i="38"/>
  <c r="AB513" i="38"/>
  <c r="AB514" i="38"/>
  <c r="AB515" i="38"/>
  <c r="AB516" i="38"/>
  <c r="AB517" i="38"/>
  <c r="AB518" i="38"/>
  <c r="AB519" i="38"/>
  <c r="AB520" i="38"/>
  <c r="AB521" i="38"/>
  <c r="AB522" i="38"/>
  <c r="AB523" i="38"/>
  <c r="AB524" i="38"/>
  <c r="AB525" i="38"/>
  <c r="AB509" i="38"/>
  <c r="AB499" i="38"/>
  <c r="AB528" i="38"/>
  <c r="AB529" i="38"/>
  <c r="AB530" i="38"/>
  <c r="AB531" i="38"/>
  <c r="AB532" i="38"/>
  <c r="AB533" i="38"/>
  <c r="AB534" i="38"/>
  <c r="AB535" i="38"/>
  <c r="AB536" i="38"/>
  <c r="AB537" i="38"/>
  <c r="AB538" i="38"/>
  <c r="AB539" i="38"/>
  <c r="AB540" i="38"/>
  <c r="AB527" i="38"/>
  <c r="AB542" i="38"/>
  <c r="AB543" i="38"/>
  <c r="AB544" i="38"/>
  <c r="AB545" i="38"/>
  <c r="AB546" i="38"/>
  <c r="AB547" i="38"/>
  <c r="AB548" i="38"/>
  <c r="AB549" i="38"/>
  <c r="AB550" i="38"/>
  <c r="AB551" i="38"/>
  <c r="AB552" i="38"/>
  <c r="AB553" i="38"/>
  <c r="AB554" i="38"/>
  <c r="AB555" i="38"/>
  <c r="AB556" i="38"/>
  <c r="AB557" i="38"/>
  <c r="AB558" i="38"/>
  <c r="AB559" i="38"/>
  <c r="AB541" i="38"/>
  <c r="AB526" i="38"/>
  <c r="AB561" i="38"/>
  <c r="AB562" i="38"/>
  <c r="AB563" i="38"/>
  <c r="AB564" i="38"/>
  <c r="AB565" i="38"/>
  <c r="AB560" i="38"/>
  <c r="AB566" i="38"/>
  <c r="AC162" i="38"/>
  <c r="AC150" i="38"/>
  <c r="AC151" i="38"/>
  <c r="AC152" i="38"/>
  <c r="AC153" i="38"/>
  <c r="AC154" i="38"/>
  <c r="AC155" i="38"/>
  <c r="AC156" i="38"/>
  <c r="AC157" i="38"/>
  <c r="AC158" i="38"/>
  <c r="AC159" i="38"/>
  <c r="AC160" i="38"/>
  <c r="AC161" i="38"/>
  <c r="AC163" i="38"/>
  <c r="AC149" i="38"/>
  <c r="AC108" i="38"/>
  <c r="AC109" i="38"/>
  <c r="AC110" i="38"/>
  <c r="AC111" i="38"/>
  <c r="AC112" i="38"/>
  <c r="AC113" i="38"/>
  <c r="AC114" i="38"/>
  <c r="AC115" i="38"/>
  <c r="AC116" i="38"/>
  <c r="AC117" i="38"/>
  <c r="AC107" i="38"/>
  <c r="AC119" i="38"/>
  <c r="AC120" i="38"/>
  <c r="AC121" i="38"/>
  <c r="AC122" i="38"/>
  <c r="AC123" i="38"/>
  <c r="AC124" i="38"/>
  <c r="AC125" i="38"/>
  <c r="AC126" i="38"/>
  <c r="AC127" i="38"/>
  <c r="AC128" i="38"/>
  <c r="AC129" i="38"/>
  <c r="AC130" i="38"/>
  <c r="AC131" i="38"/>
  <c r="AC132" i="38"/>
  <c r="AC118" i="38"/>
  <c r="AC134" i="38"/>
  <c r="AC135" i="38"/>
  <c r="AC136" i="38"/>
  <c r="AC137" i="38"/>
  <c r="AC138" i="38"/>
  <c r="AC139" i="38"/>
  <c r="AC140" i="38"/>
  <c r="AC141" i="38"/>
  <c r="AC142" i="38"/>
  <c r="AC143" i="38"/>
  <c r="AC144" i="38"/>
  <c r="AC145" i="38"/>
  <c r="AC146" i="38"/>
  <c r="AC147" i="38"/>
  <c r="AC148" i="38"/>
  <c r="AC133" i="38"/>
  <c r="AC165" i="38"/>
  <c r="AC166" i="38"/>
  <c r="AC167" i="38"/>
  <c r="AC168" i="38"/>
  <c r="AC169" i="38"/>
  <c r="AC170" i="38"/>
  <c r="AC171" i="38"/>
  <c r="AC172" i="38"/>
  <c r="AC173" i="38"/>
  <c r="AC174" i="38"/>
  <c r="AC175" i="38"/>
  <c r="AC176" i="38"/>
  <c r="AC177" i="38"/>
  <c r="AC178" i="38"/>
  <c r="AC179" i="38"/>
  <c r="AC180" i="38"/>
  <c r="AC181" i="38"/>
  <c r="AC182" i="38"/>
  <c r="AC183" i="38"/>
  <c r="AC184" i="38"/>
  <c r="AC185" i="38"/>
  <c r="AC186" i="38"/>
  <c r="AC187" i="38"/>
  <c r="AC188" i="38"/>
  <c r="AC189" i="38"/>
  <c r="AC164" i="38"/>
  <c r="AC192" i="38"/>
  <c r="AC193" i="38"/>
  <c r="AC194" i="38"/>
  <c r="AC195" i="38"/>
  <c r="AC196" i="38"/>
  <c r="AC197" i="38"/>
  <c r="AC198" i="38"/>
  <c r="AC191" i="38"/>
  <c r="AC200" i="38"/>
  <c r="AC201" i="38"/>
  <c r="AC202" i="38"/>
  <c r="AC203" i="38"/>
  <c r="AC204" i="38"/>
  <c r="AC205" i="38"/>
  <c r="AC206" i="38"/>
  <c r="AC199" i="38"/>
  <c r="AC190" i="38"/>
  <c r="AC208" i="38"/>
  <c r="AC209" i="38"/>
  <c r="AC210" i="38"/>
  <c r="AC211" i="38"/>
  <c r="AC212" i="38"/>
  <c r="AC213" i="38"/>
  <c r="AC207" i="38"/>
  <c r="AC215" i="38"/>
  <c r="AC216" i="38"/>
  <c r="AC217" i="38"/>
  <c r="AC218" i="38"/>
  <c r="AC219" i="38"/>
  <c r="AC220" i="38"/>
  <c r="AC221" i="38"/>
  <c r="AC214" i="38"/>
  <c r="AC106" i="38"/>
  <c r="AC14" i="38"/>
  <c r="AC15" i="38"/>
  <c r="AC16" i="38"/>
  <c r="AC17" i="38"/>
  <c r="AC18" i="38"/>
  <c r="AC19" i="38"/>
  <c r="AC20" i="38"/>
  <c r="AC21" i="38"/>
  <c r="AC22" i="38"/>
  <c r="AC23" i="38"/>
  <c r="AC24" i="38"/>
  <c r="AC25" i="38"/>
  <c r="AC26" i="38"/>
  <c r="AC27" i="38"/>
  <c r="AC28" i="38"/>
  <c r="AC29" i="38"/>
  <c r="AC30" i="38"/>
  <c r="AC31" i="38"/>
  <c r="AC32" i="38"/>
  <c r="AC33" i="38"/>
  <c r="AC34" i="38"/>
  <c r="AC35" i="38"/>
  <c r="AC36" i="38"/>
  <c r="AC37" i="38"/>
  <c r="AC38" i="38"/>
  <c r="AC39" i="38"/>
  <c r="AC40" i="38"/>
  <c r="AC41" i="38"/>
  <c r="AC42" i="38"/>
  <c r="AC43" i="38"/>
  <c r="AC44" i="38"/>
  <c r="AC45" i="38"/>
  <c r="AC46" i="38"/>
  <c r="AC13" i="38"/>
  <c r="AC48" i="38"/>
  <c r="AC49" i="38"/>
  <c r="AC50" i="38"/>
  <c r="AC51" i="38"/>
  <c r="AC52" i="38"/>
  <c r="AC53" i="38"/>
  <c r="AC54" i="38"/>
  <c r="AC55" i="38"/>
  <c r="AC56" i="38"/>
  <c r="AC57" i="38"/>
  <c r="AC58" i="38"/>
  <c r="AC59" i="38"/>
  <c r="AC60" i="38"/>
  <c r="AC61" i="38"/>
  <c r="AC62" i="38"/>
  <c r="AC63" i="38"/>
  <c r="AC64" i="38"/>
  <c r="AC65" i="38"/>
  <c r="AC66" i="38"/>
  <c r="AC67" i="38"/>
  <c r="AC68" i="38"/>
  <c r="AC69" i="38"/>
  <c r="AC70" i="38"/>
  <c r="AC71" i="38"/>
  <c r="AC72" i="38"/>
  <c r="AC73" i="38"/>
  <c r="AC74" i="38"/>
  <c r="AC75" i="38"/>
  <c r="AC76" i="38"/>
  <c r="AC77" i="38"/>
  <c r="AC78" i="38"/>
  <c r="AC79" i="38"/>
  <c r="AC80" i="38"/>
  <c r="AC81" i="38"/>
  <c r="AC82" i="38"/>
  <c r="AC47" i="38"/>
  <c r="AC84" i="38"/>
  <c r="AC85" i="38"/>
  <c r="AC86" i="38"/>
  <c r="AC87" i="38"/>
  <c r="AC88" i="38"/>
  <c r="AC83" i="38"/>
  <c r="AC90" i="38"/>
  <c r="AC91" i="38"/>
  <c r="AC92" i="38"/>
  <c r="AC93" i="38"/>
  <c r="AC94" i="38"/>
  <c r="AC95" i="38"/>
  <c r="AC89" i="38"/>
  <c r="AC97" i="38"/>
  <c r="AC98" i="38"/>
  <c r="AC99" i="38"/>
  <c r="AC100" i="38"/>
  <c r="AC101" i="38"/>
  <c r="AC102" i="38"/>
  <c r="AC103" i="38"/>
  <c r="AC104" i="38"/>
  <c r="AC105" i="38"/>
  <c r="AC96" i="38"/>
  <c r="AC12" i="38"/>
  <c r="AC224" i="38"/>
  <c r="AC225" i="38"/>
  <c r="AC226" i="38"/>
  <c r="AC227" i="38"/>
  <c r="AC228" i="38"/>
  <c r="AC229" i="38"/>
  <c r="AC230" i="38"/>
  <c r="AC231" i="38"/>
  <c r="AC232" i="38"/>
  <c r="AC233" i="38"/>
  <c r="AC234" i="38"/>
  <c r="AC223" i="38"/>
  <c r="AC236" i="38"/>
  <c r="AC237" i="38"/>
  <c r="AC238" i="38"/>
  <c r="AC239" i="38"/>
  <c r="AC240" i="38"/>
  <c r="AC241" i="38"/>
  <c r="AC242" i="38"/>
  <c r="AC235" i="38"/>
  <c r="AC244" i="38"/>
  <c r="AC245" i="38"/>
  <c r="AC246" i="38"/>
  <c r="AC247" i="38"/>
  <c r="AC248" i="38"/>
  <c r="AC249" i="38"/>
  <c r="AC250" i="38"/>
  <c r="AC251" i="38"/>
  <c r="AC252" i="38"/>
  <c r="AC253" i="38"/>
  <c r="AC254" i="38"/>
  <c r="AC255" i="38"/>
  <c r="AC256" i="38"/>
  <c r="AC257" i="38"/>
  <c r="AC258" i="38"/>
  <c r="AC259" i="38"/>
  <c r="AC243" i="38"/>
  <c r="AC261" i="38"/>
  <c r="AC262" i="38"/>
  <c r="AC263" i="38"/>
  <c r="AC264" i="38"/>
  <c r="AC265" i="38"/>
  <c r="AC266" i="38"/>
  <c r="AC260" i="38"/>
  <c r="AC268" i="38"/>
  <c r="AC269" i="38"/>
  <c r="AC270" i="38"/>
  <c r="AC271" i="38"/>
  <c r="AC272" i="38"/>
  <c r="AC273" i="38"/>
  <c r="AC274" i="38"/>
  <c r="AC275" i="38"/>
  <c r="AC276" i="38"/>
  <c r="AC277" i="38"/>
  <c r="AC278" i="38"/>
  <c r="AC279" i="38"/>
  <c r="AC280" i="38"/>
  <c r="AC281" i="38"/>
  <c r="AC282" i="38"/>
  <c r="AC283" i="38"/>
  <c r="AC284" i="38"/>
  <c r="AC285" i="38"/>
  <c r="AC286" i="38"/>
  <c r="AC287" i="38"/>
  <c r="AC288" i="38"/>
  <c r="AC289" i="38"/>
  <c r="AC290" i="38"/>
  <c r="AC291" i="38"/>
  <c r="AC292" i="38"/>
  <c r="AC293" i="38"/>
  <c r="AC294" i="38"/>
  <c r="AC295" i="38"/>
  <c r="AC296" i="38"/>
  <c r="AC297" i="38"/>
  <c r="AC298" i="38"/>
  <c r="AC299" i="38"/>
  <c r="AC300" i="38"/>
  <c r="AC301" i="38"/>
  <c r="AC302" i="38"/>
  <c r="AC303" i="38"/>
  <c r="AC304" i="38"/>
  <c r="AC305" i="38"/>
  <c r="AC306" i="38"/>
  <c r="AC307" i="38"/>
  <c r="AC308" i="38"/>
  <c r="AC309" i="38"/>
  <c r="AC310" i="38"/>
  <c r="AC311" i="38"/>
  <c r="AC267" i="38"/>
  <c r="AC313" i="38"/>
  <c r="AC314" i="38"/>
  <c r="AC315" i="38"/>
  <c r="AC316" i="38"/>
  <c r="AC317" i="38"/>
  <c r="AC318" i="38"/>
  <c r="AC319" i="38"/>
  <c r="AC320" i="38"/>
  <c r="AC321" i="38"/>
  <c r="AC322" i="38"/>
  <c r="AC323" i="38"/>
  <c r="AC324" i="38"/>
  <c r="AC325" i="38"/>
  <c r="AC326" i="38"/>
  <c r="AC312" i="38"/>
  <c r="AC222" i="38"/>
  <c r="AC329" i="38"/>
  <c r="AC330" i="38"/>
  <c r="AC331" i="38"/>
  <c r="AC332" i="38"/>
  <c r="AC333" i="38"/>
  <c r="AC334" i="38"/>
  <c r="AC335" i="38"/>
  <c r="AC336" i="38"/>
  <c r="AC337" i="38"/>
  <c r="AC338" i="38"/>
  <c r="AC339" i="38"/>
  <c r="AC340" i="38"/>
  <c r="AC341" i="38"/>
  <c r="AC342" i="38"/>
  <c r="AC343" i="38"/>
  <c r="AC344" i="38"/>
  <c r="AC328" i="38"/>
  <c r="AC346" i="38"/>
  <c r="AC347" i="38"/>
  <c r="AC348" i="38"/>
  <c r="AC349" i="38"/>
  <c r="AC350" i="38"/>
  <c r="AC351" i="38"/>
  <c r="AC352" i="38"/>
  <c r="AC353" i="38"/>
  <c r="AC354" i="38"/>
  <c r="AC355" i="38"/>
  <c r="AC356" i="38"/>
  <c r="AC357" i="38"/>
  <c r="AC358" i="38"/>
  <c r="AC359" i="38"/>
  <c r="AC360" i="38"/>
  <c r="AC361" i="38"/>
  <c r="AC362" i="38"/>
  <c r="AC363" i="38"/>
  <c r="AC364" i="38"/>
  <c r="AC365" i="38"/>
  <c r="AC366" i="38"/>
  <c r="AC367" i="38"/>
  <c r="AC368" i="38"/>
  <c r="AC369" i="38"/>
  <c r="AC370" i="38"/>
  <c r="AC371" i="38"/>
  <c r="AC372" i="38"/>
  <c r="AC373" i="38"/>
  <c r="AC374" i="38"/>
  <c r="AC375" i="38"/>
  <c r="AC376" i="38"/>
  <c r="AC377" i="38"/>
  <c r="AC378" i="38"/>
  <c r="AC379" i="38"/>
  <c r="AC380" i="38"/>
  <c r="AC381" i="38"/>
  <c r="AC382" i="38"/>
  <c r="AC345" i="38"/>
  <c r="AC384" i="38"/>
  <c r="AC385" i="38"/>
  <c r="AC386" i="38"/>
  <c r="AC387" i="38"/>
  <c r="AC388" i="38"/>
  <c r="AC383" i="38"/>
  <c r="AC390" i="38"/>
  <c r="AC391" i="38"/>
  <c r="AC392" i="38"/>
  <c r="AC393" i="38"/>
  <c r="AC394" i="38"/>
  <c r="AC395" i="38"/>
  <c r="AC396" i="38"/>
  <c r="AC389" i="38"/>
  <c r="AC327" i="38"/>
  <c r="AC399" i="38"/>
  <c r="AC400" i="38"/>
  <c r="AC401" i="38"/>
  <c r="AC402" i="38"/>
  <c r="AC403" i="38"/>
  <c r="AC404" i="38"/>
  <c r="AC405" i="38"/>
  <c r="AC406" i="38"/>
  <c r="AC407" i="38"/>
  <c r="AC408" i="38"/>
  <c r="AC409" i="38"/>
  <c r="AC410" i="38"/>
  <c r="AC411" i="38"/>
  <c r="AC412" i="38"/>
  <c r="AC413" i="38"/>
  <c r="AC414" i="38"/>
  <c r="AC415" i="38"/>
  <c r="AC416" i="38"/>
  <c r="AC417" i="38"/>
  <c r="AC418" i="38"/>
  <c r="AC419" i="38"/>
  <c r="AC420" i="38"/>
  <c r="AC421" i="38"/>
  <c r="AC422" i="38"/>
  <c r="AC423" i="38"/>
  <c r="AC424" i="38"/>
  <c r="AC425" i="38"/>
  <c r="AC426" i="38"/>
  <c r="AC427" i="38"/>
  <c r="AC428" i="38"/>
  <c r="AC429" i="38"/>
  <c r="AC430" i="38"/>
  <c r="AC431" i="38"/>
  <c r="AC432" i="38"/>
  <c r="AC433" i="38"/>
  <c r="AC434" i="38"/>
  <c r="AC435" i="38"/>
  <c r="AC436" i="38"/>
  <c r="AC437" i="38"/>
  <c r="AC438" i="38"/>
  <c r="AC439" i="38"/>
  <c r="AC440" i="38"/>
  <c r="AC441" i="38"/>
  <c r="AC442" i="38"/>
  <c r="AC443" i="38"/>
  <c r="AC444" i="38"/>
  <c r="AC445" i="38"/>
  <c r="AC446" i="38"/>
  <c r="AC447" i="38"/>
  <c r="AC448" i="38"/>
  <c r="AC449" i="38"/>
  <c r="AC450" i="38"/>
  <c r="AC451" i="38"/>
  <c r="AC452" i="38"/>
  <c r="AC453" i="38"/>
  <c r="AC454" i="38"/>
  <c r="AC455" i="38"/>
  <c r="AC456" i="38"/>
  <c r="AC457" i="38"/>
  <c r="AC458" i="38"/>
  <c r="AC398" i="38"/>
  <c r="AC460" i="38"/>
  <c r="AC461" i="38"/>
  <c r="AC462" i="38"/>
  <c r="AC463" i="38"/>
  <c r="AC464" i="38"/>
  <c r="AC465" i="38"/>
  <c r="AC466" i="38"/>
  <c r="AC459" i="38"/>
  <c r="AC468" i="38"/>
  <c r="AC469" i="38"/>
  <c r="AC470" i="38"/>
  <c r="AC471" i="38"/>
  <c r="AC472" i="38"/>
  <c r="AC473" i="38"/>
  <c r="AC474" i="38"/>
  <c r="AC475" i="38"/>
  <c r="AC476" i="38"/>
  <c r="AC477" i="38"/>
  <c r="AC478" i="38"/>
  <c r="AC479" i="38"/>
  <c r="AC480" i="38"/>
  <c r="AC481" i="38"/>
  <c r="AC482" i="38"/>
  <c r="AC483" i="38"/>
  <c r="AC484" i="38"/>
  <c r="AC467" i="38"/>
  <c r="AC486" i="38"/>
  <c r="AC487" i="38"/>
  <c r="AC488" i="38"/>
  <c r="AC485" i="38"/>
  <c r="AC490" i="38"/>
  <c r="AC491" i="38"/>
  <c r="AC492" i="38"/>
  <c r="AC493" i="38"/>
  <c r="AC494" i="38"/>
  <c r="AC495" i="38"/>
  <c r="AC496" i="38"/>
  <c r="AC497" i="38"/>
  <c r="AC498" i="38"/>
  <c r="AC489" i="38"/>
  <c r="AC397" i="38"/>
  <c r="AC501" i="38"/>
  <c r="AC502" i="38"/>
  <c r="AC503" i="38"/>
  <c r="AC504" i="38"/>
  <c r="AC505" i="38"/>
  <c r="AC506" i="38"/>
  <c r="AC507" i="38"/>
  <c r="AC508" i="38"/>
  <c r="AC500" i="38"/>
  <c r="AC510" i="38"/>
  <c r="AC511" i="38"/>
  <c r="AC512" i="38"/>
  <c r="AC513" i="38"/>
  <c r="AC514" i="38"/>
  <c r="AC515" i="38"/>
  <c r="AC516" i="38"/>
  <c r="AC517" i="38"/>
  <c r="AC518" i="38"/>
  <c r="AC519" i="38"/>
  <c r="AC520" i="38"/>
  <c r="AC521" i="38"/>
  <c r="AC522" i="38"/>
  <c r="AC523" i="38"/>
  <c r="AC524" i="38"/>
  <c r="AC525" i="38"/>
  <c r="AC509" i="38"/>
  <c r="AC499" i="38"/>
  <c r="AC528" i="38"/>
  <c r="AC529" i="38"/>
  <c r="AC530" i="38"/>
  <c r="AC531" i="38"/>
  <c r="AC532" i="38"/>
  <c r="AC533" i="38"/>
  <c r="AC534" i="38"/>
  <c r="AC535" i="38"/>
  <c r="AC536" i="38"/>
  <c r="AC537" i="38"/>
  <c r="AC538" i="38"/>
  <c r="AC539" i="38"/>
  <c r="AC540" i="38"/>
  <c r="AC527" i="38"/>
  <c r="AC542" i="38"/>
  <c r="AC543" i="38"/>
  <c r="AC544" i="38"/>
  <c r="AC545" i="38"/>
  <c r="AC546" i="38"/>
  <c r="AC547" i="38"/>
  <c r="AC548" i="38"/>
  <c r="AC549" i="38"/>
  <c r="AC550" i="38"/>
  <c r="AC551" i="38"/>
  <c r="AC552" i="38"/>
  <c r="AC553" i="38"/>
  <c r="AC554" i="38"/>
  <c r="AC555" i="38"/>
  <c r="AC556" i="38"/>
  <c r="AC557" i="38"/>
  <c r="AC558" i="38"/>
  <c r="AC559" i="38"/>
  <c r="AC541" i="38"/>
  <c r="AC526" i="38"/>
  <c r="AC561" i="38"/>
  <c r="AC562" i="38"/>
  <c r="AC563" i="38"/>
  <c r="AC564" i="38"/>
  <c r="AC565" i="38"/>
  <c r="AC560" i="38"/>
  <c r="AC566" i="38"/>
  <c r="AD162" i="38"/>
  <c r="AD150" i="38"/>
  <c r="AD151" i="38"/>
  <c r="AD152" i="38"/>
  <c r="AD153" i="38"/>
  <c r="AD154" i="38"/>
  <c r="AD155" i="38"/>
  <c r="AD156" i="38"/>
  <c r="AD157" i="38"/>
  <c r="AD158" i="38"/>
  <c r="AD159" i="38"/>
  <c r="AD160" i="38"/>
  <c r="AD161" i="38"/>
  <c r="AD163" i="38"/>
  <c r="AD149" i="38"/>
  <c r="AD108" i="38"/>
  <c r="AD109" i="38"/>
  <c r="AD110" i="38"/>
  <c r="AD111" i="38"/>
  <c r="AD112" i="38"/>
  <c r="AD113" i="38"/>
  <c r="AD114" i="38"/>
  <c r="AD115" i="38"/>
  <c r="AD116" i="38"/>
  <c r="AD117" i="38"/>
  <c r="AD107" i="38"/>
  <c r="AD119" i="38"/>
  <c r="AD120" i="38"/>
  <c r="AD121" i="38"/>
  <c r="AD122" i="38"/>
  <c r="AD123" i="38"/>
  <c r="AD124" i="38"/>
  <c r="AD125" i="38"/>
  <c r="AD126" i="38"/>
  <c r="AD127" i="38"/>
  <c r="AD128" i="38"/>
  <c r="AD129" i="38"/>
  <c r="AD130" i="38"/>
  <c r="AD131" i="38"/>
  <c r="AD132" i="38"/>
  <c r="AD118" i="38"/>
  <c r="AD134" i="38"/>
  <c r="AD135" i="38"/>
  <c r="AD136" i="38"/>
  <c r="AD137" i="38"/>
  <c r="AD138" i="38"/>
  <c r="AD139" i="38"/>
  <c r="AD140" i="38"/>
  <c r="AD141" i="38"/>
  <c r="AD142" i="38"/>
  <c r="AD143" i="38"/>
  <c r="AD144" i="38"/>
  <c r="AD145" i="38"/>
  <c r="AD146" i="38"/>
  <c r="AD147" i="38"/>
  <c r="AD148" i="38"/>
  <c r="AD133" i="38"/>
  <c r="AD165" i="38"/>
  <c r="AD166" i="38"/>
  <c r="AD167" i="38"/>
  <c r="AD168" i="38"/>
  <c r="AD169" i="38"/>
  <c r="AD170" i="38"/>
  <c r="AD171" i="38"/>
  <c r="AD172" i="38"/>
  <c r="AD173" i="38"/>
  <c r="AD174" i="38"/>
  <c r="AD175" i="38"/>
  <c r="AD176" i="38"/>
  <c r="AD177" i="38"/>
  <c r="AD178" i="38"/>
  <c r="AD179" i="38"/>
  <c r="AD180" i="38"/>
  <c r="AD181" i="38"/>
  <c r="AD182" i="38"/>
  <c r="AD183" i="38"/>
  <c r="AD184" i="38"/>
  <c r="AD185" i="38"/>
  <c r="AD186" i="38"/>
  <c r="AD187" i="38"/>
  <c r="AD188" i="38"/>
  <c r="AD189" i="38"/>
  <c r="AD164" i="38"/>
  <c r="AD192" i="38"/>
  <c r="AD193" i="38"/>
  <c r="AD194" i="38"/>
  <c r="AD195" i="38"/>
  <c r="AD196" i="38"/>
  <c r="AD197" i="38"/>
  <c r="AD198" i="38"/>
  <c r="AD191" i="38"/>
  <c r="AD200" i="38"/>
  <c r="AD201" i="38"/>
  <c r="AD202" i="38"/>
  <c r="AD203" i="38"/>
  <c r="AD204" i="38"/>
  <c r="AD205" i="38"/>
  <c r="AD206" i="38"/>
  <c r="AD199" i="38"/>
  <c r="AD190" i="38"/>
  <c r="AD208" i="38"/>
  <c r="AD209" i="38"/>
  <c r="AD210" i="38"/>
  <c r="AD211" i="38"/>
  <c r="AD212" i="38"/>
  <c r="AD213" i="38"/>
  <c r="AD207" i="38"/>
  <c r="AD215" i="38"/>
  <c r="AD216" i="38"/>
  <c r="AD217" i="38"/>
  <c r="AD218" i="38"/>
  <c r="AD219" i="38"/>
  <c r="AD220" i="38"/>
  <c r="AD221" i="38"/>
  <c r="AD214" i="38"/>
  <c r="AD106" i="38"/>
  <c r="AD14" i="38"/>
  <c r="AD15" i="38"/>
  <c r="AD16" i="38"/>
  <c r="AD17" i="38"/>
  <c r="AD18" i="38"/>
  <c r="AD19" i="38"/>
  <c r="AD20" i="38"/>
  <c r="AD21" i="38"/>
  <c r="AD22" i="38"/>
  <c r="AD23" i="38"/>
  <c r="AD24" i="38"/>
  <c r="AD25" i="38"/>
  <c r="AD26" i="38"/>
  <c r="AD27" i="38"/>
  <c r="AD28" i="38"/>
  <c r="AD29" i="38"/>
  <c r="AD30" i="38"/>
  <c r="AD31" i="38"/>
  <c r="AD32" i="38"/>
  <c r="AD33" i="38"/>
  <c r="AD34" i="38"/>
  <c r="AD35" i="38"/>
  <c r="AD36" i="38"/>
  <c r="AD37" i="38"/>
  <c r="AD38" i="38"/>
  <c r="AD39" i="38"/>
  <c r="AD40" i="38"/>
  <c r="AD41" i="38"/>
  <c r="AD42" i="38"/>
  <c r="AD43" i="38"/>
  <c r="AD44" i="38"/>
  <c r="AD45" i="38"/>
  <c r="AD46" i="38"/>
  <c r="AD13" i="38"/>
  <c r="AD48" i="38"/>
  <c r="AD49" i="38"/>
  <c r="AD50" i="38"/>
  <c r="AD51" i="38"/>
  <c r="AD52" i="38"/>
  <c r="AD53" i="38"/>
  <c r="AD54" i="38"/>
  <c r="AD55" i="38"/>
  <c r="AD56" i="38"/>
  <c r="AD57" i="38"/>
  <c r="AD58" i="38"/>
  <c r="AD59" i="38"/>
  <c r="AD60" i="38"/>
  <c r="AD61" i="38"/>
  <c r="AD62" i="38"/>
  <c r="AD63" i="38"/>
  <c r="AD64" i="38"/>
  <c r="AD65" i="38"/>
  <c r="AD66" i="38"/>
  <c r="AD67" i="38"/>
  <c r="AD68" i="38"/>
  <c r="AD69" i="38"/>
  <c r="AD70" i="38"/>
  <c r="AD71" i="38"/>
  <c r="AD72" i="38"/>
  <c r="AD73" i="38"/>
  <c r="AD74" i="38"/>
  <c r="AD75" i="38"/>
  <c r="AD76" i="38"/>
  <c r="AD77" i="38"/>
  <c r="AD78" i="38"/>
  <c r="AD79" i="38"/>
  <c r="AD80" i="38"/>
  <c r="AD81" i="38"/>
  <c r="AD82" i="38"/>
  <c r="AD47" i="38"/>
  <c r="AD84" i="38"/>
  <c r="AD85" i="38"/>
  <c r="AD86" i="38"/>
  <c r="AD87" i="38"/>
  <c r="AD88" i="38"/>
  <c r="AD83" i="38"/>
  <c r="AD90" i="38"/>
  <c r="AD91" i="38"/>
  <c r="AD92" i="38"/>
  <c r="AD93" i="38"/>
  <c r="AD94" i="38"/>
  <c r="AD95" i="38"/>
  <c r="AD89" i="38"/>
  <c r="AD97" i="38"/>
  <c r="AD98" i="38"/>
  <c r="AD99" i="38"/>
  <c r="AD100" i="38"/>
  <c r="AD101" i="38"/>
  <c r="AD102" i="38"/>
  <c r="AD103" i="38"/>
  <c r="AD104" i="38"/>
  <c r="AD105" i="38"/>
  <c r="AD96" i="38"/>
  <c r="AD12" i="38"/>
  <c r="AD224" i="38"/>
  <c r="AD225" i="38"/>
  <c r="AD226" i="38"/>
  <c r="AD227" i="38"/>
  <c r="AD228" i="38"/>
  <c r="AD229" i="38"/>
  <c r="AD230" i="38"/>
  <c r="AD231" i="38"/>
  <c r="AD232" i="38"/>
  <c r="AD233" i="38"/>
  <c r="AD234" i="38"/>
  <c r="AD223" i="38"/>
  <c r="AD236" i="38"/>
  <c r="AD237" i="38"/>
  <c r="AD238" i="38"/>
  <c r="AD239" i="38"/>
  <c r="AD240" i="38"/>
  <c r="AD241" i="38"/>
  <c r="AD242" i="38"/>
  <c r="AD235" i="38"/>
  <c r="AD244" i="38"/>
  <c r="AD245" i="38"/>
  <c r="AD246" i="38"/>
  <c r="AD247" i="38"/>
  <c r="AD248" i="38"/>
  <c r="AD249" i="38"/>
  <c r="AD250" i="38"/>
  <c r="AD251" i="38"/>
  <c r="AD252" i="38"/>
  <c r="AD253" i="38"/>
  <c r="AD254" i="38"/>
  <c r="AD255" i="38"/>
  <c r="AD256" i="38"/>
  <c r="AD257" i="38"/>
  <c r="AD258" i="38"/>
  <c r="AD259" i="38"/>
  <c r="AD243" i="38"/>
  <c r="AD261" i="38"/>
  <c r="AD262" i="38"/>
  <c r="AD263" i="38"/>
  <c r="AD264" i="38"/>
  <c r="AD265" i="38"/>
  <c r="AD266" i="38"/>
  <c r="AD260" i="38"/>
  <c r="AD268" i="38"/>
  <c r="AD269" i="38"/>
  <c r="AD270" i="38"/>
  <c r="AD271" i="38"/>
  <c r="AD272" i="38"/>
  <c r="AD273" i="38"/>
  <c r="AD274" i="38"/>
  <c r="AD275" i="38"/>
  <c r="AD276" i="38"/>
  <c r="AD277" i="38"/>
  <c r="AD278" i="38"/>
  <c r="AD279" i="38"/>
  <c r="AD280" i="38"/>
  <c r="AD281" i="38"/>
  <c r="AD282" i="38"/>
  <c r="AD283" i="38"/>
  <c r="AD284" i="38"/>
  <c r="AD285" i="38"/>
  <c r="AD286" i="38"/>
  <c r="AD287" i="38"/>
  <c r="AD288" i="38"/>
  <c r="AD289" i="38"/>
  <c r="AD290" i="38"/>
  <c r="AD291" i="38"/>
  <c r="AD292" i="38"/>
  <c r="AD293" i="38"/>
  <c r="AD294" i="38"/>
  <c r="AD295" i="38"/>
  <c r="AD296" i="38"/>
  <c r="AD297" i="38"/>
  <c r="AD298" i="38"/>
  <c r="AD299" i="38"/>
  <c r="AD300" i="38"/>
  <c r="AD301" i="38"/>
  <c r="AD302" i="38"/>
  <c r="AD303" i="38"/>
  <c r="AD304" i="38"/>
  <c r="AD305" i="38"/>
  <c r="AD306" i="38"/>
  <c r="AD307" i="38"/>
  <c r="AD308" i="38"/>
  <c r="AD309" i="38"/>
  <c r="AD310" i="38"/>
  <c r="AD311" i="38"/>
  <c r="AD267" i="38"/>
  <c r="AD313" i="38"/>
  <c r="AD314" i="38"/>
  <c r="AD315" i="38"/>
  <c r="AD316" i="38"/>
  <c r="AD317" i="38"/>
  <c r="AD318" i="38"/>
  <c r="AD319" i="38"/>
  <c r="AD320" i="38"/>
  <c r="AD321" i="38"/>
  <c r="AD322" i="38"/>
  <c r="AD323" i="38"/>
  <c r="AD324" i="38"/>
  <c r="AD325" i="38"/>
  <c r="AD326" i="38"/>
  <c r="AD312" i="38"/>
  <c r="AD222" i="38"/>
  <c r="AD329" i="38"/>
  <c r="AD330" i="38"/>
  <c r="AD331" i="38"/>
  <c r="AD332" i="38"/>
  <c r="AD333" i="38"/>
  <c r="AD334" i="38"/>
  <c r="AD335" i="38"/>
  <c r="AD336" i="38"/>
  <c r="AD337" i="38"/>
  <c r="AD338" i="38"/>
  <c r="AD339" i="38"/>
  <c r="AD340" i="38"/>
  <c r="AD341" i="38"/>
  <c r="AD342" i="38"/>
  <c r="AD343" i="38"/>
  <c r="AD344" i="38"/>
  <c r="AD328" i="38"/>
  <c r="AD346" i="38"/>
  <c r="AD347" i="38"/>
  <c r="AD348" i="38"/>
  <c r="AD349" i="38"/>
  <c r="AD350" i="38"/>
  <c r="AD351" i="38"/>
  <c r="AD352" i="38"/>
  <c r="AD353" i="38"/>
  <c r="AD354" i="38"/>
  <c r="AD355" i="38"/>
  <c r="AD356" i="38"/>
  <c r="AD357" i="38"/>
  <c r="AD358" i="38"/>
  <c r="AD359" i="38"/>
  <c r="AD360" i="38"/>
  <c r="AD361" i="38"/>
  <c r="AD362" i="38"/>
  <c r="AD363" i="38"/>
  <c r="AD364" i="38"/>
  <c r="AD365" i="38"/>
  <c r="AD366" i="38"/>
  <c r="AD367" i="38"/>
  <c r="AD368" i="38"/>
  <c r="AD369" i="38"/>
  <c r="AD370" i="38"/>
  <c r="AD371" i="38"/>
  <c r="AD372" i="38"/>
  <c r="AD373" i="38"/>
  <c r="AD374" i="38"/>
  <c r="AD375" i="38"/>
  <c r="AD376" i="38"/>
  <c r="AD377" i="38"/>
  <c r="AD378" i="38"/>
  <c r="AD379" i="38"/>
  <c r="AD380" i="38"/>
  <c r="AD381" i="38"/>
  <c r="AD382" i="38"/>
  <c r="AD345" i="38"/>
  <c r="AD384" i="38"/>
  <c r="AD385" i="38"/>
  <c r="AD386" i="38"/>
  <c r="AD387" i="38"/>
  <c r="AD388" i="38"/>
  <c r="AD383" i="38"/>
  <c r="AD390" i="38"/>
  <c r="AD391" i="38"/>
  <c r="AD392" i="38"/>
  <c r="AD393" i="38"/>
  <c r="AD394" i="38"/>
  <c r="AD395" i="38"/>
  <c r="AD396" i="38"/>
  <c r="AD389" i="38"/>
  <c r="AD327" i="38"/>
  <c r="AD399" i="38"/>
  <c r="AD400" i="38"/>
  <c r="AD401" i="38"/>
  <c r="AD402" i="38"/>
  <c r="AD403" i="38"/>
  <c r="AD404" i="38"/>
  <c r="AD405" i="38"/>
  <c r="AD406" i="38"/>
  <c r="AD407" i="38"/>
  <c r="AD408" i="38"/>
  <c r="AD409" i="38"/>
  <c r="AD410" i="38"/>
  <c r="AD411" i="38"/>
  <c r="AD412" i="38"/>
  <c r="AD413" i="38"/>
  <c r="AD414" i="38"/>
  <c r="AD415" i="38"/>
  <c r="AD416" i="38"/>
  <c r="AD417" i="38"/>
  <c r="AD418" i="38"/>
  <c r="AD419" i="38"/>
  <c r="AD420" i="38"/>
  <c r="AD421" i="38"/>
  <c r="AD422" i="38"/>
  <c r="AD423" i="38"/>
  <c r="AD424" i="38"/>
  <c r="AD425" i="38"/>
  <c r="AD426" i="38"/>
  <c r="AD427" i="38"/>
  <c r="AD428" i="38"/>
  <c r="AD429" i="38"/>
  <c r="AD430" i="38"/>
  <c r="AD431" i="38"/>
  <c r="AD432" i="38"/>
  <c r="AD433" i="38"/>
  <c r="AD434" i="38"/>
  <c r="AD435" i="38"/>
  <c r="AD436" i="38"/>
  <c r="AD437" i="38"/>
  <c r="AD438" i="38"/>
  <c r="AD439" i="38"/>
  <c r="AD440" i="38"/>
  <c r="AD441" i="38"/>
  <c r="AD442" i="38"/>
  <c r="AD443" i="38"/>
  <c r="AD444" i="38"/>
  <c r="AD445" i="38"/>
  <c r="AD446" i="38"/>
  <c r="AD447" i="38"/>
  <c r="AD448" i="38"/>
  <c r="AD449" i="38"/>
  <c r="AD450" i="38"/>
  <c r="AD451" i="38"/>
  <c r="AD452" i="38"/>
  <c r="AD453" i="38"/>
  <c r="AD454" i="38"/>
  <c r="AD455" i="38"/>
  <c r="AD456" i="38"/>
  <c r="AD457" i="38"/>
  <c r="AD458" i="38"/>
  <c r="AD398" i="38"/>
  <c r="AD460" i="38"/>
  <c r="AD461" i="38"/>
  <c r="AD462" i="38"/>
  <c r="AD463" i="38"/>
  <c r="AD464" i="38"/>
  <c r="AD465" i="38"/>
  <c r="AD466" i="38"/>
  <c r="AD459" i="38"/>
  <c r="AD468" i="38"/>
  <c r="AD469" i="38"/>
  <c r="AD470" i="38"/>
  <c r="AD471" i="38"/>
  <c r="AD472" i="38"/>
  <c r="AD473" i="38"/>
  <c r="AD474" i="38"/>
  <c r="AD475" i="38"/>
  <c r="AD476" i="38"/>
  <c r="AD477" i="38"/>
  <c r="AD478" i="38"/>
  <c r="AD479" i="38"/>
  <c r="AD480" i="38"/>
  <c r="AD481" i="38"/>
  <c r="AD482" i="38"/>
  <c r="AD483" i="38"/>
  <c r="AD484" i="38"/>
  <c r="AD467" i="38"/>
  <c r="AD486" i="38"/>
  <c r="AD487" i="38"/>
  <c r="AD488" i="38"/>
  <c r="AD485" i="38"/>
  <c r="AD490" i="38"/>
  <c r="AD491" i="38"/>
  <c r="AD492" i="38"/>
  <c r="AD493" i="38"/>
  <c r="AD494" i="38"/>
  <c r="AD495" i="38"/>
  <c r="AD496" i="38"/>
  <c r="AD497" i="38"/>
  <c r="AD498" i="38"/>
  <c r="AD489" i="38"/>
  <c r="AD397" i="38"/>
  <c r="AD501" i="38"/>
  <c r="AD502" i="38"/>
  <c r="AD503" i="38"/>
  <c r="AD504" i="38"/>
  <c r="AD505" i="38"/>
  <c r="AD506" i="38"/>
  <c r="AD507" i="38"/>
  <c r="AD508" i="38"/>
  <c r="AD500" i="38"/>
  <c r="AD510" i="38"/>
  <c r="AD511" i="38"/>
  <c r="AD512" i="38"/>
  <c r="AD513" i="38"/>
  <c r="AD514" i="38"/>
  <c r="AD515" i="38"/>
  <c r="AD516" i="38"/>
  <c r="AD517" i="38"/>
  <c r="AD518" i="38"/>
  <c r="AD519" i="38"/>
  <c r="AD520" i="38"/>
  <c r="AD521" i="38"/>
  <c r="AD522" i="38"/>
  <c r="AD523" i="38"/>
  <c r="AD524" i="38"/>
  <c r="AD525" i="38"/>
  <c r="AD509" i="38"/>
  <c r="AD499" i="38"/>
  <c r="AD528" i="38"/>
  <c r="AD529" i="38"/>
  <c r="AD530" i="38"/>
  <c r="AD531" i="38"/>
  <c r="AD532" i="38"/>
  <c r="AD533" i="38"/>
  <c r="AD534" i="38"/>
  <c r="AD535" i="38"/>
  <c r="AD536" i="38"/>
  <c r="AD537" i="38"/>
  <c r="AD538" i="38"/>
  <c r="AD539" i="38"/>
  <c r="AD540" i="38"/>
  <c r="AD527" i="38"/>
  <c r="AD542" i="38"/>
  <c r="AD543" i="38"/>
  <c r="AD544" i="38"/>
  <c r="AD545" i="38"/>
  <c r="AD546" i="38"/>
  <c r="AD547" i="38"/>
  <c r="AD548" i="38"/>
  <c r="AD549" i="38"/>
  <c r="AD550" i="38"/>
  <c r="AD551" i="38"/>
  <c r="AD552" i="38"/>
  <c r="AD553" i="38"/>
  <c r="AD554" i="38"/>
  <c r="AD555" i="38"/>
  <c r="AD556" i="38"/>
  <c r="AD557" i="38"/>
  <c r="AD558" i="38"/>
  <c r="AD559" i="38"/>
  <c r="AD541" i="38"/>
  <c r="AD526" i="38"/>
  <c r="AD561" i="38"/>
  <c r="AD562" i="38"/>
  <c r="AD563" i="38"/>
  <c r="AD564" i="38"/>
  <c r="AD565" i="38"/>
  <c r="AD560" i="38"/>
  <c r="AD566" i="38"/>
  <c r="AE566" i="38"/>
  <c r="AF162" i="38"/>
  <c r="AF150" i="38"/>
  <c r="AF151" i="38"/>
  <c r="AF152" i="38"/>
  <c r="AF153" i="38"/>
  <c r="AF154" i="38"/>
  <c r="AF155" i="38"/>
  <c r="AF156" i="38"/>
  <c r="AF157" i="38"/>
  <c r="AF158" i="38"/>
  <c r="AF159" i="38"/>
  <c r="AF160" i="38"/>
  <c r="AF161" i="38"/>
  <c r="AF163" i="38"/>
  <c r="AF149" i="38"/>
  <c r="AF108" i="38"/>
  <c r="AF109" i="38"/>
  <c r="AF110" i="38"/>
  <c r="AF111" i="38"/>
  <c r="AF112" i="38"/>
  <c r="AF113" i="38"/>
  <c r="AF114" i="38"/>
  <c r="AF115" i="38"/>
  <c r="AF116" i="38"/>
  <c r="AF117" i="38"/>
  <c r="AF107" i="38"/>
  <c r="AF119" i="38"/>
  <c r="AF120" i="38"/>
  <c r="AF121" i="38"/>
  <c r="AF122" i="38"/>
  <c r="AF123" i="38"/>
  <c r="AF124" i="38"/>
  <c r="AF125" i="38"/>
  <c r="AF126" i="38"/>
  <c r="AF127" i="38"/>
  <c r="AF128" i="38"/>
  <c r="AF129" i="38"/>
  <c r="AF130" i="38"/>
  <c r="AF131" i="38"/>
  <c r="AF132" i="38"/>
  <c r="AF118" i="38"/>
  <c r="AF134" i="38"/>
  <c r="AF135" i="38"/>
  <c r="AF136" i="38"/>
  <c r="AF137" i="38"/>
  <c r="AF138" i="38"/>
  <c r="AF139" i="38"/>
  <c r="AF140" i="38"/>
  <c r="AF141" i="38"/>
  <c r="AF142" i="38"/>
  <c r="AF143" i="38"/>
  <c r="AF144" i="38"/>
  <c r="AF145" i="38"/>
  <c r="AF146" i="38"/>
  <c r="AF147" i="38"/>
  <c r="AF148" i="38"/>
  <c r="AF133" i="38"/>
  <c r="AF165" i="38"/>
  <c r="AF166" i="38"/>
  <c r="AF167" i="38"/>
  <c r="AF168" i="38"/>
  <c r="AF169" i="38"/>
  <c r="AF170" i="38"/>
  <c r="AF171" i="38"/>
  <c r="AF172" i="38"/>
  <c r="AF173" i="38"/>
  <c r="AF174" i="38"/>
  <c r="AF175" i="38"/>
  <c r="AF176" i="38"/>
  <c r="AF177" i="38"/>
  <c r="AF178" i="38"/>
  <c r="AF179" i="38"/>
  <c r="AF180" i="38"/>
  <c r="AF181" i="38"/>
  <c r="AF182" i="38"/>
  <c r="AF183" i="38"/>
  <c r="AF184" i="38"/>
  <c r="AF185" i="38"/>
  <c r="AF186" i="38"/>
  <c r="AF187" i="38"/>
  <c r="AF188" i="38"/>
  <c r="AF189" i="38"/>
  <c r="AF164" i="38"/>
  <c r="AF192" i="38"/>
  <c r="AF193" i="38"/>
  <c r="AF194" i="38"/>
  <c r="AF195" i="38"/>
  <c r="AF196" i="38"/>
  <c r="AF197" i="38"/>
  <c r="AF198" i="38"/>
  <c r="AF191" i="38"/>
  <c r="AF200" i="38"/>
  <c r="AF201" i="38"/>
  <c r="AF202" i="38"/>
  <c r="AF203" i="38"/>
  <c r="AF204" i="38"/>
  <c r="AF205" i="38"/>
  <c r="AF206" i="38"/>
  <c r="AF199" i="38"/>
  <c r="AF190" i="38"/>
  <c r="AF208" i="38"/>
  <c r="AF209" i="38"/>
  <c r="AF210" i="38"/>
  <c r="AF211" i="38"/>
  <c r="AF212" i="38"/>
  <c r="AF213" i="38"/>
  <c r="AF207" i="38"/>
  <c r="AF215" i="38"/>
  <c r="AF216" i="38"/>
  <c r="AF217" i="38"/>
  <c r="AF218" i="38"/>
  <c r="AF219" i="38"/>
  <c r="AF220" i="38"/>
  <c r="AF221" i="38"/>
  <c r="AF214" i="38"/>
  <c r="AF106" i="38"/>
  <c r="AF14" i="38"/>
  <c r="AF15" i="38"/>
  <c r="AF16" i="38"/>
  <c r="AF17" i="38"/>
  <c r="AF18" i="38"/>
  <c r="AF19" i="38"/>
  <c r="AF20" i="38"/>
  <c r="AF21" i="38"/>
  <c r="AF22" i="38"/>
  <c r="AF23" i="38"/>
  <c r="AF24" i="38"/>
  <c r="AF25" i="38"/>
  <c r="AF26" i="38"/>
  <c r="AF27" i="38"/>
  <c r="AF28" i="38"/>
  <c r="AF29" i="38"/>
  <c r="AF30" i="38"/>
  <c r="AF31" i="38"/>
  <c r="AF32" i="38"/>
  <c r="AF33" i="38"/>
  <c r="AF34" i="38"/>
  <c r="AF35" i="38"/>
  <c r="AF36" i="38"/>
  <c r="AF37" i="38"/>
  <c r="AF38" i="38"/>
  <c r="AF39" i="38"/>
  <c r="AF40" i="38"/>
  <c r="AF41" i="38"/>
  <c r="AF42" i="38"/>
  <c r="AF43" i="38"/>
  <c r="AF44" i="38"/>
  <c r="AF45" i="38"/>
  <c r="AF46" i="38"/>
  <c r="AF13" i="38"/>
  <c r="AF48" i="38"/>
  <c r="AF49" i="38"/>
  <c r="AF50" i="38"/>
  <c r="AF51" i="38"/>
  <c r="AF52" i="38"/>
  <c r="AF53" i="38"/>
  <c r="AF54" i="38"/>
  <c r="AF55" i="38"/>
  <c r="AF56" i="38"/>
  <c r="AF57" i="38"/>
  <c r="AF58" i="38"/>
  <c r="AF59" i="38"/>
  <c r="AF60" i="38"/>
  <c r="AF61" i="38"/>
  <c r="AF62" i="38"/>
  <c r="AF63" i="38"/>
  <c r="AF64" i="38"/>
  <c r="AF65" i="38"/>
  <c r="AF66" i="38"/>
  <c r="AF67" i="38"/>
  <c r="AF68" i="38"/>
  <c r="AF69" i="38"/>
  <c r="AF70" i="38"/>
  <c r="AF71" i="38"/>
  <c r="AF72" i="38"/>
  <c r="AF73" i="38"/>
  <c r="AF74" i="38"/>
  <c r="AF75" i="38"/>
  <c r="AF76" i="38"/>
  <c r="AF77" i="38"/>
  <c r="AF78" i="38"/>
  <c r="AF79" i="38"/>
  <c r="AF80" i="38"/>
  <c r="AF81" i="38"/>
  <c r="AF82" i="38"/>
  <c r="AF47" i="38"/>
  <c r="AF84" i="38"/>
  <c r="AF85" i="38"/>
  <c r="AF86" i="38"/>
  <c r="AF87" i="38"/>
  <c r="AF88" i="38"/>
  <c r="AF83" i="38"/>
  <c r="AF90" i="38"/>
  <c r="AF91" i="38"/>
  <c r="AF92" i="38"/>
  <c r="AF93" i="38"/>
  <c r="AF94" i="38"/>
  <c r="AF95" i="38"/>
  <c r="AF89" i="38"/>
  <c r="AF97" i="38"/>
  <c r="AF98" i="38"/>
  <c r="AF99" i="38"/>
  <c r="AF100" i="38"/>
  <c r="AF101" i="38"/>
  <c r="AF102" i="38"/>
  <c r="AF103" i="38"/>
  <c r="AF104" i="38"/>
  <c r="AF105" i="38"/>
  <c r="AF96" i="38"/>
  <c r="AF12" i="38"/>
  <c r="AF224" i="38"/>
  <c r="AF225" i="38"/>
  <c r="AF226" i="38"/>
  <c r="AF227" i="38"/>
  <c r="AF228" i="38"/>
  <c r="AF229" i="38"/>
  <c r="AF230" i="38"/>
  <c r="AF231" i="38"/>
  <c r="AF232" i="38"/>
  <c r="AF233" i="38"/>
  <c r="AF234" i="38"/>
  <c r="AF223" i="38"/>
  <c r="AF236" i="38"/>
  <c r="AF237" i="38"/>
  <c r="AF238" i="38"/>
  <c r="AF239" i="38"/>
  <c r="AF240" i="38"/>
  <c r="AF241" i="38"/>
  <c r="AF242" i="38"/>
  <c r="AF235" i="38"/>
  <c r="AF244" i="38"/>
  <c r="AF245" i="38"/>
  <c r="AF246" i="38"/>
  <c r="AF247" i="38"/>
  <c r="AF248" i="38"/>
  <c r="AF249" i="38"/>
  <c r="AF250" i="38"/>
  <c r="AF251" i="38"/>
  <c r="AF252" i="38"/>
  <c r="AF253" i="38"/>
  <c r="AF254" i="38"/>
  <c r="AF255" i="38"/>
  <c r="AF256" i="38"/>
  <c r="AF257" i="38"/>
  <c r="AF258" i="38"/>
  <c r="AF259" i="38"/>
  <c r="AF243" i="38"/>
  <c r="AF261" i="38"/>
  <c r="AF262" i="38"/>
  <c r="AF263" i="38"/>
  <c r="AF264" i="38"/>
  <c r="AF265" i="38"/>
  <c r="AF266" i="38"/>
  <c r="AF260" i="38"/>
  <c r="AF268" i="38"/>
  <c r="AF269" i="38"/>
  <c r="AF270" i="38"/>
  <c r="AF271" i="38"/>
  <c r="AF272" i="38"/>
  <c r="AF273" i="38"/>
  <c r="AF274" i="38"/>
  <c r="AF275" i="38"/>
  <c r="AF276" i="38"/>
  <c r="AF277" i="38"/>
  <c r="AF278" i="38"/>
  <c r="AF279" i="38"/>
  <c r="AF280" i="38"/>
  <c r="AF281" i="38"/>
  <c r="AF282" i="38"/>
  <c r="AF283" i="38"/>
  <c r="AF284" i="38"/>
  <c r="AF285" i="38"/>
  <c r="AF286" i="38"/>
  <c r="AF287" i="38"/>
  <c r="AF288" i="38"/>
  <c r="AF289" i="38"/>
  <c r="AF290" i="38"/>
  <c r="AF291" i="38"/>
  <c r="AF292" i="38"/>
  <c r="AF293" i="38"/>
  <c r="AF294" i="38"/>
  <c r="AF295" i="38"/>
  <c r="AF296" i="38"/>
  <c r="AF297" i="38"/>
  <c r="AF298" i="38"/>
  <c r="AF299" i="38"/>
  <c r="AF300" i="38"/>
  <c r="AF301" i="38"/>
  <c r="AF302" i="38"/>
  <c r="AF303" i="38"/>
  <c r="AF304" i="38"/>
  <c r="AF305" i="38"/>
  <c r="AF306" i="38"/>
  <c r="AF307" i="38"/>
  <c r="AF308" i="38"/>
  <c r="AF309" i="38"/>
  <c r="AF310" i="38"/>
  <c r="AF311" i="38"/>
  <c r="AF267" i="38"/>
  <c r="AF313" i="38"/>
  <c r="AF314" i="38"/>
  <c r="AF315" i="38"/>
  <c r="AF316" i="38"/>
  <c r="AF317" i="38"/>
  <c r="AF318" i="38"/>
  <c r="AF319" i="38"/>
  <c r="AF320" i="38"/>
  <c r="AF321" i="38"/>
  <c r="AF322" i="38"/>
  <c r="AF323" i="38"/>
  <c r="AF324" i="38"/>
  <c r="AF325" i="38"/>
  <c r="AF326" i="38"/>
  <c r="AF312" i="38"/>
  <c r="AF222" i="38"/>
  <c r="AF329" i="38"/>
  <c r="AF330" i="38"/>
  <c r="AF331" i="38"/>
  <c r="AF332" i="38"/>
  <c r="AF333" i="38"/>
  <c r="AF334" i="38"/>
  <c r="AF335" i="38"/>
  <c r="AF336" i="38"/>
  <c r="AF337" i="38"/>
  <c r="AF338" i="38"/>
  <c r="AF339" i="38"/>
  <c r="AF340" i="38"/>
  <c r="AF341" i="38"/>
  <c r="AF342" i="38"/>
  <c r="AF343" i="38"/>
  <c r="AF344" i="38"/>
  <c r="AF328" i="38"/>
  <c r="AF346" i="38"/>
  <c r="AF347" i="38"/>
  <c r="AF348" i="38"/>
  <c r="AF349" i="38"/>
  <c r="AF350" i="38"/>
  <c r="AF351" i="38"/>
  <c r="AF352" i="38"/>
  <c r="AF353" i="38"/>
  <c r="AF354" i="38"/>
  <c r="AF355" i="38"/>
  <c r="AF356" i="38"/>
  <c r="AF357" i="38"/>
  <c r="AF358" i="38"/>
  <c r="AF359" i="38"/>
  <c r="AF360" i="38"/>
  <c r="AF361" i="38"/>
  <c r="AF362" i="38"/>
  <c r="AF363" i="38"/>
  <c r="AF364" i="38"/>
  <c r="AF365" i="38"/>
  <c r="AF366" i="38"/>
  <c r="AF367" i="38"/>
  <c r="AF368" i="38"/>
  <c r="AF369" i="38"/>
  <c r="AF370" i="38"/>
  <c r="AF371" i="38"/>
  <c r="AF372" i="38"/>
  <c r="AF373" i="38"/>
  <c r="AF374" i="38"/>
  <c r="AF375" i="38"/>
  <c r="AF376" i="38"/>
  <c r="AF377" i="38"/>
  <c r="AF378" i="38"/>
  <c r="AF379" i="38"/>
  <c r="AF380" i="38"/>
  <c r="AF381" i="38"/>
  <c r="AF382" i="38"/>
  <c r="AF345" i="38"/>
  <c r="AF384" i="38"/>
  <c r="AF385" i="38"/>
  <c r="AF386" i="38"/>
  <c r="AF387" i="38"/>
  <c r="AF388" i="38"/>
  <c r="AF383" i="38"/>
  <c r="AF390" i="38"/>
  <c r="AF391" i="38"/>
  <c r="AF392" i="38"/>
  <c r="AF393" i="38"/>
  <c r="AF394" i="38"/>
  <c r="AF395" i="38"/>
  <c r="AF396" i="38"/>
  <c r="AF389" i="38"/>
  <c r="AF327" i="38"/>
  <c r="AF399" i="38"/>
  <c r="AF400" i="38"/>
  <c r="AF401" i="38"/>
  <c r="AF402" i="38"/>
  <c r="AF403" i="38"/>
  <c r="AF404" i="38"/>
  <c r="AF405" i="38"/>
  <c r="AF406" i="38"/>
  <c r="AF407" i="38"/>
  <c r="AF408" i="38"/>
  <c r="AF409" i="38"/>
  <c r="AF410" i="38"/>
  <c r="AF411" i="38"/>
  <c r="AF412" i="38"/>
  <c r="AF413" i="38"/>
  <c r="AF414" i="38"/>
  <c r="AF415" i="38"/>
  <c r="AF416" i="38"/>
  <c r="AF417" i="38"/>
  <c r="AF418" i="38"/>
  <c r="AF419" i="38"/>
  <c r="AF420" i="38"/>
  <c r="AF421" i="38"/>
  <c r="AF422" i="38"/>
  <c r="AF423" i="38"/>
  <c r="AF424" i="38"/>
  <c r="AF425" i="38"/>
  <c r="AF426" i="38"/>
  <c r="AF427" i="38"/>
  <c r="AF428" i="38"/>
  <c r="AF429" i="38"/>
  <c r="AF430" i="38"/>
  <c r="AF431" i="38"/>
  <c r="AF432" i="38"/>
  <c r="AF433" i="38"/>
  <c r="AF434" i="38"/>
  <c r="AF435" i="38"/>
  <c r="AF436" i="38"/>
  <c r="AF437" i="38"/>
  <c r="AF438" i="38"/>
  <c r="AF439" i="38"/>
  <c r="AF440" i="38"/>
  <c r="AF441" i="38"/>
  <c r="AF442" i="38"/>
  <c r="AF443" i="38"/>
  <c r="AF444" i="38"/>
  <c r="AF445" i="38"/>
  <c r="AF446" i="38"/>
  <c r="AF447" i="38"/>
  <c r="AF448" i="38"/>
  <c r="AF449" i="38"/>
  <c r="AF450" i="38"/>
  <c r="AF451" i="38"/>
  <c r="AF452" i="38"/>
  <c r="AF453" i="38"/>
  <c r="AF454" i="38"/>
  <c r="AF455" i="38"/>
  <c r="AF456" i="38"/>
  <c r="AF457" i="38"/>
  <c r="AF458" i="38"/>
  <c r="AF398" i="38"/>
  <c r="AF460" i="38"/>
  <c r="AF461" i="38"/>
  <c r="AF462" i="38"/>
  <c r="AF463" i="38"/>
  <c r="AF464" i="38"/>
  <c r="AF465" i="38"/>
  <c r="AF466" i="38"/>
  <c r="AF459" i="38"/>
  <c r="AF468" i="38"/>
  <c r="AF469" i="38"/>
  <c r="AF470" i="38"/>
  <c r="AF471" i="38"/>
  <c r="AF472" i="38"/>
  <c r="AF473" i="38"/>
  <c r="AF474" i="38"/>
  <c r="AF475" i="38"/>
  <c r="AF476" i="38"/>
  <c r="AF477" i="38"/>
  <c r="AF478" i="38"/>
  <c r="AF479" i="38"/>
  <c r="AF480" i="38"/>
  <c r="AF481" i="38"/>
  <c r="AF482" i="38"/>
  <c r="AF483" i="38"/>
  <c r="AF484" i="38"/>
  <c r="AF467" i="38"/>
  <c r="AF486" i="38"/>
  <c r="AF487" i="38"/>
  <c r="AF488" i="38"/>
  <c r="AF485" i="38"/>
  <c r="AF490" i="38"/>
  <c r="AF491" i="38"/>
  <c r="AF492" i="38"/>
  <c r="AF493" i="38"/>
  <c r="AF494" i="38"/>
  <c r="AF495" i="38"/>
  <c r="AF496" i="38"/>
  <c r="AF497" i="38"/>
  <c r="AF498" i="38"/>
  <c r="AF489" i="38"/>
  <c r="AF397" i="38"/>
  <c r="AF501" i="38"/>
  <c r="AF502" i="38"/>
  <c r="AF503" i="38"/>
  <c r="AF504" i="38"/>
  <c r="AF505" i="38"/>
  <c r="AF506" i="38"/>
  <c r="AF507" i="38"/>
  <c r="AF508" i="38"/>
  <c r="AF500" i="38"/>
  <c r="AF510" i="38"/>
  <c r="AF511" i="38"/>
  <c r="AF512" i="38"/>
  <c r="AF513" i="38"/>
  <c r="AF514" i="38"/>
  <c r="AF515" i="38"/>
  <c r="AF516" i="38"/>
  <c r="AF517" i="38"/>
  <c r="AF518" i="38"/>
  <c r="AF519" i="38"/>
  <c r="AF520" i="38"/>
  <c r="AF521" i="38"/>
  <c r="AF522" i="38"/>
  <c r="AF523" i="38"/>
  <c r="AF524" i="38"/>
  <c r="AF525" i="38"/>
  <c r="AF509" i="38"/>
  <c r="AF499" i="38"/>
  <c r="AF528" i="38"/>
  <c r="AF529" i="38"/>
  <c r="AF530" i="38"/>
  <c r="AF531" i="38"/>
  <c r="AF532" i="38"/>
  <c r="AF533" i="38"/>
  <c r="AF534" i="38"/>
  <c r="AF535" i="38"/>
  <c r="AF536" i="38"/>
  <c r="AF537" i="38"/>
  <c r="AF538" i="38"/>
  <c r="AF539" i="38"/>
  <c r="AF540" i="38"/>
  <c r="AF527" i="38"/>
  <c r="AF542" i="38"/>
  <c r="AF543" i="38"/>
  <c r="AF544" i="38"/>
  <c r="AF545" i="38"/>
  <c r="AF546" i="38"/>
  <c r="AF547" i="38"/>
  <c r="AF548" i="38"/>
  <c r="AF549" i="38"/>
  <c r="AF550" i="38"/>
  <c r="AF551" i="38"/>
  <c r="AF552" i="38"/>
  <c r="AF553" i="38"/>
  <c r="AF554" i="38"/>
  <c r="AF555" i="38"/>
  <c r="AF556" i="38"/>
  <c r="AF557" i="38"/>
  <c r="AF558" i="38"/>
  <c r="AF559" i="38"/>
  <c r="AF541" i="38"/>
  <c r="AF526" i="38"/>
  <c r="AF561" i="38"/>
  <c r="AF562" i="38"/>
  <c r="AF563" i="38"/>
  <c r="AF564" i="38"/>
  <c r="AF565" i="38"/>
  <c r="AF560" i="38"/>
  <c r="AF566" i="38"/>
  <c r="AG162" i="38"/>
  <c r="AG150" i="38"/>
  <c r="AG151" i="38"/>
  <c r="AG152" i="38"/>
  <c r="AG153" i="38"/>
  <c r="AG154" i="38"/>
  <c r="AG155" i="38"/>
  <c r="AG156" i="38"/>
  <c r="AG157" i="38"/>
  <c r="AG158" i="38"/>
  <c r="AG159" i="38"/>
  <c r="AG160" i="38"/>
  <c r="AG161" i="38"/>
  <c r="AG163" i="38"/>
  <c r="AG149" i="38"/>
  <c r="AG108" i="38"/>
  <c r="AG109" i="38"/>
  <c r="AG110" i="38"/>
  <c r="AG111" i="38"/>
  <c r="AG112" i="38"/>
  <c r="AG113" i="38"/>
  <c r="AG114" i="38"/>
  <c r="AG115" i="38"/>
  <c r="AG116" i="38"/>
  <c r="AG117" i="38"/>
  <c r="AG107" i="38"/>
  <c r="AG119" i="38"/>
  <c r="AG120" i="38"/>
  <c r="AG121" i="38"/>
  <c r="AG122" i="38"/>
  <c r="AG123" i="38"/>
  <c r="AG124" i="38"/>
  <c r="AG125" i="38"/>
  <c r="AG126" i="38"/>
  <c r="AG127" i="38"/>
  <c r="AG128" i="38"/>
  <c r="AG129" i="38"/>
  <c r="AG130" i="38"/>
  <c r="AG131" i="38"/>
  <c r="AG132" i="38"/>
  <c r="AG118" i="38"/>
  <c r="AG134" i="38"/>
  <c r="AG135" i="38"/>
  <c r="AG136" i="38"/>
  <c r="AG137" i="38"/>
  <c r="AG138" i="38"/>
  <c r="AG139" i="38"/>
  <c r="AG140" i="38"/>
  <c r="AG141" i="38"/>
  <c r="AG142" i="38"/>
  <c r="AG143" i="38"/>
  <c r="AG144" i="38"/>
  <c r="AG145" i="38"/>
  <c r="AG146" i="38"/>
  <c r="AG147" i="38"/>
  <c r="AG148" i="38"/>
  <c r="AG133" i="38"/>
  <c r="AG165" i="38"/>
  <c r="AG166" i="38"/>
  <c r="AG167" i="38"/>
  <c r="AG168" i="38"/>
  <c r="AG169" i="38"/>
  <c r="AG170" i="38"/>
  <c r="AG171" i="38"/>
  <c r="AG172" i="38"/>
  <c r="AG173" i="38"/>
  <c r="AG174" i="38"/>
  <c r="AG175" i="38"/>
  <c r="AG176" i="38"/>
  <c r="AG177" i="38"/>
  <c r="AG178" i="38"/>
  <c r="AG179" i="38"/>
  <c r="AG180" i="38"/>
  <c r="AG181" i="38"/>
  <c r="AG182" i="38"/>
  <c r="AG183" i="38"/>
  <c r="AG184" i="38"/>
  <c r="AG185" i="38"/>
  <c r="AG186" i="38"/>
  <c r="AG187" i="38"/>
  <c r="AG188" i="38"/>
  <c r="AG189" i="38"/>
  <c r="AG164" i="38"/>
  <c r="AG192" i="38"/>
  <c r="AG193" i="38"/>
  <c r="AG194" i="38"/>
  <c r="AG195" i="38"/>
  <c r="AG196" i="38"/>
  <c r="AG197" i="38"/>
  <c r="AG198" i="38"/>
  <c r="AG191" i="38"/>
  <c r="AG200" i="38"/>
  <c r="AG201" i="38"/>
  <c r="AG202" i="38"/>
  <c r="AG203" i="38"/>
  <c r="AG204" i="38"/>
  <c r="AG205" i="38"/>
  <c r="AG206" i="38"/>
  <c r="AG199" i="38"/>
  <c r="AG190" i="38"/>
  <c r="AG208" i="38"/>
  <c r="AG209" i="38"/>
  <c r="AG210" i="38"/>
  <c r="AG211" i="38"/>
  <c r="AG212" i="38"/>
  <c r="AG213" i="38"/>
  <c r="AG207" i="38"/>
  <c r="AG215" i="38"/>
  <c r="AG216" i="38"/>
  <c r="AG217" i="38"/>
  <c r="AG218" i="38"/>
  <c r="AG219" i="38"/>
  <c r="AG220" i="38"/>
  <c r="AG221" i="38"/>
  <c r="AG214" i="38"/>
  <c r="AG106" i="38"/>
  <c r="AG14" i="38"/>
  <c r="AG15" i="38"/>
  <c r="AG16" i="38"/>
  <c r="AG17" i="38"/>
  <c r="AG18" i="38"/>
  <c r="AG19" i="38"/>
  <c r="AG20" i="38"/>
  <c r="AG21" i="38"/>
  <c r="AG22" i="38"/>
  <c r="AG23" i="38"/>
  <c r="AG24" i="38"/>
  <c r="AG25" i="38"/>
  <c r="AG26" i="38"/>
  <c r="AG27" i="38"/>
  <c r="AG28" i="38"/>
  <c r="AG29" i="38"/>
  <c r="AG30" i="38"/>
  <c r="AG31" i="38"/>
  <c r="AG32" i="38"/>
  <c r="AG33" i="38"/>
  <c r="AG34" i="38"/>
  <c r="AG35" i="38"/>
  <c r="AG36" i="38"/>
  <c r="AG37" i="38"/>
  <c r="AG38" i="38"/>
  <c r="AG39" i="38"/>
  <c r="AG40" i="38"/>
  <c r="AG41" i="38"/>
  <c r="AG42" i="38"/>
  <c r="AG43" i="38"/>
  <c r="AG44" i="38"/>
  <c r="AG45" i="38"/>
  <c r="AG46" i="38"/>
  <c r="AG13" i="38"/>
  <c r="AG48" i="38"/>
  <c r="AG49" i="38"/>
  <c r="AG50" i="38"/>
  <c r="AG51" i="38"/>
  <c r="AG52" i="38"/>
  <c r="AG53" i="38"/>
  <c r="AG54" i="38"/>
  <c r="AG55" i="38"/>
  <c r="AG56" i="38"/>
  <c r="AG57" i="38"/>
  <c r="AG58" i="38"/>
  <c r="AG59" i="38"/>
  <c r="AG60" i="38"/>
  <c r="AG61" i="38"/>
  <c r="AG62" i="38"/>
  <c r="AG63" i="38"/>
  <c r="AG64" i="38"/>
  <c r="AG65" i="38"/>
  <c r="AG66" i="38"/>
  <c r="AG67" i="38"/>
  <c r="AG68" i="38"/>
  <c r="AG69" i="38"/>
  <c r="AG70" i="38"/>
  <c r="AG71" i="38"/>
  <c r="AG72" i="38"/>
  <c r="AG73" i="38"/>
  <c r="AG74" i="38"/>
  <c r="AG75" i="38"/>
  <c r="AG76" i="38"/>
  <c r="AG77" i="38"/>
  <c r="AG78" i="38"/>
  <c r="AG79" i="38"/>
  <c r="AG80" i="38"/>
  <c r="AG81" i="38"/>
  <c r="AG82" i="38"/>
  <c r="AG47" i="38"/>
  <c r="AG84" i="38"/>
  <c r="AG85" i="38"/>
  <c r="AG86" i="38"/>
  <c r="AG87" i="38"/>
  <c r="AG88" i="38"/>
  <c r="AG83" i="38"/>
  <c r="AG90" i="38"/>
  <c r="AG91" i="38"/>
  <c r="AG92" i="38"/>
  <c r="AG93" i="38"/>
  <c r="AG94" i="38"/>
  <c r="AG95" i="38"/>
  <c r="AG89" i="38"/>
  <c r="AG97" i="38"/>
  <c r="AG98" i="38"/>
  <c r="AG99" i="38"/>
  <c r="AG100" i="38"/>
  <c r="AG101" i="38"/>
  <c r="AG102" i="38"/>
  <c r="AG103" i="38"/>
  <c r="AG104" i="38"/>
  <c r="AG105" i="38"/>
  <c r="AG96" i="38"/>
  <c r="AG12" i="38"/>
  <c r="AG224" i="38"/>
  <c r="AG225" i="38"/>
  <c r="AG226" i="38"/>
  <c r="AG227" i="38"/>
  <c r="AG228" i="38"/>
  <c r="AG229" i="38"/>
  <c r="AG230" i="38"/>
  <c r="AG231" i="38"/>
  <c r="AG232" i="38"/>
  <c r="AG233" i="38"/>
  <c r="AG234" i="38"/>
  <c r="AG223" i="38"/>
  <c r="AG236" i="38"/>
  <c r="AG237" i="38"/>
  <c r="AG238" i="38"/>
  <c r="AG239" i="38"/>
  <c r="AG240" i="38"/>
  <c r="AG241" i="38"/>
  <c r="AG242" i="38"/>
  <c r="AG235" i="38"/>
  <c r="AG244" i="38"/>
  <c r="AG245" i="38"/>
  <c r="AG246" i="38"/>
  <c r="AG247" i="38"/>
  <c r="AG248" i="38"/>
  <c r="AG249" i="38"/>
  <c r="AG250" i="38"/>
  <c r="AG251" i="38"/>
  <c r="AG252" i="38"/>
  <c r="AG253" i="38"/>
  <c r="AG254" i="38"/>
  <c r="AG255" i="38"/>
  <c r="AG256" i="38"/>
  <c r="AG257" i="38"/>
  <c r="AG258" i="38"/>
  <c r="AG259" i="38"/>
  <c r="AG243" i="38"/>
  <c r="AG261" i="38"/>
  <c r="AG262" i="38"/>
  <c r="AG263" i="38"/>
  <c r="AG264" i="38"/>
  <c r="AG265" i="38"/>
  <c r="AG266" i="38"/>
  <c r="AG260" i="38"/>
  <c r="AG268" i="38"/>
  <c r="AG269" i="38"/>
  <c r="AG270" i="38"/>
  <c r="AG271" i="38"/>
  <c r="AG272" i="38"/>
  <c r="AG273" i="38"/>
  <c r="AG274" i="38"/>
  <c r="AG275" i="38"/>
  <c r="AG276" i="38"/>
  <c r="AG277" i="38"/>
  <c r="AG278" i="38"/>
  <c r="AG279" i="38"/>
  <c r="AG280" i="38"/>
  <c r="AG281" i="38"/>
  <c r="AG282" i="38"/>
  <c r="AG283" i="38"/>
  <c r="AG284" i="38"/>
  <c r="AG285" i="38"/>
  <c r="AG286" i="38"/>
  <c r="AG287" i="38"/>
  <c r="AG288" i="38"/>
  <c r="AG289" i="38"/>
  <c r="AG290" i="38"/>
  <c r="AG291" i="38"/>
  <c r="AG292" i="38"/>
  <c r="AG293" i="38"/>
  <c r="AG294" i="38"/>
  <c r="AG295" i="38"/>
  <c r="AG296" i="38"/>
  <c r="AG297" i="38"/>
  <c r="AG298" i="38"/>
  <c r="AG299" i="38"/>
  <c r="AG300" i="38"/>
  <c r="AG301" i="38"/>
  <c r="AG302" i="38"/>
  <c r="AG303" i="38"/>
  <c r="AG304" i="38"/>
  <c r="AG305" i="38"/>
  <c r="AG306" i="38"/>
  <c r="AG307" i="38"/>
  <c r="AG308" i="38"/>
  <c r="AG309" i="38"/>
  <c r="AG310" i="38"/>
  <c r="AG311" i="38"/>
  <c r="AG267" i="38"/>
  <c r="AG313" i="38"/>
  <c r="AG314" i="38"/>
  <c r="AG315" i="38"/>
  <c r="AG316" i="38"/>
  <c r="AG317" i="38"/>
  <c r="AG318" i="38"/>
  <c r="AG319" i="38"/>
  <c r="AG320" i="38"/>
  <c r="AG321" i="38"/>
  <c r="AG322" i="38"/>
  <c r="AG323" i="38"/>
  <c r="AG324" i="38"/>
  <c r="AG325" i="38"/>
  <c r="AG326" i="38"/>
  <c r="AG312" i="38"/>
  <c r="AG222" i="38"/>
  <c r="AG329" i="38"/>
  <c r="AG330" i="38"/>
  <c r="AG331" i="38"/>
  <c r="AG332" i="38"/>
  <c r="AG333" i="38"/>
  <c r="AG334" i="38"/>
  <c r="AG335" i="38"/>
  <c r="AG336" i="38"/>
  <c r="AG337" i="38"/>
  <c r="AG338" i="38"/>
  <c r="AG339" i="38"/>
  <c r="AG340" i="38"/>
  <c r="AG341" i="38"/>
  <c r="AG342" i="38"/>
  <c r="AG343" i="38"/>
  <c r="AG344" i="38"/>
  <c r="AG328" i="38"/>
  <c r="AG346" i="38"/>
  <c r="AG347" i="38"/>
  <c r="AG348" i="38"/>
  <c r="AG349" i="38"/>
  <c r="AG350" i="38"/>
  <c r="AG351" i="38"/>
  <c r="AG352" i="38"/>
  <c r="AG353" i="38"/>
  <c r="AG354" i="38"/>
  <c r="AG355" i="38"/>
  <c r="AG356" i="38"/>
  <c r="AG357" i="38"/>
  <c r="AG358" i="38"/>
  <c r="AG359" i="38"/>
  <c r="AG360" i="38"/>
  <c r="AG361" i="38"/>
  <c r="AG362" i="38"/>
  <c r="AG363" i="38"/>
  <c r="AG364" i="38"/>
  <c r="AG365" i="38"/>
  <c r="AG366" i="38"/>
  <c r="AG367" i="38"/>
  <c r="AG368" i="38"/>
  <c r="AG369" i="38"/>
  <c r="AG370" i="38"/>
  <c r="AG371" i="38"/>
  <c r="AG372" i="38"/>
  <c r="AG373" i="38"/>
  <c r="AG374" i="38"/>
  <c r="AG375" i="38"/>
  <c r="AG376" i="38"/>
  <c r="AG377" i="38"/>
  <c r="AG378" i="38"/>
  <c r="AG379" i="38"/>
  <c r="AG380" i="38"/>
  <c r="AG381" i="38"/>
  <c r="AG382" i="38"/>
  <c r="AG345" i="38"/>
  <c r="AG384" i="38"/>
  <c r="AG385" i="38"/>
  <c r="AG386" i="38"/>
  <c r="AG387" i="38"/>
  <c r="AG388" i="38"/>
  <c r="AG383" i="38"/>
  <c r="AG390" i="38"/>
  <c r="AG391" i="38"/>
  <c r="AG392" i="38"/>
  <c r="AG393" i="38"/>
  <c r="AG394" i="38"/>
  <c r="AG395" i="38"/>
  <c r="AG396" i="38"/>
  <c r="AG389" i="38"/>
  <c r="AG327" i="38"/>
  <c r="AG399" i="38"/>
  <c r="AG400" i="38"/>
  <c r="AG401" i="38"/>
  <c r="AG402" i="38"/>
  <c r="AG403" i="38"/>
  <c r="AG404" i="38"/>
  <c r="AG405" i="38"/>
  <c r="AG406" i="38"/>
  <c r="AG407" i="38"/>
  <c r="AG408" i="38"/>
  <c r="AG409" i="38"/>
  <c r="AG410" i="38"/>
  <c r="AG411" i="38"/>
  <c r="AG412" i="38"/>
  <c r="AG413" i="38"/>
  <c r="AG414" i="38"/>
  <c r="AG415" i="38"/>
  <c r="AG416" i="38"/>
  <c r="AG417" i="38"/>
  <c r="AG418" i="38"/>
  <c r="AG419" i="38"/>
  <c r="AG420" i="38"/>
  <c r="AG421" i="38"/>
  <c r="AG422" i="38"/>
  <c r="AG423" i="38"/>
  <c r="AG424" i="38"/>
  <c r="AG425" i="38"/>
  <c r="AG426" i="38"/>
  <c r="AG427" i="38"/>
  <c r="AG428" i="38"/>
  <c r="AG429" i="38"/>
  <c r="AG430" i="38"/>
  <c r="AG431" i="38"/>
  <c r="AG432" i="38"/>
  <c r="AG433" i="38"/>
  <c r="AG434" i="38"/>
  <c r="AG435" i="38"/>
  <c r="AG436" i="38"/>
  <c r="AG437" i="38"/>
  <c r="AG438" i="38"/>
  <c r="AG439" i="38"/>
  <c r="AG440" i="38"/>
  <c r="AG441" i="38"/>
  <c r="AG442" i="38"/>
  <c r="AG443" i="38"/>
  <c r="AG444" i="38"/>
  <c r="AG445" i="38"/>
  <c r="AG446" i="38"/>
  <c r="AG447" i="38"/>
  <c r="AG448" i="38"/>
  <c r="AG449" i="38"/>
  <c r="AG450" i="38"/>
  <c r="AG451" i="38"/>
  <c r="AG452" i="38"/>
  <c r="AG453" i="38"/>
  <c r="AG454" i="38"/>
  <c r="AG455" i="38"/>
  <c r="AG456" i="38"/>
  <c r="AG457" i="38"/>
  <c r="AG458" i="38"/>
  <c r="AG398" i="38"/>
  <c r="AG460" i="38"/>
  <c r="AG461" i="38"/>
  <c r="AG462" i="38"/>
  <c r="AG463" i="38"/>
  <c r="AG464" i="38"/>
  <c r="AG465" i="38"/>
  <c r="AG466" i="38"/>
  <c r="AG459" i="38"/>
  <c r="AG468" i="38"/>
  <c r="AG469" i="38"/>
  <c r="AG470" i="38"/>
  <c r="AG471" i="38"/>
  <c r="AG472" i="38"/>
  <c r="AG473" i="38"/>
  <c r="AG474" i="38"/>
  <c r="AG475" i="38"/>
  <c r="AG476" i="38"/>
  <c r="AG477" i="38"/>
  <c r="AG478" i="38"/>
  <c r="AG479" i="38"/>
  <c r="AG480" i="38"/>
  <c r="AG481" i="38"/>
  <c r="AG482" i="38"/>
  <c r="AG483" i="38"/>
  <c r="AG484" i="38"/>
  <c r="AG467" i="38"/>
  <c r="AG486" i="38"/>
  <c r="AG487" i="38"/>
  <c r="AG488" i="38"/>
  <c r="AG485" i="38"/>
  <c r="AG490" i="38"/>
  <c r="AG491" i="38"/>
  <c r="AG492" i="38"/>
  <c r="AG493" i="38"/>
  <c r="AG494" i="38"/>
  <c r="AG495" i="38"/>
  <c r="AG496" i="38"/>
  <c r="AG497" i="38"/>
  <c r="AG498" i="38"/>
  <c r="AG489" i="38"/>
  <c r="AG397" i="38"/>
  <c r="AG501" i="38"/>
  <c r="AG502" i="38"/>
  <c r="AG503" i="38"/>
  <c r="AG504" i="38"/>
  <c r="AG505" i="38"/>
  <c r="AG506" i="38"/>
  <c r="AG507" i="38"/>
  <c r="AG508" i="38"/>
  <c r="AG500" i="38"/>
  <c r="AG510" i="38"/>
  <c r="AG511" i="38"/>
  <c r="AG512" i="38"/>
  <c r="AG513" i="38"/>
  <c r="AG514" i="38"/>
  <c r="AG515" i="38"/>
  <c r="AG516" i="38"/>
  <c r="AG517" i="38"/>
  <c r="AG518" i="38"/>
  <c r="AG519" i="38"/>
  <c r="AG520" i="38"/>
  <c r="AG521" i="38"/>
  <c r="AG522" i="38"/>
  <c r="AG523" i="38"/>
  <c r="AG524" i="38"/>
  <c r="AG525" i="38"/>
  <c r="AG509" i="38"/>
  <c r="AG499" i="38"/>
  <c r="AG528" i="38"/>
  <c r="AG529" i="38"/>
  <c r="AG530" i="38"/>
  <c r="AG531" i="38"/>
  <c r="AG532" i="38"/>
  <c r="AG533" i="38"/>
  <c r="AG534" i="38"/>
  <c r="AG535" i="38"/>
  <c r="AG536" i="38"/>
  <c r="AG537" i="38"/>
  <c r="AG538" i="38"/>
  <c r="AG539" i="38"/>
  <c r="AG540" i="38"/>
  <c r="AG527" i="38"/>
  <c r="AG542" i="38"/>
  <c r="AG543" i="38"/>
  <c r="AG544" i="38"/>
  <c r="AG545" i="38"/>
  <c r="AG546" i="38"/>
  <c r="AG547" i="38"/>
  <c r="AG548" i="38"/>
  <c r="AG549" i="38"/>
  <c r="AG550" i="38"/>
  <c r="AG551" i="38"/>
  <c r="AG552" i="38"/>
  <c r="AG553" i="38"/>
  <c r="AG554" i="38"/>
  <c r="AG555" i="38"/>
  <c r="AG556" i="38"/>
  <c r="AG557" i="38"/>
  <c r="AG558" i="38"/>
  <c r="AG559" i="38"/>
  <c r="AG541" i="38"/>
  <c r="AG526" i="38"/>
  <c r="AG561" i="38"/>
  <c r="AG562" i="38"/>
  <c r="AG563" i="38"/>
  <c r="AG564" i="38"/>
  <c r="AG565" i="38"/>
  <c r="AG560" i="38"/>
  <c r="AG566" i="38"/>
  <c r="AH162" i="38"/>
  <c r="AH150" i="38"/>
  <c r="AH151" i="38"/>
  <c r="AH152" i="38"/>
  <c r="AH153" i="38"/>
  <c r="AH154" i="38"/>
  <c r="AH155" i="38"/>
  <c r="AH156" i="38"/>
  <c r="AH157" i="38"/>
  <c r="AH158" i="38"/>
  <c r="AH159" i="38"/>
  <c r="AH160" i="38"/>
  <c r="AH161" i="38"/>
  <c r="AH163" i="38"/>
  <c r="AH149" i="38"/>
  <c r="AH108" i="38"/>
  <c r="AH109" i="38"/>
  <c r="AH110" i="38"/>
  <c r="AH111" i="38"/>
  <c r="AH112" i="38"/>
  <c r="AH113" i="38"/>
  <c r="AH114" i="38"/>
  <c r="AH115" i="38"/>
  <c r="AH116" i="38"/>
  <c r="AH117" i="38"/>
  <c r="AH107" i="38"/>
  <c r="AH119" i="38"/>
  <c r="AH120" i="38"/>
  <c r="AH121" i="38"/>
  <c r="AH122" i="38"/>
  <c r="AH123" i="38"/>
  <c r="AH124" i="38"/>
  <c r="AH125" i="38"/>
  <c r="AH126" i="38"/>
  <c r="AH127" i="38"/>
  <c r="AH128" i="38"/>
  <c r="AH129" i="38"/>
  <c r="AH130" i="38"/>
  <c r="AH131" i="38"/>
  <c r="AH132" i="38"/>
  <c r="AH118" i="38"/>
  <c r="AH134" i="38"/>
  <c r="AH135" i="38"/>
  <c r="AH136" i="38"/>
  <c r="AH137" i="38"/>
  <c r="AH138" i="38"/>
  <c r="AH139" i="38"/>
  <c r="AH140" i="38"/>
  <c r="AH141" i="38"/>
  <c r="AH142" i="38"/>
  <c r="AH143" i="38"/>
  <c r="AH144" i="38"/>
  <c r="AH145" i="38"/>
  <c r="AH146" i="38"/>
  <c r="AH147" i="38"/>
  <c r="AH148" i="38"/>
  <c r="AH133" i="38"/>
  <c r="AH165" i="38"/>
  <c r="AH166" i="38"/>
  <c r="AH167" i="38"/>
  <c r="AH168" i="38"/>
  <c r="AH169" i="38"/>
  <c r="AH170" i="38"/>
  <c r="AH171" i="38"/>
  <c r="AH172" i="38"/>
  <c r="AH173" i="38"/>
  <c r="AH174" i="38"/>
  <c r="AH175" i="38"/>
  <c r="AH176" i="38"/>
  <c r="AH177" i="38"/>
  <c r="AH178" i="38"/>
  <c r="AH179" i="38"/>
  <c r="AH180" i="38"/>
  <c r="AH181" i="38"/>
  <c r="AH182" i="38"/>
  <c r="AH183" i="38"/>
  <c r="AH184" i="38"/>
  <c r="AH185" i="38"/>
  <c r="AH186" i="38"/>
  <c r="AH187" i="38"/>
  <c r="AH188" i="38"/>
  <c r="AH189" i="38"/>
  <c r="AH164" i="38"/>
  <c r="AH192" i="38"/>
  <c r="AH193" i="38"/>
  <c r="AH194" i="38"/>
  <c r="AH195" i="38"/>
  <c r="AH196" i="38"/>
  <c r="AH197" i="38"/>
  <c r="AH198" i="38"/>
  <c r="AH191" i="38"/>
  <c r="AH200" i="38"/>
  <c r="AH201" i="38"/>
  <c r="AH202" i="38"/>
  <c r="AH203" i="38"/>
  <c r="AH204" i="38"/>
  <c r="AH205" i="38"/>
  <c r="AH206" i="38"/>
  <c r="AH199" i="38"/>
  <c r="AH190" i="38"/>
  <c r="AH208" i="38"/>
  <c r="AH209" i="38"/>
  <c r="AH210" i="38"/>
  <c r="AH211" i="38"/>
  <c r="AH212" i="38"/>
  <c r="AH213" i="38"/>
  <c r="AH207" i="38"/>
  <c r="AH215" i="38"/>
  <c r="AH216" i="38"/>
  <c r="AH217" i="38"/>
  <c r="AH218" i="38"/>
  <c r="AH219" i="38"/>
  <c r="AH220" i="38"/>
  <c r="AH221" i="38"/>
  <c r="AH214" i="38"/>
  <c r="AH106" i="38"/>
  <c r="AH14" i="38"/>
  <c r="AH15" i="38"/>
  <c r="AH16" i="38"/>
  <c r="AH17" i="38"/>
  <c r="AH18" i="38"/>
  <c r="AH19" i="38"/>
  <c r="AH20" i="38"/>
  <c r="AH21" i="38"/>
  <c r="AH22" i="38"/>
  <c r="AH23" i="38"/>
  <c r="AH24" i="38"/>
  <c r="AH25" i="38"/>
  <c r="AH26" i="38"/>
  <c r="AH27" i="38"/>
  <c r="AH28" i="38"/>
  <c r="AH29" i="38"/>
  <c r="AH30" i="38"/>
  <c r="AH31" i="38"/>
  <c r="AH32" i="38"/>
  <c r="AH33" i="38"/>
  <c r="AH34" i="38"/>
  <c r="AH35" i="38"/>
  <c r="AH36" i="38"/>
  <c r="AH37" i="38"/>
  <c r="AH38" i="38"/>
  <c r="AH39" i="38"/>
  <c r="AH40" i="38"/>
  <c r="AH41" i="38"/>
  <c r="AH42" i="38"/>
  <c r="AH43" i="38"/>
  <c r="AH44" i="38"/>
  <c r="AH45" i="38"/>
  <c r="AH46" i="38"/>
  <c r="AH13" i="38"/>
  <c r="AH48" i="38"/>
  <c r="AH49" i="38"/>
  <c r="AH50" i="38"/>
  <c r="AH51" i="38"/>
  <c r="AH52" i="38"/>
  <c r="AH53" i="38"/>
  <c r="AH54" i="38"/>
  <c r="AH55" i="38"/>
  <c r="AH56" i="38"/>
  <c r="AH57" i="38"/>
  <c r="AH58" i="38"/>
  <c r="AH59" i="38"/>
  <c r="AH60" i="38"/>
  <c r="AH61" i="38"/>
  <c r="AH62" i="38"/>
  <c r="AH63" i="38"/>
  <c r="AH64" i="38"/>
  <c r="AH65" i="38"/>
  <c r="AH66" i="38"/>
  <c r="AH67" i="38"/>
  <c r="AH68" i="38"/>
  <c r="AH69" i="38"/>
  <c r="AH70" i="38"/>
  <c r="AH71" i="38"/>
  <c r="AH72" i="38"/>
  <c r="AH73" i="38"/>
  <c r="AH74" i="38"/>
  <c r="AH75" i="38"/>
  <c r="AH76" i="38"/>
  <c r="AH77" i="38"/>
  <c r="AH78" i="38"/>
  <c r="AH79" i="38"/>
  <c r="AH80" i="38"/>
  <c r="AH81" i="38"/>
  <c r="AH82" i="38"/>
  <c r="AH47" i="38"/>
  <c r="AH84" i="38"/>
  <c r="AH85" i="38"/>
  <c r="AH86" i="38"/>
  <c r="AH87" i="38"/>
  <c r="AH88" i="38"/>
  <c r="AH83" i="38"/>
  <c r="AH90" i="38"/>
  <c r="AH91" i="38"/>
  <c r="AH92" i="38"/>
  <c r="AH93" i="38"/>
  <c r="AH94" i="38"/>
  <c r="AH95" i="38"/>
  <c r="AH89" i="38"/>
  <c r="AH97" i="38"/>
  <c r="AH98" i="38"/>
  <c r="AH99" i="38"/>
  <c r="AH100" i="38"/>
  <c r="AH101" i="38"/>
  <c r="AH102" i="38"/>
  <c r="AH103" i="38"/>
  <c r="AH104" i="38"/>
  <c r="AH105" i="38"/>
  <c r="AH96" i="38"/>
  <c r="AH12" i="38"/>
  <c r="AH224" i="38"/>
  <c r="AH225" i="38"/>
  <c r="AH226" i="38"/>
  <c r="AH227" i="38"/>
  <c r="AH228" i="38"/>
  <c r="AH229" i="38"/>
  <c r="AH230" i="38"/>
  <c r="AH231" i="38"/>
  <c r="AH232" i="38"/>
  <c r="AH233" i="38"/>
  <c r="AH234" i="38"/>
  <c r="AH223" i="38"/>
  <c r="AH236" i="38"/>
  <c r="AH237" i="38"/>
  <c r="AH238" i="38"/>
  <c r="AH239" i="38"/>
  <c r="AH240" i="38"/>
  <c r="AH241" i="38"/>
  <c r="AH242" i="38"/>
  <c r="AH235" i="38"/>
  <c r="AH244" i="38"/>
  <c r="AH245" i="38"/>
  <c r="AH246" i="38"/>
  <c r="AH247" i="38"/>
  <c r="AH248" i="38"/>
  <c r="AH249" i="38"/>
  <c r="AH250" i="38"/>
  <c r="AH251" i="38"/>
  <c r="AH252" i="38"/>
  <c r="AH253" i="38"/>
  <c r="AH254" i="38"/>
  <c r="AH255" i="38"/>
  <c r="AH256" i="38"/>
  <c r="AH257" i="38"/>
  <c r="AH258" i="38"/>
  <c r="AH259" i="38"/>
  <c r="AH243" i="38"/>
  <c r="AH261" i="38"/>
  <c r="AH262" i="38"/>
  <c r="AH263" i="38"/>
  <c r="AH264" i="38"/>
  <c r="AH265" i="38"/>
  <c r="AH266" i="38"/>
  <c r="AH260" i="38"/>
  <c r="AH268" i="38"/>
  <c r="AH269" i="38"/>
  <c r="AH270" i="38"/>
  <c r="AH271" i="38"/>
  <c r="AH272" i="38"/>
  <c r="AH273" i="38"/>
  <c r="AH274" i="38"/>
  <c r="AH275" i="38"/>
  <c r="AH276" i="38"/>
  <c r="AH277" i="38"/>
  <c r="AH278" i="38"/>
  <c r="AH279" i="38"/>
  <c r="AH280" i="38"/>
  <c r="AH281" i="38"/>
  <c r="AH282" i="38"/>
  <c r="AH283" i="38"/>
  <c r="AH284" i="38"/>
  <c r="AH285" i="38"/>
  <c r="AH286" i="38"/>
  <c r="AH287" i="38"/>
  <c r="AH288" i="38"/>
  <c r="AH289" i="38"/>
  <c r="AH290" i="38"/>
  <c r="AH291" i="38"/>
  <c r="AH292" i="38"/>
  <c r="AH293" i="38"/>
  <c r="AH294" i="38"/>
  <c r="AH295" i="38"/>
  <c r="AH296" i="38"/>
  <c r="AH297" i="38"/>
  <c r="AH298" i="38"/>
  <c r="AH299" i="38"/>
  <c r="AH300" i="38"/>
  <c r="AH301" i="38"/>
  <c r="AH302" i="38"/>
  <c r="AH303" i="38"/>
  <c r="AH304" i="38"/>
  <c r="AH305" i="38"/>
  <c r="AH306" i="38"/>
  <c r="AH307" i="38"/>
  <c r="AH308" i="38"/>
  <c r="AH309" i="38"/>
  <c r="AH310" i="38"/>
  <c r="AH311" i="38"/>
  <c r="AH267" i="38"/>
  <c r="AH313" i="38"/>
  <c r="AH314" i="38"/>
  <c r="AH315" i="38"/>
  <c r="AH316" i="38"/>
  <c r="AH317" i="38"/>
  <c r="AH318" i="38"/>
  <c r="AH319" i="38"/>
  <c r="AH320" i="38"/>
  <c r="AH321" i="38"/>
  <c r="AH322" i="38"/>
  <c r="AH323" i="38"/>
  <c r="AH324" i="38"/>
  <c r="AH325" i="38"/>
  <c r="AH326" i="38"/>
  <c r="AH312" i="38"/>
  <c r="AH222" i="38"/>
  <c r="AH329" i="38"/>
  <c r="AH330" i="38"/>
  <c r="AH331" i="38"/>
  <c r="AH332" i="38"/>
  <c r="AH333" i="38"/>
  <c r="AH334" i="38"/>
  <c r="AH335" i="38"/>
  <c r="AH336" i="38"/>
  <c r="AH337" i="38"/>
  <c r="AH338" i="38"/>
  <c r="AH339" i="38"/>
  <c r="AH340" i="38"/>
  <c r="AH341" i="38"/>
  <c r="AH342" i="38"/>
  <c r="AH343" i="38"/>
  <c r="AH344" i="38"/>
  <c r="AH328" i="38"/>
  <c r="AH346" i="38"/>
  <c r="AH347" i="38"/>
  <c r="AH348" i="38"/>
  <c r="AH349" i="38"/>
  <c r="AH350" i="38"/>
  <c r="AH351" i="38"/>
  <c r="AH352" i="38"/>
  <c r="AH353" i="38"/>
  <c r="AH354" i="38"/>
  <c r="AH355" i="38"/>
  <c r="AH356" i="38"/>
  <c r="AH357" i="38"/>
  <c r="AH358" i="38"/>
  <c r="AH359" i="38"/>
  <c r="AH360" i="38"/>
  <c r="AH361" i="38"/>
  <c r="AH362" i="38"/>
  <c r="AH363" i="38"/>
  <c r="AH364" i="38"/>
  <c r="AH365" i="38"/>
  <c r="AH366" i="38"/>
  <c r="AH367" i="38"/>
  <c r="AH368" i="38"/>
  <c r="AH369" i="38"/>
  <c r="AH370" i="38"/>
  <c r="AH371" i="38"/>
  <c r="AH372" i="38"/>
  <c r="AH373" i="38"/>
  <c r="AH374" i="38"/>
  <c r="AH375" i="38"/>
  <c r="AH376" i="38"/>
  <c r="AH377" i="38"/>
  <c r="AH378" i="38"/>
  <c r="AH379" i="38"/>
  <c r="AH380" i="38"/>
  <c r="AH381" i="38"/>
  <c r="AH382" i="38"/>
  <c r="AH345" i="38"/>
  <c r="AH384" i="38"/>
  <c r="AH385" i="38"/>
  <c r="AH386" i="38"/>
  <c r="AH387" i="38"/>
  <c r="AH388" i="38"/>
  <c r="AH383" i="38"/>
  <c r="AH390" i="38"/>
  <c r="AH391" i="38"/>
  <c r="AH392" i="38"/>
  <c r="AH393" i="38"/>
  <c r="AH394" i="38"/>
  <c r="AH395" i="38"/>
  <c r="AH396" i="38"/>
  <c r="AH389" i="38"/>
  <c r="AH327" i="38"/>
  <c r="AH399" i="38"/>
  <c r="AH400" i="38"/>
  <c r="AH401" i="38"/>
  <c r="AH402" i="38"/>
  <c r="AH403" i="38"/>
  <c r="AH404" i="38"/>
  <c r="AH405" i="38"/>
  <c r="AH406" i="38"/>
  <c r="AH407" i="38"/>
  <c r="AH408" i="38"/>
  <c r="AH409" i="38"/>
  <c r="AH410" i="38"/>
  <c r="AH411" i="38"/>
  <c r="AH412" i="38"/>
  <c r="AH413" i="38"/>
  <c r="AH414" i="38"/>
  <c r="AH415" i="38"/>
  <c r="AH416" i="38"/>
  <c r="AH417" i="38"/>
  <c r="AH418" i="38"/>
  <c r="AH419" i="38"/>
  <c r="AH420" i="38"/>
  <c r="AH421" i="38"/>
  <c r="AH422" i="38"/>
  <c r="AH423" i="38"/>
  <c r="AH424" i="38"/>
  <c r="AH425" i="38"/>
  <c r="AH426" i="38"/>
  <c r="AH427" i="38"/>
  <c r="AH428" i="38"/>
  <c r="AH429" i="38"/>
  <c r="AH430" i="38"/>
  <c r="AH431" i="38"/>
  <c r="AH432" i="38"/>
  <c r="AH433" i="38"/>
  <c r="AH434" i="38"/>
  <c r="AH435" i="38"/>
  <c r="AH436" i="38"/>
  <c r="AH437" i="38"/>
  <c r="AH438" i="38"/>
  <c r="AH439" i="38"/>
  <c r="AH440" i="38"/>
  <c r="AH441" i="38"/>
  <c r="AH442" i="38"/>
  <c r="AH443" i="38"/>
  <c r="AH444" i="38"/>
  <c r="AH445" i="38"/>
  <c r="AH446" i="38"/>
  <c r="AH447" i="38"/>
  <c r="AH448" i="38"/>
  <c r="AH449" i="38"/>
  <c r="AH450" i="38"/>
  <c r="AH451" i="38"/>
  <c r="AH452" i="38"/>
  <c r="AH453" i="38"/>
  <c r="AH454" i="38"/>
  <c r="AH455" i="38"/>
  <c r="AH456" i="38"/>
  <c r="AH457" i="38"/>
  <c r="AH458" i="38"/>
  <c r="AH398" i="38"/>
  <c r="AH460" i="38"/>
  <c r="AH461" i="38"/>
  <c r="AH462" i="38"/>
  <c r="AH463" i="38"/>
  <c r="AH464" i="38"/>
  <c r="AH465" i="38"/>
  <c r="AH466" i="38"/>
  <c r="AH459" i="38"/>
  <c r="AH468" i="38"/>
  <c r="AH469" i="38"/>
  <c r="AH470" i="38"/>
  <c r="AH471" i="38"/>
  <c r="AH472" i="38"/>
  <c r="AH473" i="38"/>
  <c r="AH474" i="38"/>
  <c r="AH475" i="38"/>
  <c r="AH476" i="38"/>
  <c r="AH477" i="38"/>
  <c r="AH478" i="38"/>
  <c r="AH479" i="38"/>
  <c r="AH480" i="38"/>
  <c r="AH481" i="38"/>
  <c r="AH482" i="38"/>
  <c r="AH483" i="38"/>
  <c r="AH484" i="38"/>
  <c r="AH467" i="38"/>
  <c r="AH486" i="38"/>
  <c r="AH487" i="38"/>
  <c r="AH488" i="38"/>
  <c r="AH485" i="38"/>
  <c r="AH490" i="38"/>
  <c r="AH491" i="38"/>
  <c r="AH492" i="38"/>
  <c r="AH493" i="38"/>
  <c r="AH494" i="38"/>
  <c r="AH495" i="38"/>
  <c r="AH496" i="38"/>
  <c r="AH497" i="38"/>
  <c r="AH498" i="38"/>
  <c r="AH489" i="38"/>
  <c r="AH397" i="38"/>
  <c r="AH501" i="38"/>
  <c r="AH502" i="38"/>
  <c r="AH503" i="38"/>
  <c r="AH504" i="38"/>
  <c r="AH505" i="38"/>
  <c r="AH506" i="38"/>
  <c r="AH507" i="38"/>
  <c r="AH508" i="38"/>
  <c r="AH500" i="38"/>
  <c r="AH510" i="38"/>
  <c r="AH511" i="38"/>
  <c r="AH512" i="38"/>
  <c r="AH513" i="38"/>
  <c r="AH514" i="38"/>
  <c r="AH515" i="38"/>
  <c r="AH516" i="38"/>
  <c r="AH517" i="38"/>
  <c r="AH518" i="38"/>
  <c r="AH519" i="38"/>
  <c r="AH520" i="38"/>
  <c r="AH521" i="38"/>
  <c r="AH522" i="38"/>
  <c r="AH523" i="38"/>
  <c r="AH524" i="38"/>
  <c r="AH525" i="38"/>
  <c r="AH509" i="38"/>
  <c r="AH499" i="38"/>
  <c r="AH528" i="38"/>
  <c r="AH529" i="38"/>
  <c r="AH530" i="38"/>
  <c r="AH531" i="38"/>
  <c r="AH532" i="38"/>
  <c r="AH533" i="38"/>
  <c r="AH534" i="38"/>
  <c r="AH535" i="38"/>
  <c r="AH536" i="38"/>
  <c r="AH537" i="38"/>
  <c r="AH538" i="38"/>
  <c r="AH539" i="38"/>
  <c r="AH540" i="38"/>
  <c r="AH527" i="38"/>
  <c r="AH542" i="38"/>
  <c r="AH543" i="38"/>
  <c r="AH544" i="38"/>
  <c r="AH545" i="38"/>
  <c r="AH546" i="38"/>
  <c r="AH547" i="38"/>
  <c r="AH548" i="38"/>
  <c r="AH549" i="38"/>
  <c r="AH550" i="38"/>
  <c r="AH551" i="38"/>
  <c r="AH552" i="38"/>
  <c r="AH553" i="38"/>
  <c r="AH554" i="38"/>
  <c r="AH555" i="38"/>
  <c r="AH556" i="38"/>
  <c r="AH557" i="38"/>
  <c r="AH558" i="38"/>
  <c r="AH559" i="38"/>
  <c r="AH541" i="38"/>
  <c r="AH526" i="38"/>
  <c r="AH561" i="38"/>
  <c r="AH562" i="38"/>
  <c r="AH563" i="38"/>
  <c r="AH564" i="38"/>
  <c r="AH565" i="38"/>
  <c r="AH560" i="38"/>
  <c r="AH566" i="38"/>
  <c r="AI566" i="38"/>
  <c r="AJ162" i="38"/>
  <c r="AJ150" i="38"/>
  <c r="AJ151" i="38"/>
  <c r="AJ152" i="38"/>
  <c r="AJ153" i="38"/>
  <c r="AJ154" i="38"/>
  <c r="AJ155" i="38"/>
  <c r="AJ156" i="38"/>
  <c r="AJ157" i="38"/>
  <c r="AJ158" i="38"/>
  <c r="AJ159" i="38"/>
  <c r="AJ160" i="38"/>
  <c r="AJ161" i="38"/>
  <c r="AJ163" i="38"/>
  <c r="AJ149" i="38"/>
  <c r="AJ108" i="38"/>
  <c r="AJ109" i="38"/>
  <c r="AJ110" i="38"/>
  <c r="AJ111" i="38"/>
  <c r="AJ112" i="38"/>
  <c r="AJ113" i="38"/>
  <c r="AJ114" i="38"/>
  <c r="AJ115" i="38"/>
  <c r="AJ116" i="38"/>
  <c r="AJ117" i="38"/>
  <c r="AJ107" i="38"/>
  <c r="AJ119" i="38"/>
  <c r="AJ120" i="38"/>
  <c r="AJ121" i="38"/>
  <c r="AJ122" i="38"/>
  <c r="AJ123" i="38"/>
  <c r="AJ124" i="38"/>
  <c r="AJ125" i="38"/>
  <c r="AJ126" i="38"/>
  <c r="AJ127" i="38"/>
  <c r="AJ128" i="38"/>
  <c r="AJ129" i="38"/>
  <c r="AJ130" i="38"/>
  <c r="AJ131" i="38"/>
  <c r="AJ132" i="38"/>
  <c r="AJ118" i="38"/>
  <c r="AJ134" i="38"/>
  <c r="AJ135" i="38"/>
  <c r="AJ136" i="38"/>
  <c r="AJ137" i="38"/>
  <c r="AJ138" i="38"/>
  <c r="AJ139" i="38"/>
  <c r="AJ140" i="38"/>
  <c r="AJ141" i="38"/>
  <c r="AJ142" i="38"/>
  <c r="AJ143" i="38"/>
  <c r="AJ144" i="38"/>
  <c r="AJ145" i="38"/>
  <c r="AJ146" i="38"/>
  <c r="AJ147" i="38"/>
  <c r="AJ148" i="38"/>
  <c r="AJ133" i="38"/>
  <c r="AJ165" i="38"/>
  <c r="AJ166" i="38"/>
  <c r="AJ167" i="38"/>
  <c r="AJ168" i="38"/>
  <c r="AJ169" i="38"/>
  <c r="AJ170" i="38"/>
  <c r="AJ171" i="38"/>
  <c r="AJ172" i="38"/>
  <c r="AJ173" i="38"/>
  <c r="AJ174" i="38"/>
  <c r="AJ175" i="38"/>
  <c r="AJ176" i="38"/>
  <c r="AJ177" i="38"/>
  <c r="AJ178" i="38"/>
  <c r="AJ179" i="38"/>
  <c r="AJ180" i="38"/>
  <c r="AJ181" i="38"/>
  <c r="AJ182" i="38"/>
  <c r="AJ183" i="38"/>
  <c r="AJ184" i="38"/>
  <c r="AJ185" i="38"/>
  <c r="AJ186" i="38"/>
  <c r="AJ187" i="38"/>
  <c r="AJ188" i="38"/>
  <c r="AJ189" i="38"/>
  <c r="AJ164" i="38"/>
  <c r="AJ192" i="38"/>
  <c r="AJ193" i="38"/>
  <c r="AJ194" i="38"/>
  <c r="AJ195" i="38"/>
  <c r="AJ196" i="38"/>
  <c r="AJ197" i="38"/>
  <c r="AJ198" i="38"/>
  <c r="AJ191" i="38"/>
  <c r="AJ200" i="38"/>
  <c r="AJ201" i="38"/>
  <c r="AJ202" i="38"/>
  <c r="AJ203" i="38"/>
  <c r="AJ204" i="38"/>
  <c r="AJ205" i="38"/>
  <c r="AJ206" i="38"/>
  <c r="AJ199" i="38"/>
  <c r="AJ190" i="38"/>
  <c r="AJ208" i="38"/>
  <c r="AJ209" i="38"/>
  <c r="AJ210" i="38"/>
  <c r="AJ211" i="38"/>
  <c r="AJ212" i="38"/>
  <c r="AJ213" i="38"/>
  <c r="AJ207" i="38"/>
  <c r="AJ215" i="38"/>
  <c r="AJ216" i="38"/>
  <c r="AJ217" i="38"/>
  <c r="AJ218" i="38"/>
  <c r="AJ219" i="38"/>
  <c r="AJ220" i="38"/>
  <c r="AJ221" i="38"/>
  <c r="AJ214" i="38"/>
  <c r="AJ106" i="38"/>
  <c r="AJ14" i="38"/>
  <c r="AJ15" i="38"/>
  <c r="AJ16" i="38"/>
  <c r="AJ17" i="38"/>
  <c r="AJ18" i="38"/>
  <c r="AJ19" i="38"/>
  <c r="AJ20" i="38"/>
  <c r="AJ21" i="38"/>
  <c r="AJ22" i="38"/>
  <c r="AJ23" i="38"/>
  <c r="AJ24" i="38"/>
  <c r="AJ25" i="38"/>
  <c r="AJ26" i="38"/>
  <c r="AJ27" i="38"/>
  <c r="AJ28" i="38"/>
  <c r="AJ29" i="38"/>
  <c r="AJ30" i="38"/>
  <c r="AJ31" i="38"/>
  <c r="AJ32" i="38"/>
  <c r="AJ33" i="38"/>
  <c r="AJ34" i="38"/>
  <c r="AJ35" i="38"/>
  <c r="AJ36" i="38"/>
  <c r="AJ37" i="38"/>
  <c r="AJ38" i="38"/>
  <c r="AJ39" i="38"/>
  <c r="AJ40" i="38"/>
  <c r="AJ41" i="38"/>
  <c r="AJ42" i="38"/>
  <c r="AJ43" i="38"/>
  <c r="AJ44" i="38"/>
  <c r="AJ45" i="38"/>
  <c r="AJ46" i="38"/>
  <c r="AJ13" i="38"/>
  <c r="AJ48" i="38"/>
  <c r="AJ49" i="38"/>
  <c r="AJ50" i="38"/>
  <c r="AJ51" i="38"/>
  <c r="AJ52" i="38"/>
  <c r="AJ53" i="38"/>
  <c r="AJ54" i="38"/>
  <c r="AJ55" i="38"/>
  <c r="AJ56" i="38"/>
  <c r="AJ57" i="38"/>
  <c r="AJ58" i="38"/>
  <c r="AJ59" i="38"/>
  <c r="AJ60" i="38"/>
  <c r="AJ61" i="38"/>
  <c r="AJ62" i="38"/>
  <c r="AJ63" i="38"/>
  <c r="AJ64" i="38"/>
  <c r="AJ65" i="38"/>
  <c r="AJ66" i="38"/>
  <c r="AJ67" i="38"/>
  <c r="AJ68" i="38"/>
  <c r="AJ69" i="38"/>
  <c r="AJ70" i="38"/>
  <c r="AJ71" i="38"/>
  <c r="AJ72" i="38"/>
  <c r="AJ73" i="38"/>
  <c r="AJ74" i="38"/>
  <c r="AJ75" i="38"/>
  <c r="AJ76" i="38"/>
  <c r="AJ77" i="38"/>
  <c r="AJ78" i="38"/>
  <c r="AJ79" i="38"/>
  <c r="AJ80" i="38"/>
  <c r="AJ81" i="38"/>
  <c r="AJ82" i="38"/>
  <c r="AJ47" i="38"/>
  <c r="AJ84" i="38"/>
  <c r="AJ85" i="38"/>
  <c r="AJ86" i="38"/>
  <c r="AJ87" i="38"/>
  <c r="AJ88" i="38"/>
  <c r="AJ83" i="38"/>
  <c r="AJ90" i="38"/>
  <c r="AJ91" i="38"/>
  <c r="AJ92" i="38"/>
  <c r="AJ93" i="38"/>
  <c r="AJ94" i="38"/>
  <c r="AJ95" i="38"/>
  <c r="AJ89" i="38"/>
  <c r="AJ97" i="38"/>
  <c r="AJ98" i="38"/>
  <c r="AJ99" i="38"/>
  <c r="AJ100" i="38"/>
  <c r="AJ101" i="38"/>
  <c r="AJ102" i="38"/>
  <c r="AJ103" i="38"/>
  <c r="AJ104" i="38"/>
  <c r="AJ105" i="38"/>
  <c r="AJ96" i="38"/>
  <c r="AJ12" i="38"/>
  <c r="AJ224" i="38"/>
  <c r="AJ225" i="38"/>
  <c r="AJ226" i="38"/>
  <c r="AJ227" i="38"/>
  <c r="AJ228" i="38"/>
  <c r="AJ229" i="38"/>
  <c r="AJ230" i="38"/>
  <c r="AJ231" i="38"/>
  <c r="AJ232" i="38"/>
  <c r="AJ233" i="38"/>
  <c r="AJ234" i="38"/>
  <c r="AJ223" i="38"/>
  <c r="AJ236" i="38"/>
  <c r="AJ237" i="38"/>
  <c r="AJ238" i="38"/>
  <c r="AJ239" i="38"/>
  <c r="AJ240" i="38"/>
  <c r="AJ241" i="38"/>
  <c r="AJ242" i="38"/>
  <c r="AJ235" i="38"/>
  <c r="AJ244" i="38"/>
  <c r="AJ245" i="38"/>
  <c r="AJ246" i="38"/>
  <c r="AJ247" i="38"/>
  <c r="AJ248" i="38"/>
  <c r="AJ249" i="38"/>
  <c r="AJ250" i="38"/>
  <c r="AJ251" i="38"/>
  <c r="AJ252" i="38"/>
  <c r="AJ253" i="38"/>
  <c r="AJ254" i="38"/>
  <c r="AJ255" i="38"/>
  <c r="AJ256" i="38"/>
  <c r="AJ257" i="38"/>
  <c r="AJ258" i="38"/>
  <c r="AJ259" i="38"/>
  <c r="AJ243" i="38"/>
  <c r="AJ261" i="38"/>
  <c r="AJ262" i="38"/>
  <c r="AJ263" i="38"/>
  <c r="AJ264" i="38"/>
  <c r="AJ265" i="38"/>
  <c r="AJ266" i="38"/>
  <c r="AJ260" i="38"/>
  <c r="AJ268" i="38"/>
  <c r="AJ269" i="38"/>
  <c r="AJ270" i="38"/>
  <c r="AJ271" i="38"/>
  <c r="AJ272" i="38"/>
  <c r="AJ273" i="38"/>
  <c r="AJ274" i="38"/>
  <c r="AJ275" i="38"/>
  <c r="AJ276" i="38"/>
  <c r="AJ277" i="38"/>
  <c r="AJ278" i="38"/>
  <c r="AJ279" i="38"/>
  <c r="AJ280" i="38"/>
  <c r="AJ281" i="38"/>
  <c r="AJ282" i="38"/>
  <c r="AJ283" i="38"/>
  <c r="AJ284" i="38"/>
  <c r="AJ285" i="38"/>
  <c r="AJ286" i="38"/>
  <c r="AJ287" i="38"/>
  <c r="AJ288" i="38"/>
  <c r="AJ289" i="38"/>
  <c r="AJ290" i="38"/>
  <c r="AJ291" i="38"/>
  <c r="AJ292" i="38"/>
  <c r="AJ293" i="38"/>
  <c r="AJ294" i="38"/>
  <c r="AJ295" i="38"/>
  <c r="AJ296" i="38"/>
  <c r="AJ297" i="38"/>
  <c r="AJ298" i="38"/>
  <c r="AJ299" i="38"/>
  <c r="AJ300" i="38"/>
  <c r="AJ301" i="38"/>
  <c r="AJ302" i="38"/>
  <c r="AJ303" i="38"/>
  <c r="AJ304" i="38"/>
  <c r="AJ305" i="38"/>
  <c r="AJ306" i="38"/>
  <c r="AJ307" i="38"/>
  <c r="AJ308" i="38"/>
  <c r="AJ309" i="38"/>
  <c r="AJ310" i="38"/>
  <c r="AJ311" i="38"/>
  <c r="AJ267" i="38"/>
  <c r="AJ313" i="38"/>
  <c r="AJ314" i="38"/>
  <c r="AJ315" i="38"/>
  <c r="AJ316" i="38"/>
  <c r="AJ317" i="38"/>
  <c r="AJ318" i="38"/>
  <c r="AJ319" i="38"/>
  <c r="AJ320" i="38"/>
  <c r="AJ321" i="38"/>
  <c r="AJ322" i="38"/>
  <c r="AJ323" i="38"/>
  <c r="AJ324" i="38"/>
  <c r="AJ325" i="38"/>
  <c r="AJ326" i="38"/>
  <c r="AJ312" i="38"/>
  <c r="AJ222" i="38"/>
  <c r="AJ329" i="38"/>
  <c r="AJ330" i="38"/>
  <c r="AJ331" i="38"/>
  <c r="AJ332" i="38"/>
  <c r="AJ333" i="38"/>
  <c r="AJ334" i="38"/>
  <c r="AJ335" i="38"/>
  <c r="AJ336" i="38"/>
  <c r="AJ337" i="38"/>
  <c r="AJ338" i="38"/>
  <c r="AJ339" i="38"/>
  <c r="AJ340" i="38"/>
  <c r="AJ341" i="38"/>
  <c r="AJ342" i="38"/>
  <c r="AJ343" i="38"/>
  <c r="AJ344" i="38"/>
  <c r="AJ328" i="38"/>
  <c r="AJ346" i="38"/>
  <c r="AJ347" i="38"/>
  <c r="AJ348" i="38"/>
  <c r="AJ349" i="38"/>
  <c r="AJ350" i="38"/>
  <c r="AJ351" i="38"/>
  <c r="AJ352" i="38"/>
  <c r="AJ353" i="38"/>
  <c r="AJ354" i="38"/>
  <c r="AJ355" i="38"/>
  <c r="AJ356" i="38"/>
  <c r="AJ357" i="38"/>
  <c r="AJ358" i="38"/>
  <c r="AJ359" i="38"/>
  <c r="AJ360" i="38"/>
  <c r="AJ361" i="38"/>
  <c r="AJ362" i="38"/>
  <c r="AJ363" i="38"/>
  <c r="AJ364" i="38"/>
  <c r="AJ365" i="38"/>
  <c r="AJ366" i="38"/>
  <c r="AJ367" i="38"/>
  <c r="AJ368" i="38"/>
  <c r="AJ369" i="38"/>
  <c r="AJ370" i="38"/>
  <c r="AJ371" i="38"/>
  <c r="AJ372" i="38"/>
  <c r="AJ373" i="38"/>
  <c r="AJ374" i="38"/>
  <c r="AJ375" i="38"/>
  <c r="AJ376" i="38"/>
  <c r="AJ377" i="38"/>
  <c r="AJ378" i="38"/>
  <c r="AJ379" i="38"/>
  <c r="AJ380" i="38"/>
  <c r="AJ381" i="38"/>
  <c r="AJ382" i="38"/>
  <c r="AJ345" i="38"/>
  <c r="AJ384" i="38"/>
  <c r="AJ385" i="38"/>
  <c r="AJ386" i="38"/>
  <c r="AJ387" i="38"/>
  <c r="AJ388" i="38"/>
  <c r="AJ383" i="38"/>
  <c r="AJ390" i="38"/>
  <c r="AJ391" i="38"/>
  <c r="AJ392" i="38"/>
  <c r="AJ393" i="38"/>
  <c r="AJ394" i="38"/>
  <c r="AJ395" i="38"/>
  <c r="AJ396" i="38"/>
  <c r="AJ389" i="38"/>
  <c r="AJ327" i="38"/>
  <c r="AJ399" i="38"/>
  <c r="AJ400" i="38"/>
  <c r="AJ401" i="38"/>
  <c r="AJ402" i="38"/>
  <c r="AJ403" i="38"/>
  <c r="AJ404" i="38"/>
  <c r="AJ405" i="38"/>
  <c r="AJ406" i="38"/>
  <c r="AJ407" i="38"/>
  <c r="AJ408" i="38"/>
  <c r="AJ409" i="38"/>
  <c r="AJ410" i="38"/>
  <c r="AJ411" i="38"/>
  <c r="AJ412" i="38"/>
  <c r="AJ413" i="38"/>
  <c r="AJ414" i="38"/>
  <c r="AJ415" i="38"/>
  <c r="AJ416" i="38"/>
  <c r="AJ417" i="38"/>
  <c r="AJ418" i="38"/>
  <c r="AJ419" i="38"/>
  <c r="AJ420" i="38"/>
  <c r="AJ421" i="38"/>
  <c r="AJ422" i="38"/>
  <c r="AJ423" i="38"/>
  <c r="AJ424" i="38"/>
  <c r="AJ425" i="38"/>
  <c r="AJ426" i="38"/>
  <c r="AJ427" i="38"/>
  <c r="AJ428" i="38"/>
  <c r="AJ429" i="38"/>
  <c r="AJ430" i="38"/>
  <c r="AJ431" i="38"/>
  <c r="AJ432" i="38"/>
  <c r="AJ433" i="38"/>
  <c r="AJ434" i="38"/>
  <c r="AJ435" i="38"/>
  <c r="AJ436" i="38"/>
  <c r="AJ437" i="38"/>
  <c r="AJ438" i="38"/>
  <c r="AJ439" i="38"/>
  <c r="AJ440" i="38"/>
  <c r="AJ441" i="38"/>
  <c r="AJ442" i="38"/>
  <c r="AJ443" i="38"/>
  <c r="AJ444" i="38"/>
  <c r="AJ445" i="38"/>
  <c r="AJ446" i="38"/>
  <c r="AJ447" i="38"/>
  <c r="AJ448" i="38"/>
  <c r="AJ449" i="38"/>
  <c r="AJ450" i="38"/>
  <c r="AJ451" i="38"/>
  <c r="AJ452" i="38"/>
  <c r="AJ453" i="38"/>
  <c r="AJ454" i="38"/>
  <c r="AJ455" i="38"/>
  <c r="AJ456" i="38"/>
  <c r="AJ457" i="38"/>
  <c r="AJ458" i="38"/>
  <c r="AJ398" i="38"/>
  <c r="AJ460" i="38"/>
  <c r="AJ461" i="38"/>
  <c r="AJ462" i="38"/>
  <c r="AJ463" i="38"/>
  <c r="AJ464" i="38"/>
  <c r="AJ465" i="38"/>
  <c r="AJ466" i="38"/>
  <c r="AJ459" i="38"/>
  <c r="AJ468" i="38"/>
  <c r="AJ469" i="38"/>
  <c r="AJ470" i="38"/>
  <c r="AJ471" i="38"/>
  <c r="AJ472" i="38"/>
  <c r="AJ473" i="38"/>
  <c r="AJ474" i="38"/>
  <c r="AJ475" i="38"/>
  <c r="AJ476" i="38"/>
  <c r="AJ477" i="38"/>
  <c r="AJ478" i="38"/>
  <c r="AJ479" i="38"/>
  <c r="AJ480" i="38"/>
  <c r="AJ481" i="38"/>
  <c r="AJ482" i="38"/>
  <c r="AJ483" i="38"/>
  <c r="AJ484" i="38"/>
  <c r="AJ467" i="38"/>
  <c r="AJ486" i="38"/>
  <c r="AJ487" i="38"/>
  <c r="AJ488" i="38"/>
  <c r="AJ485" i="38"/>
  <c r="AJ490" i="38"/>
  <c r="AJ491" i="38"/>
  <c r="AJ492" i="38"/>
  <c r="AJ493" i="38"/>
  <c r="AJ494" i="38"/>
  <c r="AJ495" i="38"/>
  <c r="AJ496" i="38"/>
  <c r="AJ497" i="38"/>
  <c r="AJ498" i="38"/>
  <c r="AJ489" i="38"/>
  <c r="AJ397" i="38"/>
  <c r="AJ501" i="38"/>
  <c r="AJ502" i="38"/>
  <c r="AJ503" i="38"/>
  <c r="AJ504" i="38"/>
  <c r="AJ505" i="38"/>
  <c r="AJ506" i="38"/>
  <c r="AJ507" i="38"/>
  <c r="AJ508" i="38"/>
  <c r="AJ500" i="38"/>
  <c r="AJ510" i="38"/>
  <c r="AJ511" i="38"/>
  <c r="AJ512" i="38"/>
  <c r="AJ513" i="38"/>
  <c r="AJ514" i="38"/>
  <c r="AJ515" i="38"/>
  <c r="AJ516" i="38"/>
  <c r="AJ517" i="38"/>
  <c r="AJ518" i="38"/>
  <c r="AJ519" i="38"/>
  <c r="AJ520" i="38"/>
  <c r="AJ521" i="38"/>
  <c r="AJ522" i="38"/>
  <c r="AJ523" i="38"/>
  <c r="AJ524" i="38"/>
  <c r="AJ525" i="38"/>
  <c r="AJ509" i="38"/>
  <c r="AJ499" i="38"/>
  <c r="AJ528" i="38"/>
  <c r="AJ529" i="38"/>
  <c r="AJ530" i="38"/>
  <c r="AJ531" i="38"/>
  <c r="AJ532" i="38"/>
  <c r="AJ533" i="38"/>
  <c r="AJ534" i="38"/>
  <c r="AJ535" i="38"/>
  <c r="AJ536" i="38"/>
  <c r="AJ537" i="38"/>
  <c r="AJ538" i="38"/>
  <c r="AJ539" i="38"/>
  <c r="AJ540" i="38"/>
  <c r="AJ527" i="38"/>
  <c r="AJ542" i="38"/>
  <c r="AJ543" i="38"/>
  <c r="AJ544" i="38"/>
  <c r="AJ545" i="38"/>
  <c r="AJ546" i="38"/>
  <c r="AJ547" i="38"/>
  <c r="AJ548" i="38"/>
  <c r="AJ549" i="38"/>
  <c r="AJ550" i="38"/>
  <c r="AJ551" i="38"/>
  <c r="AJ552" i="38"/>
  <c r="AJ553" i="38"/>
  <c r="AJ554" i="38"/>
  <c r="AJ555" i="38"/>
  <c r="AJ556" i="38"/>
  <c r="AJ557" i="38"/>
  <c r="AJ558" i="38"/>
  <c r="AJ559" i="38"/>
  <c r="AJ541" i="38"/>
  <c r="AJ526" i="38"/>
  <c r="AJ561" i="38"/>
  <c r="AJ562" i="38"/>
  <c r="AJ563" i="38"/>
  <c r="AJ564" i="38"/>
  <c r="AJ565" i="38"/>
  <c r="AJ560" i="38"/>
  <c r="AJ566" i="38"/>
  <c r="AK162" i="38"/>
  <c r="AK150" i="38"/>
  <c r="AK151" i="38"/>
  <c r="AK152" i="38"/>
  <c r="AK153" i="38"/>
  <c r="AK154" i="38"/>
  <c r="AK155" i="38"/>
  <c r="AK156" i="38"/>
  <c r="AK157" i="38"/>
  <c r="AK158" i="38"/>
  <c r="AK159" i="38"/>
  <c r="AK160" i="38"/>
  <c r="AK161" i="38"/>
  <c r="AK163" i="38"/>
  <c r="AK149" i="38"/>
  <c r="AK108" i="38"/>
  <c r="AK109" i="38"/>
  <c r="AK110" i="38"/>
  <c r="AK111" i="38"/>
  <c r="AK112" i="38"/>
  <c r="AK113" i="38"/>
  <c r="AK114" i="38"/>
  <c r="AK115" i="38"/>
  <c r="AK116" i="38"/>
  <c r="AK117" i="38"/>
  <c r="AK107" i="38"/>
  <c r="AK119" i="38"/>
  <c r="AK120" i="38"/>
  <c r="AK121" i="38"/>
  <c r="AK122" i="38"/>
  <c r="AK123" i="38"/>
  <c r="AK124" i="38"/>
  <c r="AK125" i="38"/>
  <c r="AK126" i="38"/>
  <c r="AK127" i="38"/>
  <c r="AK128" i="38"/>
  <c r="AK129" i="38"/>
  <c r="AK130" i="38"/>
  <c r="AK131" i="38"/>
  <c r="AK132" i="38"/>
  <c r="AK118" i="38"/>
  <c r="AK134" i="38"/>
  <c r="AK135" i="38"/>
  <c r="AK136" i="38"/>
  <c r="AK137" i="38"/>
  <c r="AK138" i="38"/>
  <c r="AK139" i="38"/>
  <c r="AK140" i="38"/>
  <c r="AK141" i="38"/>
  <c r="AK142" i="38"/>
  <c r="AK143" i="38"/>
  <c r="AK144" i="38"/>
  <c r="AK145" i="38"/>
  <c r="AK146" i="38"/>
  <c r="AK147" i="38"/>
  <c r="AK148" i="38"/>
  <c r="AK133" i="38"/>
  <c r="AK165" i="38"/>
  <c r="AK166" i="38"/>
  <c r="AK167" i="38"/>
  <c r="AK168" i="38"/>
  <c r="AK169" i="38"/>
  <c r="AK170" i="38"/>
  <c r="AK171" i="38"/>
  <c r="AK172" i="38"/>
  <c r="AK173" i="38"/>
  <c r="AK174" i="38"/>
  <c r="AK175" i="38"/>
  <c r="AK176" i="38"/>
  <c r="AK177" i="38"/>
  <c r="AK178" i="38"/>
  <c r="AK179" i="38"/>
  <c r="AK180" i="38"/>
  <c r="AK181" i="38"/>
  <c r="AK182" i="38"/>
  <c r="AK183" i="38"/>
  <c r="AK184" i="38"/>
  <c r="AK185" i="38"/>
  <c r="AK186" i="38"/>
  <c r="AK187" i="38"/>
  <c r="AK188" i="38"/>
  <c r="AK189" i="38"/>
  <c r="AK164" i="38"/>
  <c r="AK192" i="38"/>
  <c r="AK193" i="38"/>
  <c r="AK194" i="38"/>
  <c r="AK195" i="38"/>
  <c r="AK196" i="38"/>
  <c r="AK197" i="38"/>
  <c r="AK198" i="38"/>
  <c r="AK191" i="38"/>
  <c r="AK200" i="38"/>
  <c r="AK201" i="38"/>
  <c r="AK202" i="38"/>
  <c r="AK203" i="38"/>
  <c r="AK204" i="38"/>
  <c r="AK205" i="38"/>
  <c r="AK206" i="38"/>
  <c r="AK199" i="38"/>
  <c r="AK190" i="38"/>
  <c r="AK208" i="38"/>
  <c r="AK209" i="38"/>
  <c r="AK210" i="38"/>
  <c r="AK211" i="38"/>
  <c r="AK212" i="38"/>
  <c r="AK213" i="38"/>
  <c r="AK207" i="38"/>
  <c r="AK215" i="38"/>
  <c r="AK216" i="38"/>
  <c r="AK217" i="38"/>
  <c r="AK218" i="38"/>
  <c r="AK219" i="38"/>
  <c r="AK220" i="38"/>
  <c r="AK221" i="38"/>
  <c r="AK214" i="38"/>
  <c r="AK106" i="38"/>
  <c r="AK14" i="38"/>
  <c r="AK15" i="38"/>
  <c r="AK16" i="38"/>
  <c r="AK17" i="38"/>
  <c r="AK18" i="38"/>
  <c r="AK19" i="38"/>
  <c r="AK20" i="38"/>
  <c r="AK21" i="38"/>
  <c r="AK22" i="38"/>
  <c r="AK23" i="38"/>
  <c r="AK24" i="38"/>
  <c r="AK25" i="38"/>
  <c r="AK26" i="38"/>
  <c r="AK27" i="38"/>
  <c r="AK28" i="38"/>
  <c r="AK29" i="38"/>
  <c r="AK30" i="38"/>
  <c r="AK31" i="38"/>
  <c r="AK32" i="38"/>
  <c r="AK33" i="38"/>
  <c r="AK34" i="38"/>
  <c r="AK35" i="38"/>
  <c r="AK36" i="38"/>
  <c r="AK37" i="38"/>
  <c r="AK38" i="38"/>
  <c r="AK39" i="38"/>
  <c r="AK40" i="38"/>
  <c r="AK41" i="38"/>
  <c r="AK42" i="38"/>
  <c r="AK43" i="38"/>
  <c r="AK44" i="38"/>
  <c r="AK45" i="38"/>
  <c r="AK46" i="38"/>
  <c r="AK13" i="38"/>
  <c r="AK48" i="38"/>
  <c r="AK49" i="38"/>
  <c r="AK50" i="38"/>
  <c r="AK51" i="38"/>
  <c r="AK52" i="38"/>
  <c r="AK53" i="38"/>
  <c r="AK54" i="38"/>
  <c r="AK55" i="38"/>
  <c r="AK56" i="38"/>
  <c r="AK57" i="38"/>
  <c r="AK58" i="38"/>
  <c r="AK59" i="38"/>
  <c r="AK60" i="38"/>
  <c r="AK61" i="38"/>
  <c r="AK62" i="38"/>
  <c r="AK63" i="38"/>
  <c r="AK64" i="38"/>
  <c r="AK65" i="38"/>
  <c r="AK66" i="38"/>
  <c r="AK67" i="38"/>
  <c r="AK68" i="38"/>
  <c r="AK69" i="38"/>
  <c r="AK70" i="38"/>
  <c r="AK71" i="38"/>
  <c r="AK72" i="38"/>
  <c r="AK73" i="38"/>
  <c r="AK74" i="38"/>
  <c r="AK75" i="38"/>
  <c r="AK76" i="38"/>
  <c r="AK77" i="38"/>
  <c r="AK78" i="38"/>
  <c r="AK79" i="38"/>
  <c r="AK80" i="38"/>
  <c r="AK81" i="38"/>
  <c r="AK82" i="38"/>
  <c r="AK47" i="38"/>
  <c r="AK84" i="38"/>
  <c r="AK85" i="38"/>
  <c r="AK86" i="38"/>
  <c r="AK87" i="38"/>
  <c r="AK88" i="38"/>
  <c r="AK83" i="38"/>
  <c r="AK90" i="38"/>
  <c r="AK91" i="38"/>
  <c r="AK92" i="38"/>
  <c r="AK93" i="38"/>
  <c r="AK94" i="38"/>
  <c r="AK95" i="38"/>
  <c r="AK89" i="38"/>
  <c r="AK97" i="38"/>
  <c r="AK98" i="38"/>
  <c r="AK99" i="38"/>
  <c r="AK100" i="38"/>
  <c r="AK101" i="38"/>
  <c r="AK102" i="38"/>
  <c r="AK103" i="38"/>
  <c r="AK104" i="38"/>
  <c r="AK105" i="38"/>
  <c r="AK96" i="38"/>
  <c r="AK12" i="38"/>
  <c r="AK224" i="38"/>
  <c r="AK225" i="38"/>
  <c r="AK226" i="38"/>
  <c r="AK227" i="38"/>
  <c r="AK228" i="38"/>
  <c r="AK229" i="38"/>
  <c r="AK230" i="38"/>
  <c r="AK231" i="38"/>
  <c r="AK232" i="38"/>
  <c r="AK233" i="38"/>
  <c r="AK234" i="38"/>
  <c r="AK223" i="38"/>
  <c r="AK236" i="38"/>
  <c r="AK237" i="38"/>
  <c r="AK238" i="38"/>
  <c r="AK239" i="38"/>
  <c r="AK240" i="38"/>
  <c r="AK241" i="38"/>
  <c r="AK242" i="38"/>
  <c r="AK235" i="38"/>
  <c r="AK244" i="38"/>
  <c r="AK245" i="38"/>
  <c r="AK246" i="38"/>
  <c r="AK247" i="38"/>
  <c r="AK248" i="38"/>
  <c r="AK249" i="38"/>
  <c r="AK250" i="38"/>
  <c r="AK251" i="38"/>
  <c r="AK252" i="38"/>
  <c r="AK253" i="38"/>
  <c r="AK254" i="38"/>
  <c r="AK255" i="38"/>
  <c r="AK256" i="38"/>
  <c r="AK257" i="38"/>
  <c r="AK258" i="38"/>
  <c r="AK259" i="38"/>
  <c r="AK243" i="38"/>
  <c r="AK261" i="38"/>
  <c r="AK262" i="38"/>
  <c r="AK263" i="38"/>
  <c r="AK264" i="38"/>
  <c r="AK265" i="38"/>
  <c r="AK266" i="38"/>
  <c r="AK260" i="38"/>
  <c r="AK268" i="38"/>
  <c r="AK269" i="38"/>
  <c r="AK270" i="38"/>
  <c r="AK271" i="38"/>
  <c r="AK272" i="38"/>
  <c r="AK273" i="38"/>
  <c r="AK274" i="38"/>
  <c r="AK275" i="38"/>
  <c r="AK276" i="38"/>
  <c r="AK277" i="38"/>
  <c r="AK278" i="38"/>
  <c r="AK279" i="38"/>
  <c r="AK280" i="38"/>
  <c r="AK281" i="38"/>
  <c r="AK282" i="38"/>
  <c r="AK283" i="38"/>
  <c r="AK284" i="38"/>
  <c r="AK285" i="38"/>
  <c r="AK286" i="38"/>
  <c r="AK287" i="38"/>
  <c r="AK288" i="38"/>
  <c r="AK289" i="38"/>
  <c r="AK290" i="38"/>
  <c r="AK291" i="38"/>
  <c r="AK292" i="38"/>
  <c r="AK293" i="38"/>
  <c r="AK294" i="38"/>
  <c r="AK295" i="38"/>
  <c r="AK296" i="38"/>
  <c r="AK297" i="38"/>
  <c r="AK298" i="38"/>
  <c r="AK299" i="38"/>
  <c r="AK300" i="38"/>
  <c r="AK301" i="38"/>
  <c r="AK302" i="38"/>
  <c r="AK303" i="38"/>
  <c r="AK304" i="38"/>
  <c r="AK305" i="38"/>
  <c r="AK306" i="38"/>
  <c r="AK307" i="38"/>
  <c r="AK308" i="38"/>
  <c r="AK309" i="38"/>
  <c r="AK310" i="38"/>
  <c r="AK311" i="38"/>
  <c r="AK267" i="38"/>
  <c r="AK313" i="38"/>
  <c r="AK314" i="38"/>
  <c r="AK315" i="38"/>
  <c r="AK316" i="38"/>
  <c r="AK317" i="38"/>
  <c r="AK318" i="38"/>
  <c r="AK319" i="38"/>
  <c r="AK320" i="38"/>
  <c r="AK321" i="38"/>
  <c r="AK322" i="38"/>
  <c r="AK323" i="38"/>
  <c r="AK324" i="38"/>
  <c r="AK325" i="38"/>
  <c r="AK326" i="38"/>
  <c r="AK312" i="38"/>
  <c r="AK222" i="38"/>
  <c r="AK329" i="38"/>
  <c r="AK330" i="38"/>
  <c r="AK331" i="38"/>
  <c r="AK332" i="38"/>
  <c r="AK333" i="38"/>
  <c r="AK334" i="38"/>
  <c r="AK335" i="38"/>
  <c r="AK336" i="38"/>
  <c r="AK337" i="38"/>
  <c r="AK338" i="38"/>
  <c r="AK339" i="38"/>
  <c r="AK340" i="38"/>
  <c r="AK341" i="38"/>
  <c r="AK342" i="38"/>
  <c r="AK343" i="38"/>
  <c r="AK344" i="38"/>
  <c r="AK328" i="38"/>
  <c r="AK346" i="38"/>
  <c r="AK347" i="38"/>
  <c r="AK348" i="38"/>
  <c r="AK349" i="38"/>
  <c r="AK350" i="38"/>
  <c r="AK351" i="38"/>
  <c r="AK352" i="38"/>
  <c r="AK353" i="38"/>
  <c r="AK354" i="38"/>
  <c r="AK355" i="38"/>
  <c r="AK356" i="38"/>
  <c r="AK357" i="38"/>
  <c r="AK358" i="38"/>
  <c r="AK359" i="38"/>
  <c r="AK360" i="38"/>
  <c r="AK361" i="38"/>
  <c r="AK362" i="38"/>
  <c r="AK363" i="38"/>
  <c r="AK364" i="38"/>
  <c r="AK365" i="38"/>
  <c r="AK366" i="38"/>
  <c r="AK367" i="38"/>
  <c r="AK368" i="38"/>
  <c r="AK369" i="38"/>
  <c r="AK370" i="38"/>
  <c r="AK371" i="38"/>
  <c r="AK372" i="38"/>
  <c r="AK373" i="38"/>
  <c r="AK374" i="38"/>
  <c r="AK375" i="38"/>
  <c r="AK376" i="38"/>
  <c r="AK377" i="38"/>
  <c r="AK378" i="38"/>
  <c r="AK379" i="38"/>
  <c r="AK380" i="38"/>
  <c r="AK381" i="38"/>
  <c r="AK382" i="38"/>
  <c r="AK345" i="38"/>
  <c r="AK384" i="38"/>
  <c r="AK385" i="38"/>
  <c r="AK386" i="38"/>
  <c r="AK387" i="38"/>
  <c r="AK388" i="38"/>
  <c r="AK383" i="38"/>
  <c r="AK390" i="38"/>
  <c r="AK391" i="38"/>
  <c r="AK392" i="38"/>
  <c r="AK393" i="38"/>
  <c r="AK394" i="38"/>
  <c r="AK395" i="38"/>
  <c r="AK396" i="38"/>
  <c r="AK389" i="38"/>
  <c r="AK327" i="38"/>
  <c r="AK399" i="38"/>
  <c r="AK400" i="38"/>
  <c r="AK401" i="38"/>
  <c r="AK402" i="38"/>
  <c r="AK403" i="38"/>
  <c r="AK404" i="38"/>
  <c r="AK405" i="38"/>
  <c r="AK406" i="38"/>
  <c r="AK407" i="38"/>
  <c r="AK408" i="38"/>
  <c r="AK409" i="38"/>
  <c r="AK410" i="38"/>
  <c r="AK411" i="38"/>
  <c r="AK412" i="38"/>
  <c r="AK413" i="38"/>
  <c r="AK414" i="38"/>
  <c r="AK415" i="38"/>
  <c r="AK416" i="38"/>
  <c r="AK417" i="38"/>
  <c r="AK418" i="38"/>
  <c r="AK419" i="38"/>
  <c r="AK420" i="38"/>
  <c r="AK421" i="38"/>
  <c r="AK422" i="38"/>
  <c r="AK423" i="38"/>
  <c r="AK424" i="38"/>
  <c r="AK425" i="38"/>
  <c r="AK426" i="38"/>
  <c r="AK427" i="38"/>
  <c r="AK428" i="38"/>
  <c r="AK429" i="38"/>
  <c r="AK430" i="38"/>
  <c r="AK431" i="38"/>
  <c r="AK432" i="38"/>
  <c r="AK433" i="38"/>
  <c r="AK434" i="38"/>
  <c r="AK435" i="38"/>
  <c r="AK436" i="38"/>
  <c r="AK437" i="38"/>
  <c r="AK438" i="38"/>
  <c r="AK439" i="38"/>
  <c r="AK440" i="38"/>
  <c r="AK441" i="38"/>
  <c r="AK442" i="38"/>
  <c r="AK443" i="38"/>
  <c r="AK444" i="38"/>
  <c r="AK445" i="38"/>
  <c r="AK446" i="38"/>
  <c r="AK447" i="38"/>
  <c r="AK448" i="38"/>
  <c r="AK449" i="38"/>
  <c r="AK450" i="38"/>
  <c r="AK451" i="38"/>
  <c r="AK452" i="38"/>
  <c r="AK453" i="38"/>
  <c r="AK454" i="38"/>
  <c r="AK455" i="38"/>
  <c r="AK456" i="38"/>
  <c r="AK457" i="38"/>
  <c r="AK458" i="38"/>
  <c r="AK398" i="38"/>
  <c r="AK460" i="38"/>
  <c r="AK461" i="38"/>
  <c r="AK462" i="38"/>
  <c r="AK463" i="38"/>
  <c r="AK464" i="38"/>
  <c r="AK465" i="38"/>
  <c r="AK466" i="38"/>
  <c r="AK459" i="38"/>
  <c r="AK468" i="38"/>
  <c r="AK469" i="38"/>
  <c r="AK470" i="38"/>
  <c r="AK471" i="38"/>
  <c r="AK472" i="38"/>
  <c r="AK473" i="38"/>
  <c r="AK474" i="38"/>
  <c r="AK475" i="38"/>
  <c r="AK476" i="38"/>
  <c r="AK477" i="38"/>
  <c r="AK478" i="38"/>
  <c r="AK479" i="38"/>
  <c r="AK480" i="38"/>
  <c r="AK481" i="38"/>
  <c r="AK482" i="38"/>
  <c r="AK483" i="38"/>
  <c r="AK484" i="38"/>
  <c r="AK467" i="38"/>
  <c r="AK486" i="38"/>
  <c r="AK487" i="38"/>
  <c r="AK488" i="38"/>
  <c r="AK485" i="38"/>
  <c r="AK490" i="38"/>
  <c r="AK491" i="38"/>
  <c r="AK492" i="38"/>
  <c r="AK493" i="38"/>
  <c r="AK494" i="38"/>
  <c r="AK495" i="38"/>
  <c r="AK496" i="38"/>
  <c r="AK497" i="38"/>
  <c r="AK498" i="38"/>
  <c r="AK489" i="38"/>
  <c r="AK397" i="38"/>
  <c r="AK501" i="38"/>
  <c r="AK502" i="38"/>
  <c r="AK503" i="38"/>
  <c r="AK504" i="38"/>
  <c r="AK505" i="38"/>
  <c r="AK506" i="38"/>
  <c r="AK507" i="38"/>
  <c r="AK508" i="38"/>
  <c r="AK500" i="38"/>
  <c r="AK510" i="38"/>
  <c r="AK511" i="38"/>
  <c r="AK512" i="38"/>
  <c r="AK513" i="38"/>
  <c r="AK514" i="38"/>
  <c r="AK515" i="38"/>
  <c r="AK516" i="38"/>
  <c r="AK517" i="38"/>
  <c r="AK518" i="38"/>
  <c r="AK519" i="38"/>
  <c r="AK520" i="38"/>
  <c r="AK521" i="38"/>
  <c r="AK522" i="38"/>
  <c r="AK523" i="38"/>
  <c r="AK524" i="38"/>
  <c r="AK525" i="38"/>
  <c r="AK509" i="38"/>
  <c r="AK499" i="38"/>
  <c r="AK528" i="38"/>
  <c r="AK529" i="38"/>
  <c r="AK530" i="38"/>
  <c r="AK531" i="38"/>
  <c r="AK532" i="38"/>
  <c r="AK533" i="38"/>
  <c r="AK534" i="38"/>
  <c r="AK535" i="38"/>
  <c r="AK536" i="38"/>
  <c r="AK537" i="38"/>
  <c r="AK538" i="38"/>
  <c r="AK539" i="38"/>
  <c r="AK540" i="38"/>
  <c r="AK527" i="38"/>
  <c r="AK542" i="38"/>
  <c r="AK543" i="38"/>
  <c r="AK544" i="38"/>
  <c r="AK545" i="38"/>
  <c r="AK546" i="38"/>
  <c r="AK547" i="38"/>
  <c r="AK548" i="38"/>
  <c r="AK549" i="38"/>
  <c r="AK550" i="38"/>
  <c r="AK551" i="38"/>
  <c r="AK552" i="38"/>
  <c r="AK553" i="38"/>
  <c r="AK554" i="38"/>
  <c r="AK555" i="38"/>
  <c r="AK556" i="38"/>
  <c r="AK557" i="38"/>
  <c r="AK558" i="38"/>
  <c r="AK559" i="38"/>
  <c r="AK541" i="38"/>
  <c r="AK526" i="38"/>
  <c r="AK561" i="38"/>
  <c r="AK562" i="38"/>
  <c r="AK563" i="38"/>
  <c r="AK564" i="38"/>
  <c r="AK565" i="38"/>
  <c r="AK560" i="38"/>
  <c r="AK566" i="38"/>
  <c r="AL162" i="38"/>
  <c r="AL150" i="38"/>
  <c r="AL151" i="38"/>
  <c r="AL152" i="38"/>
  <c r="AL153" i="38"/>
  <c r="AL154" i="38"/>
  <c r="AL155" i="38"/>
  <c r="AL156" i="38"/>
  <c r="AL157" i="38"/>
  <c r="AL158" i="38"/>
  <c r="AL159" i="38"/>
  <c r="AL160" i="38"/>
  <c r="AL161" i="38"/>
  <c r="AL163" i="38"/>
  <c r="AL149" i="38"/>
  <c r="AL108" i="38"/>
  <c r="AL109" i="38"/>
  <c r="AL110" i="38"/>
  <c r="AL111" i="38"/>
  <c r="AL112" i="38"/>
  <c r="AL113" i="38"/>
  <c r="AL114" i="38"/>
  <c r="AL115" i="38"/>
  <c r="AL116" i="38"/>
  <c r="AL117" i="38"/>
  <c r="AL107" i="38"/>
  <c r="AL119" i="38"/>
  <c r="AL120" i="38"/>
  <c r="AL121" i="38"/>
  <c r="AL122" i="38"/>
  <c r="AL123" i="38"/>
  <c r="AL124" i="38"/>
  <c r="AL125" i="38"/>
  <c r="AL126" i="38"/>
  <c r="AL127" i="38"/>
  <c r="AL128" i="38"/>
  <c r="AL129" i="38"/>
  <c r="AL130" i="38"/>
  <c r="AL131" i="38"/>
  <c r="AL132" i="38"/>
  <c r="AL118" i="38"/>
  <c r="AL134" i="38"/>
  <c r="AL135" i="38"/>
  <c r="AL136" i="38"/>
  <c r="AL137" i="38"/>
  <c r="AL138" i="38"/>
  <c r="AL139" i="38"/>
  <c r="AL140" i="38"/>
  <c r="AL141" i="38"/>
  <c r="AL142" i="38"/>
  <c r="AL143" i="38"/>
  <c r="AL144" i="38"/>
  <c r="AL145" i="38"/>
  <c r="AL146" i="38"/>
  <c r="AL147" i="38"/>
  <c r="AL148" i="38"/>
  <c r="AL133" i="38"/>
  <c r="AL165" i="38"/>
  <c r="AL166" i="38"/>
  <c r="AL167" i="38"/>
  <c r="AL168" i="38"/>
  <c r="AL169" i="38"/>
  <c r="AL170" i="38"/>
  <c r="AL171" i="38"/>
  <c r="AL172" i="38"/>
  <c r="AL173" i="38"/>
  <c r="AL174" i="38"/>
  <c r="AL175" i="38"/>
  <c r="AL176" i="38"/>
  <c r="AL177" i="38"/>
  <c r="AL178" i="38"/>
  <c r="AL179" i="38"/>
  <c r="AL180" i="38"/>
  <c r="AL181" i="38"/>
  <c r="AL182" i="38"/>
  <c r="AL183" i="38"/>
  <c r="AL184" i="38"/>
  <c r="AL185" i="38"/>
  <c r="AL186" i="38"/>
  <c r="AL187" i="38"/>
  <c r="AL188" i="38"/>
  <c r="AL189" i="38"/>
  <c r="AL164" i="38"/>
  <c r="AL192" i="38"/>
  <c r="AL193" i="38"/>
  <c r="AL194" i="38"/>
  <c r="AL195" i="38"/>
  <c r="AL196" i="38"/>
  <c r="AL197" i="38"/>
  <c r="AL198" i="38"/>
  <c r="AL191" i="38"/>
  <c r="AL200" i="38"/>
  <c r="AL201" i="38"/>
  <c r="AL202" i="38"/>
  <c r="AL203" i="38"/>
  <c r="AL204" i="38"/>
  <c r="AL205" i="38"/>
  <c r="AL206" i="38"/>
  <c r="AL199" i="38"/>
  <c r="AL190" i="38"/>
  <c r="AL208" i="38"/>
  <c r="AL209" i="38"/>
  <c r="AL210" i="38"/>
  <c r="AL211" i="38"/>
  <c r="AL212" i="38"/>
  <c r="AL213" i="38"/>
  <c r="AL207" i="38"/>
  <c r="AL215" i="38"/>
  <c r="AL216" i="38"/>
  <c r="AL217" i="38"/>
  <c r="AL218" i="38"/>
  <c r="AL219" i="38"/>
  <c r="AL220" i="38"/>
  <c r="AL221" i="38"/>
  <c r="AL214" i="38"/>
  <c r="AL106" i="38"/>
  <c r="AL14" i="38"/>
  <c r="AL15" i="38"/>
  <c r="AL16" i="38"/>
  <c r="AL17" i="38"/>
  <c r="AL18" i="38"/>
  <c r="AL19" i="38"/>
  <c r="AL20" i="38"/>
  <c r="AL21" i="38"/>
  <c r="AL22" i="38"/>
  <c r="AL23" i="38"/>
  <c r="AL24" i="38"/>
  <c r="AL25" i="38"/>
  <c r="AL26" i="38"/>
  <c r="AL27" i="38"/>
  <c r="AL28" i="38"/>
  <c r="AL29" i="38"/>
  <c r="AL30" i="38"/>
  <c r="AL31" i="38"/>
  <c r="AL32" i="38"/>
  <c r="AL33" i="38"/>
  <c r="AL34" i="38"/>
  <c r="AL35" i="38"/>
  <c r="AL36" i="38"/>
  <c r="AL37" i="38"/>
  <c r="AL38" i="38"/>
  <c r="AL39" i="38"/>
  <c r="AL40" i="38"/>
  <c r="AL41" i="38"/>
  <c r="AL42" i="38"/>
  <c r="AL43" i="38"/>
  <c r="AL44" i="38"/>
  <c r="AL45" i="38"/>
  <c r="AL46" i="38"/>
  <c r="AL13" i="38"/>
  <c r="AL48" i="38"/>
  <c r="AL49" i="38"/>
  <c r="AL50" i="38"/>
  <c r="AL51" i="38"/>
  <c r="AL52" i="38"/>
  <c r="AL53" i="38"/>
  <c r="AL54" i="38"/>
  <c r="AL55" i="38"/>
  <c r="AL56" i="38"/>
  <c r="AL57" i="38"/>
  <c r="AL58" i="38"/>
  <c r="AL59" i="38"/>
  <c r="AL60" i="38"/>
  <c r="AL61" i="38"/>
  <c r="AL62" i="38"/>
  <c r="AL63" i="38"/>
  <c r="AL64" i="38"/>
  <c r="AL65" i="38"/>
  <c r="AL66" i="38"/>
  <c r="AL67" i="38"/>
  <c r="AL68" i="38"/>
  <c r="AL69" i="38"/>
  <c r="AL70" i="38"/>
  <c r="AL71" i="38"/>
  <c r="AL72" i="38"/>
  <c r="AL73" i="38"/>
  <c r="AL74" i="38"/>
  <c r="AL75" i="38"/>
  <c r="AL76" i="38"/>
  <c r="AL77" i="38"/>
  <c r="AL78" i="38"/>
  <c r="AL79" i="38"/>
  <c r="AL80" i="38"/>
  <c r="AL81" i="38"/>
  <c r="AL82" i="38"/>
  <c r="AL47" i="38"/>
  <c r="AL84" i="38"/>
  <c r="AL85" i="38"/>
  <c r="AL86" i="38"/>
  <c r="AL87" i="38"/>
  <c r="AL88" i="38"/>
  <c r="AL83" i="38"/>
  <c r="AL90" i="38"/>
  <c r="AL91" i="38"/>
  <c r="AL92" i="38"/>
  <c r="AL93" i="38"/>
  <c r="AL94" i="38"/>
  <c r="AL95" i="38"/>
  <c r="AL89" i="38"/>
  <c r="AL97" i="38"/>
  <c r="AL98" i="38"/>
  <c r="AL99" i="38"/>
  <c r="AL100" i="38"/>
  <c r="AL101" i="38"/>
  <c r="AL102" i="38"/>
  <c r="AL103" i="38"/>
  <c r="AL104" i="38"/>
  <c r="AL105" i="38"/>
  <c r="AL96" i="38"/>
  <c r="AL12" i="38"/>
  <c r="AL224" i="38"/>
  <c r="AL225" i="38"/>
  <c r="AL226" i="38"/>
  <c r="AL227" i="38"/>
  <c r="AL228" i="38"/>
  <c r="AL229" i="38"/>
  <c r="AL230" i="38"/>
  <c r="AL231" i="38"/>
  <c r="AL232" i="38"/>
  <c r="AL233" i="38"/>
  <c r="AL234" i="38"/>
  <c r="AL223" i="38"/>
  <c r="AL236" i="38"/>
  <c r="AL237" i="38"/>
  <c r="AL238" i="38"/>
  <c r="AL239" i="38"/>
  <c r="AL240" i="38"/>
  <c r="AL241" i="38"/>
  <c r="AL242" i="38"/>
  <c r="AL235" i="38"/>
  <c r="AL244" i="38"/>
  <c r="AL245" i="38"/>
  <c r="AL246" i="38"/>
  <c r="AL247" i="38"/>
  <c r="AL248" i="38"/>
  <c r="AL249" i="38"/>
  <c r="AL250" i="38"/>
  <c r="AL251" i="38"/>
  <c r="AL252" i="38"/>
  <c r="AL253" i="38"/>
  <c r="AL254" i="38"/>
  <c r="AL255" i="38"/>
  <c r="AL256" i="38"/>
  <c r="AL257" i="38"/>
  <c r="AL258" i="38"/>
  <c r="AL259" i="38"/>
  <c r="AL243" i="38"/>
  <c r="AL261" i="38"/>
  <c r="AL262" i="38"/>
  <c r="AL263" i="38"/>
  <c r="AL264" i="38"/>
  <c r="AL265" i="38"/>
  <c r="AL266" i="38"/>
  <c r="AL260" i="38"/>
  <c r="AL268" i="38"/>
  <c r="AL269" i="38"/>
  <c r="AL270" i="38"/>
  <c r="AL271" i="38"/>
  <c r="AL272" i="38"/>
  <c r="AL273" i="38"/>
  <c r="AL274" i="38"/>
  <c r="AL275" i="38"/>
  <c r="AL276" i="38"/>
  <c r="AL277" i="38"/>
  <c r="AL278" i="38"/>
  <c r="AL279" i="38"/>
  <c r="AL280" i="38"/>
  <c r="AL281" i="38"/>
  <c r="AL282" i="38"/>
  <c r="AL283" i="38"/>
  <c r="AL284" i="38"/>
  <c r="AL285" i="38"/>
  <c r="AL286" i="38"/>
  <c r="AL287" i="38"/>
  <c r="AL288" i="38"/>
  <c r="AL289" i="38"/>
  <c r="AL290" i="38"/>
  <c r="AL291" i="38"/>
  <c r="AL292" i="38"/>
  <c r="AL293" i="38"/>
  <c r="AL294" i="38"/>
  <c r="AL295" i="38"/>
  <c r="AL296" i="38"/>
  <c r="AL297" i="38"/>
  <c r="AL298" i="38"/>
  <c r="AL299" i="38"/>
  <c r="AL300" i="38"/>
  <c r="AL301" i="38"/>
  <c r="AL302" i="38"/>
  <c r="AL303" i="38"/>
  <c r="AL304" i="38"/>
  <c r="AL305" i="38"/>
  <c r="AL306" i="38"/>
  <c r="AL307" i="38"/>
  <c r="AL308" i="38"/>
  <c r="AL309" i="38"/>
  <c r="AL310" i="38"/>
  <c r="AL311" i="38"/>
  <c r="AL267" i="38"/>
  <c r="AL313" i="38"/>
  <c r="AL314" i="38"/>
  <c r="AL315" i="38"/>
  <c r="AL316" i="38"/>
  <c r="AL317" i="38"/>
  <c r="AL318" i="38"/>
  <c r="AL319" i="38"/>
  <c r="AL320" i="38"/>
  <c r="AL321" i="38"/>
  <c r="AL322" i="38"/>
  <c r="AL323" i="38"/>
  <c r="AL324" i="38"/>
  <c r="AL325" i="38"/>
  <c r="AL326" i="38"/>
  <c r="AL312" i="38"/>
  <c r="AL222" i="38"/>
  <c r="AL329" i="38"/>
  <c r="AL330" i="38"/>
  <c r="AL331" i="38"/>
  <c r="AL332" i="38"/>
  <c r="AL333" i="38"/>
  <c r="AL334" i="38"/>
  <c r="AL335" i="38"/>
  <c r="AL336" i="38"/>
  <c r="AL337" i="38"/>
  <c r="AL338" i="38"/>
  <c r="AL339" i="38"/>
  <c r="AL340" i="38"/>
  <c r="AL341" i="38"/>
  <c r="AL342" i="38"/>
  <c r="AL343" i="38"/>
  <c r="AL344" i="38"/>
  <c r="AL328" i="38"/>
  <c r="AL346" i="38"/>
  <c r="AL347" i="38"/>
  <c r="AL348" i="38"/>
  <c r="AL349" i="38"/>
  <c r="AL350" i="38"/>
  <c r="AL351" i="38"/>
  <c r="AL352" i="38"/>
  <c r="AL353" i="38"/>
  <c r="AL354" i="38"/>
  <c r="AL355" i="38"/>
  <c r="AL356" i="38"/>
  <c r="AL357" i="38"/>
  <c r="AL358" i="38"/>
  <c r="AL359" i="38"/>
  <c r="AL360" i="38"/>
  <c r="AL361" i="38"/>
  <c r="AL362" i="38"/>
  <c r="AL363" i="38"/>
  <c r="AL364" i="38"/>
  <c r="AL365" i="38"/>
  <c r="AL366" i="38"/>
  <c r="AL367" i="38"/>
  <c r="AL368" i="38"/>
  <c r="AL369" i="38"/>
  <c r="AL370" i="38"/>
  <c r="AL371" i="38"/>
  <c r="AL372" i="38"/>
  <c r="AL373" i="38"/>
  <c r="AL374" i="38"/>
  <c r="AL375" i="38"/>
  <c r="AL376" i="38"/>
  <c r="AL377" i="38"/>
  <c r="AL378" i="38"/>
  <c r="AL379" i="38"/>
  <c r="AL380" i="38"/>
  <c r="AL381" i="38"/>
  <c r="AL382" i="38"/>
  <c r="AL345" i="38"/>
  <c r="AL384" i="38"/>
  <c r="AL385" i="38"/>
  <c r="AL386" i="38"/>
  <c r="AL387" i="38"/>
  <c r="AL388" i="38"/>
  <c r="AL383" i="38"/>
  <c r="AL390" i="38"/>
  <c r="AL391" i="38"/>
  <c r="AL392" i="38"/>
  <c r="AL393" i="38"/>
  <c r="AL394" i="38"/>
  <c r="AL395" i="38"/>
  <c r="AL396" i="38"/>
  <c r="AL389" i="38"/>
  <c r="AL327" i="38"/>
  <c r="AL399" i="38"/>
  <c r="AL400" i="38"/>
  <c r="AL401" i="38"/>
  <c r="AL402" i="38"/>
  <c r="AL403" i="38"/>
  <c r="AL404" i="38"/>
  <c r="AL405" i="38"/>
  <c r="AL406" i="38"/>
  <c r="AL407" i="38"/>
  <c r="AL408" i="38"/>
  <c r="AL409" i="38"/>
  <c r="AL410" i="38"/>
  <c r="AL411" i="38"/>
  <c r="AL412" i="38"/>
  <c r="AL413" i="38"/>
  <c r="AL414" i="38"/>
  <c r="AL415" i="38"/>
  <c r="AL416" i="38"/>
  <c r="AL417" i="38"/>
  <c r="AL418" i="38"/>
  <c r="AL419" i="38"/>
  <c r="AL420" i="38"/>
  <c r="AL421" i="38"/>
  <c r="AL422" i="38"/>
  <c r="AL423" i="38"/>
  <c r="AL424" i="38"/>
  <c r="AL425" i="38"/>
  <c r="AL426" i="38"/>
  <c r="AL427" i="38"/>
  <c r="AL428" i="38"/>
  <c r="AL429" i="38"/>
  <c r="AL430" i="38"/>
  <c r="AL431" i="38"/>
  <c r="AL432" i="38"/>
  <c r="AL433" i="38"/>
  <c r="AL434" i="38"/>
  <c r="AL435" i="38"/>
  <c r="AL436" i="38"/>
  <c r="AL437" i="38"/>
  <c r="AL438" i="38"/>
  <c r="AL439" i="38"/>
  <c r="AL440" i="38"/>
  <c r="AL441" i="38"/>
  <c r="AL442" i="38"/>
  <c r="AL443" i="38"/>
  <c r="AL444" i="38"/>
  <c r="AL445" i="38"/>
  <c r="AL446" i="38"/>
  <c r="AL447" i="38"/>
  <c r="AL448" i="38"/>
  <c r="AL449" i="38"/>
  <c r="AL450" i="38"/>
  <c r="AL451" i="38"/>
  <c r="AL452" i="38"/>
  <c r="AL453" i="38"/>
  <c r="AL454" i="38"/>
  <c r="AL455" i="38"/>
  <c r="AL456" i="38"/>
  <c r="AL457" i="38"/>
  <c r="AL458" i="38"/>
  <c r="AL398" i="38"/>
  <c r="AL460" i="38"/>
  <c r="AL461" i="38"/>
  <c r="AL462" i="38"/>
  <c r="AL463" i="38"/>
  <c r="AL464" i="38"/>
  <c r="AL465" i="38"/>
  <c r="AL466" i="38"/>
  <c r="AL459" i="38"/>
  <c r="AL468" i="38"/>
  <c r="AL469" i="38"/>
  <c r="AL470" i="38"/>
  <c r="AL471" i="38"/>
  <c r="AL472" i="38"/>
  <c r="AL473" i="38"/>
  <c r="AL474" i="38"/>
  <c r="AL475" i="38"/>
  <c r="AL476" i="38"/>
  <c r="AL477" i="38"/>
  <c r="AL478" i="38"/>
  <c r="AL479" i="38"/>
  <c r="AL480" i="38"/>
  <c r="AL481" i="38"/>
  <c r="AL482" i="38"/>
  <c r="AL483" i="38"/>
  <c r="AL484" i="38"/>
  <c r="AL467" i="38"/>
  <c r="AL486" i="38"/>
  <c r="AL487" i="38"/>
  <c r="AL488" i="38"/>
  <c r="AL485" i="38"/>
  <c r="AL490" i="38"/>
  <c r="AL491" i="38"/>
  <c r="AL492" i="38"/>
  <c r="AL493" i="38"/>
  <c r="AL494" i="38"/>
  <c r="AL495" i="38"/>
  <c r="AL496" i="38"/>
  <c r="AL497" i="38"/>
  <c r="AL498" i="38"/>
  <c r="AL489" i="38"/>
  <c r="AL397" i="38"/>
  <c r="AL501" i="38"/>
  <c r="AL502" i="38"/>
  <c r="AL503" i="38"/>
  <c r="AL504" i="38"/>
  <c r="AL505" i="38"/>
  <c r="AL506" i="38"/>
  <c r="AL507" i="38"/>
  <c r="AL508" i="38"/>
  <c r="AL500" i="38"/>
  <c r="AL510" i="38"/>
  <c r="AL511" i="38"/>
  <c r="AL512" i="38"/>
  <c r="AL513" i="38"/>
  <c r="AL514" i="38"/>
  <c r="AL515" i="38"/>
  <c r="AL516" i="38"/>
  <c r="AL517" i="38"/>
  <c r="AL518" i="38"/>
  <c r="AL519" i="38"/>
  <c r="AL520" i="38"/>
  <c r="AL521" i="38"/>
  <c r="AL522" i="38"/>
  <c r="AL523" i="38"/>
  <c r="AL524" i="38"/>
  <c r="AL525" i="38"/>
  <c r="AL509" i="38"/>
  <c r="AL499" i="38"/>
  <c r="AL528" i="38"/>
  <c r="AL529" i="38"/>
  <c r="AL530" i="38"/>
  <c r="AL531" i="38"/>
  <c r="AL532" i="38"/>
  <c r="AL533" i="38"/>
  <c r="AL534" i="38"/>
  <c r="AL535" i="38"/>
  <c r="AL536" i="38"/>
  <c r="AL537" i="38"/>
  <c r="AL538" i="38"/>
  <c r="AL539" i="38"/>
  <c r="AL540" i="38"/>
  <c r="AL527" i="38"/>
  <c r="AL542" i="38"/>
  <c r="AL543" i="38"/>
  <c r="AL544" i="38"/>
  <c r="AL545" i="38"/>
  <c r="AL546" i="38"/>
  <c r="AL547" i="38"/>
  <c r="AL548" i="38"/>
  <c r="AL549" i="38"/>
  <c r="AL550" i="38"/>
  <c r="AL551" i="38"/>
  <c r="AL552" i="38"/>
  <c r="AL553" i="38"/>
  <c r="AL554" i="38"/>
  <c r="AL555" i="38"/>
  <c r="AL556" i="38"/>
  <c r="AL557" i="38"/>
  <c r="AL558" i="38"/>
  <c r="AL559" i="38"/>
  <c r="AL541" i="38"/>
  <c r="AL526" i="38"/>
  <c r="AL561" i="38"/>
  <c r="AL562" i="38"/>
  <c r="AL563" i="38"/>
  <c r="AL564" i="38"/>
  <c r="AL565" i="38"/>
  <c r="AL560" i="38"/>
  <c r="AL566" i="38"/>
  <c r="AM566" i="38"/>
  <c r="AN162" i="38"/>
  <c r="AN150" i="38"/>
  <c r="AN151" i="38"/>
  <c r="AN152" i="38"/>
  <c r="AN153" i="38"/>
  <c r="AN154" i="38"/>
  <c r="AN155" i="38"/>
  <c r="AN156" i="38"/>
  <c r="AN157" i="38"/>
  <c r="AN158" i="38"/>
  <c r="AN159" i="38"/>
  <c r="AN160" i="38"/>
  <c r="AN161" i="38"/>
  <c r="AN163" i="38"/>
  <c r="AN149" i="38"/>
  <c r="AN108" i="38"/>
  <c r="AN109" i="38"/>
  <c r="AN110" i="38"/>
  <c r="AN111" i="38"/>
  <c r="AN112" i="38"/>
  <c r="AN113" i="38"/>
  <c r="AN114" i="38"/>
  <c r="AN115" i="38"/>
  <c r="AN116" i="38"/>
  <c r="AN117" i="38"/>
  <c r="AN107" i="38"/>
  <c r="AN119" i="38"/>
  <c r="AN120" i="38"/>
  <c r="AN121" i="38"/>
  <c r="AN122" i="38"/>
  <c r="AN123" i="38"/>
  <c r="AN124" i="38"/>
  <c r="AN125" i="38"/>
  <c r="AN126" i="38"/>
  <c r="AN127" i="38"/>
  <c r="AN128" i="38"/>
  <c r="AN129" i="38"/>
  <c r="AN130" i="38"/>
  <c r="AN131" i="38"/>
  <c r="AN132" i="38"/>
  <c r="AN118" i="38"/>
  <c r="AN134" i="38"/>
  <c r="AN135" i="38"/>
  <c r="AN136" i="38"/>
  <c r="AN137" i="38"/>
  <c r="AN138" i="38"/>
  <c r="AN139" i="38"/>
  <c r="AN140" i="38"/>
  <c r="AN141" i="38"/>
  <c r="AN142" i="38"/>
  <c r="AN143" i="38"/>
  <c r="AN144" i="38"/>
  <c r="AN145" i="38"/>
  <c r="AN146" i="38"/>
  <c r="AN147" i="38"/>
  <c r="AN148" i="38"/>
  <c r="AN133" i="38"/>
  <c r="AN165" i="38"/>
  <c r="AN166" i="38"/>
  <c r="AN167" i="38"/>
  <c r="AN168" i="38"/>
  <c r="AN169" i="38"/>
  <c r="AN170" i="38"/>
  <c r="AN171" i="38"/>
  <c r="AN172" i="38"/>
  <c r="AN173" i="38"/>
  <c r="AN174" i="38"/>
  <c r="AN175" i="38"/>
  <c r="AN176" i="38"/>
  <c r="AN177" i="38"/>
  <c r="AN178" i="38"/>
  <c r="AN179" i="38"/>
  <c r="AN180" i="38"/>
  <c r="AN181" i="38"/>
  <c r="AN182" i="38"/>
  <c r="AN183" i="38"/>
  <c r="AN184" i="38"/>
  <c r="AN185" i="38"/>
  <c r="AN186" i="38"/>
  <c r="AN187" i="38"/>
  <c r="AN188" i="38"/>
  <c r="AN189" i="38"/>
  <c r="AN164" i="38"/>
  <c r="AN192" i="38"/>
  <c r="AN193" i="38"/>
  <c r="AN194" i="38"/>
  <c r="AN195" i="38"/>
  <c r="AN196" i="38"/>
  <c r="AN197" i="38"/>
  <c r="AN198" i="38"/>
  <c r="AN191" i="38"/>
  <c r="AN200" i="38"/>
  <c r="AN201" i="38"/>
  <c r="AN202" i="38"/>
  <c r="AN203" i="38"/>
  <c r="AN204" i="38"/>
  <c r="AN205" i="38"/>
  <c r="AN206" i="38"/>
  <c r="AN199" i="38"/>
  <c r="AN190" i="38"/>
  <c r="AN208" i="38"/>
  <c r="AN209" i="38"/>
  <c r="AN210" i="38"/>
  <c r="AN211" i="38"/>
  <c r="AN212" i="38"/>
  <c r="AN213" i="38"/>
  <c r="AN207" i="38"/>
  <c r="AN215" i="38"/>
  <c r="AN216" i="38"/>
  <c r="AN217" i="38"/>
  <c r="AN218" i="38"/>
  <c r="AN219" i="38"/>
  <c r="AN220" i="38"/>
  <c r="AN221" i="38"/>
  <c r="AN214" i="38"/>
  <c r="AN106" i="38"/>
  <c r="AN14" i="38"/>
  <c r="AN15" i="38"/>
  <c r="AN16" i="38"/>
  <c r="AN17" i="38"/>
  <c r="AN18" i="38"/>
  <c r="AN19" i="38"/>
  <c r="AN20" i="38"/>
  <c r="AN21" i="38"/>
  <c r="AN22" i="38"/>
  <c r="AN23" i="38"/>
  <c r="AN24" i="38"/>
  <c r="AN25" i="38"/>
  <c r="AN26" i="38"/>
  <c r="AN27" i="38"/>
  <c r="AN28" i="38"/>
  <c r="AN29" i="38"/>
  <c r="AN30" i="38"/>
  <c r="AN31" i="38"/>
  <c r="AN32" i="38"/>
  <c r="AN33" i="38"/>
  <c r="AN34" i="38"/>
  <c r="AN35" i="38"/>
  <c r="AN36" i="38"/>
  <c r="AN37" i="38"/>
  <c r="AN38" i="38"/>
  <c r="AN39" i="38"/>
  <c r="AN40" i="38"/>
  <c r="AN41" i="38"/>
  <c r="AN42" i="38"/>
  <c r="AN43" i="38"/>
  <c r="AN44" i="38"/>
  <c r="AN45" i="38"/>
  <c r="AN46" i="38"/>
  <c r="AN13" i="38"/>
  <c r="AN48" i="38"/>
  <c r="AN49" i="38"/>
  <c r="AN50" i="38"/>
  <c r="AN51" i="38"/>
  <c r="AN52" i="38"/>
  <c r="AN53" i="38"/>
  <c r="AN54" i="38"/>
  <c r="AN55" i="38"/>
  <c r="AN56" i="38"/>
  <c r="AN57" i="38"/>
  <c r="AN58" i="38"/>
  <c r="AN59" i="38"/>
  <c r="AN60" i="38"/>
  <c r="AN61" i="38"/>
  <c r="AN62" i="38"/>
  <c r="AN63" i="38"/>
  <c r="AN64" i="38"/>
  <c r="AN65" i="38"/>
  <c r="AN66" i="38"/>
  <c r="AN67" i="38"/>
  <c r="AN68" i="38"/>
  <c r="AN69" i="38"/>
  <c r="AN70" i="38"/>
  <c r="AN71" i="38"/>
  <c r="AN72" i="38"/>
  <c r="AN73" i="38"/>
  <c r="AN74" i="38"/>
  <c r="AN75" i="38"/>
  <c r="AN76" i="38"/>
  <c r="AN77" i="38"/>
  <c r="AN78" i="38"/>
  <c r="AN79" i="38"/>
  <c r="AN80" i="38"/>
  <c r="AN81" i="38"/>
  <c r="AN82" i="38"/>
  <c r="AN47" i="38"/>
  <c r="AN84" i="38"/>
  <c r="AN85" i="38"/>
  <c r="AN86" i="38"/>
  <c r="AN87" i="38"/>
  <c r="AN88" i="38"/>
  <c r="AN83" i="38"/>
  <c r="AN90" i="38"/>
  <c r="AN91" i="38"/>
  <c r="AN92" i="38"/>
  <c r="AN93" i="38"/>
  <c r="AN94" i="38"/>
  <c r="AN95" i="38"/>
  <c r="AN89" i="38"/>
  <c r="AN97" i="38"/>
  <c r="AN98" i="38"/>
  <c r="AN99" i="38"/>
  <c r="AN100" i="38"/>
  <c r="AN101" i="38"/>
  <c r="AN102" i="38"/>
  <c r="AN103" i="38"/>
  <c r="AN104" i="38"/>
  <c r="AN105" i="38"/>
  <c r="AN96" i="38"/>
  <c r="AN12" i="38"/>
  <c r="AN224" i="38"/>
  <c r="AN225" i="38"/>
  <c r="AN226" i="38"/>
  <c r="AN227" i="38"/>
  <c r="AN228" i="38"/>
  <c r="AN229" i="38"/>
  <c r="AN230" i="38"/>
  <c r="AN231" i="38"/>
  <c r="AN232" i="38"/>
  <c r="AN233" i="38"/>
  <c r="AN234" i="38"/>
  <c r="AN223" i="38"/>
  <c r="AN236" i="38"/>
  <c r="AN237" i="38"/>
  <c r="AN238" i="38"/>
  <c r="AN239" i="38"/>
  <c r="AN240" i="38"/>
  <c r="AN241" i="38"/>
  <c r="AN242" i="38"/>
  <c r="AN235" i="38"/>
  <c r="AN244" i="38"/>
  <c r="AN245" i="38"/>
  <c r="AN246" i="38"/>
  <c r="AN247" i="38"/>
  <c r="AN248" i="38"/>
  <c r="AN249" i="38"/>
  <c r="AN250" i="38"/>
  <c r="AN251" i="38"/>
  <c r="AN252" i="38"/>
  <c r="AN253" i="38"/>
  <c r="AN254" i="38"/>
  <c r="AN255" i="38"/>
  <c r="AN256" i="38"/>
  <c r="AN257" i="38"/>
  <c r="AN258" i="38"/>
  <c r="AN259" i="38"/>
  <c r="AN243" i="38"/>
  <c r="AN261" i="38"/>
  <c r="AN262" i="38"/>
  <c r="AN263" i="38"/>
  <c r="AN264" i="38"/>
  <c r="AN265" i="38"/>
  <c r="AN266" i="38"/>
  <c r="AN260" i="38"/>
  <c r="AN268" i="38"/>
  <c r="AN269" i="38"/>
  <c r="AN270" i="38"/>
  <c r="AN271" i="38"/>
  <c r="AN272" i="38"/>
  <c r="AN273" i="38"/>
  <c r="AN274" i="38"/>
  <c r="AN275" i="38"/>
  <c r="AN276" i="38"/>
  <c r="AN277" i="38"/>
  <c r="AN278" i="38"/>
  <c r="AN279" i="38"/>
  <c r="AN280" i="38"/>
  <c r="AN281" i="38"/>
  <c r="AN282" i="38"/>
  <c r="AN283" i="38"/>
  <c r="AN284" i="38"/>
  <c r="AN285" i="38"/>
  <c r="AN286" i="38"/>
  <c r="AN287" i="38"/>
  <c r="AN288" i="38"/>
  <c r="AN289" i="38"/>
  <c r="AN290" i="38"/>
  <c r="AN291" i="38"/>
  <c r="AN292" i="38"/>
  <c r="AN293" i="38"/>
  <c r="AN294" i="38"/>
  <c r="AN295" i="38"/>
  <c r="AN296" i="38"/>
  <c r="AN297" i="38"/>
  <c r="AN298" i="38"/>
  <c r="AN299" i="38"/>
  <c r="AN300" i="38"/>
  <c r="AN301" i="38"/>
  <c r="AN302" i="38"/>
  <c r="AN303" i="38"/>
  <c r="AN304" i="38"/>
  <c r="AN305" i="38"/>
  <c r="AN306" i="38"/>
  <c r="AN307" i="38"/>
  <c r="AN308" i="38"/>
  <c r="AN309" i="38"/>
  <c r="AN310" i="38"/>
  <c r="AN311" i="38"/>
  <c r="AN267" i="38"/>
  <c r="AN313" i="38"/>
  <c r="AN314" i="38"/>
  <c r="AN315" i="38"/>
  <c r="AN316" i="38"/>
  <c r="AN317" i="38"/>
  <c r="AN318" i="38"/>
  <c r="AN319" i="38"/>
  <c r="AN320" i="38"/>
  <c r="AN321" i="38"/>
  <c r="AN322" i="38"/>
  <c r="AN323" i="38"/>
  <c r="AN324" i="38"/>
  <c r="AN325" i="38"/>
  <c r="AN326" i="38"/>
  <c r="AN312" i="38"/>
  <c r="AN222" i="38"/>
  <c r="AN329" i="38"/>
  <c r="AN330" i="38"/>
  <c r="AN331" i="38"/>
  <c r="AN332" i="38"/>
  <c r="AN333" i="38"/>
  <c r="AN334" i="38"/>
  <c r="AN335" i="38"/>
  <c r="AN336" i="38"/>
  <c r="AN337" i="38"/>
  <c r="AN338" i="38"/>
  <c r="AN339" i="38"/>
  <c r="AN340" i="38"/>
  <c r="AN341" i="38"/>
  <c r="AN342" i="38"/>
  <c r="AN343" i="38"/>
  <c r="AN344" i="38"/>
  <c r="AN328" i="38"/>
  <c r="AN346" i="38"/>
  <c r="AN347" i="38"/>
  <c r="AN348" i="38"/>
  <c r="AN349" i="38"/>
  <c r="AN350" i="38"/>
  <c r="AN351" i="38"/>
  <c r="AN352" i="38"/>
  <c r="AN353" i="38"/>
  <c r="AN354" i="38"/>
  <c r="AN355" i="38"/>
  <c r="AN356" i="38"/>
  <c r="AN357" i="38"/>
  <c r="AN358" i="38"/>
  <c r="AN359" i="38"/>
  <c r="AN360" i="38"/>
  <c r="AN361" i="38"/>
  <c r="AN362" i="38"/>
  <c r="AN363" i="38"/>
  <c r="AN364" i="38"/>
  <c r="AN365" i="38"/>
  <c r="AN366" i="38"/>
  <c r="AN367" i="38"/>
  <c r="AN368" i="38"/>
  <c r="AN369" i="38"/>
  <c r="AN370" i="38"/>
  <c r="AN371" i="38"/>
  <c r="AN372" i="38"/>
  <c r="AN373" i="38"/>
  <c r="AN374" i="38"/>
  <c r="AN375" i="38"/>
  <c r="AN376" i="38"/>
  <c r="AN377" i="38"/>
  <c r="AN378" i="38"/>
  <c r="AN379" i="38"/>
  <c r="AN380" i="38"/>
  <c r="AN381" i="38"/>
  <c r="AN382" i="38"/>
  <c r="AN345" i="38"/>
  <c r="AN384" i="38"/>
  <c r="AN385" i="38"/>
  <c r="AN386" i="38"/>
  <c r="AN387" i="38"/>
  <c r="AN388" i="38"/>
  <c r="AN383" i="38"/>
  <c r="AN390" i="38"/>
  <c r="AN391" i="38"/>
  <c r="AN392" i="38"/>
  <c r="AN393" i="38"/>
  <c r="AN394" i="38"/>
  <c r="AN395" i="38"/>
  <c r="AN396" i="38"/>
  <c r="AN389" i="38"/>
  <c r="AN327" i="38"/>
  <c r="AN399" i="38"/>
  <c r="AN400" i="38"/>
  <c r="AN401" i="38"/>
  <c r="AN402" i="38"/>
  <c r="AN403" i="38"/>
  <c r="AN404" i="38"/>
  <c r="AN405" i="38"/>
  <c r="AN406" i="38"/>
  <c r="AN407" i="38"/>
  <c r="AN408" i="38"/>
  <c r="AN409" i="38"/>
  <c r="AN410" i="38"/>
  <c r="AN411" i="38"/>
  <c r="AN412" i="38"/>
  <c r="AN413" i="38"/>
  <c r="AN414" i="38"/>
  <c r="AN415" i="38"/>
  <c r="AN416" i="38"/>
  <c r="AN417" i="38"/>
  <c r="AN418" i="38"/>
  <c r="AN419" i="38"/>
  <c r="AN420" i="38"/>
  <c r="AN421" i="38"/>
  <c r="AN422" i="38"/>
  <c r="AN423" i="38"/>
  <c r="AN424" i="38"/>
  <c r="AN425" i="38"/>
  <c r="AN426" i="38"/>
  <c r="AN427" i="38"/>
  <c r="AN428" i="38"/>
  <c r="AN429" i="38"/>
  <c r="AN430" i="38"/>
  <c r="AN431" i="38"/>
  <c r="AN432" i="38"/>
  <c r="AN433" i="38"/>
  <c r="AN434" i="38"/>
  <c r="AN435" i="38"/>
  <c r="AN436" i="38"/>
  <c r="AN437" i="38"/>
  <c r="AN438" i="38"/>
  <c r="AN439" i="38"/>
  <c r="AN440" i="38"/>
  <c r="AN441" i="38"/>
  <c r="AN442" i="38"/>
  <c r="AN443" i="38"/>
  <c r="AN444" i="38"/>
  <c r="AN445" i="38"/>
  <c r="AN446" i="38"/>
  <c r="AN447" i="38"/>
  <c r="AN448" i="38"/>
  <c r="AN449" i="38"/>
  <c r="AN450" i="38"/>
  <c r="AN451" i="38"/>
  <c r="AN452" i="38"/>
  <c r="AN453" i="38"/>
  <c r="AN454" i="38"/>
  <c r="AN455" i="38"/>
  <c r="AN456" i="38"/>
  <c r="AN457" i="38"/>
  <c r="AN458" i="38"/>
  <c r="AN398" i="38"/>
  <c r="AN460" i="38"/>
  <c r="AN461" i="38"/>
  <c r="AN462" i="38"/>
  <c r="AN463" i="38"/>
  <c r="AN464" i="38"/>
  <c r="AN465" i="38"/>
  <c r="AN466" i="38"/>
  <c r="AN459" i="38"/>
  <c r="AN468" i="38"/>
  <c r="AN469" i="38"/>
  <c r="AN470" i="38"/>
  <c r="AN471" i="38"/>
  <c r="AN472" i="38"/>
  <c r="AN473" i="38"/>
  <c r="AN474" i="38"/>
  <c r="AN475" i="38"/>
  <c r="AN476" i="38"/>
  <c r="AN477" i="38"/>
  <c r="AN478" i="38"/>
  <c r="AN479" i="38"/>
  <c r="AN480" i="38"/>
  <c r="AN481" i="38"/>
  <c r="AN482" i="38"/>
  <c r="AN483" i="38"/>
  <c r="AN484" i="38"/>
  <c r="AN467" i="38"/>
  <c r="AN486" i="38"/>
  <c r="AN487" i="38"/>
  <c r="AN488" i="38"/>
  <c r="AN485" i="38"/>
  <c r="AN490" i="38"/>
  <c r="AN491" i="38"/>
  <c r="AN492" i="38"/>
  <c r="AN493" i="38"/>
  <c r="AN494" i="38"/>
  <c r="AN495" i="38"/>
  <c r="AN496" i="38"/>
  <c r="AN497" i="38"/>
  <c r="AN498" i="38"/>
  <c r="AN489" i="38"/>
  <c r="AN397" i="38"/>
  <c r="AN501" i="38"/>
  <c r="AN502" i="38"/>
  <c r="AN503" i="38"/>
  <c r="AN504" i="38"/>
  <c r="AN505" i="38"/>
  <c r="AN506" i="38"/>
  <c r="AN507" i="38"/>
  <c r="AN508" i="38"/>
  <c r="AN500" i="38"/>
  <c r="AN510" i="38"/>
  <c r="AN511" i="38"/>
  <c r="AN512" i="38"/>
  <c r="AN513" i="38"/>
  <c r="AN514" i="38"/>
  <c r="AN515" i="38"/>
  <c r="AN516" i="38"/>
  <c r="AN517" i="38"/>
  <c r="AN518" i="38"/>
  <c r="AN519" i="38"/>
  <c r="AN520" i="38"/>
  <c r="AN521" i="38"/>
  <c r="AN522" i="38"/>
  <c r="AN523" i="38"/>
  <c r="AN524" i="38"/>
  <c r="AN525" i="38"/>
  <c r="AN509" i="38"/>
  <c r="AN499" i="38"/>
  <c r="AN528" i="38"/>
  <c r="AN529" i="38"/>
  <c r="AN530" i="38"/>
  <c r="AN531" i="38"/>
  <c r="AN532" i="38"/>
  <c r="AN533" i="38"/>
  <c r="AN534" i="38"/>
  <c r="AN535" i="38"/>
  <c r="AN536" i="38"/>
  <c r="AN537" i="38"/>
  <c r="AN538" i="38"/>
  <c r="AN539" i="38"/>
  <c r="AN540" i="38"/>
  <c r="AN527" i="38"/>
  <c r="AN542" i="38"/>
  <c r="AN543" i="38"/>
  <c r="AN544" i="38"/>
  <c r="AN545" i="38"/>
  <c r="AN546" i="38"/>
  <c r="AN547" i="38"/>
  <c r="AN548" i="38"/>
  <c r="AN549" i="38"/>
  <c r="AN550" i="38"/>
  <c r="AN551" i="38"/>
  <c r="AN552" i="38"/>
  <c r="AN553" i="38"/>
  <c r="AN554" i="38"/>
  <c r="AN555" i="38"/>
  <c r="AN556" i="38"/>
  <c r="AN557" i="38"/>
  <c r="AN558" i="38"/>
  <c r="AN559" i="38"/>
  <c r="AN541" i="38"/>
  <c r="AN526" i="38"/>
  <c r="AN561" i="38"/>
  <c r="AN562" i="38"/>
  <c r="AN563" i="38"/>
  <c r="AN564" i="38"/>
  <c r="AN565" i="38"/>
  <c r="AN560" i="38"/>
  <c r="AN566" i="38"/>
  <c r="AO162" i="38"/>
  <c r="AO150" i="38"/>
  <c r="AO151" i="38"/>
  <c r="AO152" i="38"/>
  <c r="AO153" i="38"/>
  <c r="AO154" i="38"/>
  <c r="AO155" i="38"/>
  <c r="AO156" i="38"/>
  <c r="AO157" i="38"/>
  <c r="AO158" i="38"/>
  <c r="AO159" i="38"/>
  <c r="AO160" i="38"/>
  <c r="AO161" i="38"/>
  <c r="AO163" i="38"/>
  <c r="AO149" i="38"/>
  <c r="AO108" i="38"/>
  <c r="AO109" i="38"/>
  <c r="AO110" i="38"/>
  <c r="AO111" i="38"/>
  <c r="AO112" i="38"/>
  <c r="AO113" i="38"/>
  <c r="AO114" i="38"/>
  <c r="AO115" i="38"/>
  <c r="AO116" i="38"/>
  <c r="AO117" i="38"/>
  <c r="AO107" i="38"/>
  <c r="AO119" i="38"/>
  <c r="AO120" i="38"/>
  <c r="AO121" i="38"/>
  <c r="AO122" i="38"/>
  <c r="AO123" i="38"/>
  <c r="AO124" i="38"/>
  <c r="AO125" i="38"/>
  <c r="AO126" i="38"/>
  <c r="AO127" i="38"/>
  <c r="AO128" i="38"/>
  <c r="AO129" i="38"/>
  <c r="AO130" i="38"/>
  <c r="AO131" i="38"/>
  <c r="AO132" i="38"/>
  <c r="AO118" i="38"/>
  <c r="AO134" i="38"/>
  <c r="AO135" i="38"/>
  <c r="AO136" i="38"/>
  <c r="AO137" i="38"/>
  <c r="AO138" i="38"/>
  <c r="AO139" i="38"/>
  <c r="AO140" i="38"/>
  <c r="AO141" i="38"/>
  <c r="AO142" i="38"/>
  <c r="AO143" i="38"/>
  <c r="AO144" i="38"/>
  <c r="AO145" i="38"/>
  <c r="AO146" i="38"/>
  <c r="AO147" i="38"/>
  <c r="AO148" i="38"/>
  <c r="AO133" i="38"/>
  <c r="AO165" i="38"/>
  <c r="AO166" i="38"/>
  <c r="AO167" i="38"/>
  <c r="AO168" i="38"/>
  <c r="AO169" i="38"/>
  <c r="AO170" i="38"/>
  <c r="AO171" i="38"/>
  <c r="AO172" i="38"/>
  <c r="AO173" i="38"/>
  <c r="AO174" i="38"/>
  <c r="AO175" i="38"/>
  <c r="AO176" i="38"/>
  <c r="AO177" i="38"/>
  <c r="AO178" i="38"/>
  <c r="AO179" i="38"/>
  <c r="AO180" i="38"/>
  <c r="AO181" i="38"/>
  <c r="AO182" i="38"/>
  <c r="AO183" i="38"/>
  <c r="AO184" i="38"/>
  <c r="AO185" i="38"/>
  <c r="AO186" i="38"/>
  <c r="AO187" i="38"/>
  <c r="AO188" i="38"/>
  <c r="AO189" i="38"/>
  <c r="AO164" i="38"/>
  <c r="AO192" i="38"/>
  <c r="AO193" i="38"/>
  <c r="AO194" i="38"/>
  <c r="AO195" i="38"/>
  <c r="AO196" i="38"/>
  <c r="AO197" i="38"/>
  <c r="AO198" i="38"/>
  <c r="AO191" i="38"/>
  <c r="AO200" i="38"/>
  <c r="AO201" i="38"/>
  <c r="AO202" i="38"/>
  <c r="AO203" i="38"/>
  <c r="AO204" i="38"/>
  <c r="AO205" i="38"/>
  <c r="AO206" i="38"/>
  <c r="AO199" i="38"/>
  <c r="AO190" i="38"/>
  <c r="AO208" i="38"/>
  <c r="AO209" i="38"/>
  <c r="AO210" i="38"/>
  <c r="AO211" i="38"/>
  <c r="AO212" i="38"/>
  <c r="AO213" i="38"/>
  <c r="AO207" i="38"/>
  <c r="AO215" i="38"/>
  <c r="AO216" i="38"/>
  <c r="AO217" i="38"/>
  <c r="AO218" i="38"/>
  <c r="AO219" i="38"/>
  <c r="AO220" i="38"/>
  <c r="AO221" i="38"/>
  <c r="AO214" i="38"/>
  <c r="AO106" i="38"/>
  <c r="AO14" i="38"/>
  <c r="AO15" i="38"/>
  <c r="AO16" i="38"/>
  <c r="AO17" i="38"/>
  <c r="AO18" i="38"/>
  <c r="AO19" i="38"/>
  <c r="AO20" i="38"/>
  <c r="AO21" i="38"/>
  <c r="AO22" i="38"/>
  <c r="AO23" i="38"/>
  <c r="AO24" i="38"/>
  <c r="AO25" i="38"/>
  <c r="AO26" i="38"/>
  <c r="AO27" i="38"/>
  <c r="AO28" i="38"/>
  <c r="AO29" i="38"/>
  <c r="AO30" i="38"/>
  <c r="AO31" i="38"/>
  <c r="AO32" i="38"/>
  <c r="AO33" i="38"/>
  <c r="AO34" i="38"/>
  <c r="AO35" i="38"/>
  <c r="AO36" i="38"/>
  <c r="AO37" i="38"/>
  <c r="AO38" i="38"/>
  <c r="AO39" i="38"/>
  <c r="AO40" i="38"/>
  <c r="AO41" i="38"/>
  <c r="AO42" i="38"/>
  <c r="AO43" i="38"/>
  <c r="AO44" i="38"/>
  <c r="AO45" i="38"/>
  <c r="AO46" i="38"/>
  <c r="AO13" i="38"/>
  <c r="AO48" i="38"/>
  <c r="AO49" i="38"/>
  <c r="AO50" i="38"/>
  <c r="AO51" i="38"/>
  <c r="AO52" i="38"/>
  <c r="AO53" i="38"/>
  <c r="AO54" i="38"/>
  <c r="AO55" i="38"/>
  <c r="AO56" i="38"/>
  <c r="AO57" i="38"/>
  <c r="AO58" i="38"/>
  <c r="AO59" i="38"/>
  <c r="AO60" i="38"/>
  <c r="AO61" i="38"/>
  <c r="AO62" i="38"/>
  <c r="AO63" i="38"/>
  <c r="AO64" i="38"/>
  <c r="AO65" i="38"/>
  <c r="AO66" i="38"/>
  <c r="AO67" i="38"/>
  <c r="AO68" i="38"/>
  <c r="AO69" i="38"/>
  <c r="AO70" i="38"/>
  <c r="AO71" i="38"/>
  <c r="AO72" i="38"/>
  <c r="AO73" i="38"/>
  <c r="AO74" i="38"/>
  <c r="AO75" i="38"/>
  <c r="AO76" i="38"/>
  <c r="AO77" i="38"/>
  <c r="AO78" i="38"/>
  <c r="AO79" i="38"/>
  <c r="AO80" i="38"/>
  <c r="AO81" i="38"/>
  <c r="AO82" i="38"/>
  <c r="AO47" i="38"/>
  <c r="AO84" i="38"/>
  <c r="AO85" i="38"/>
  <c r="AO86" i="38"/>
  <c r="AO87" i="38"/>
  <c r="AO88" i="38"/>
  <c r="AO83" i="38"/>
  <c r="AO90" i="38"/>
  <c r="AO91" i="38"/>
  <c r="AO92" i="38"/>
  <c r="AO93" i="38"/>
  <c r="AO94" i="38"/>
  <c r="AO95" i="38"/>
  <c r="AO89" i="38"/>
  <c r="AO97" i="38"/>
  <c r="AO98" i="38"/>
  <c r="AO99" i="38"/>
  <c r="AO100" i="38"/>
  <c r="AO101" i="38"/>
  <c r="AO102" i="38"/>
  <c r="AO103" i="38"/>
  <c r="AO104" i="38"/>
  <c r="AO105" i="38"/>
  <c r="AO96" i="38"/>
  <c r="AO12" i="38"/>
  <c r="AO224" i="38"/>
  <c r="AO225" i="38"/>
  <c r="AO226" i="38"/>
  <c r="AO227" i="38"/>
  <c r="AO228" i="38"/>
  <c r="AO229" i="38"/>
  <c r="AO230" i="38"/>
  <c r="AO231" i="38"/>
  <c r="AO232" i="38"/>
  <c r="AO233" i="38"/>
  <c r="AO234" i="38"/>
  <c r="AO223" i="38"/>
  <c r="AO236" i="38"/>
  <c r="AO237" i="38"/>
  <c r="AO238" i="38"/>
  <c r="AO239" i="38"/>
  <c r="AO240" i="38"/>
  <c r="AO241" i="38"/>
  <c r="AO242" i="38"/>
  <c r="AO235" i="38"/>
  <c r="AO244" i="38"/>
  <c r="AO245" i="38"/>
  <c r="AO246" i="38"/>
  <c r="AO247" i="38"/>
  <c r="AO248" i="38"/>
  <c r="AO249" i="38"/>
  <c r="AO250" i="38"/>
  <c r="AO251" i="38"/>
  <c r="AO252" i="38"/>
  <c r="AO253" i="38"/>
  <c r="AO254" i="38"/>
  <c r="AO255" i="38"/>
  <c r="AO256" i="38"/>
  <c r="AO257" i="38"/>
  <c r="AO258" i="38"/>
  <c r="AO259" i="38"/>
  <c r="AO243" i="38"/>
  <c r="AO261" i="38"/>
  <c r="AO262" i="38"/>
  <c r="AO263" i="38"/>
  <c r="AO264" i="38"/>
  <c r="AO265" i="38"/>
  <c r="AO266" i="38"/>
  <c r="AO260" i="38"/>
  <c r="AO268" i="38"/>
  <c r="AO269" i="38"/>
  <c r="AO270" i="38"/>
  <c r="AO271" i="38"/>
  <c r="AO272" i="38"/>
  <c r="AO273" i="38"/>
  <c r="AO274" i="38"/>
  <c r="AO275" i="38"/>
  <c r="AO276" i="38"/>
  <c r="AO277" i="38"/>
  <c r="AO278" i="38"/>
  <c r="AO279" i="38"/>
  <c r="AO280" i="38"/>
  <c r="AO281" i="38"/>
  <c r="AO282" i="38"/>
  <c r="AO283" i="38"/>
  <c r="AO284" i="38"/>
  <c r="AO285" i="38"/>
  <c r="AO286" i="38"/>
  <c r="AO287" i="38"/>
  <c r="AO288" i="38"/>
  <c r="AO289" i="38"/>
  <c r="AO290" i="38"/>
  <c r="AO291" i="38"/>
  <c r="AO292" i="38"/>
  <c r="AO293" i="38"/>
  <c r="AO294" i="38"/>
  <c r="AO295" i="38"/>
  <c r="AO296" i="38"/>
  <c r="AO297" i="38"/>
  <c r="AO298" i="38"/>
  <c r="AO299" i="38"/>
  <c r="AO300" i="38"/>
  <c r="AO301" i="38"/>
  <c r="AO302" i="38"/>
  <c r="AO303" i="38"/>
  <c r="AO304" i="38"/>
  <c r="AO305" i="38"/>
  <c r="AO306" i="38"/>
  <c r="AO307" i="38"/>
  <c r="AO308" i="38"/>
  <c r="AO309" i="38"/>
  <c r="AO310" i="38"/>
  <c r="AO311" i="38"/>
  <c r="AO267" i="38"/>
  <c r="AO313" i="38"/>
  <c r="AO314" i="38"/>
  <c r="AO315" i="38"/>
  <c r="AO316" i="38"/>
  <c r="AO317" i="38"/>
  <c r="AO318" i="38"/>
  <c r="AO319" i="38"/>
  <c r="AO320" i="38"/>
  <c r="AO321" i="38"/>
  <c r="AO322" i="38"/>
  <c r="AO323" i="38"/>
  <c r="AO324" i="38"/>
  <c r="AO325" i="38"/>
  <c r="AO326" i="38"/>
  <c r="AO312" i="38"/>
  <c r="AO222" i="38"/>
  <c r="AO329" i="38"/>
  <c r="AO330" i="38"/>
  <c r="AO331" i="38"/>
  <c r="AO332" i="38"/>
  <c r="AO333" i="38"/>
  <c r="AO334" i="38"/>
  <c r="AO335" i="38"/>
  <c r="AO336" i="38"/>
  <c r="AO337" i="38"/>
  <c r="AO338" i="38"/>
  <c r="AO339" i="38"/>
  <c r="AO340" i="38"/>
  <c r="AO341" i="38"/>
  <c r="AO342" i="38"/>
  <c r="AO343" i="38"/>
  <c r="AO344" i="38"/>
  <c r="AO328" i="38"/>
  <c r="AO346" i="38"/>
  <c r="AO347" i="38"/>
  <c r="AO348" i="38"/>
  <c r="AO349" i="38"/>
  <c r="AO350" i="38"/>
  <c r="AO351" i="38"/>
  <c r="AO352" i="38"/>
  <c r="AO353" i="38"/>
  <c r="AO354" i="38"/>
  <c r="AO355" i="38"/>
  <c r="AO356" i="38"/>
  <c r="AO357" i="38"/>
  <c r="AO358" i="38"/>
  <c r="AO359" i="38"/>
  <c r="AO360" i="38"/>
  <c r="AO361" i="38"/>
  <c r="AO362" i="38"/>
  <c r="AO363" i="38"/>
  <c r="AO364" i="38"/>
  <c r="AO365" i="38"/>
  <c r="AO366" i="38"/>
  <c r="AO367" i="38"/>
  <c r="AO368" i="38"/>
  <c r="AO369" i="38"/>
  <c r="AO370" i="38"/>
  <c r="AO371" i="38"/>
  <c r="AO372" i="38"/>
  <c r="AO373" i="38"/>
  <c r="AO374" i="38"/>
  <c r="AO375" i="38"/>
  <c r="AO376" i="38"/>
  <c r="AO377" i="38"/>
  <c r="AO378" i="38"/>
  <c r="AO379" i="38"/>
  <c r="AO380" i="38"/>
  <c r="AO381" i="38"/>
  <c r="AO382" i="38"/>
  <c r="AO345" i="38"/>
  <c r="AO384" i="38"/>
  <c r="AO385" i="38"/>
  <c r="AO386" i="38"/>
  <c r="AO387" i="38"/>
  <c r="AO388" i="38"/>
  <c r="AO383" i="38"/>
  <c r="AO390" i="38"/>
  <c r="AO391" i="38"/>
  <c r="AO392" i="38"/>
  <c r="AO393" i="38"/>
  <c r="AO394" i="38"/>
  <c r="AO395" i="38"/>
  <c r="AO396" i="38"/>
  <c r="AO389" i="38"/>
  <c r="AO327" i="38"/>
  <c r="AO399" i="38"/>
  <c r="AO400" i="38"/>
  <c r="AO401" i="38"/>
  <c r="AO402" i="38"/>
  <c r="AO403" i="38"/>
  <c r="AO404" i="38"/>
  <c r="AO405" i="38"/>
  <c r="AO406" i="38"/>
  <c r="AO407" i="38"/>
  <c r="AO408" i="38"/>
  <c r="AO409" i="38"/>
  <c r="AO410" i="38"/>
  <c r="AO411" i="38"/>
  <c r="AO412" i="38"/>
  <c r="AO413" i="38"/>
  <c r="AO414" i="38"/>
  <c r="AO415" i="38"/>
  <c r="AO416" i="38"/>
  <c r="AO417" i="38"/>
  <c r="AO418" i="38"/>
  <c r="AO419" i="38"/>
  <c r="AO420" i="38"/>
  <c r="AO421" i="38"/>
  <c r="AO422" i="38"/>
  <c r="AO423" i="38"/>
  <c r="AO424" i="38"/>
  <c r="AO425" i="38"/>
  <c r="AO426" i="38"/>
  <c r="AO427" i="38"/>
  <c r="AO428" i="38"/>
  <c r="AO429" i="38"/>
  <c r="AO430" i="38"/>
  <c r="AO431" i="38"/>
  <c r="AO432" i="38"/>
  <c r="AO433" i="38"/>
  <c r="AO434" i="38"/>
  <c r="AO435" i="38"/>
  <c r="AO436" i="38"/>
  <c r="AO437" i="38"/>
  <c r="AO438" i="38"/>
  <c r="AO439" i="38"/>
  <c r="AO440" i="38"/>
  <c r="AO441" i="38"/>
  <c r="AO442" i="38"/>
  <c r="AO443" i="38"/>
  <c r="AO444" i="38"/>
  <c r="AO445" i="38"/>
  <c r="AO446" i="38"/>
  <c r="AO447" i="38"/>
  <c r="AO448" i="38"/>
  <c r="AO449" i="38"/>
  <c r="AO450" i="38"/>
  <c r="AO451" i="38"/>
  <c r="AO452" i="38"/>
  <c r="AO453" i="38"/>
  <c r="AO454" i="38"/>
  <c r="AO455" i="38"/>
  <c r="AO456" i="38"/>
  <c r="AO457" i="38"/>
  <c r="AO458" i="38"/>
  <c r="AO398" i="38"/>
  <c r="AO460" i="38"/>
  <c r="AO461" i="38"/>
  <c r="AO462" i="38"/>
  <c r="AO463" i="38"/>
  <c r="AO464" i="38"/>
  <c r="AO465" i="38"/>
  <c r="AO466" i="38"/>
  <c r="AO459" i="38"/>
  <c r="AO468" i="38"/>
  <c r="AO469" i="38"/>
  <c r="AO470" i="38"/>
  <c r="AO471" i="38"/>
  <c r="AO472" i="38"/>
  <c r="AO473" i="38"/>
  <c r="AO474" i="38"/>
  <c r="AO475" i="38"/>
  <c r="AO476" i="38"/>
  <c r="AO477" i="38"/>
  <c r="AO478" i="38"/>
  <c r="AO479" i="38"/>
  <c r="AO480" i="38"/>
  <c r="AO481" i="38"/>
  <c r="AO482" i="38"/>
  <c r="AO483" i="38"/>
  <c r="AO484" i="38"/>
  <c r="AO467" i="38"/>
  <c r="AO486" i="38"/>
  <c r="AO487" i="38"/>
  <c r="AO488" i="38"/>
  <c r="AO485" i="38"/>
  <c r="AO490" i="38"/>
  <c r="AO491" i="38"/>
  <c r="AO492" i="38"/>
  <c r="AO493" i="38"/>
  <c r="AO494" i="38"/>
  <c r="AO495" i="38"/>
  <c r="AO496" i="38"/>
  <c r="AO497" i="38"/>
  <c r="AO498" i="38"/>
  <c r="AO489" i="38"/>
  <c r="AO397" i="38"/>
  <c r="AO501" i="38"/>
  <c r="AO502" i="38"/>
  <c r="AO503" i="38"/>
  <c r="AO504" i="38"/>
  <c r="AO505" i="38"/>
  <c r="AO506" i="38"/>
  <c r="AO507" i="38"/>
  <c r="AO508" i="38"/>
  <c r="AO500" i="38"/>
  <c r="AO510" i="38"/>
  <c r="AO511" i="38"/>
  <c r="AO512" i="38"/>
  <c r="AO513" i="38"/>
  <c r="AO514" i="38"/>
  <c r="AO515" i="38"/>
  <c r="AO516" i="38"/>
  <c r="AO517" i="38"/>
  <c r="AO518" i="38"/>
  <c r="AO519" i="38"/>
  <c r="AO520" i="38"/>
  <c r="AO521" i="38"/>
  <c r="AO522" i="38"/>
  <c r="AO523" i="38"/>
  <c r="AO524" i="38"/>
  <c r="AO525" i="38"/>
  <c r="AO509" i="38"/>
  <c r="AO499" i="38"/>
  <c r="AO528" i="38"/>
  <c r="AO529" i="38"/>
  <c r="AO530" i="38"/>
  <c r="AO531" i="38"/>
  <c r="AO532" i="38"/>
  <c r="AO533" i="38"/>
  <c r="AO534" i="38"/>
  <c r="AO535" i="38"/>
  <c r="AO536" i="38"/>
  <c r="AO537" i="38"/>
  <c r="AO538" i="38"/>
  <c r="AO539" i="38"/>
  <c r="AO540" i="38"/>
  <c r="AO527" i="38"/>
  <c r="AO542" i="38"/>
  <c r="AO543" i="38"/>
  <c r="AO544" i="38"/>
  <c r="AO545" i="38"/>
  <c r="AO546" i="38"/>
  <c r="AO547" i="38"/>
  <c r="AO548" i="38"/>
  <c r="AO549" i="38"/>
  <c r="AO550" i="38"/>
  <c r="AO551" i="38"/>
  <c r="AO552" i="38"/>
  <c r="AO553" i="38"/>
  <c r="AO554" i="38"/>
  <c r="AO555" i="38"/>
  <c r="AO556" i="38"/>
  <c r="AO557" i="38"/>
  <c r="AO558" i="38"/>
  <c r="AO559" i="38"/>
  <c r="AO541" i="38"/>
  <c r="AO526" i="38"/>
  <c r="AO561" i="38"/>
  <c r="AO562" i="38"/>
  <c r="AO563" i="38"/>
  <c r="AO564" i="38"/>
  <c r="AO565" i="38"/>
  <c r="AO560" i="38"/>
  <c r="AO566" i="38"/>
  <c r="AP162" i="38"/>
  <c r="AP150" i="38"/>
  <c r="AP151" i="38"/>
  <c r="AP152" i="38"/>
  <c r="AP153" i="38"/>
  <c r="AP154" i="38"/>
  <c r="AP155" i="38"/>
  <c r="AP156" i="38"/>
  <c r="AP157" i="38"/>
  <c r="AP158" i="38"/>
  <c r="AP159" i="38"/>
  <c r="AP160" i="38"/>
  <c r="AP161" i="38"/>
  <c r="AP163" i="38"/>
  <c r="AP149" i="38"/>
  <c r="AP108" i="38"/>
  <c r="AP109" i="38"/>
  <c r="AP110" i="38"/>
  <c r="AP111" i="38"/>
  <c r="AP112" i="38"/>
  <c r="AP113" i="38"/>
  <c r="AP114" i="38"/>
  <c r="AP115" i="38"/>
  <c r="AP116" i="38"/>
  <c r="AP117" i="38"/>
  <c r="AP107" i="38"/>
  <c r="AP119" i="38"/>
  <c r="AP120" i="38"/>
  <c r="AP121" i="38"/>
  <c r="AP122" i="38"/>
  <c r="AP123" i="38"/>
  <c r="AP124" i="38"/>
  <c r="AP125" i="38"/>
  <c r="AP126" i="38"/>
  <c r="AP127" i="38"/>
  <c r="AP128" i="38"/>
  <c r="AP129" i="38"/>
  <c r="AP130" i="38"/>
  <c r="AP131" i="38"/>
  <c r="AP132" i="38"/>
  <c r="AP118" i="38"/>
  <c r="AP134" i="38"/>
  <c r="AP135" i="38"/>
  <c r="AP136" i="38"/>
  <c r="AP137" i="38"/>
  <c r="AP138" i="38"/>
  <c r="AP139" i="38"/>
  <c r="AP140" i="38"/>
  <c r="AP141" i="38"/>
  <c r="AP142" i="38"/>
  <c r="AP143" i="38"/>
  <c r="AP144" i="38"/>
  <c r="AP145" i="38"/>
  <c r="AP146" i="38"/>
  <c r="AP147" i="38"/>
  <c r="AP148" i="38"/>
  <c r="AP133" i="38"/>
  <c r="AP165" i="38"/>
  <c r="AP166" i="38"/>
  <c r="AP167" i="38"/>
  <c r="AP168" i="38"/>
  <c r="AP169" i="38"/>
  <c r="AP170" i="38"/>
  <c r="AP171" i="38"/>
  <c r="AP172" i="38"/>
  <c r="AP173" i="38"/>
  <c r="AP174" i="38"/>
  <c r="AP175" i="38"/>
  <c r="AP176" i="38"/>
  <c r="AP177" i="38"/>
  <c r="AP178" i="38"/>
  <c r="AP179" i="38"/>
  <c r="AP180" i="38"/>
  <c r="AP181" i="38"/>
  <c r="AP182" i="38"/>
  <c r="AP183" i="38"/>
  <c r="AP184" i="38"/>
  <c r="AP185" i="38"/>
  <c r="AP186" i="38"/>
  <c r="AP187" i="38"/>
  <c r="AP188" i="38"/>
  <c r="AP189" i="38"/>
  <c r="AP164" i="38"/>
  <c r="AP192" i="38"/>
  <c r="AP193" i="38"/>
  <c r="AP194" i="38"/>
  <c r="AP195" i="38"/>
  <c r="AP196" i="38"/>
  <c r="AP197" i="38"/>
  <c r="AP198" i="38"/>
  <c r="AP191" i="38"/>
  <c r="AP200" i="38"/>
  <c r="AP201" i="38"/>
  <c r="AP202" i="38"/>
  <c r="AP203" i="38"/>
  <c r="AP204" i="38"/>
  <c r="AP205" i="38"/>
  <c r="AP206" i="38"/>
  <c r="AP199" i="38"/>
  <c r="AP190" i="38"/>
  <c r="AP208" i="38"/>
  <c r="AP209" i="38"/>
  <c r="AP210" i="38"/>
  <c r="AP211" i="38"/>
  <c r="AP212" i="38"/>
  <c r="AP213" i="38"/>
  <c r="AP207" i="38"/>
  <c r="AP215" i="38"/>
  <c r="AP216" i="38"/>
  <c r="AP217" i="38"/>
  <c r="AP218" i="38"/>
  <c r="AP219" i="38"/>
  <c r="AP220" i="38"/>
  <c r="AP221" i="38"/>
  <c r="AP214" i="38"/>
  <c r="AP106" i="38"/>
  <c r="AP14" i="38"/>
  <c r="AP15" i="38"/>
  <c r="AP16" i="38"/>
  <c r="AP17" i="38"/>
  <c r="AP18" i="38"/>
  <c r="AP19" i="38"/>
  <c r="AP20" i="38"/>
  <c r="AP21" i="38"/>
  <c r="AP22" i="38"/>
  <c r="AP23" i="38"/>
  <c r="AP24" i="38"/>
  <c r="AP25" i="38"/>
  <c r="AP26" i="38"/>
  <c r="AP27" i="38"/>
  <c r="AP28" i="38"/>
  <c r="AP29" i="38"/>
  <c r="AP30" i="38"/>
  <c r="AP31" i="38"/>
  <c r="AP32" i="38"/>
  <c r="AP33" i="38"/>
  <c r="AP34" i="38"/>
  <c r="AP35" i="38"/>
  <c r="AP36" i="38"/>
  <c r="AP37" i="38"/>
  <c r="AP38" i="38"/>
  <c r="AP39" i="38"/>
  <c r="AP40" i="38"/>
  <c r="AP41" i="38"/>
  <c r="AP42" i="38"/>
  <c r="AP43" i="38"/>
  <c r="AP44" i="38"/>
  <c r="AP45" i="38"/>
  <c r="AP46" i="38"/>
  <c r="AP13" i="38"/>
  <c r="AP48" i="38"/>
  <c r="AP49" i="38"/>
  <c r="AP50" i="38"/>
  <c r="AP51" i="38"/>
  <c r="AP52" i="38"/>
  <c r="AP53" i="38"/>
  <c r="AP54" i="38"/>
  <c r="AP55" i="38"/>
  <c r="AP56" i="38"/>
  <c r="AP57" i="38"/>
  <c r="AP58" i="38"/>
  <c r="AP59" i="38"/>
  <c r="AP60" i="38"/>
  <c r="AP61" i="38"/>
  <c r="AP62" i="38"/>
  <c r="AP63" i="38"/>
  <c r="AP64" i="38"/>
  <c r="AP65" i="38"/>
  <c r="AP66" i="38"/>
  <c r="AP67" i="38"/>
  <c r="AP68" i="38"/>
  <c r="AP69" i="38"/>
  <c r="AP70" i="38"/>
  <c r="AP71" i="38"/>
  <c r="AP72" i="38"/>
  <c r="AP73" i="38"/>
  <c r="AP74" i="38"/>
  <c r="AP75" i="38"/>
  <c r="AP76" i="38"/>
  <c r="AP77" i="38"/>
  <c r="AP78" i="38"/>
  <c r="AP79" i="38"/>
  <c r="AP80" i="38"/>
  <c r="AP81" i="38"/>
  <c r="AP82" i="38"/>
  <c r="AP47" i="38"/>
  <c r="AP84" i="38"/>
  <c r="AP85" i="38"/>
  <c r="AP86" i="38"/>
  <c r="AP87" i="38"/>
  <c r="AP88" i="38"/>
  <c r="AP83" i="38"/>
  <c r="AP90" i="38"/>
  <c r="AP91" i="38"/>
  <c r="AP92" i="38"/>
  <c r="AP93" i="38"/>
  <c r="AP94" i="38"/>
  <c r="AP95" i="38"/>
  <c r="AP89" i="38"/>
  <c r="AP97" i="38"/>
  <c r="AP98" i="38"/>
  <c r="AP99" i="38"/>
  <c r="AP100" i="38"/>
  <c r="AP101" i="38"/>
  <c r="AP102" i="38"/>
  <c r="AP103" i="38"/>
  <c r="AP104" i="38"/>
  <c r="AP105" i="38"/>
  <c r="AP96" i="38"/>
  <c r="AP12" i="38"/>
  <c r="AP224" i="38"/>
  <c r="AP225" i="38"/>
  <c r="AP226" i="38"/>
  <c r="AP227" i="38"/>
  <c r="AP228" i="38"/>
  <c r="AP229" i="38"/>
  <c r="AP230" i="38"/>
  <c r="AP231" i="38"/>
  <c r="AP232" i="38"/>
  <c r="AP233" i="38"/>
  <c r="AP234" i="38"/>
  <c r="AP223" i="38"/>
  <c r="AP236" i="38"/>
  <c r="AP237" i="38"/>
  <c r="AP238" i="38"/>
  <c r="AP239" i="38"/>
  <c r="AP240" i="38"/>
  <c r="AP241" i="38"/>
  <c r="AP242" i="38"/>
  <c r="AP235" i="38"/>
  <c r="AP244" i="38"/>
  <c r="AP245" i="38"/>
  <c r="AP246" i="38"/>
  <c r="AP247" i="38"/>
  <c r="AP248" i="38"/>
  <c r="AP249" i="38"/>
  <c r="AP250" i="38"/>
  <c r="AP251" i="38"/>
  <c r="AP252" i="38"/>
  <c r="AP253" i="38"/>
  <c r="AP254" i="38"/>
  <c r="AP255" i="38"/>
  <c r="AP256" i="38"/>
  <c r="AP257" i="38"/>
  <c r="AP258" i="38"/>
  <c r="AP259" i="38"/>
  <c r="AP243" i="38"/>
  <c r="AP261" i="38"/>
  <c r="AP262" i="38"/>
  <c r="AP263" i="38"/>
  <c r="AP264" i="38"/>
  <c r="AP265" i="38"/>
  <c r="AP266" i="38"/>
  <c r="AP260" i="38"/>
  <c r="AP268" i="38"/>
  <c r="AP269" i="38"/>
  <c r="AP270" i="38"/>
  <c r="AP271" i="38"/>
  <c r="AP272" i="38"/>
  <c r="AP273" i="38"/>
  <c r="AP274" i="38"/>
  <c r="AP275" i="38"/>
  <c r="AP276" i="38"/>
  <c r="AP277" i="38"/>
  <c r="AP278" i="38"/>
  <c r="AP279" i="38"/>
  <c r="AP280" i="38"/>
  <c r="AP281" i="38"/>
  <c r="AP282" i="38"/>
  <c r="AP283" i="38"/>
  <c r="AP284" i="38"/>
  <c r="AP285" i="38"/>
  <c r="AP286" i="38"/>
  <c r="AP287" i="38"/>
  <c r="AP288" i="38"/>
  <c r="AP289" i="38"/>
  <c r="AP290" i="38"/>
  <c r="AP291" i="38"/>
  <c r="AP292" i="38"/>
  <c r="AP293" i="38"/>
  <c r="AP294" i="38"/>
  <c r="AP295" i="38"/>
  <c r="AP296" i="38"/>
  <c r="AP297" i="38"/>
  <c r="AP298" i="38"/>
  <c r="AP299" i="38"/>
  <c r="AP300" i="38"/>
  <c r="AP301" i="38"/>
  <c r="AP302" i="38"/>
  <c r="AP303" i="38"/>
  <c r="AP304" i="38"/>
  <c r="AP305" i="38"/>
  <c r="AP306" i="38"/>
  <c r="AP307" i="38"/>
  <c r="AP308" i="38"/>
  <c r="AP309" i="38"/>
  <c r="AP310" i="38"/>
  <c r="AP311" i="38"/>
  <c r="AP267" i="38"/>
  <c r="AP313" i="38"/>
  <c r="AP314" i="38"/>
  <c r="AP315" i="38"/>
  <c r="AP316" i="38"/>
  <c r="AP317" i="38"/>
  <c r="AP318" i="38"/>
  <c r="AP319" i="38"/>
  <c r="AP320" i="38"/>
  <c r="AP321" i="38"/>
  <c r="AP322" i="38"/>
  <c r="AP323" i="38"/>
  <c r="AP324" i="38"/>
  <c r="AP325" i="38"/>
  <c r="AP326" i="38"/>
  <c r="AP312" i="38"/>
  <c r="AP222" i="38"/>
  <c r="AP329" i="38"/>
  <c r="AP330" i="38"/>
  <c r="AP331" i="38"/>
  <c r="AP332" i="38"/>
  <c r="AP333" i="38"/>
  <c r="AP334" i="38"/>
  <c r="AP335" i="38"/>
  <c r="AP336" i="38"/>
  <c r="AP337" i="38"/>
  <c r="AP338" i="38"/>
  <c r="AP339" i="38"/>
  <c r="AP340" i="38"/>
  <c r="AP341" i="38"/>
  <c r="AP342" i="38"/>
  <c r="AP343" i="38"/>
  <c r="AP344" i="38"/>
  <c r="AP328" i="38"/>
  <c r="AP346" i="38"/>
  <c r="AP347" i="38"/>
  <c r="AP348" i="38"/>
  <c r="AP349" i="38"/>
  <c r="AP350" i="38"/>
  <c r="AP351" i="38"/>
  <c r="AP352" i="38"/>
  <c r="AP353" i="38"/>
  <c r="AP354" i="38"/>
  <c r="AP355" i="38"/>
  <c r="AP356" i="38"/>
  <c r="AP357" i="38"/>
  <c r="AP358" i="38"/>
  <c r="AP359" i="38"/>
  <c r="AP360" i="38"/>
  <c r="AP361" i="38"/>
  <c r="AP362" i="38"/>
  <c r="AP363" i="38"/>
  <c r="AP364" i="38"/>
  <c r="AP365" i="38"/>
  <c r="AP366" i="38"/>
  <c r="AP367" i="38"/>
  <c r="AP368" i="38"/>
  <c r="AP369" i="38"/>
  <c r="AP370" i="38"/>
  <c r="AP371" i="38"/>
  <c r="AP372" i="38"/>
  <c r="AP373" i="38"/>
  <c r="AP374" i="38"/>
  <c r="AP375" i="38"/>
  <c r="AP376" i="38"/>
  <c r="AP377" i="38"/>
  <c r="AP378" i="38"/>
  <c r="AP379" i="38"/>
  <c r="AP380" i="38"/>
  <c r="AP381" i="38"/>
  <c r="AP382" i="38"/>
  <c r="AP345" i="38"/>
  <c r="AP384" i="38"/>
  <c r="AP385" i="38"/>
  <c r="AP386" i="38"/>
  <c r="AP387" i="38"/>
  <c r="AP388" i="38"/>
  <c r="AP383" i="38"/>
  <c r="AP390" i="38"/>
  <c r="AP391" i="38"/>
  <c r="AP392" i="38"/>
  <c r="AP393" i="38"/>
  <c r="AP394" i="38"/>
  <c r="AP395" i="38"/>
  <c r="AP396" i="38"/>
  <c r="AP389" i="38"/>
  <c r="AP327" i="38"/>
  <c r="AP399" i="38"/>
  <c r="AP400" i="38"/>
  <c r="AP401" i="38"/>
  <c r="AP402" i="38"/>
  <c r="AP403" i="38"/>
  <c r="AP404" i="38"/>
  <c r="AP405" i="38"/>
  <c r="AP406" i="38"/>
  <c r="AP407" i="38"/>
  <c r="AP408" i="38"/>
  <c r="AP409" i="38"/>
  <c r="AP410" i="38"/>
  <c r="AP411" i="38"/>
  <c r="AP412" i="38"/>
  <c r="AP413" i="38"/>
  <c r="AP414" i="38"/>
  <c r="AP415" i="38"/>
  <c r="AP416" i="38"/>
  <c r="AP417" i="38"/>
  <c r="AP418" i="38"/>
  <c r="AP419" i="38"/>
  <c r="AP420" i="38"/>
  <c r="AP421" i="38"/>
  <c r="AP422" i="38"/>
  <c r="AP423" i="38"/>
  <c r="AP424" i="38"/>
  <c r="AP425" i="38"/>
  <c r="AP426" i="38"/>
  <c r="AP427" i="38"/>
  <c r="AP428" i="38"/>
  <c r="AP429" i="38"/>
  <c r="AP430" i="38"/>
  <c r="AP431" i="38"/>
  <c r="AP432" i="38"/>
  <c r="AP433" i="38"/>
  <c r="AP434" i="38"/>
  <c r="AP435" i="38"/>
  <c r="AP436" i="38"/>
  <c r="AP437" i="38"/>
  <c r="AP438" i="38"/>
  <c r="AP439" i="38"/>
  <c r="AP440" i="38"/>
  <c r="AP441" i="38"/>
  <c r="AP442" i="38"/>
  <c r="AP443" i="38"/>
  <c r="AP444" i="38"/>
  <c r="AP445" i="38"/>
  <c r="AP446" i="38"/>
  <c r="AP447" i="38"/>
  <c r="AP448" i="38"/>
  <c r="AP449" i="38"/>
  <c r="AP450" i="38"/>
  <c r="AP451" i="38"/>
  <c r="AP452" i="38"/>
  <c r="AP453" i="38"/>
  <c r="AP454" i="38"/>
  <c r="AP455" i="38"/>
  <c r="AP456" i="38"/>
  <c r="AP457" i="38"/>
  <c r="AP458" i="38"/>
  <c r="AP398" i="38"/>
  <c r="AP460" i="38"/>
  <c r="AP461" i="38"/>
  <c r="AP462" i="38"/>
  <c r="AP463" i="38"/>
  <c r="AP464" i="38"/>
  <c r="AP465" i="38"/>
  <c r="AP466" i="38"/>
  <c r="AP459" i="38"/>
  <c r="AP468" i="38"/>
  <c r="AP469" i="38"/>
  <c r="AP470" i="38"/>
  <c r="AP471" i="38"/>
  <c r="AP472" i="38"/>
  <c r="AP473" i="38"/>
  <c r="AP474" i="38"/>
  <c r="AP475" i="38"/>
  <c r="AP476" i="38"/>
  <c r="AP477" i="38"/>
  <c r="AP478" i="38"/>
  <c r="AP479" i="38"/>
  <c r="AP480" i="38"/>
  <c r="AP481" i="38"/>
  <c r="AP482" i="38"/>
  <c r="AP483" i="38"/>
  <c r="AP484" i="38"/>
  <c r="AP467" i="38"/>
  <c r="AP486" i="38"/>
  <c r="AP487" i="38"/>
  <c r="AP488" i="38"/>
  <c r="AP485" i="38"/>
  <c r="AP490" i="38"/>
  <c r="AP491" i="38"/>
  <c r="AP492" i="38"/>
  <c r="AP493" i="38"/>
  <c r="AP494" i="38"/>
  <c r="AP495" i="38"/>
  <c r="AP496" i="38"/>
  <c r="AP497" i="38"/>
  <c r="AP498" i="38"/>
  <c r="AP489" i="38"/>
  <c r="AP397" i="38"/>
  <c r="AP501" i="38"/>
  <c r="AP502" i="38"/>
  <c r="AP503" i="38"/>
  <c r="AP504" i="38"/>
  <c r="AP505" i="38"/>
  <c r="AP506" i="38"/>
  <c r="AP507" i="38"/>
  <c r="AP508" i="38"/>
  <c r="AP500" i="38"/>
  <c r="AP510" i="38"/>
  <c r="AP511" i="38"/>
  <c r="AP512" i="38"/>
  <c r="AP513" i="38"/>
  <c r="AP514" i="38"/>
  <c r="AP515" i="38"/>
  <c r="AP516" i="38"/>
  <c r="AP517" i="38"/>
  <c r="AP518" i="38"/>
  <c r="AP519" i="38"/>
  <c r="AP520" i="38"/>
  <c r="AP521" i="38"/>
  <c r="AP522" i="38"/>
  <c r="AP523" i="38"/>
  <c r="AP524" i="38"/>
  <c r="AP525" i="38"/>
  <c r="AP509" i="38"/>
  <c r="AP499" i="38"/>
  <c r="AP528" i="38"/>
  <c r="AP529" i="38"/>
  <c r="AP530" i="38"/>
  <c r="AP531" i="38"/>
  <c r="AP532" i="38"/>
  <c r="AP533" i="38"/>
  <c r="AP534" i="38"/>
  <c r="AP535" i="38"/>
  <c r="AP536" i="38"/>
  <c r="AP537" i="38"/>
  <c r="AP538" i="38"/>
  <c r="AP539" i="38"/>
  <c r="AP540" i="38"/>
  <c r="AP527" i="38"/>
  <c r="AP542" i="38"/>
  <c r="AP543" i="38"/>
  <c r="AP544" i="38"/>
  <c r="AP545" i="38"/>
  <c r="AP546" i="38"/>
  <c r="AP547" i="38"/>
  <c r="AP548" i="38"/>
  <c r="AP549" i="38"/>
  <c r="AP550" i="38"/>
  <c r="AP551" i="38"/>
  <c r="AP552" i="38"/>
  <c r="AP553" i="38"/>
  <c r="AP554" i="38"/>
  <c r="AP555" i="38"/>
  <c r="AP556" i="38"/>
  <c r="AP557" i="38"/>
  <c r="AP558" i="38"/>
  <c r="AP559" i="38"/>
  <c r="AP541" i="38"/>
  <c r="AP526" i="38"/>
  <c r="AP561" i="38"/>
  <c r="AP562" i="38"/>
  <c r="AP563" i="38"/>
  <c r="AP564" i="38"/>
  <c r="AP565" i="38"/>
  <c r="AP560" i="38"/>
  <c r="AP566" i="38"/>
  <c r="AQ566" i="38"/>
  <c r="AR566" i="38"/>
  <c r="F11" i="27"/>
  <c r="D162" i="38"/>
  <c r="D150" i="38"/>
  <c r="D151" i="38"/>
  <c r="D152" i="38"/>
  <c r="D153" i="38"/>
  <c r="D154" i="38"/>
  <c r="D155" i="38"/>
  <c r="D156" i="38"/>
  <c r="D157" i="38"/>
  <c r="D158" i="38"/>
  <c r="D159" i="38"/>
  <c r="D160" i="38"/>
  <c r="D161" i="38"/>
  <c r="D163" i="38"/>
  <c r="D149" i="38"/>
  <c r="D108" i="38"/>
  <c r="D109" i="38"/>
  <c r="D110" i="38"/>
  <c r="D111" i="38"/>
  <c r="D112" i="38"/>
  <c r="D113" i="38"/>
  <c r="D114" i="38"/>
  <c r="D115" i="38"/>
  <c r="D116" i="38"/>
  <c r="D117" i="38"/>
  <c r="D107" i="38"/>
  <c r="D119" i="38"/>
  <c r="D120" i="38"/>
  <c r="D121" i="38"/>
  <c r="D122" i="38"/>
  <c r="D123" i="38"/>
  <c r="D124" i="38"/>
  <c r="D125" i="38"/>
  <c r="D126" i="38"/>
  <c r="D127" i="38"/>
  <c r="D128" i="38"/>
  <c r="D129" i="38"/>
  <c r="D130" i="38"/>
  <c r="D131" i="38"/>
  <c r="D132" i="38"/>
  <c r="D118" i="38"/>
  <c r="D134" i="38"/>
  <c r="D135" i="38"/>
  <c r="D136" i="38"/>
  <c r="D137" i="38"/>
  <c r="D138" i="38"/>
  <c r="D139" i="38"/>
  <c r="D140" i="38"/>
  <c r="D141" i="38"/>
  <c r="D142" i="38"/>
  <c r="D143" i="38"/>
  <c r="D144" i="38"/>
  <c r="D145" i="38"/>
  <c r="D146" i="38"/>
  <c r="D147" i="38"/>
  <c r="D148" i="38"/>
  <c r="D133" i="38"/>
  <c r="D165" i="38"/>
  <c r="D166" i="38"/>
  <c r="D167" i="38"/>
  <c r="D168" i="38"/>
  <c r="D169" i="38"/>
  <c r="D170" i="38"/>
  <c r="D171" i="38"/>
  <c r="D172" i="38"/>
  <c r="D173" i="38"/>
  <c r="D174" i="38"/>
  <c r="D175" i="38"/>
  <c r="D176" i="38"/>
  <c r="D177" i="38"/>
  <c r="D178" i="38"/>
  <c r="D179" i="38"/>
  <c r="D180" i="38"/>
  <c r="D181" i="38"/>
  <c r="D182" i="38"/>
  <c r="D183" i="38"/>
  <c r="D184" i="38"/>
  <c r="D185" i="38"/>
  <c r="D186" i="38"/>
  <c r="D187" i="38"/>
  <c r="D188" i="38"/>
  <c r="D189" i="38"/>
  <c r="D164" i="38"/>
  <c r="D192" i="38"/>
  <c r="D193" i="38"/>
  <c r="D194" i="38"/>
  <c r="D195" i="38"/>
  <c r="D196" i="38"/>
  <c r="D197" i="38"/>
  <c r="D198" i="38"/>
  <c r="D191" i="38"/>
  <c r="D200" i="38"/>
  <c r="D201" i="38"/>
  <c r="D202" i="38"/>
  <c r="D203" i="38"/>
  <c r="D204" i="38"/>
  <c r="D205" i="38"/>
  <c r="D206" i="38"/>
  <c r="D199" i="38"/>
  <c r="D190" i="38"/>
  <c r="D208" i="38"/>
  <c r="D209" i="38"/>
  <c r="D210" i="38"/>
  <c r="D211" i="38"/>
  <c r="D212" i="38"/>
  <c r="D213" i="38"/>
  <c r="D207" i="38"/>
  <c r="D215" i="38"/>
  <c r="D216" i="38"/>
  <c r="D217" i="38"/>
  <c r="D218" i="38"/>
  <c r="D219" i="38"/>
  <c r="D220" i="38"/>
  <c r="D221" i="38"/>
  <c r="D214" i="38"/>
  <c r="D106" i="38"/>
  <c r="D14" i="38"/>
  <c r="D15" i="38"/>
  <c r="D16" i="38"/>
  <c r="D17" i="38"/>
  <c r="D18" i="38"/>
  <c r="D19" i="38"/>
  <c r="D20" i="38"/>
  <c r="D21" i="38"/>
  <c r="D22" i="38"/>
  <c r="D23" i="38"/>
  <c r="D24" i="38"/>
  <c r="D25" i="38"/>
  <c r="D26" i="38"/>
  <c r="D27" i="38"/>
  <c r="D28" i="38"/>
  <c r="D29" i="38"/>
  <c r="D30" i="38"/>
  <c r="D31" i="38"/>
  <c r="D32" i="38"/>
  <c r="D33" i="38"/>
  <c r="D34" i="38"/>
  <c r="D35" i="38"/>
  <c r="D36" i="38"/>
  <c r="D37" i="38"/>
  <c r="D38" i="38"/>
  <c r="D39" i="38"/>
  <c r="D40" i="38"/>
  <c r="D41" i="38"/>
  <c r="D42" i="38"/>
  <c r="D43" i="38"/>
  <c r="D44" i="38"/>
  <c r="D45" i="38"/>
  <c r="D46" i="38"/>
  <c r="D13" i="38"/>
  <c r="D48" i="38"/>
  <c r="D49" i="38"/>
  <c r="D50" i="38"/>
  <c r="D51" i="38"/>
  <c r="D52" i="38"/>
  <c r="D53" i="38"/>
  <c r="D54" i="38"/>
  <c r="D55" i="38"/>
  <c r="D56" i="38"/>
  <c r="D57" i="38"/>
  <c r="D58" i="38"/>
  <c r="D59" i="38"/>
  <c r="D60" i="38"/>
  <c r="D61" i="38"/>
  <c r="D62" i="38"/>
  <c r="D63" i="38"/>
  <c r="D64" i="38"/>
  <c r="D65" i="38"/>
  <c r="D66" i="38"/>
  <c r="D67" i="38"/>
  <c r="D68" i="38"/>
  <c r="D69" i="38"/>
  <c r="D70" i="38"/>
  <c r="D71" i="38"/>
  <c r="D72" i="38"/>
  <c r="D73" i="38"/>
  <c r="D74" i="38"/>
  <c r="D75" i="38"/>
  <c r="D76" i="38"/>
  <c r="D77" i="38"/>
  <c r="D78" i="38"/>
  <c r="D79" i="38"/>
  <c r="D80" i="38"/>
  <c r="D81" i="38"/>
  <c r="D82" i="38"/>
  <c r="D47" i="38"/>
  <c r="D84" i="38"/>
  <c r="D85" i="38"/>
  <c r="D86" i="38"/>
  <c r="D87" i="38"/>
  <c r="D88" i="38"/>
  <c r="D83" i="38"/>
  <c r="D90" i="38"/>
  <c r="D91" i="38"/>
  <c r="D92" i="38"/>
  <c r="D93" i="38"/>
  <c r="D94" i="38"/>
  <c r="D95" i="38"/>
  <c r="D89" i="38"/>
  <c r="D97" i="38"/>
  <c r="D98" i="38"/>
  <c r="D99" i="38"/>
  <c r="D100" i="38"/>
  <c r="D101" i="38"/>
  <c r="D102" i="38"/>
  <c r="D103" i="38"/>
  <c r="D104" i="38"/>
  <c r="D105" i="38"/>
  <c r="D96" i="38"/>
  <c r="D12" i="38"/>
  <c r="D224" i="38"/>
  <c r="D225" i="38"/>
  <c r="D226" i="38"/>
  <c r="D227" i="38"/>
  <c r="D228" i="38"/>
  <c r="D229" i="38"/>
  <c r="D230" i="38"/>
  <c r="D231" i="38"/>
  <c r="D232" i="38"/>
  <c r="D233" i="38"/>
  <c r="D234" i="38"/>
  <c r="D223" i="38"/>
  <c r="D236" i="38"/>
  <c r="D237" i="38"/>
  <c r="D238" i="38"/>
  <c r="D239" i="38"/>
  <c r="D240" i="38"/>
  <c r="D241" i="38"/>
  <c r="D242" i="38"/>
  <c r="D235" i="38"/>
  <c r="D244" i="38"/>
  <c r="D245" i="38"/>
  <c r="D246" i="38"/>
  <c r="D247" i="38"/>
  <c r="D248" i="38"/>
  <c r="D249" i="38"/>
  <c r="D250" i="38"/>
  <c r="D251" i="38"/>
  <c r="D252" i="38"/>
  <c r="D253" i="38"/>
  <c r="D254" i="38"/>
  <c r="D255" i="38"/>
  <c r="D256" i="38"/>
  <c r="D257" i="38"/>
  <c r="D258" i="38"/>
  <c r="D259" i="38"/>
  <c r="D243" i="38"/>
  <c r="D261" i="38"/>
  <c r="D262" i="38"/>
  <c r="D263" i="38"/>
  <c r="D264" i="38"/>
  <c r="D265" i="38"/>
  <c r="D266" i="38"/>
  <c r="D260" i="38"/>
  <c r="D268" i="38"/>
  <c r="D269" i="38"/>
  <c r="D270" i="38"/>
  <c r="D271" i="38"/>
  <c r="D272" i="38"/>
  <c r="D273" i="38"/>
  <c r="D274" i="38"/>
  <c r="D275" i="38"/>
  <c r="D276" i="38"/>
  <c r="D277" i="38"/>
  <c r="D278" i="38"/>
  <c r="D279" i="38"/>
  <c r="D280" i="38"/>
  <c r="D281" i="38"/>
  <c r="D282" i="38"/>
  <c r="D283" i="38"/>
  <c r="D284" i="38"/>
  <c r="D285" i="38"/>
  <c r="D286" i="38"/>
  <c r="D287" i="38"/>
  <c r="D288" i="38"/>
  <c r="D289" i="38"/>
  <c r="D290" i="38"/>
  <c r="D291" i="38"/>
  <c r="D292" i="38"/>
  <c r="D293" i="38"/>
  <c r="D294" i="38"/>
  <c r="D295" i="38"/>
  <c r="D296" i="38"/>
  <c r="D297" i="38"/>
  <c r="D298" i="38"/>
  <c r="D299" i="38"/>
  <c r="D300" i="38"/>
  <c r="D301" i="38"/>
  <c r="D302" i="38"/>
  <c r="D303" i="38"/>
  <c r="D304" i="38"/>
  <c r="D305" i="38"/>
  <c r="D306" i="38"/>
  <c r="D307" i="38"/>
  <c r="D308" i="38"/>
  <c r="D309" i="38"/>
  <c r="D310" i="38"/>
  <c r="D311" i="38"/>
  <c r="D267" i="38"/>
  <c r="D313" i="38"/>
  <c r="D314" i="38"/>
  <c r="D315" i="38"/>
  <c r="D316" i="38"/>
  <c r="D317" i="38"/>
  <c r="D318" i="38"/>
  <c r="D319" i="38"/>
  <c r="D320" i="38"/>
  <c r="D321" i="38"/>
  <c r="D322" i="38"/>
  <c r="D323" i="38"/>
  <c r="D324" i="38"/>
  <c r="D325" i="38"/>
  <c r="D326" i="38"/>
  <c r="D312" i="38"/>
  <c r="D222" i="38"/>
  <c r="D329" i="38"/>
  <c r="D330" i="38"/>
  <c r="D331" i="38"/>
  <c r="D332" i="38"/>
  <c r="D333" i="38"/>
  <c r="D334" i="38"/>
  <c r="D335" i="38"/>
  <c r="D336" i="38"/>
  <c r="D337" i="38"/>
  <c r="D338" i="38"/>
  <c r="D339" i="38"/>
  <c r="D340" i="38"/>
  <c r="D341" i="38"/>
  <c r="D342" i="38"/>
  <c r="D343" i="38"/>
  <c r="D344" i="38"/>
  <c r="D328" i="38"/>
  <c r="D346" i="38"/>
  <c r="D347" i="38"/>
  <c r="D348" i="38"/>
  <c r="D349" i="38"/>
  <c r="D350" i="38"/>
  <c r="D351" i="38"/>
  <c r="D352" i="38"/>
  <c r="D353" i="38"/>
  <c r="D354" i="38"/>
  <c r="D355" i="38"/>
  <c r="D356" i="38"/>
  <c r="D357" i="38"/>
  <c r="D358" i="38"/>
  <c r="D359" i="38"/>
  <c r="D360" i="38"/>
  <c r="D361" i="38"/>
  <c r="D362" i="38"/>
  <c r="D363" i="38"/>
  <c r="D364" i="38"/>
  <c r="D365" i="38"/>
  <c r="D366" i="38"/>
  <c r="D367" i="38"/>
  <c r="D368" i="38"/>
  <c r="D369" i="38"/>
  <c r="D370" i="38"/>
  <c r="D371" i="38"/>
  <c r="D372" i="38"/>
  <c r="D373" i="38"/>
  <c r="D374" i="38"/>
  <c r="D375" i="38"/>
  <c r="D376" i="38"/>
  <c r="D377" i="38"/>
  <c r="D378" i="38"/>
  <c r="D379" i="38"/>
  <c r="D380" i="38"/>
  <c r="D381" i="38"/>
  <c r="D382" i="38"/>
  <c r="D345" i="38"/>
  <c r="D384" i="38"/>
  <c r="D385" i="38"/>
  <c r="D386" i="38"/>
  <c r="D387" i="38"/>
  <c r="D388" i="38"/>
  <c r="D383" i="38"/>
  <c r="D390" i="38"/>
  <c r="D391" i="38"/>
  <c r="D392" i="38"/>
  <c r="D393" i="38"/>
  <c r="D394" i="38"/>
  <c r="D395" i="38"/>
  <c r="D396" i="38"/>
  <c r="D389" i="38"/>
  <c r="D327" i="38"/>
  <c r="D399" i="38"/>
  <c r="D400" i="38"/>
  <c r="D401" i="38"/>
  <c r="D402" i="38"/>
  <c r="D403" i="38"/>
  <c r="D404" i="38"/>
  <c r="D405" i="38"/>
  <c r="D406" i="38"/>
  <c r="D407" i="38"/>
  <c r="D408" i="38"/>
  <c r="D409" i="38"/>
  <c r="D410" i="38"/>
  <c r="D411" i="38"/>
  <c r="D412" i="38"/>
  <c r="D413" i="38"/>
  <c r="D414" i="38"/>
  <c r="D415" i="38"/>
  <c r="D416" i="38"/>
  <c r="D417" i="38"/>
  <c r="D418" i="38"/>
  <c r="D419" i="38"/>
  <c r="D420" i="38"/>
  <c r="D421" i="38"/>
  <c r="D422" i="38"/>
  <c r="D423" i="38"/>
  <c r="D424" i="38"/>
  <c r="D425" i="38"/>
  <c r="D426" i="38"/>
  <c r="D427" i="38"/>
  <c r="D428" i="38"/>
  <c r="D429" i="38"/>
  <c r="D430" i="38"/>
  <c r="D431" i="38"/>
  <c r="D432" i="38"/>
  <c r="D433" i="38"/>
  <c r="D434" i="38"/>
  <c r="D435" i="38"/>
  <c r="D436" i="38"/>
  <c r="D437" i="38"/>
  <c r="D438" i="38"/>
  <c r="D439" i="38"/>
  <c r="D440" i="38"/>
  <c r="D441" i="38"/>
  <c r="D442" i="38"/>
  <c r="D443" i="38"/>
  <c r="D444" i="38"/>
  <c r="D445" i="38"/>
  <c r="D446" i="38"/>
  <c r="D447" i="38"/>
  <c r="D448" i="38"/>
  <c r="D449" i="38"/>
  <c r="D450" i="38"/>
  <c r="D451" i="38"/>
  <c r="D452" i="38"/>
  <c r="D453" i="38"/>
  <c r="D454" i="38"/>
  <c r="D455" i="38"/>
  <c r="D456" i="38"/>
  <c r="D457" i="38"/>
  <c r="D458" i="38"/>
  <c r="D398" i="38"/>
  <c r="D460" i="38"/>
  <c r="D461" i="38"/>
  <c r="D462" i="38"/>
  <c r="D463" i="38"/>
  <c r="D464" i="38"/>
  <c r="D465" i="38"/>
  <c r="D466" i="38"/>
  <c r="D459" i="38"/>
  <c r="D468" i="38"/>
  <c r="D469" i="38"/>
  <c r="D470" i="38"/>
  <c r="D471" i="38"/>
  <c r="D472" i="38"/>
  <c r="D473" i="38"/>
  <c r="D474" i="38"/>
  <c r="D475" i="38"/>
  <c r="D476" i="38"/>
  <c r="D477" i="38"/>
  <c r="D478" i="38"/>
  <c r="D479" i="38"/>
  <c r="D480" i="38"/>
  <c r="D481" i="38"/>
  <c r="D482" i="38"/>
  <c r="D483" i="38"/>
  <c r="D484" i="38"/>
  <c r="D467" i="38"/>
  <c r="D486" i="38"/>
  <c r="D487" i="38"/>
  <c r="D488" i="38"/>
  <c r="D485" i="38"/>
  <c r="D490" i="38"/>
  <c r="D491" i="38"/>
  <c r="D492" i="38"/>
  <c r="D493" i="38"/>
  <c r="D494" i="38"/>
  <c r="D495" i="38"/>
  <c r="D496" i="38"/>
  <c r="D497" i="38"/>
  <c r="D498" i="38"/>
  <c r="D489" i="38"/>
  <c r="D397" i="38"/>
  <c r="D501" i="38"/>
  <c r="D502" i="38"/>
  <c r="D503" i="38"/>
  <c r="D504" i="38"/>
  <c r="D505" i="38"/>
  <c r="D506" i="38"/>
  <c r="D507" i="38"/>
  <c r="D508" i="38"/>
  <c r="D500" i="38"/>
  <c r="D510" i="38"/>
  <c r="D511" i="38"/>
  <c r="D512" i="38"/>
  <c r="D513" i="38"/>
  <c r="D514" i="38"/>
  <c r="D515" i="38"/>
  <c r="D516" i="38"/>
  <c r="D517" i="38"/>
  <c r="D518" i="38"/>
  <c r="D519" i="38"/>
  <c r="D520" i="38"/>
  <c r="D521" i="38"/>
  <c r="D522" i="38"/>
  <c r="D523" i="38"/>
  <c r="D524" i="38"/>
  <c r="D525" i="38"/>
  <c r="D509" i="38"/>
  <c r="D499" i="38"/>
  <c r="D528" i="38"/>
  <c r="D529" i="38"/>
  <c r="D530" i="38"/>
  <c r="D531" i="38"/>
  <c r="D532" i="38"/>
  <c r="D533" i="38"/>
  <c r="D534" i="38"/>
  <c r="D535" i="38"/>
  <c r="D536" i="38"/>
  <c r="D537" i="38"/>
  <c r="D538" i="38"/>
  <c r="D539" i="38"/>
  <c r="D540" i="38"/>
  <c r="D527" i="38"/>
  <c r="D542" i="38"/>
  <c r="D543" i="38"/>
  <c r="D544" i="38"/>
  <c r="D545" i="38"/>
  <c r="D546" i="38"/>
  <c r="D547" i="38"/>
  <c r="D548" i="38"/>
  <c r="D549" i="38"/>
  <c r="D550" i="38"/>
  <c r="D551" i="38"/>
  <c r="D552" i="38"/>
  <c r="D553" i="38"/>
  <c r="D554" i="38"/>
  <c r="D555" i="38"/>
  <c r="D556" i="38"/>
  <c r="D557" i="38"/>
  <c r="D558" i="38"/>
  <c r="D559" i="38"/>
  <c r="D541" i="38"/>
  <c r="D526" i="38"/>
  <c r="D561" i="38"/>
  <c r="D562" i="38"/>
  <c r="D563" i="38"/>
  <c r="D564" i="38"/>
  <c r="D565" i="38"/>
  <c r="D560" i="38"/>
  <c r="D566" i="38"/>
  <c r="E14" i="38"/>
  <c r="E15" i="38"/>
  <c r="E16" i="38"/>
  <c r="E17" i="38"/>
  <c r="E18" i="38"/>
  <c r="E19" i="38"/>
  <c r="E20" i="38"/>
  <c r="E21" i="38"/>
  <c r="E22" i="38"/>
  <c r="E23" i="38"/>
  <c r="E24" i="38"/>
  <c r="E25" i="38"/>
  <c r="E26" i="38"/>
  <c r="E27" i="38"/>
  <c r="E28" i="38"/>
  <c r="E29" i="38"/>
  <c r="E30" i="38"/>
  <c r="E31" i="38"/>
  <c r="E32" i="38"/>
  <c r="E33" i="38"/>
  <c r="E34" i="38"/>
  <c r="E35" i="38"/>
  <c r="E36" i="38"/>
  <c r="E37" i="38"/>
  <c r="E38" i="38"/>
  <c r="E39" i="38"/>
  <c r="E40" i="38"/>
  <c r="E41" i="38"/>
  <c r="E42" i="38"/>
  <c r="E43" i="38"/>
  <c r="E44" i="38"/>
  <c r="E45" i="38"/>
  <c r="E46" i="38"/>
  <c r="E13" i="38"/>
  <c r="E48" i="38"/>
  <c r="E49" i="38"/>
  <c r="E50" i="38"/>
  <c r="E51" i="38"/>
  <c r="E52" i="38"/>
  <c r="E53" i="38"/>
  <c r="E54" i="38"/>
  <c r="E55" i="38"/>
  <c r="E56" i="38"/>
  <c r="E57" i="38"/>
  <c r="E58" i="38"/>
  <c r="E59" i="38"/>
  <c r="E60" i="38"/>
  <c r="E61" i="38"/>
  <c r="E62" i="38"/>
  <c r="E63" i="38"/>
  <c r="E64" i="38"/>
  <c r="E65" i="38"/>
  <c r="E66" i="38"/>
  <c r="E67" i="38"/>
  <c r="E68" i="38"/>
  <c r="E69" i="38"/>
  <c r="E70" i="38"/>
  <c r="E71" i="38"/>
  <c r="E72" i="38"/>
  <c r="E73" i="38"/>
  <c r="E74" i="38"/>
  <c r="E75" i="38"/>
  <c r="E76" i="38"/>
  <c r="E77" i="38"/>
  <c r="E78" i="38"/>
  <c r="E79" i="38"/>
  <c r="E80" i="38"/>
  <c r="E81" i="38"/>
  <c r="E82" i="38"/>
  <c r="E47" i="38"/>
  <c r="E84" i="38"/>
  <c r="E85" i="38"/>
  <c r="E86" i="38"/>
  <c r="E87" i="38"/>
  <c r="E88" i="38"/>
  <c r="E83" i="38"/>
  <c r="E90" i="38"/>
  <c r="E91" i="38"/>
  <c r="E92" i="38"/>
  <c r="E93" i="38"/>
  <c r="E94" i="38"/>
  <c r="E95" i="38"/>
  <c r="E89" i="38"/>
  <c r="E97" i="38"/>
  <c r="E98" i="38"/>
  <c r="E99" i="38"/>
  <c r="E100" i="38"/>
  <c r="E101" i="38"/>
  <c r="E102" i="38"/>
  <c r="E103" i="38"/>
  <c r="E104" i="38"/>
  <c r="E105" i="38"/>
  <c r="E96" i="38"/>
  <c r="E12" i="38"/>
  <c r="E224" i="38"/>
  <c r="E225" i="38"/>
  <c r="E226" i="38"/>
  <c r="E227" i="38"/>
  <c r="E228" i="38"/>
  <c r="E229" i="38"/>
  <c r="E230" i="38"/>
  <c r="E231" i="38"/>
  <c r="E232" i="38"/>
  <c r="E233" i="38"/>
  <c r="E234" i="38"/>
  <c r="E223" i="38"/>
  <c r="E236" i="38"/>
  <c r="E237" i="38"/>
  <c r="E238" i="38"/>
  <c r="E239" i="38"/>
  <c r="E240" i="38"/>
  <c r="E241" i="38"/>
  <c r="E242" i="38"/>
  <c r="E235" i="38"/>
  <c r="E244" i="38"/>
  <c r="E245" i="38"/>
  <c r="E246" i="38"/>
  <c r="E247" i="38"/>
  <c r="E248" i="38"/>
  <c r="E249" i="38"/>
  <c r="E250" i="38"/>
  <c r="E251" i="38"/>
  <c r="E252" i="38"/>
  <c r="E253" i="38"/>
  <c r="E254" i="38"/>
  <c r="E255" i="38"/>
  <c r="E256" i="38"/>
  <c r="E257" i="38"/>
  <c r="E258" i="38"/>
  <c r="E259" i="38"/>
  <c r="E243" i="38"/>
  <c r="E261" i="38"/>
  <c r="E262" i="38"/>
  <c r="E263" i="38"/>
  <c r="E264" i="38"/>
  <c r="E265" i="38"/>
  <c r="E266" i="38"/>
  <c r="E260" i="38"/>
  <c r="E268" i="38"/>
  <c r="E269" i="38"/>
  <c r="E270" i="38"/>
  <c r="E271" i="38"/>
  <c r="E272" i="38"/>
  <c r="E273" i="38"/>
  <c r="E274" i="38"/>
  <c r="E275" i="38"/>
  <c r="E276" i="38"/>
  <c r="E277" i="38"/>
  <c r="E278" i="38"/>
  <c r="E279" i="38"/>
  <c r="E280" i="38"/>
  <c r="E281" i="38"/>
  <c r="E282" i="38"/>
  <c r="E283" i="38"/>
  <c r="E284" i="38"/>
  <c r="E285" i="38"/>
  <c r="E286" i="38"/>
  <c r="E287" i="38"/>
  <c r="E288" i="38"/>
  <c r="E289" i="38"/>
  <c r="E290" i="38"/>
  <c r="E291" i="38"/>
  <c r="E292" i="38"/>
  <c r="E293" i="38"/>
  <c r="E294" i="38"/>
  <c r="E295" i="38"/>
  <c r="E296" i="38"/>
  <c r="E297" i="38"/>
  <c r="E298" i="38"/>
  <c r="E299" i="38"/>
  <c r="E300" i="38"/>
  <c r="E301" i="38"/>
  <c r="E302" i="38"/>
  <c r="E303" i="38"/>
  <c r="E304" i="38"/>
  <c r="E305" i="38"/>
  <c r="E306" i="38"/>
  <c r="E307" i="38"/>
  <c r="E308" i="38"/>
  <c r="E309" i="38"/>
  <c r="E310" i="38"/>
  <c r="E311" i="38"/>
  <c r="E267" i="38"/>
  <c r="E313" i="38"/>
  <c r="E314" i="38"/>
  <c r="E315" i="38"/>
  <c r="E316" i="38"/>
  <c r="E317" i="38"/>
  <c r="E318" i="38"/>
  <c r="E319" i="38"/>
  <c r="E320" i="38"/>
  <c r="E321" i="38"/>
  <c r="E322" i="38"/>
  <c r="E323" i="38"/>
  <c r="E324" i="38"/>
  <c r="E325" i="38"/>
  <c r="E326" i="38"/>
  <c r="E312" i="38"/>
  <c r="E222" i="38"/>
  <c r="E329" i="38"/>
  <c r="E330" i="38"/>
  <c r="E331" i="38"/>
  <c r="E332" i="38"/>
  <c r="E333" i="38"/>
  <c r="E334" i="38"/>
  <c r="E335" i="38"/>
  <c r="E336" i="38"/>
  <c r="E337" i="38"/>
  <c r="E338" i="38"/>
  <c r="E339" i="38"/>
  <c r="E340" i="38"/>
  <c r="E341" i="38"/>
  <c r="E342" i="38"/>
  <c r="E343" i="38"/>
  <c r="E344" i="38"/>
  <c r="E328" i="38"/>
  <c r="E346" i="38"/>
  <c r="E347" i="38"/>
  <c r="E348" i="38"/>
  <c r="E349" i="38"/>
  <c r="E350" i="38"/>
  <c r="E351" i="38"/>
  <c r="E352" i="38"/>
  <c r="E353" i="38"/>
  <c r="E354" i="38"/>
  <c r="E355" i="38"/>
  <c r="E356" i="38"/>
  <c r="E357" i="38"/>
  <c r="E358" i="38"/>
  <c r="E359" i="38"/>
  <c r="E360" i="38"/>
  <c r="E361" i="38"/>
  <c r="E362" i="38"/>
  <c r="E363" i="38"/>
  <c r="E364" i="38"/>
  <c r="E365" i="38"/>
  <c r="E366" i="38"/>
  <c r="E367" i="38"/>
  <c r="E368" i="38"/>
  <c r="E369" i="38"/>
  <c r="E370" i="38"/>
  <c r="E371" i="38"/>
  <c r="E372" i="38"/>
  <c r="E373" i="38"/>
  <c r="E374" i="38"/>
  <c r="E375" i="38"/>
  <c r="E376" i="38"/>
  <c r="E377" i="38"/>
  <c r="E378" i="38"/>
  <c r="E379" i="38"/>
  <c r="E380" i="38"/>
  <c r="E381" i="38"/>
  <c r="E382" i="38"/>
  <c r="E345" i="38"/>
  <c r="E384" i="38"/>
  <c r="E385" i="38"/>
  <c r="E386" i="38"/>
  <c r="E387" i="38"/>
  <c r="E388" i="38"/>
  <c r="E383" i="38"/>
  <c r="E390" i="38"/>
  <c r="E391" i="38"/>
  <c r="E392" i="38"/>
  <c r="E393" i="38"/>
  <c r="E394" i="38"/>
  <c r="E395" i="38"/>
  <c r="E396" i="38"/>
  <c r="E389" i="38"/>
  <c r="E327" i="38"/>
  <c r="E399" i="38"/>
  <c r="E400" i="38"/>
  <c r="E401" i="38"/>
  <c r="E402" i="38"/>
  <c r="E403" i="38"/>
  <c r="E404" i="38"/>
  <c r="E405" i="38"/>
  <c r="E406" i="38"/>
  <c r="E407" i="38"/>
  <c r="E408" i="38"/>
  <c r="E409" i="38"/>
  <c r="E410" i="38"/>
  <c r="E411" i="38"/>
  <c r="E412" i="38"/>
  <c r="E413" i="38"/>
  <c r="E414" i="38"/>
  <c r="E415" i="38"/>
  <c r="E416" i="38"/>
  <c r="E417" i="38"/>
  <c r="E418" i="38"/>
  <c r="E419" i="38"/>
  <c r="E420" i="38"/>
  <c r="E421" i="38"/>
  <c r="E422" i="38"/>
  <c r="E423" i="38"/>
  <c r="E424" i="38"/>
  <c r="E425" i="38"/>
  <c r="E426" i="38"/>
  <c r="E427" i="38"/>
  <c r="E428" i="38"/>
  <c r="E429" i="38"/>
  <c r="E430" i="38"/>
  <c r="E431" i="38"/>
  <c r="E432" i="38"/>
  <c r="E433" i="38"/>
  <c r="E434" i="38"/>
  <c r="E435" i="38"/>
  <c r="E436" i="38"/>
  <c r="E437" i="38"/>
  <c r="E438" i="38"/>
  <c r="E439" i="38"/>
  <c r="E440" i="38"/>
  <c r="E441" i="38"/>
  <c r="E442" i="38"/>
  <c r="E443" i="38"/>
  <c r="E444" i="38"/>
  <c r="E445" i="38"/>
  <c r="E446" i="38"/>
  <c r="E447" i="38"/>
  <c r="E448" i="38"/>
  <c r="E449" i="38"/>
  <c r="E450" i="38"/>
  <c r="E451" i="38"/>
  <c r="E452" i="38"/>
  <c r="E453" i="38"/>
  <c r="E454" i="38"/>
  <c r="E455" i="38"/>
  <c r="E456" i="38"/>
  <c r="E457" i="38"/>
  <c r="E458" i="38"/>
  <c r="E398" i="38"/>
  <c r="E460" i="38"/>
  <c r="E461" i="38"/>
  <c r="E462" i="38"/>
  <c r="E463" i="38"/>
  <c r="E464" i="38"/>
  <c r="E465" i="38"/>
  <c r="E466" i="38"/>
  <c r="E459" i="38"/>
  <c r="E468" i="38"/>
  <c r="E469" i="38"/>
  <c r="E470" i="38"/>
  <c r="E471" i="38"/>
  <c r="E472" i="38"/>
  <c r="E473" i="38"/>
  <c r="E474" i="38"/>
  <c r="E475" i="38"/>
  <c r="E476" i="38"/>
  <c r="E477" i="38"/>
  <c r="E478" i="38"/>
  <c r="E479" i="38"/>
  <c r="E480" i="38"/>
  <c r="E481" i="38"/>
  <c r="E482" i="38"/>
  <c r="E483" i="38"/>
  <c r="E484" i="38"/>
  <c r="E467" i="38"/>
  <c r="E486" i="38"/>
  <c r="E487" i="38"/>
  <c r="E488" i="38"/>
  <c r="E485" i="38"/>
  <c r="E490" i="38"/>
  <c r="E491" i="38"/>
  <c r="E492" i="38"/>
  <c r="E493" i="38"/>
  <c r="E494" i="38"/>
  <c r="E495" i="38"/>
  <c r="E496" i="38"/>
  <c r="E497" i="38"/>
  <c r="E498" i="38"/>
  <c r="E489" i="38"/>
  <c r="E397" i="38"/>
  <c r="E501" i="38"/>
  <c r="E502" i="38"/>
  <c r="E503" i="38"/>
  <c r="E504" i="38"/>
  <c r="E505" i="38"/>
  <c r="E506" i="38"/>
  <c r="E507" i="38"/>
  <c r="E508" i="38"/>
  <c r="E500" i="38"/>
  <c r="E510" i="38"/>
  <c r="E511" i="38"/>
  <c r="E512" i="38"/>
  <c r="E513" i="38"/>
  <c r="E514" i="38"/>
  <c r="E515" i="38"/>
  <c r="E516" i="38"/>
  <c r="E517" i="38"/>
  <c r="E518" i="38"/>
  <c r="E519" i="38"/>
  <c r="E520" i="38"/>
  <c r="E521" i="38"/>
  <c r="E522" i="38"/>
  <c r="E523" i="38"/>
  <c r="E524" i="38"/>
  <c r="E525" i="38"/>
  <c r="E509" i="38"/>
  <c r="E499" i="38"/>
  <c r="E528" i="38"/>
  <c r="E529" i="38"/>
  <c r="E530" i="38"/>
  <c r="E531" i="38"/>
  <c r="E532" i="38"/>
  <c r="E533" i="38"/>
  <c r="E534" i="38"/>
  <c r="E535" i="38"/>
  <c r="E536" i="38"/>
  <c r="E537" i="38"/>
  <c r="E538" i="38"/>
  <c r="E539" i="38"/>
  <c r="E540" i="38"/>
  <c r="E527" i="38"/>
  <c r="E542" i="38"/>
  <c r="E543" i="38"/>
  <c r="E544" i="38"/>
  <c r="E545" i="38"/>
  <c r="E546" i="38"/>
  <c r="E547" i="38"/>
  <c r="E548" i="38"/>
  <c r="E549" i="38"/>
  <c r="E550" i="38"/>
  <c r="E551" i="38"/>
  <c r="E552" i="38"/>
  <c r="E553" i="38"/>
  <c r="E554" i="38"/>
  <c r="E555" i="38"/>
  <c r="E556" i="38"/>
  <c r="E557" i="38"/>
  <c r="E558" i="38"/>
  <c r="E559" i="38"/>
  <c r="E541" i="38"/>
  <c r="E526" i="38"/>
  <c r="E561" i="38"/>
  <c r="E562" i="38"/>
  <c r="E563" i="38"/>
  <c r="E564" i="38"/>
  <c r="E565" i="38"/>
  <c r="E560" i="38"/>
  <c r="E566" i="38"/>
  <c r="F566" i="38"/>
  <c r="F10" i="27"/>
  <c r="F16" i="31"/>
  <c r="P12" i="46"/>
  <c r="P18" i="24"/>
  <c r="P11" i="48"/>
  <c r="P13" i="47"/>
  <c r="P10" i="45"/>
  <c r="P11" i="23"/>
  <c r="P29" i="30"/>
  <c r="P11" i="29"/>
  <c r="P27" i="22"/>
  <c r="P24" i="21"/>
  <c r="P29" i="28"/>
  <c r="D10" i="42"/>
  <c r="D21" i="42"/>
  <c r="F28" i="42"/>
  <c r="D51" i="42"/>
  <c r="D308" i="12"/>
  <c r="D295" i="12"/>
  <c r="D281" i="12"/>
  <c r="D267" i="12"/>
  <c r="D252" i="12"/>
  <c r="D237" i="12"/>
  <c r="D223" i="12"/>
  <c r="D209" i="12"/>
  <c r="D198" i="12"/>
  <c r="D187" i="12"/>
  <c r="D176" i="12"/>
  <c r="D165" i="12"/>
  <c r="D154" i="12"/>
  <c r="D143" i="12"/>
  <c r="D131" i="12"/>
  <c r="D120" i="12"/>
  <c r="D109" i="12"/>
  <c r="D87" i="12"/>
  <c r="D77" i="12"/>
  <c r="D65" i="12"/>
  <c r="D54" i="12"/>
  <c r="D43" i="12"/>
  <c r="D32" i="12"/>
  <c r="D21" i="12"/>
  <c r="D10" i="12"/>
  <c r="D56" i="10"/>
  <c r="D33" i="10"/>
  <c r="D10" i="10"/>
  <c r="D145" i="7"/>
  <c r="D126" i="7"/>
  <c r="D107" i="7"/>
  <c r="D88" i="7"/>
  <c r="D50" i="7"/>
  <c r="D29" i="7"/>
  <c r="D10" i="7"/>
  <c r="I4" i="27"/>
  <c r="I10" i="27"/>
  <c r="I11" i="27"/>
  <c r="I14" i="27" s="1"/>
  <c r="I27" i="27" s="1"/>
  <c r="I12" i="27"/>
  <c r="I13" i="27"/>
  <c r="I18" i="27"/>
  <c r="P9" i="31"/>
  <c r="P11" i="31"/>
  <c r="I20" i="27"/>
  <c r="I25" i="27"/>
  <c r="P11" i="44"/>
  <c r="I19" i="27"/>
  <c r="P9" i="46"/>
  <c r="P10" i="46"/>
  <c r="P9" i="24"/>
  <c r="P10" i="24"/>
  <c r="P11" i="24"/>
  <c r="P12" i="24"/>
  <c r="P13" i="24"/>
  <c r="P14" i="24"/>
  <c r="P16" i="24"/>
  <c r="P17" i="24"/>
  <c r="P15" i="24"/>
  <c r="L18" i="24"/>
  <c r="O11" i="24"/>
  <c r="J18" i="24"/>
  <c r="H11" i="44"/>
  <c r="I11" i="44"/>
  <c r="J11" i="44"/>
  <c r="K11" i="44"/>
  <c r="L11" i="44"/>
  <c r="M11" i="44"/>
  <c r="N11" i="44"/>
  <c r="O10" i="44"/>
  <c r="O11" i="44"/>
  <c r="P10" i="44"/>
  <c r="G11" i="44"/>
  <c r="G18" i="24"/>
  <c r="I18" i="24"/>
  <c r="K17" i="24"/>
  <c r="K18" i="24"/>
  <c r="M17" i="24"/>
  <c r="M18" i="24"/>
  <c r="O13" i="47"/>
  <c r="N13" i="47"/>
  <c r="M13" i="47"/>
  <c r="L13" i="47"/>
  <c r="K13" i="47"/>
  <c r="J13" i="47"/>
  <c r="I13" i="47"/>
  <c r="H13" i="47"/>
  <c r="G13" i="47"/>
  <c r="E275" i="12"/>
  <c r="J357" i="12"/>
  <c r="I357" i="12"/>
  <c r="F357" i="12"/>
  <c r="I356" i="12"/>
  <c r="F356" i="12"/>
  <c r="I355" i="12"/>
  <c r="E355" i="12"/>
  <c r="F355" i="12"/>
  <c r="C352" i="12"/>
  <c r="J344" i="12"/>
  <c r="I344" i="12"/>
  <c r="F344" i="12"/>
  <c r="J343" i="12"/>
  <c r="I343" i="12"/>
  <c r="F343" i="12"/>
  <c r="I342" i="12"/>
  <c r="F342" i="12"/>
  <c r="I341" i="12"/>
  <c r="E341" i="12"/>
  <c r="F341" i="12"/>
  <c r="C338" i="12"/>
  <c r="J331" i="12"/>
  <c r="I331" i="12"/>
  <c r="F331" i="12"/>
  <c r="J330" i="12"/>
  <c r="I330" i="12"/>
  <c r="F330" i="12"/>
  <c r="I329" i="12"/>
  <c r="F329" i="12"/>
  <c r="I328" i="12"/>
  <c r="E328" i="12"/>
  <c r="F328" i="12"/>
  <c r="C325" i="12"/>
  <c r="J317" i="12"/>
  <c r="I317" i="12"/>
  <c r="F317" i="12"/>
  <c r="I316" i="12"/>
  <c r="F316" i="12"/>
  <c r="I315" i="12"/>
  <c r="E315" i="12"/>
  <c r="F315" i="12"/>
  <c r="C312" i="12"/>
  <c r="J305" i="12"/>
  <c r="I305" i="12"/>
  <c r="F305" i="12"/>
  <c r="J304" i="12"/>
  <c r="I304" i="12"/>
  <c r="F304" i="12"/>
  <c r="I303" i="12"/>
  <c r="F303" i="12"/>
  <c r="I302" i="12"/>
  <c r="E302" i="12"/>
  <c r="F302" i="12"/>
  <c r="C299" i="12"/>
  <c r="J292" i="12"/>
  <c r="I292" i="12"/>
  <c r="F292" i="12"/>
  <c r="J291" i="12"/>
  <c r="I291" i="12"/>
  <c r="F291" i="12"/>
  <c r="J290" i="12"/>
  <c r="I290" i="12"/>
  <c r="F290" i="12"/>
  <c r="I289" i="12"/>
  <c r="F289" i="12"/>
  <c r="I288" i="12"/>
  <c r="E288" i="12"/>
  <c r="F288" i="12"/>
  <c r="C285" i="12"/>
  <c r="J277" i="12"/>
  <c r="I277" i="12"/>
  <c r="F277" i="12"/>
  <c r="J276" i="12"/>
  <c r="I276" i="12"/>
  <c r="F276" i="12"/>
  <c r="I275" i="12"/>
  <c r="F275" i="12"/>
  <c r="I274" i="12"/>
  <c r="E274" i="12"/>
  <c r="F274" i="12"/>
  <c r="C271" i="12"/>
  <c r="J263" i="12"/>
  <c r="I263" i="12"/>
  <c r="F263" i="12"/>
  <c r="J262" i="12"/>
  <c r="I262" i="12"/>
  <c r="F262" i="12"/>
  <c r="J261" i="12"/>
  <c r="I261" i="12"/>
  <c r="F261" i="12"/>
  <c r="I260" i="12"/>
  <c r="F260" i="12"/>
  <c r="I259" i="12"/>
  <c r="E259" i="12"/>
  <c r="F259" i="12"/>
  <c r="C256" i="12"/>
  <c r="J248" i="12"/>
  <c r="I248" i="12"/>
  <c r="F248" i="12"/>
  <c r="J247" i="12"/>
  <c r="I247" i="12"/>
  <c r="F247" i="12"/>
  <c r="J246" i="12"/>
  <c r="I246" i="12"/>
  <c r="F246" i="12"/>
  <c r="I245" i="12"/>
  <c r="F245" i="12"/>
  <c r="I244" i="12"/>
  <c r="E244" i="12"/>
  <c r="F244" i="12"/>
  <c r="C241" i="12"/>
  <c r="J234" i="12"/>
  <c r="I234" i="12"/>
  <c r="F234" i="12"/>
  <c r="J233" i="12"/>
  <c r="I233" i="12"/>
  <c r="F233" i="12"/>
  <c r="J232" i="12"/>
  <c r="I232" i="12"/>
  <c r="F232" i="12"/>
  <c r="I231" i="12"/>
  <c r="F231" i="12"/>
  <c r="I230" i="12"/>
  <c r="E230" i="12"/>
  <c r="F230" i="12"/>
  <c r="C227" i="12"/>
  <c r="J220" i="12"/>
  <c r="I220" i="12"/>
  <c r="F220" i="12"/>
  <c r="J219" i="12"/>
  <c r="I219" i="12"/>
  <c r="F219" i="12"/>
  <c r="J218" i="12"/>
  <c r="I218" i="12"/>
  <c r="F218" i="12"/>
  <c r="I217" i="12"/>
  <c r="F217" i="12"/>
  <c r="I216" i="12"/>
  <c r="E216" i="12"/>
  <c r="F216" i="12"/>
  <c r="C213" i="12"/>
  <c r="I206" i="12"/>
  <c r="F206" i="12"/>
  <c r="I205" i="12"/>
  <c r="E205" i="12"/>
  <c r="F205" i="12"/>
  <c r="C202" i="12"/>
  <c r="N11" i="29"/>
  <c r="L11" i="29"/>
  <c r="H11" i="29"/>
  <c r="J11" i="29"/>
  <c r="O10" i="29"/>
  <c r="O11" i="29" s="1"/>
  <c r="P10" i="29"/>
  <c r="P22" i="22"/>
  <c r="O22" i="22"/>
  <c r="J74" i="12"/>
  <c r="I74" i="12"/>
  <c r="F74" i="12"/>
  <c r="I73" i="12"/>
  <c r="F73" i="12"/>
  <c r="P14" i="22"/>
  <c r="P10" i="21"/>
  <c r="D321" i="12"/>
  <c r="D334" i="12"/>
  <c r="D348" i="12"/>
  <c r="P12" i="21"/>
  <c r="O8" i="21"/>
  <c r="O17" i="22"/>
  <c r="O18" i="22"/>
  <c r="P9" i="44"/>
  <c r="O9" i="44"/>
  <c r="P12" i="47"/>
  <c r="O12" i="47"/>
  <c r="P11" i="47"/>
  <c r="O11" i="47"/>
  <c r="P9" i="48"/>
  <c r="O9" i="48"/>
  <c r="P13" i="33"/>
  <c r="O13" i="33"/>
  <c r="P12" i="33"/>
  <c r="O12" i="33"/>
  <c r="P15" i="33"/>
  <c r="O15" i="33"/>
  <c r="P11" i="33"/>
  <c r="O11" i="33"/>
  <c r="M11" i="29"/>
  <c r="K11" i="29"/>
  <c r="I11" i="29"/>
  <c r="G11" i="29"/>
  <c r="P13" i="22"/>
  <c r="O13" i="22"/>
  <c r="P12" i="22"/>
  <c r="O12" i="22"/>
  <c r="P10" i="47"/>
  <c r="O10" i="47"/>
  <c r="P15" i="30"/>
  <c r="O15" i="30"/>
  <c r="P26" i="22"/>
  <c r="O26" i="22"/>
  <c r="P20" i="22"/>
  <c r="O20" i="22"/>
  <c r="P19" i="22"/>
  <c r="O19" i="22"/>
  <c r="P18" i="22"/>
  <c r="P17" i="22"/>
  <c r="P16" i="22"/>
  <c r="O16" i="22"/>
  <c r="O14" i="21"/>
  <c r="O15" i="21"/>
  <c r="P15" i="21"/>
  <c r="O16" i="21"/>
  <c r="P16" i="21"/>
  <c r="O17" i="21"/>
  <c r="P17" i="21"/>
  <c r="O18" i="21"/>
  <c r="P18" i="21"/>
  <c r="P19" i="28"/>
  <c r="O19" i="28"/>
  <c r="P10" i="31"/>
  <c r="O10" i="31"/>
  <c r="O14" i="24"/>
  <c r="P8" i="48"/>
  <c r="O8" i="48"/>
  <c r="P9" i="47"/>
  <c r="O9" i="47"/>
  <c r="P9" i="45"/>
  <c r="O9" i="45"/>
  <c r="O13" i="24"/>
  <c r="P9" i="21"/>
  <c r="O9" i="21"/>
  <c r="O9" i="24"/>
  <c r="P10" i="33"/>
  <c r="K10" i="33"/>
  <c r="P8" i="45"/>
  <c r="O8" i="45"/>
  <c r="P14" i="30"/>
  <c r="O14" i="30"/>
  <c r="P8" i="21"/>
  <c r="I10" i="33"/>
  <c r="M10" i="33"/>
  <c r="G10" i="33"/>
  <c r="O10" i="33"/>
  <c r="O9" i="46"/>
  <c r="P8" i="44"/>
  <c r="O8" i="44"/>
  <c r="O12" i="24"/>
  <c r="O10" i="24"/>
  <c r="P10" i="23"/>
  <c r="O10" i="23"/>
  <c r="P9" i="23"/>
  <c r="O9" i="23"/>
  <c r="P22" i="30"/>
  <c r="O22" i="30"/>
  <c r="P12" i="30"/>
  <c r="O12" i="30"/>
  <c r="P9" i="29"/>
  <c r="O9" i="29"/>
  <c r="P11" i="22"/>
  <c r="O11" i="22"/>
  <c r="P10" i="22"/>
  <c r="O10" i="22"/>
  <c r="P9" i="22"/>
  <c r="O9" i="22"/>
  <c r="P13" i="21"/>
  <c r="O13" i="21"/>
  <c r="O12" i="21"/>
  <c r="P11" i="21"/>
  <c r="O11" i="21"/>
  <c r="P8" i="46"/>
  <c r="O8" i="46"/>
  <c r="P8" i="47"/>
  <c r="O8" i="47"/>
  <c r="P28" i="30"/>
  <c r="O28" i="30"/>
  <c r="P20" i="30"/>
  <c r="O20" i="30"/>
  <c r="O8" i="29"/>
  <c r="P15" i="22"/>
  <c r="O15" i="22"/>
  <c r="O14" i="22"/>
  <c r="O9" i="31"/>
  <c r="P14" i="33"/>
  <c r="O14" i="33"/>
  <c r="P7" i="45"/>
  <c r="O7" i="45"/>
  <c r="P8" i="23"/>
  <c r="O8" i="23"/>
  <c r="P11" i="30"/>
  <c r="O11" i="30"/>
  <c r="P10" i="30"/>
  <c r="O10" i="30"/>
  <c r="P22" i="21"/>
  <c r="O22" i="21"/>
  <c r="O17" i="24"/>
  <c r="O18" i="24"/>
  <c r="P20" i="28"/>
  <c r="O9" i="28"/>
  <c r="P9" i="28"/>
  <c r="C143" i="43"/>
  <c r="C100" i="43"/>
  <c r="C57" i="43"/>
  <c r="C14" i="43"/>
  <c r="C144" i="42"/>
  <c r="C114" i="42"/>
  <c r="C84" i="42"/>
  <c r="C54" i="42"/>
  <c r="C24" i="42"/>
  <c r="C107" i="40"/>
  <c r="C76" i="40"/>
  <c r="C45" i="40"/>
  <c r="C13" i="42"/>
  <c r="C14" i="40"/>
  <c r="C191" i="12"/>
  <c r="C180" i="12"/>
  <c r="C169" i="12"/>
  <c r="C158" i="12"/>
  <c r="C147" i="12"/>
  <c r="C135" i="12"/>
  <c r="C124" i="12"/>
  <c r="C113" i="12"/>
  <c r="C102" i="12"/>
  <c r="C91" i="12"/>
  <c r="C80" i="12"/>
  <c r="C69" i="12"/>
  <c r="C58" i="12"/>
  <c r="C47" i="12"/>
  <c r="C36" i="12"/>
  <c r="C25" i="12"/>
  <c r="C14" i="12"/>
  <c r="C267" i="10"/>
  <c r="C244" i="10"/>
  <c r="C221" i="10"/>
  <c r="C198" i="10"/>
  <c r="C175" i="10"/>
  <c r="C152" i="10"/>
  <c r="C129" i="10"/>
  <c r="C106" i="10"/>
  <c r="C83" i="10"/>
  <c r="C60" i="10"/>
  <c r="C14" i="10"/>
  <c r="C100" i="27" s="1"/>
  <c r="C223" i="9"/>
  <c r="C204" i="9"/>
  <c r="C185" i="9"/>
  <c r="C166" i="9"/>
  <c r="C147" i="9"/>
  <c r="C128" i="9"/>
  <c r="C109" i="9"/>
  <c r="C90" i="9"/>
  <c r="C71" i="9"/>
  <c r="C52" i="9"/>
  <c r="C33" i="9"/>
  <c r="C14" i="9"/>
  <c r="C914" i="8"/>
  <c r="C854" i="8"/>
  <c r="C794" i="8"/>
  <c r="C734" i="8"/>
  <c r="C674" i="8"/>
  <c r="C614" i="8"/>
  <c r="C554" i="8"/>
  <c r="C494" i="8"/>
  <c r="C434" i="8"/>
  <c r="C374" i="8"/>
  <c r="C314" i="8"/>
  <c r="C254" i="8"/>
  <c r="C194" i="8"/>
  <c r="C134" i="8"/>
  <c r="C74" i="8"/>
  <c r="C14" i="8"/>
  <c r="D45" i="27" s="1"/>
  <c r="C206" i="7"/>
  <c r="C187" i="7"/>
  <c r="C168" i="7"/>
  <c r="C149" i="7"/>
  <c r="C130" i="7"/>
  <c r="C111" i="7"/>
  <c r="C92" i="7"/>
  <c r="C73" i="7"/>
  <c r="C54" i="7"/>
  <c r="C33" i="7"/>
  <c r="C14" i="7"/>
  <c r="O23" i="50"/>
  <c r="P23" i="50"/>
  <c r="O24" i="50"/>
  <c r="P24" i="50"/>
  <c r="O25" i="50"/>
  <c r="P25" i="50"/>
  <c r="O26" i="50"/>
  <c r="P26" i="50"/>
  <c r="O27" i="50"/>
  <c r="P27" i="50"/>
  <c r="O28" i="50"/>
  <c r="P28" i="50"/>
  <c r="O29" i="50"/>
  <c r="P29" i="50"/>
  <c r="O30" i="50"/>
  <c r="P30" i="50"/>
  <c r="O31" i="50"/>
  <c r="P31" i="50"/>
  <c r="O32" i="50"/>
  <c r="P32" i="50"/>
  <c r="O33" i="50"/>
  <c r="P33" i="50"/>
  <c r="O34" i="50"/>
  <c r="P34" i="50"/>
  <c r="O35" i="50"/>
  <c r="P35" i="50"/>
  <c r="O36" i="50"/>
  <c r="P36" i="50"/>
  <c r="O37" i="50"/>
  <c r="P37" i="50"/>
  <c r="O38" i="50"/>
  <c r="P38" i="50"/>
  <c r="O39" i="50"/>
  <c r="P39" i="50"/>
  <c r="O40" i="50"/>
  <c r="P40" i="50"/>
  <c r="O41" i="50"/>
  <c r="P41" i="50"/>
  <c r="O42" i="50"/>
  <c r="P42" i="50"/>
  <c r="O43" i="50"/>
  <c r="P43" i="50"/>
  <c r="O44" i="50"/>
  <c r="P44" i="50"/>
  <c r="O45" i="50"/>
  <c r="P45" i="50"/>
  <c r="O46" i="50"/>
  <c r="P46" i="50"/>
  <c r="O47" i="50"/>
  <c r="P47" i="50"/>
  <c r="O48" i="50"/>
  <c r="P48" i="50"/>
  <c r="O49" i="50"/>
  <c r="P49" i="50"/>
  <c r="O50" i="50"/>
  <c r="P50" i="50"/>
  <c r="O51" i="50"/>
  <c r="P51" i="50"/>
  <c r="O52" i="50"/>
  <c r="P52" i="50"/>
  <c r="O53" i="50"/>
  <c r="P53" i="50"/>
  <c r="O54" i="50"/>
  <c r="P54" i="50"/>
  <c r="O55" i="50"/>
  <c r="P55" i="50"/>
  <c r="O56" i="50"/>
  <c r="P56" i="50"/>
  <c r="O57" i="50"/>
  <c r="P57" i="50"/>
  <c r="O58" i="50"/>
  <c r="P58" i="50"/>
  <c r="O59" i="50"/>
  <c r="P59" i="50"/>
  <c r="O60" i="50"/>
  <c r="P60" i="50"/>
  <c r="O61" i="50"/>
  <c r="P61" i="50"/>
  <c r="O62" i="50"/>
  <c r="P62" i="50"/>
  <c r="O63" i="50"/>
  <c r="P63" i="50"/>
  <c r="O64" i="50"/>
  <c r="P64" i="50"/>
  <c r="O65" i="50"/>
  <c r="P65" i="50"/>
  <c r="O66" i="50"/>
  <c r="P66" i="50"/>
  <c r="O67" i="50"/>
  <c r="P67" i="50"/>
  <c r="O68" i="50"/>
  <c r="P68" i="50"/>
  <c r="O69" i="50"/>
  <c r="P69" i="50"/>
  <c r="O70" i="50"/>
  <c r="P70" i="50"/>
  <c r="O71" i="50"/>
  <c r="P71" i="50"/>
  <c r="O72" i="50"/>
  <c r="P72" i="50"/>
  <c r="N74" i="50"/>
  <c r="M74" i="50"/>
  <c r="L74" i="50"/>
  <c r="K74" i="50"/>
  <c r="J74" i="50"/>
  <c r="I74" i="50"/>
  <c r="H74" i="50"/>
  <c r="G74" i="50"/>
  <c r="P73" i="50"/>
  <c r="O73" i="50"/>
  <c r="P22" i="50"/>
  <c r="O22" i="50"/>
  <c r="P21" i="50"/>
  <c r="O21" i="50"/>
  <c r="P20" i="50"/>
  <c r="O20" i="50"/>
  <c r="P19" i="50"/>
  <c r="O19" i="50"/>
  <c r="P18" i="50"/>
  <c r="O18" i="50"/>
  <c r="O74" i="50"/>
  <c r="P74" i="50"/>
  <c r="I24" i="27"/>
  <c r="F207" i="27"/>
  <c r="E207" i="27"/>
  <c r="I541" i="38"/>
  <c r="G541" i="38"/>
  <c r="R2" i="43"/>
  <c r="R2" i="42"/>
  <c r="R2" i="40"/>
  <c r="R2" i="12"/>
  <c r="R2" i="10"/>
  <c r="R2" i="9"/>
  <c r="R2" i="8"/>
  <c r="S2" i="7"/>
  <c r="T2" i="7"/>
  <c r="S2" i="8"/>
  <c r="S2" i="9"/>
  <c r="S2" i="10"/>
  <c r="S2" i="12"/>
  <c r="S2" i="40"/>
  <c r="S2" i="42"/>
  <c r="S2" i="43"/>
  <c r="F217" i="27"/>
  <c r="F216" i="27"/>
  <c r="F215" i="27"/>
  <c r="F214" i="27"/>
  <c r="F213" i="27"/>
  <c r="E217" i="27"/>
  <c r="E216" i="27"/>
  <c r="E215" i="27"/>
  <c r="E214" i="27"/>
  <c r="E213" i="27"/>
  <c r="D217" i="27"/>
  <c r="D216" i="27"/>
  <c r="D215" i="27"/>
  <c r="D214" i="27"/>
  <c r="D213" i="27"/>
  <c r="C217" i="27"/>
  <c r="C216" i="27"/>
  <c r="C215" i="27"/>
  <c r="C214" i="27"/>
  <c r="C213" i="27"/>
  <c r="BN3" i="43"/>
  <c r="BN3" i="42"/>
  <c r="BN3" i="12"/>
  <c r="BN3" i="9"/>
  <c r="BN3" i="40"/>
  <c r="BN3" i="10"/>
  <c r="BN3" i="8"/>
  <c r="BK3" i="43"/>
  <c r="BK3" i="42"/>
  <c r="BK3" i="40"/>
  <c r="BK3" i="10"/>
  <c r="BK3" i="8"/>
  <c r="BK3" i="12"/>
  <c r="BK3" i="9"/>
  <c r="BH3" i="43"/>
  <c r="BH3" i="42"/>
  <c r="BH3" i="40"/>
  <c r="BH3" i="12"/>
  <c r="BH3" i="10"/>
  <c r="BH3" i="9"/>
  <c r="BH3" i="8"/>
  <c r="BE3" i="43"/>
  <c r="BE3" i="42"/>
  <c r="BE3" i="40"/>
  <c r="BE3" i="12"/>
  <c r="BE3" i="10"/>
  <c r="BE3" i="9"/>
  <c r="BE3" i="8"/>
  <c r="BU3" i="43"/>
  <c r="BU3" i="42"/>
  <c r="BU3" i="40"/>
  <c r="BU3" i="12"/>
  <c r="BU3" i="10"/>
  <c r="BU3" i="9"/>
  <c r="BU3" i="8"/>
  <c r="BB3" i="42"/>
  <c r="BB3" i="40"/>
  <c r="BB3" i="10"/>
  <c r="BB3" i="8"/>
  <c r="BB3" i="43"/>
  <c r="BB3" i="12"/>
  <c r="BB3" i="9"/>
  <c r="BR3" i="42"/>
  <c r="BR3" i="40"/>
  <c r="BR3" i="10"/>
  <c r="BR3" i="8"/>
  <c r="BR3" i="43"/>
  <c r="BR3" i="12"/>
  <c r="E51" i="12"/>
  <c r="BR3" i="9"/>
  <c r="BO3" i="43"/>
  <c r="BO3" i="42"/>
  <c r="BO3" i="40"/>
  <c r="BO3" i="12"/>
  <c r="BO3" i="9"/>
  <c r="BO3" i="10"/>
  <c r="BO3" i="8"/>
  <c r="BL3" i="43"/>
  <c r="BL3" i="42"/>
  <c r="BL3" i="40"/>
  <c r="BL3" i="12"/>
  <c r="BL3" i="10"/>
  <c r="BL3" i="9"/>
  <c r="BL3" i="8"/>
  <c r="BI3" i="43"/>
  <c r="BI3" i="42"/>
  <c r="BI3" i="40"/>
  <c r="BI3" i="12"/>
  <c r="BI3" i="10"/>
  <c r="BI3" i="9"/>
  <c r="BI3" i="8"/>
  <c r="BF3" i="40"/>
  <c r="BF3" i="12"/>
  <c r="BF3" i="9"/>
  <c r="BF3" i="43"/>
  <c r="BF3" i="42"/>
  <c r="BF3" i="10"/>
  <c r="BF3" i="8"/>
  <c r="BC3" i="43"/>
  <c r="BC3" i="42"/>
  <c r="BC3" i="40"/>
  <c r="BC3" i="10"/>
  <c r="BC3" i="8"/>
  <c r="BC3" i="12"/>
  <c r="BC3" i="9"/>
  <c r="BS3" i="43"/>
  <c r="BS3" i="42"/>
  <c r="BS3" i="40"/>
  <c r="BS3" i="10"/>
  <c r="BS3" i="8"/>
  <c r="BS3" i="12"/>
  <c r="BS3" i="9"/>
  <c r="BP3" i="43"/>
  <c r="BP3" i="42"/>
  <c r="BP3" i="40"/>
  <c r="BP3" i="12"/>
  <c r="BP3" i="10"/>
  <c r="BP3" i="9"/>
  <c r="BP3" i="8"/>
  <c r="BM3" i="43"/>
  <c r="BM3" i="42"/>
  <c r="BM3" i="40"/>
  <c r="BM3" i="12"/>
  <c r="BM3" i="10"/>
  <c r="BM3" i="9"/>
  <c r="BM3" i="8"/>
  <c r="BJ3" i="7"/>
  <c r="BJ3" i="43"/>
  <c r="BJ3" i="10"/>
  <c r="BJ3" i="8"/>
  <c r="BJ3" i="42"/>
  <c r="BJ3" i="40"/>
  <c r="BJ3" i="12"/>
  <c r="BJ3" i="9"/>
  <c r="BG3" i="43"/>
  <c r="BG3" i="42"/>
  <c r="BG3" i="40"/>
  <c r="BG3" i="12"/>
  <c r="BG3" i="9"/>
  <c r="BG3" i="10"/>
  <c r="BG3" i="8"/>
  <c r="BD3" i="43"/>
  <c r="BD3" i="42"/>
  <c r="BD3" i="40"/>
  <c r="BD3" i="12"/>
  <c r="BD3" i="10"/>
  <c r="BD3" i="9"/>
  <c r="BD3" i="8"/>
  <c r="BT3" i="43"/>
  <c r="BT3" i="42"/>
  <c r="BT3" i="40"/>
  <c r="BT3" i="12"/>
  <c r="E62" i="12"/>
  <c r="BT3" i="10"/>
  <c r="BT3" i="9"/>
  <c r="BT3" i="8"/>
  <c r="BQ3" i="43"/>
  <c r="BQ3" i="42"/>
  <c r="BQ3" i="40"/>
  <c r="BQ3" i="12"/>
  <c r="BQ3" i="10"/>
  <c r="BQ3" i="9"/>
  <c r="BQ3" i="8"/>
  <c r="BQ3" i="7"/>
  <c r="BD3" i="7"/>
  <c r="BM3" i="7"/>
  <c r="BF3" i="7"/>
  <c r="BG3" i="7"/>
  <c r="BB3" i="7"/>
  <c r="BN3" i="7"/>
  <c r="BR3" i="7"/>
  <c r="BC3" i="7"/>
  <c r="BI3" i="7"/>
  <c r="BK3" i="7"/>
  <c r="BO3" i="7"/>
  <c r="BS3" i="7"/>
  <c r="BE3" i="7"/>
  <c r="BH3" i="7"/>
  <c r="BL3" i="7"/>
  <c r="BP3" i="7"/>
  <c r="BT3" i="7"/>
  <c r="BU3" i="7"/>
  <c r="O13" i="49"/>
  <c r="P13" i="49"/>
  <c r="O14" i="49"/>
  <c r="P14" i="49"/>
  <c r="O15" i="49"/>
  <c r="P15" i="49"/>
  <c r="O16" i="49"/>
  <c r="P16" i="49"/>
  <c r="O17" i="49"/>
  <c r="P17" i="49"/>
  <c r="O18" i="49"/>
  <c r="P18" i="49"/>
  <c r="O23" i="49"/>
  <c r="P23" i="49"/>
  <c r="O24" i="49"/>
  <c r="P24" i="49"/>
  <c r="O25" i="49"/>
  <c r="P25" i="49"/>
  <c r="J179" i="43"/>
  <c r="J178" i="43"/>
  <c r="J177" i="43"/>
  <c r="J176" i="43"/>
  <c r="J175" i="43"/>
  <c r="J174" i="43"/>
  <c r="J173" i="43"/>
  <c r="J172" i="43"/>
  <c r="J171" i="43"/>
  <c r="J170" i="43"/>
  <c r="J169" i="43"/>
  <c r="J168" i="43"/>
  <c r="J167" i="43"/>
  <c r="J166" i="43"/>
  <c r="J165" i="43"/>
  <c r="J164" i="43"/>
  <c r="J163" i="43"/>
  <c r="J162" i="43"/>
  <c r="J161" i="43"/>
  <c r="J160" i="43"/>
  <c r="J159" i="43"/>
  <c r="J158" i="43"/>
  <c r="J157" i="43"/>
  <c r="J156" i="43"/>
  <c r="J155" i="43"/>
  <c r="J154" i="43"/>
  <c r="J153" i="43"/>
  <c r="J152" i="43"/>
  <c r="J151" i="43"/>
  <c r="J150" i="43"/>
  <c r="J149" i="43"/>
  <c r="J148" i="43"/>
  <c r="J147" i="43"/>
  <c r="J136" i="43"/>
  <c r="J135" i="43"/>
  <c r="J134" i="43"/>
  <c r="J133" i="43"/>
  <c r="J132" i="43"/>
  <c r="J131" i="43"/>
  <c r="J130" i="43"/>
  <c r="J129" i="43"/>
  <c r="J128" i="43"/>
  <c r="J127" i="43"/>
  <c r="J126" i="43"/>
  <c r="J125" i="43"/>
  <c r="J124" i="43"/>
  <c r="J123" i="43"/>
  <c r="J122" i="43"/>
  <c r="J121" i="43"/>
  <c r="J120" i="43"/>
  <c r="J119" i="43"/>
  <c r="J118" i="43"/>
  <c r="J117" i="43"/>
  <c r="J116" i="43"/>
  <c r="J115" i="43"/>
  <c r="J114" i="43"/>
  <c r="J113" i="43"/>
  <c r="J112" i="43"/>
  <c r="J111" i="43"/>
  <c r="J110" i="43"/>
  <c r="J109" i="43"/>
  <c r="J108" i="43"/>
  <c r="J107" i="43"/>
  <c r="J106" i="43"/>
  <c r="J105" i="43"/>
  <c r="J104" i="43"/>
  <c r="J93" i="43"/>
  <c r="J92" i="43"/>
  <c r="J91" i="43"/>
  <c r="J90" i="43"/>
  <c r="J89" i="43"/>
  <c r="J88" i="43"/>
  <c r="J87" i="43"/>
  <c r="J86" i="43"/>
  <c r="J85" i="43"/>
  <c r="J84" i="43"/>
  <c r="J83" i="43"/>
  <c r="J82" i="43"/>
  <c r="J81" i="43"/>
  <c r="J80" i="43"/>
  <c r="J79" i="43"/>
  <c r="J78" i="43"/>
  <c r="J77" i="43"/>
  <c r="J76" i="43"/>
  <c r="J75" i="43"/>
  <c r="J74" i="43"/>
  <c r="J73" i="43"/>
  <c r="J72" i="43"/>
  <c r="J71" i="43"/>
  <c r="J70" i="43"/>
  <c r="J69" i="43"/>
  <c r="J68" i="43"/>
  <c r="J67" i="43"/>
  <c r="J66" i="43"/>
  <c r="J65" i="43"/>
  <c r="J64" i="43"/>
  <c r="J63" i="43"/>
  <c r="J62" i="43"/>
  <c r="J61" i="43"/>
  <c r="J50" i="43"/>
  <c r="J49" i="43"/>
  <c r="J48" i="43"/>
  <c r="J47" i="43"/>
  <c r="J46" i="43"/>
  <c r="J45" i="43"/>
  <c r="J44" i="43"/>
  <c r="J43" i="43"/>
  <c r="J42" i="43"/>
  <c r="J41" i="43"/>
  <c r="J40" i="43"/>
  <c r="J39" i="43"/>
  <c r="J38" i="43"/>
  <c r="J37" i="43"/>
  <c r="J36" i="43"/>
  <c r="J35" i="43"/>
  <c r="J34" i="43"/>
  <c r="J33" i="43"/>
  <c r="J32" i="43"/>
  <c r="J31" i="43"/>
  <c r="J30" i="43"/>
  <c r="J29" i="43"/>
  <c r="J28" i="43"/>
  <c r="J27" i="43"/>
  <c r="J26" i="43"/>
  <c r="J25" i="43"/>
  <c r="J24" i="43"/>
  <c r="J23" i="43"/>
  <c r="J22" i="43"/>
  <c r="J21" i="43"/>
  <c r="J20" i="43"/>
  <c r="J19" i="43"/>
  <c r="J18" i="43"/>
  <c r="J18" i="42"/>
  <c r="C37" i="10"/>
  <c r="N70" i="49"/>
  <c r="M70" i="49"/>
  <c r="L70" i="49"/>
  <c r="K70" i="49"/>
  <c r="J70" i="49"/>
  <c r="I70" i="49"/>
  <c r="H70" i="49"/>
  <c r="G70" i="49"/>
  <c r="P69" i="49"/>
  <c r="O69" i="49"/>
  <c r="P68" i="49"/>
  <c r="O68" i="49"/>
  <c r="P63" i="49"/>
  <c r="O63" i="49"/>
  <c r="P62" i="49"/>
  <c r="O62" i="49"/>
  <c r="P50" i="49"/>
  <c r="O50" i="49"/>
  <c r="P49" i="49"/>
  <c r="O49" i="49"/>
  <c r="P48" i="49"/>
  <c r="O48" i="49"/>
  <c r="P47" i="49"/>
  <c r="O47" i="49"/>
  <c r="P35" i="49"/>
  <c r="O35" i="49"/>
  <c r="P30" i="49"/>
  <c r="O30" i="49"/>
  <c r="P29" i="49"/>
  <c r="O29" i="49"/>
  <c r="P28" i="49"/>
  <c r="O28" i="49"/>
  <c r="P27" i="49"/>
  <c r="O27" i="49"/>
  <c r="P26" i="49"/>
  <c r="O26" i="49"/>
  <c r="P12" i="49"/>
  <c r="O12" i="49"/>
  <c r="P11" i="49"/>
  <c r="O11" i="49"/>
  <c r="P10" i="49"/>
  <c r="O10" i="49"/>
  <c r="O70" i="49"/>
  <c r="P70" i="49"/>
  <c r="I23" i="27"/>
  <c r="O11" i="34"/>
  <c r="P11" i="34"/>
  <c r="O12" i="34"/>
  <c r="P12" i="34"/>
  <c r="O13" i="34"/>
  <c r="P13" i="34"/>
  <c r="O14" i="34"/>
  <c r="P14" i="34"/>
  <c r="O15" i="34"/>
  <c r="P15" i="34"/>
  <c r="O16" i="34"/>
  <c r="P16" i="34"/>
  <c r="O17" i="34"/>
  <c r="P17" i="34"/>
  <c r="O18" i="34"/>
  <c r="P18" i="34"/>
  <c r="O19" i="34"/>
  <c r="P19" i="34"/>
  <c r="O20" i="34"/>
  <c r="P20" i="34"/>
  <c r="O21" i="34"/>
  <c r="P21" i="34"/>
  <c r="O22" i="34"/>
  <c r="P22" i="34"/>
  <c r="O23" i="34"/>
  <c r="P23" i="34"/>
  <c r="O24" i="34"/>
  <c r="P24" i="34"/>
  <c r="O25" i="34"/>
  <c r="P25" i="34"/>
  <c r="O26" i="34"/>
  <c r="P26" i="34"/>
  <c r="O27" i="34"/>
  <c r="P27" i="34"/>
  <c r="O28" i="34"/>
  <c r="P28" i="34"/>
  <c r="P10" i="34"/>
  <c r="O10" i="34"/>
  <c r="O11" i="46"/>
  <c r="P11" i="46"/>
  <c r="P10" i="48"/>
  <c r="O10" i="48"/>
  <c r="O19" i="21"/>
  <c r="P19" i="21"/>
  <c r="O20" i="21"/>
  <c r="P20" i="21"/>
  <c r="O21" i="21"/>
  <c r="P21" i="21"/>
  <c r="O21" i="28"/>
  <c r="O22" i="28"/>
  <c r="O23" i="28"/>
  <c r="O24" i="28"/>
  <c r="O25" i="28"/>
  <c r="O26" i="28"/>
  <c r="O27" i="28"/>
  <c r="O28" i="28"/>
  <c r="P21" i="28"/>
  <c r="P22" i="28"/>
  <c r="P23" i="28"/>
  <c r="P24" i="28"/>
  <c r="P25" i="28"/>
  <c r="P26" i="28"/>
  <c r="P27" i="28"/>
  <c r="P28" i="28"/>
  <c r="O179" i="43"/>
  <c r="Q179" i="43"/>
  <c r="I179" i="43"/>
  <c r="F179" i="43"/>
  <c r="O178" i="43"/>
  <c r="Q178" i="43"/>
  <c r="I178" i="43"/>
  <c r="F178" i="43"/>
  <c r="O177" i="43"/>
  <c r="Q177" i="43"/>
  <c r="I177" i="43"/>
  <c r="F177" i="43"/>
  <c r="O176" i="43"/>
  <c r="Q176" i="43"/>
  <c r="I176" i="43"/>
  <c r="F176" i="43"/>
  <c r="O175" i="43"/>
  <c r="Q175" i="43"/>
  <c r="I175" i="43"/>
  <c r="F175" i="43"/>
  <c r="O174" i="43"/>
  <c r="Q174" i="43"/>
  <c r="I174" i="43"/>
  <c r="F174" i="43"/>
  <c r="O173" i="43"/>
  <c r="Q173" i="43"/>
  <c r="I173" i="43"/>
  <c r="F173" i="43"/>
  <c r="O172" i="43"/>
  <c r="Q172" i="43"/>
  <c r="I172" i="43"/>
  <c r="F172" i="43"/>
  <c r="O171" i="43"/>
  <c r="Q171" i="43"/>
  <c r="I171" i="43"/>
  <c r="F171" i="43"/>
  <c r="O170" i="43"/>
  <c r="Q170" i="43"/>
  <c r="I170" i="43"/>
  <c r="F170" i="43"/>
  <c r="O169" i="43"/>
  <c r="Q169" i="43"/>
  <c r="I169" i="43"/>
  <c r="F169" i="43"/>
  <c r="O168" i="43"/>
  <c r="Q168" i="43"/>
  <c r="I168" i="43"/>
  <c r="F168" i="43"/>
  <c r="O167" i="43"/>
  <c r="Q167" i="43"/>
  <c r="I167" i="43"/>
  <c r="F167" i="43"/>
  <c r="O166" i="43"/>
  <c r="Q166" i="43"/>
  <c r="I166" i="43"/>
  <c r="F166" i="43"/>
  <c r="O165" i="43"/>
  <c r="Q165" i="43"/>
  <c r="I165" i="43"/>
  <c r="F165" i="43"/>
  <c r="O164" i="43"/>
  <c r="Q164" i="43"/>
  <c r="I164" i="43"/>
  <c r="F164" i="43"/>
  <c r="O163" i="43"/>
  <c r="Q163" i="43"/>
  <c r="I163" i="43"/>
  <c r="F163" i="43"/>
  <c r="O162" i="43"/>
  <c r="Q162" i="43"/>
  <c r="I162" i="43"/>
  <c r="F162" i="43"/>
  <c r="O161" i="43"/>
  <c r="Q161" i="43"/>
  <c r="I161" i="43"/>
  <c r="F161" i="43"/>
  <c r="O160" i="43"/>
  <c r="Q160" i="43"/>
  <c r="I160" i="43"/>
  <c r="F160" i="43"/>
  <c r="O159" i="43"/>
  <c r="Q159" i="43"/>
  <c r="I159" i="43"/>
  <c r="F159" i="43"/>
  <c r="O158" i="43"/>
  <c r="Q158" i="43"/>
  <c r="I158" i="43"/>
  <c r="F158" i="43"/>
  <c r="O157" i="43"/>
  <c r="Q157" i="43"/>
  <c r="I157" i="43"/>
  <c r="F157" i="43"/>
  <c r="O156" i="43"/>
  <c r="Q156" i="43"/>
  <c r="I156" i="43"/>
  <c r="F156" i="43"/>
  <c r="O155" i="43"/>
  <c r="Q155" i="43"/>
  <c r="I155" i="43"/>
  <c r="F155" i="43"/>
  <c r="O154" i="43"/>
  <c r="Q154" i="43"/>
  <c r="I154" i="43"/>
  <c r="F154" i="43"/>
  <c r="O153" i="43"/>
  <c r="Q153" i="43"/>
  <c r="I153" i="43"/>
  <c r="F153" i="43"/>
  <c r="O152" i="43"/>
  <c r="Q152" i="43"/>
  <c r="I152" i="43"/>
  <c r="F152" i="43"/>
  <c r="O151" i="43"/>
  <c r="Q151" i="43"/>
  <c r="I151" i="43"/>
  <c r="F151" i="43"/>
  <c r="O150" i="43"/>
  <c r="Q150" i="43"/>
  <c r="I150" i="43"/>
  <c r="F150" i="43"/>
  <c r="O149" i="43"/>
  <c r="Q149" i="43"/>
  <c r="I149" i="43"/>
  <c r="F149" i="43"/>
  <c r="O148" i="43"/>
  <c r="Q148" i="43"/>
  <c r="I148" i="43"/>
  <c r="F148" i="43"/>
  <c r="O147" i="43"/>
  <c r="Q147" i="43"/>
  <c r="I147" i="43"/>
  <c r="F147" i="43"/>
  <c r="O146" i="43"/>
  <c r="Q146" i="43"/>
  <c r="I146" i="43"/>
  <c r="F146" i="43"/>
  <c r="O136" i="43"/>
  <c r="Q136" i="43"/>
  <c r="I136" i="43"/>
  <c r="F136" i="43"/>
  <c r="O135" i="43"/>
  <c r="Q135" i="43"/>
  <c r="I135" i="43"/>
  <c r="F135" i="43"/>
  <c r="O134" i="43"/>
  <c r="Q134" i="43"/>
  <c r="I134" i="43"/>
  <c r="F134" i="43"/>
  <c r="O133" i="43"/>
  <c r="Q133" i="43"/>
  <c r="I133" i="43"/>
  <c r="F133" i="43"/>
  <c r="O132" i="43"/>
  <c r="Q132" i="43"/>
  <c r="I132" i="43"/>
  <c r="F132" i="43"/>
  <c r="O131" i="43"/>
  <c r="Q131" i="43"/>
  <c r="I131" i="43"/>
  <c r="F131" i="43"/>
  <c r="O130" i="43"/>
  <c r="Q130" i="43"/>
  <c r="I130" i="43"/>
  <c r="F130" i="43"/>
  <c r="O129" i="43"/>
  <c r="Q129" i="43"/>
  <c r="I129" i="43"/>
  <c r="F129" i="43"/>
  <c r="O128" i="43"/>
  <c r="Q128" i="43"/>
  <c r="I128" i="43"/>
  <c r="F128" i="43"/>
  <c r="O127" i="43"/>
  <c r="Q127" i="43"/>
  <c r="I127" i="43"/>
  <c r="F127" i="43"/>
  <c r="O126" i="43"/>
  <c r="Q126" i="43"/>
  <c r="I126" i="43"/>
  <c r="F126" i="43"/>
  <c r="O125" i="43"/>
  <c r="Q125" i="43"/>
  <c r="I125" i="43"/>
  <c r="F125" i="43"/>
  <c r="O124" i="43"/>
  <c r="Q124" i="43"/>
  <c r="I124" i="43"/>
  <c r="F124" i="43"/>
  <c r="O123" i="43"/>
  <c r="Q123" i="43"/>
  <c r="I123" i="43"/>
  <c r="F123" i="43"/>
  <c r="O122" i="43"/>
  <c r="Q122" i="43"/>
  <c r="I122" i="43"/>
  <c r="F122" i="43"/>
  <c r="O121" i="43"/>
  <c r="Q121" i="43"/>
  <c r="I121" i="43"/>
  <c r="F121" i="43"/>
  <c r="O120" i="43"/>
  <c r="Q120" i="43"/>
  <c r="I120" i="43"/>
  <c r="F120" i="43"/>
  <c r="O119" i="43"/>
  <c r="Q119" i="43"/>
  <c r="I119" i="43"/>
  <c r="F119" i="43"/>
  <c r="O118" i="43"/>
  <c r="Q118" i="43"/>
  <c r="I118" i="43"/>
  <c r="F118" i="43"/>
  <c r="O117" i="43"/>
  <c r="Q117" i="43"/>
  <c r="I117" i="43"/>
  <c r="F117" i="43"/>
  <c r="O116" i="43"/>
  <c r="Q116" i="43"/>
  <c r="I116" i="43"/>
  <c r="F116" i="43"/>
  <c r="O115" i="43"/>
  <c r="Q115" i="43"/>
  <c r="I115" i="43"/>
  <c r="F115" i="43"/>
  <c r="O114" i="43"/>
  <c r="Q114" i="43"/>
  <c r="I114" i="43"/>
  <c r="F114" i="43"/>
  <c r="O113" i="43"/>
  <c r="Q113" i="43"/>
  <c r="I113" i="43"/>
  <c r="F113" i="43"/>
  <c r="O112" i="43"/>
  <c r="Q112" i="43"/>
  <c r="I112" i="43"/>
  <c r="F112" i="43"/>
  <c r="O111" i="43"/>
  <c r="Q111" i="43"/>
  <c r="I111" i="43"/>
  <c r="F111" i="43"/>
  <c r="O110" i="43"/>
  <c r="Q110" i="43"/>
  <c r="I110" i="43"/>
  <c r="F110" i="43"/>
  <c r="O109" i="43"/>
  <c r="Q109" i="43"/>
  <c r="I109" i="43"/>
  <c r="F109" i="43"/>
  <c r="O108" i="43"/>
  <c r="Q108" i="43"/>
  <c r="I108" i="43"/>
  <c r="F108" i="43"/>
  <c r="O107" i="43"/>
  <c r="Q107" i="43"/>
  <c r="I107" i="43"/>
  <c r="F107" i="43"/>
  <c r="O106" i="43"/>
  <c r="Q106" i="43"/>
  <c r="I106" i="43"/>
  <c r="F106" i="43"/>
  <c r="O105" i="43"/>
  <c r="Q105" i="43"/>
  <c r="I105" i="43"/>
  <c r="F105" i="43"/>
  <c r="O104" i="43"/>
  <c r="Q104" i="43"/>
  <c r="I104" i="43"/>
  <c r="F104" i="43"/>
  <c r="O103" i="43"/>
  <c r="Q103" i="43"/>
  <c r="I103" i="43"/>
  <c r="F103" i="43"/>
  <c r="O93" i="43"/>
  <c r="Q93" i="43"/>
  <c r="I93" i="43"/>
  <c r="F93" i="43"/>
  <c r="P92" i="43"/>
  <c r="O92" i="43"/>
  <c r="Q92" i="43"/>
  <c r="I92" i="43"/>
  <c r="F92" i="43"/>
  <c r="Q91" i="43"/>
  <c r="O91" i="43"/>
  <c r="P91" i="43"/>
  <c r="I91" i="43"/>
  <c r="F91" i="43"/>
  <c r="P90" i="43"/>
  <c r="O90" i="43"/>
  <c r="Q90" i="43"/>
  <c r="I90" i="43"/>
  <c r="F90" i="43"/>
  <c r="Q89" i="43"/>
  <c r="O89" i="43"/>
  <c r="P89" i="43"/>
  <c r="I89" i="43"/>
  <c r="F89" i="43"/>
  <c r="P88" i="43"/>
  <c r="O88" i="43"/>
  <c r="Q88" i="43"/>
  <c r="I88" i="43"/>
  <c r="F88" i="43"/>
  <c r="Q87" i="43"/>
  <c r="O87" i="43"/>
  <c r="P87" i="43"/>
  <c r="I87" i="43"/>
  <c r="F87" i="43"/>
  <c r="P86" i="43"/>
  <c r="O86" i="43"/>
  <c r="Q86" i="43"/>
  <c r="I86" i="43"/>
  <c r="F86" i="43"/>
  <c r="Q85" i="43"/>
  <c r="O85" i="43"/>
  <c r="P85" i="43"/>
  <c r="I85" i="43"/>
  <c r="F85" i="43"/>
  <c r="P84" i="43"/>
  <c r="O84" i="43"/>
  <c r="Q84" i="43"/>
  <c r="I84" i="43"/>
  <c r="F84" i="43"/>
  <c r="Q83" i="43"/>
  <c r="O83" i="43"/>
  <c r="P83" i="43"/>
  <c r="I83" i="43"/>
  <c r="F83" i="43"/>
  <c r="P82" i="43"/>
  <c r="O82" i="43"/>
  <c r="Q82" i="43"/>
  <c r="I82" i="43"/>
  <c r="F82" i="43"/>
  <c r="Q81" i="43"/>
  <c r="O81" i="43"/>
  <c r="P81" i="43"/>
  <c r="I81" i="43"/>
  <c r="F81" i="43"/>
  <c r="P80" i="43"/>
  <c r="O80" i="43"/>
  <c r="Q80" i="43"/>
  <c r="I80" i="43"/>
  <c r="F80" i="43"/>
  <c r="Q79" i="43"/>
  <c r="O79" i="43"/>
  <c r="P79" i="43"/>
  <c r="I79" i="43"/>
  <c r="F79" i="43"/>
  <c r="P78" i="43"/>
  <c r="O78" i="43"/>
  <c r="Q78" i="43"/>
  <c r="I78" i="43"/>
  <c r="F78" i="43"/>
  <c r="Q77" i="43"/>
  <c r="O77" i="43"/>
  <c r="P77" i="43"/>
  <c r="I77" i="43"/>
  <c r="F77" i="43"/>
  <c r="P76" i="43"/>
  <c r="O76" i="43"/>
  <c r="Q76" i="43"/>
  <c r="I76" i="43"/>
  <c r="F76" i="43"/>
  <c r="Q75" i="43"/>
  <c r="O75" i="43"/>
  <c r="P75" i="43"/>
  <c r="I75" i="43"/>
  <c r="F75" i="43"/>
  <c r="P74" i="43"/>
  <c r="O74" i="43"/>
  <c r="Q74" i="43"/>
  <c r="I74" i="43"/>
  <c r="F74" i="43"/>
  <c r="Q73" i="43"/>
  <c r="O73" i="43"/>
  <c r="P73" i="43"/>
  <c r="I73" i="43"/>
  <c r="F73" i="43"/>
  <c r="P72" i="43"/>
  <c r="O72" i="43"/>
  <c r="Q72" i="43"/>
  <c r="I72" i="43"/>
  <c r="F72" i="43"/>
  <c r="Q71" i="43"/>
  <c r="O71" i="43"/>
  <c r="P71" i="43"/>
  <c r="I71" i="43"/>
  <c r="F71" i="43"/>
  <c r="P70" i="43"/>
  <c r="O70" i="43"/>
  <c r="Q70" i="43"/>
  <c r="I70" i="43"/>
  <c r="F70" i="43"/>
  <c r="Q69" i="43"/>
  <c r="O69" i="43"/>
  <c r="P69" i="43"/>
  <c r="I69" i="43"/>
  <c r="F69" i="43"/>
  <c r="P68" i="43"/>
  <c r="O68" i="43"/>
  <c r="Q68" i="43"/>
  <c r="I68" i="43"/>
  <c r="F68" i="43"/>
  <c r="Q67" i="43"/>
  <c r="O67" i="43"/>
  <c r="P67" i="43"/>
  <c r="I67" i="43"/>
  <c r="F67" i="43"/>
  <c r="P66" i="43"/>
  <c r="O66" i="43"/>
  <c r="Q66" i="43"/>
  <c r="I66" i="43"/>
  <c r="F66" i="43"/>
  <c r="Q65" i="43"/>
  <c r="O65" i="43"/>
  <c r="P65" i="43"/>
  <c r="I65" i="43"/>
  <c r="F65" i="43"/>
  <c r="P64" i="43"/>
  <c r="O64" i="43"/>
  <c r="Q64" i="43"/>
  <c r="I64" i="43"/>
  <c r="F64" i="43"/>
  <c r="Q63" i="43"/>
  <c r="O63" i="43"/>
  <c r="P63" i="43"/>
  <c r="I63" i="43"/>
  <c r="F63" i="43"/>
  <c r="P62" i="43"/>
  <c r="O62" i="43"/>
  <c r="Q62" i="43"/>
  <c r="I62" i="43"/>
  <c r="F62" i="43"/>
  <c r="Q61" i="43"/>
  <c r="O61" i="43"/>
  <c r="P61" i="43"/>
  <c r="I61" i="43"/>
  <c r="F61" i="43"/>
  <c r="P60" i="43"/>
  <c r="O60" i="43"/>
  <c r="Q60" i="43"/>
  <c r="I60" i="43"/>
  <c r="F60" i="43"/>
  <c r="J48" i="42"/>
  <c r="J47" i="42"/>
  <c r="J46" i="42"/>
  <c r="J45" i="42"/>
  <c r="J44" i="42"/>
  <c r="J43" i="42"/>
  <c r="J42" i="42"/>
  <c r="J41" i="42"/>
  <c r="J40" i="42"/>
  <c r="J39" i="42"/>
  <c r="J38" i="42"/>
  <c r="J37" i="42"/>
  <c r="J36" i="42"/>
  <c r="J35" i="42"/>
  <c r="J34" i="42"/>
  <c r="J33" i="42"/>
  <c r="J32" i="42"/>
  <c r="J31" i="42"/>
  <c r="J30" i="42"/>
  <c r="J29" i="42"/>
  <c r="J78" i="42"/>
  <c r="J77" i="42"/>
  <c r="J76" i="42"/>
  <c r="J75" i="42"/>
  <c r="J74" i="42"/>
  <c r="J73" i="42"/>
  <c r="J72" i="42"/>
  <c r="J71" i="42"/>
  <c r="J70" i="42"/>
  <c r="J69" i="42"/>
  <c r="J68" i="42"/>
  <c r="J67" i="42"/>
  <c r="J66" i="42"/>
  <c r="J65" i="42"/>
  <c r="J64" i="42"/>
  <c r="J63" i="42"/>
  <c r="J62" i="42"/>
  <c r="J61" i="42"/>
  <c r="J60" i="42"/>
  <c r="J59" i="42"/>
  <c r="J108" i="42"/>
  <c r="J107" i="42"/>
  <c r="J106" i="42"/>
  <c r="J105" i="42"/>
  <c r="J104" i="42"/>
  <c r="J103" i="42"/>
  <c r="J102" i="42"/>
  <c r="J101" i="42"/>
  <c r="J100" i="42"/>
  <c r="J99" i="42"/>
  <c r="J98" i="42"/>
  <c r="J97" i="42"/>
  <c r="J96" i="42"/>
  <c r="J95" i="42"/>
  <c r="J94" i="42"/>
  <c r="J93" i="42"/>
  <c r="J92" i="42"/>
  <c r="J91" i="42"/>
  <c r="J90" i="42"/>
  <c r="J89" i="42"/>
  <c r="J138" i="42"/>
  <c r="J137" i="42"/>
  <c r="J136" i="42"/>
  <c r="J135" i="42"/>
  <c r="J134" i="42"/>
  <c r="J133" i="42"/>
  <c r="J132" i="42"/>
  <c r="J131" i="42"/>
  <c r="J130" i="42"/>
  <c r="J129" i="42"/>
  <c r="J128" i="42"/>
  <c r="J127" i="42"/>
  <c r="J126" i="42"/>
  <c r="J125" i="42"/>
  <c r="J124" i="42"/>
  <c r="J123" i="42"/>
  <c r="J122" i="42"/>
  <c r="J121" i="42"/>
  <c r="J120" i="42"/>
  <c r="J119" i="42"/>
  <c r="J168" i="42"/>
  <c r="J167" i="42"/>
  <c r="J166" i="42"/>
  <c r="J165" i="42"/>
  <c r="J164" i="42"/>
  <c r="J163" i="42"/>
  <c r="J162" i="42"/>
  <c r="J161" i="42"/>
  <c r="J160" i="42"/>
  <c r="J159" i="42"/>
  <c r="J158" i="42"/>
  <c r="J157" i="42"/>
  <c r="J156" i="42"/>
  <c r="J155" i="42"/>
  <c r="J154" i="42"/>
  <c r="J153" i="42"/>
  <c r="J152" i="42"/>
  <c r="J151" i="42"/>
  <c r="J150" i="42"/>
  <c r="J149" i="42"/>
  <c r="I168" i="42"/>
  <c r="F168" i="42"/>
  <c r="I167" i="42"/>
  <c r="F167" i="42"/>
  <c r="I166" i="42"/>
  <c r="F166" i="42"/>
  <c r="I165" i="42"/>
  <c r="F165" i="42"/>
  <c r="I164" i="42"/>
  <c r="F164" i="42"/>
  <c r="I163" i="42"/>
  <c r="F163" i="42"/>
  <c r="I162" i="42"/>
  <c r="F162" i="42"/>
  <c r="I161" i="42"/>
  <c r="F161" i="42"/>
  <c r="I160" i="42"/>
  <c r="F160" i="42"/>
  <c r="I159" i="42"/>
  <c r="F159" i="42"/>
  <c r="I158" i="42"/>
  <c r="F158" i="42"/>
  <c r="I157" i="42"/>
  <c r="F157" i="42"/>
  <c r="I156" i="42"/>
  <c r="F156" i="42"/>
  <c r="I155" i="42"/>
  <c r="F155" i="42"/>
  <c r="I154" i="42"/>
  <c r="F154" i="42"/>
  <c r="I153" i="42"/>
  <c r="F153" i="42"/>
  <c r="I152" i="42"/>
  <c r="F152" i="42"/>
  <c r="I151" i="42"/>
  <c r="F151" i="42"/>
  <c r="I150" i="42"/>
  <c r="F150" i="42"/>
  <c r="I149" i="42"/>
  <c r="F149" i="42"/>
  <c r="I148" i="42"/>
  <c r="F148" i="42"/>
  <c r="I138" i="42"/>
  <c r="F138" i="42"/>
  <c r="I137" i="42"/>
  <c r="F137" i="42"/>
  <c r="I136" i="42"/>
  <c r="F136" i="42"/>
  <c r="I135" i="42"/>
  <c r="F135" i="42"/>
  <c r="I134" i="42"/>
  <c r="F134" i="42"/>
  <c r="I133" i="42"/>
  <c r="F133" i="42"/>
  <c r="I132" i="42"/>
  <c r="F132" i="42"/>
  <c r="I131" i="42"/>
  <c r="F131" i="42"/>
  <c r="I130" i="42"/>
  <c r="F130" i="42"/>
  <c r="I129" i="42"/>
  <c r="F129" i="42"/>
  <c r="I128" i="42"/>
  <c r="F128" i="42"/>
  <c r="I127" i="42"/>
  <c r="F127" i="42"/>
  <c r="I126" i="42"/>
  <c r="F126" i="42"/>
  <c r="I125" i="42"/>
  <c r="F125" i="42"/>
  <c r="I124" i="42"/>
  <c r="F124" i="42"/>
  <c r="I123" i="42"/>
  <c r="F123" i="42"/>
  <c r="I122" i="42"/>
  <c r="F122" i="42"/>
  <c r="I121" i="42"/>
  <c r="F121" i="42"/>
  <c r="I120" i="42"/>
  <c r="F120" i="42"/>
  <c r="I119" i="42"/>
  <c r="F119" i="42"/>
  <c r="I118" i="42"/>
  <c r="F118" i="42"/>
  <c r="I108" i="42"/>
  <c r="F108" i="42"/>
  <c r="I107" i="42"/>
  <c r="F107" i="42"/>
  <c r="I106" i="42"/>
  <c r="F106" i="42"/>
  <c r="I105" i="42"/>
  <c r="F105" i="42"/>
  <c r="I104" i="42"/>
  <c r="F104" i="42"/>
  <c r="I103" i="42"/>
  <c r="F103" i="42"/>
  <c r="I102" i="42"/>
  <c r="F102" i="42"/>
  <c r="I101" i="42"/>
  <c r="F101" i="42"/>
  <c r="I100" i="42"/>
  <c r="F100" i="42"/>
  <c r="I99" i="42"/>
  <c r="F99" i="42"/>
  <c r="I98" i="42"/>
  <c r="F98" i="42"/>
  <c r="I97" i="42"/>
  <c r="F97" i="42"/>
  <c r="I96" i="42"/>
  <c r="F96" i="42"/>
  <c r="I95" i="42"/>
  <c r="F95" i="42"/>
  <c r="I94" i="42"/>
  <c r="F94" i="42"/>
  <c r="I93" i="42"/>
  <c r="F93" i="42"/>
  <c r="I92" i="42"/>
  <c r="F92" i="42"/>
  <c r="I91" i="42"/>
  <c r="F91" i="42"/>
  <c r="I90" i="42"/>
  <c r="F90" i="42"/>
  <c r="I89" i="42"/>
  <c r="F89" i="42"/>
  <c r="I88" i="42"/>
  <c r="F88" i="42"/>
  <c r="I78" i="42"/>
  <c r="F78" i="42"/>
  <c r="I77" i="42"/>
  <c r="F77" i="42"/>
  <c r="I76" i="42"/>
  <c r="F76" i="42"/>
  <c r="I75" i="42"/>
  <c r="F75" i="42"/>
  <c r="I74" i="42"/>
  <c r="F74" i="42"/>
  <c r="I73" i="42"/>
  <c r="F73" i="42"/>
  <c r="I72" i="42"/>
  <c r="F72" i="42"/>
  <c r="I71" i="42"/>
  <c r="F71" i="42"/>
  <c r="I70" i="42"/>
  <c r="F70" i="42"/>
  <c r="I69" i="42"/>
  <c r="F69" i="42"/>
  <c r="I68" i="42"/>
  <c r="F68" i="42"/>
  <c r="I67" i="42"/>
  <c r="F67" i="42"/>
  <c r="I66" i="42"/>
  <c r="F66" i="42"/>
  <c r="I65" i="42"/>
  <c r="F65" i="42"/>
  <c r="I64" i="42"/>
  <c r="F64" i="42"/>
  <c r="I63" i="42"/>
  <c r="F63" i="42"/>
  <c r="I62" i="42"/>
  <c r="F62" i="42"/>
  <c r="I61" i="42"/>
  <c r="F61" i="42"/>
  <c r="I60" i="42"/>
  <c r="F60" i="42"/>
  <c r="I59" i="42"/>
  <c r="F59" i="42"/>
  <c r="I58" i="42"/>
  <c r="F58" i="42"/>
  <c r="I48" i="42"/>
  <c r="F48" i="42"/>
  <c r="I47" i="42"/>
  <c r="F47" i="42"/>
  <c r="I46" i="42"/>
  <c r="F46" i="42"/>
  <c r="I45" i="42"/>
  <c r="F45" i="42"/>
  <c r="I44" i="42"/>
  <c r="F44" i="42"/>
  <c r="I43" i="42"/>
  <c r="F43" i="42"/>
  <c r="I42" i="42"/>
  <c r="F42" i="42"/>
  <c r="I41" i="42"/>
  <c r="F41" i="42"/>
  <c r="I40" i="42"/>
  <c r="F40" i="42"/>
  <c r="I39" i="42"/>
  <c r="F39" i="42"/>
  <c r="I38" i="42"/>
  <c r="F38" i="42"/>
  <c r="I37" i="42"/>
  <c r="F37" i="42"/>
  <c r="I36" i="42"/>
  <c r="F36" i="42"/>
  <c r="I35" i="42"/>
  <c r="F35" i="42"/>
  <c r="I34" i="42"/>
  <c r="F34" i="42"/>
  <c r="I33" i="42"/>
  <c r="F33" i="42"/>
  <c r="I32" i="42"/>
  <c r="F32" i="42"/>
  <c r="I31" i="42"/>
  <c r="F31" i="42"/>
  <c r="I30" i="42"/>
  <c r="F30" i="42"/>
  <c r="I29" i="42"/>
  <c r="F29" i="42"/>
  <c r="I28" i="42"/>
  <c r="J131" i="40"/>
  <c r="J130" i="40"/>
  <c r="J129" i="40"/>
  <c r="J128" i="40"/>
  <c r="J127" i="40"/>
  <c r="J126" i="40"/>
  <c r="J125" i="40"/>
  <c r="J124" i="40"/>
  <c r="J123" i="40"/>
  <c r="J122" i="40"/>
  <c r="J121" i="40"/>
  <c r="J120" i="40"/>
  <c r="J119" i="40"/>
  <c r="J118" i="40"/>
  <c r="J117" i="40"/>
  <c r="J116" i="40"/>
  <c r="J115" i="40"/>
  <c r="J114" i="40"/>
  <c r="J113" i="40"/>
  <c r="J112" i="40"/>
  <c r="J111" i="40"/>
  <c r="J100" i="40"/>
  <c r="J99" i="40"/>
  <c r="J98" i="40"/>
  <c r="J97" i="40"/>
  <c r="J96" i="40"/>
  <c r="J95" i="40"/>
  <c r="J94" i="40"/>
  <c r="J93" i="40"/>
  <c r="J92" i="40"/>
  <c r="J91" i="40"/>
  <c r="J90" i="40"/>
  <c r="J89" i="40"/>
  <c r="J88" i="40"/>
  <c r="J87" i="40"/>
  <c r="J86" i="40"/>
  <c r="J85" i="40"/>
  <c r="J84" i="40"/>
  <c r="J83" i="40"/>
  <c r="J82" i="40"/>
  <c r="J81" i="40"/>
  <c r="J80" i="40"/>
  <c r="J69" i="40"/>
  <c r="J68" i="40"/>
  <c r="J67" i="40"/>
  <c r="J66" i="40"/>
  <c r="J65" i="40"/>
  <c r="J64" i="40"/>
  <c r="J63" i="40"/>
  <c r="J62" i="40"/>
  <c r="J61" i="40"/>
  <c r="J60" i="40"/>
  <c r="J59" i="40"/>
  <c r="J58" i="40"/>
  <c r="J57" i="40"/>
  <c r="J56" i="40"/>
  <c r="J55" i="40"/>
  <c r="J54" i="40"/>
  <c r="J53" i="40"/>
  <c r="J52" i="40"/>
  <c r="J51" i="40"/>
  <c r="J50" i="40"/>
  <c r="J49" i="40"/>
  <c r="I131" i="40"/>
  <c r="F131" i="40"/>
  <c r="I130" i="40"/>
  <c r="F130" i="40"/>
  <c r="I129" i="40"/>
  <c r="F129" i="40"/>
  <c r="I128" i="40"/>
  <c r="F128" i="40"/>
  <c r="I127" i="40"/>
  <c r="F127" i="40"/>
  <c r="I126" i="40"/>
  <c r="F126" i="40"/>
  <c r="I125" i="40"/>
  <c r="F125" i="40"/>
  <c r="I124" i="40"/>
  <c r="F124" i="40"/>
  <c r="I123" i="40"/>
  <c r="F123" i="40"/>
  <c r="I122" i="40"/>
  <c r="F122" i="40"/>
  <c r="I121" i="40"/>
  <c r="F121" i="40"/>
  <c r="I120" i="40"/>
  <c r="F120" i="40"/>
  <c r="I119" i="40"/>
  <c r="F119" i="40"/>
  <c r="I118" i="40"/>
  <c r="F118" i="40"/>
  <c r="I117" i="40"/>
  <c r="F117" i="40"/>
  <c r="I116" i="40"/>
  <c r="F116" i="40"/>
  <c r="I115" i="40"/>
  <c r="F115" i="40"/>
  <c r="I114" i="40"/>
  <c r="F114" i="40"/>
  <c r="I113" i="40"/>
  <c r="F113" i="40"/>
  <c r="I112" i="40"/>
  <c r="F112" i="40"/>
  <c r="I111" i="40"/>
  <c r="F111" i="40"/>
  <c r="I110" i="40"/>
  <c r="F110" i="40"/>
  <c r="D103" i="40"/>
  <c r="I100" i="40"/>
  <c r="F100" i="40"/>
  <c r="I99" i="40"/>
  <c r="F99" i="40"/>
  <c r="I98" i="40"/>
  <c r="F98" i="40"/>
  <c r="I97" i="40"/>
  <c r="F97" i="40"/>
  <c r="I96" i="40"/>
  <c r="F96" i="40"/>
  <c r="I95" i="40"/>
  <c r="F95" i="40"/>
  <c r="I94" i="40"/>
  <c r="F94" i="40"/>
  <c r="I93" i="40"/>
  <c r="F93" i="40"/>
  <c r="I92" i="40"/>
  <c r="F92" i="40"/>
  <c r="I91" i="40"/>
  <c r="F91" i="40"/>
  <c r="I90" i="40"/>
  <c r="F90" i="40"/>
  <c r="I89" i="40"/>
  <c r="F89" i="40"/>
  <c r="I88" i="40"/>
  <c r="F88" i="40"/>
  <c r="I87" i="40"/>
  <c r="F87" i="40"/>
  <c r="I86" i="40"/>
  <c r="F86" i="40"/>
  <c r="I85" i="40"/>
  <c r="F85" i="40"/>
  <c r="I84" i="40"/>
  <c r="F84" i="40"/>
  <c r="I83" i="40"/>
  <c r="F83" i="40"/>
  <c r="I82" i="40"/>
  <c r="F82" i="40"/>
  <c r="I81" i="40"/>
  <c r="F81" i="40"/>
  <c r="I80" i="40"/>
  <c r="F80" i="40"/>
  <c r="I79" i="40"/>
  <c r="F79" i="40"/>
  <c r="D72" i="40"/>
  <c r="I69" i="40"/>
  <c r="F69" i="40"/>
  <c r="I68" i="40"/>
  <c r="F68" i="40"/>
  <c r="I67" i="40"/>
  <c r="F67" i="40"/>
  <c r="I66" i="40"/>
  <c r="F66" i="40"/>
  <c r="I65" i="40"/>
  <c r="F65" i="40"/>
  <c r="I64" i="40"/>
  <c r="F64" i="40"/>
  <c r="I63" i="40"/>
  <c r="F63" i="40"/>
  <c r="I62" i="40"/>
  <c r="F62" i="40"/>
  <c r="I61" i="40"/>
  <c r="F61" i="40"/>
  <c r="I60" i="40"/>
  <c r="F60" i="40"/>
  <c r="I59" i="40"/>
  <c r="F59" i="40"/>
  <c r="I58" i="40"/>
  <c r="F58" i="40"/>
  <c r="I57" i="40"/>
  <c r="F57" i="40"/>
  <c r="I56" i="40"/>
  <c r="F56" i="40"/>
  <c r="I55" i="40"/>
  <c r="F55" i="40"/>
  <c r="I54" i="40"/>
  <c r="F54" i="40"/>
  <c r="I53" i="40"/>
  <c r="F53" i="40"/>
  <c r="I52" i="40"/>
  <c r="F52" i="40"/>
  <c r="I51" i="40"/>
  <c r="F51" i="40"/>
  <c r="I50" i="40"/>
  <c r="F50" i="40"/>
  <c r="I49" i="40"/>
  <c r="F49" i="40"/>
  <c r="I48" i="40"/>
  <c r="F48" i="40"/>
  <c r="J173" i="12"/>
  <c r="J162" i="12"/>
  <c r="J151" i="12"/>
  <c r="J140" i="12"/>
  <c r="J128" i="12"/>
  <c r="J106" i="12"/>
  <c r="J84" i="12"/>
  <c r="J51" i="12"/>
  <c r="I195" i="12"/>
  <c r="F195" i="12"/>
  <c r="I194" i="12"/>
  <c r="E194" i="12"/>
  <c r="F194" i="12"/>
  <c r="I184" i="12"/>
  <c r="F184" i="12"/>
  <c r="I183" i="12"/>
  <c r="E183" i="12"/>
  <c r="F183" i="12"/>
  <c r="I173" i="12"/>
  <c r="F173" i="12"/>
  <c r="I172" i="12"/>
  <c r="E172" i="12"/>
  <c r="F172" i="12"/>
  <c r="I162" i="12"/>
  <c r="F162" i="12"/>
  <c r="I161" i="12"/>
  <c r="E161" i="12"/>
  <c r="F161" i="12"/>
  <c r="I151" i="12"/>
  <c r="F151" i="12"/>
  <c r="I150" i="12"/>
  <c r="E150" i="12"/>
  <c r="F150" i="12"/>
  <c r="I140" i="12"/>
  <c r="F140" i="12"/>
  <c r="I139" i="12"/>
  <c r="F139" i="12"/>
  <c r="I138" i="12"/>
  <c r="E138" i="12"/>
  <c r="F138" i="12"/>
  <c r="I128" i="12"/>
  <c r="F128" i="12"/>
  <c r="I127" i="12"/>
  <c r="E127" i="12"/>
  <c r="F127" i="12"/>
  <c r="I117" i="12"/>
  <c r="F117" i="12"/>
  <c r="I116" i="12"/>
  <c r="E116" i="12"/>
  <c r="F116" i="12"/>
  <c r="I106" i="12"/>
  <c r="F106" i="12"/>
  <c r="I105" i="12"/>
  <c r="E105" i="12"/>
  <c r="F105" i="12"/>
  <c r="I95" i="12"/>
  <c r="F95" i="12"/>
  <c r="I94" i="12"/>
  <c r="E94" i="12"/>
  <c r="F94" i="12"/>
  <c r="I84" i="12"/>
  <c r="F84" i="12"/>
  <c r="I83" i="12"/>
  <c r="E83" i="12"/>
  <c r="F83" i="12"/>
  <c r="I72" i="12"/>
  <c r="E72" i="12"/>
  <c r="F72" i="12"/>
  <c r="I62" i="12"/>
  <c r="F62" i="12"/>
  <c r="I61" i="12"/>
  <c r="E61" i="12"/>
  <c r="F61" i="12"/>
  <c r="I51" i="12"/>
  <c r="F51" i="12"/>
  <c r="I50" i="12"/>
  <c r="E50" i="12"/>
  <c r="F50" i="12"/>
  <c r="I40" i="12"/>
  <c r="F40" i="12"/>
  <c r="I39" i="12"/>
  <c r="E39" i="12"/>
  <c r="F39" i="12"/>
  <c r="I29" i="12"/>
  <c r="F29" i="12"/>
  <c r="I28" i="12"/>
  <c r="E28" i="12"/>
  <c r="F28" i="12"/>
  <c r="J53" i="10"/>
  <c r="J52" i="10"/>
  <c r="J51" i="10"/>
  <c r="J50" i="10"/>
  <c r="J49" i="10"/>
  <c r="J48" i="10"/>
  <c r="J47" i="10"/>
  <c r="J46" i="10"/>
  <c r="J45" i="10"/>
  <c r="J43" i="10"/>
  <c r="J42" i="10"/>
  <c r="J41" i="10"/>
  <c r="J76" i="10"/>
  <c r="J75" i="10"/>
  <c r="J74" i="10"/>
  <c r="J73" i="10"/>
  <c r="J72" i="10"/>
  <c r="J71" i="10"/>
  <c r="J70" i="10"/>
  <c r="J69" i="10"/>
  <c r="J68" i="10"/>
  <c r="J67" i="10"/>
  <c r="J65" i="10"/>
  <c r="J64" i="10"/>
  <c r="J99" i="10"/>
  <c r="J98" i="10"/>
  <c r="J97" i="10"/>
  <c r="J96" i="10"/>
  <c r="J95" i="10"/>
  <c r="J94" i="10"/>
  <c r="J93" i="10"/>
  <c r="J92" i="10"/>
  <c r="J91" i="10"/>
  <c r="J90" i="10"/>
  <c r="J89" i="10"/>
  <c r="J88" i="10"/>
  <c r="J87" i="10"/>
  <c r="J122" i="10"/>
  <c r="J121" i="10"/>
  <c r="J120" i="10"/>
  <c r="J119" i="10"/>
  <c r="J118" i="10"/>
  <c r="J117" i="10"/>
  <c r="J116" i="10"/>
  <c r="J115" i="10"/>
  <c r="J114" i="10"/>
  <c r="J113" i="10"/>
  <c r="J112" i="10"/>
  <c r="J111" i="10"/>
  <c r="J110" i="10"/>
  <c r="J145" i="10"/>
  <c r="J144" i="10"/>
  <c r="J143" i="10"/>
  <c r="J142" i="10"/>
  <c r="J141" i="10"/>
  <c r="J140" i="10"/>
  <c r="J139" i="10"/>
  <c r="J138" i="10"/>
  <c r="J137" i="10"/>
  <c r="J136" i="10"/>
  <c r="J135" i="10"/>
  <c r="J134" i="10"/>
  <c r="J133" i="10"/>
  <c r="J168" i="10"/>
  <c r="J167" i="10"/>
  <c r="J166" i="10"/>
  <c r="J165" i="10"/>
  <c r="J164" i="10"/>
  <c r="J163" i="10"/>
  <c r="J162" i="10"/>
  <c r="J161" i="10"/>
  <c r="J160" i="10"/>
  <c r="J159" i="10"/>
  <c r="J158" i="10"/>
  <c r="J157" i="10"/>
  <c r="J156" i="10"/>
  <c r="J191" i="10"/>
  <c r="J190" i="10"/>
  <c r="J189" i="10"/>
  <c r="J188" i="10"/>
  <c r="J187" i="10"/>
  <c r="J186" i="10"/>
  <c r="J185" i="10"/>
  <c r="J184" i="10"/>
  <c r="J183" i="10"/>
  <c r="J182" i="10"/>
  <c r="J181" i="10"/>
  <c r="J180" i="10"/>
  <c r="J179" i="10"/>
  <c r="J214" i="10"/>
  <c r="J213" i="10"/>
  <c r="J212" i="10"/>
  <c r="J211" i="10"/>
  <c r="J210" i="10"/>
  <c r="J209" i="10"/>
  <c r="J208" i="10"/>
  <c r="J207" i="10"/>
  <c r="J206" i="10"/>
  <c r="J205" i="10"/>
  <c r="J204" i="10"/>
  <c r="J203" i="10"/>
  <c r="J202" i="10"/>
  <c r="J237" i="10"/>
  <c r="J236" i="10"/>
  <c r="J235" i="10"/>
  <c r="J234" i="10"/>
  <c r="J233" i="10"/>
  <c r="J232" i="10"/>
  <c r="J231" i="10"/>
  <c r="J230" i="10"/>
  <c r="J229" i="10"/>
  <c r="J228" i="10"/>
  <c r="J227" i="10"/>
  <c r="J226" i="10"/>
  <c r="J225" i="10"/>
  <c r="J260" i="10"/>
  <c r="J259" i="10"/>
  <c r="J258" i="10"/>
  <c r="J257" i="10"/>
  <c r="J256" i="10"/>
  <c r="J255" i="10"/>
  <c r="J254" i="10"/>
  <c r="J253" i="10"/>
  <c r="J252" i="10"/>
  <c r="J251" i="10"/>
  <c r="J250" i="10"/>
  <c r="J249" i="10"/>
  <c r="J248" i="10"/>
  <c r="J283" i="10"/>
  <c r="J282" i="10"/>
  <c r="J281" i="10"/>
  <c r="J280" i="10"/>
  <c r="J279" i="10"/>
  <c r="J278" i="10"/>
  <c r="J277" i="10"/>
  <c r="J276" i="10"/>
  <c r="J275" i="10"/>
  <c r="J274" i="10"/>
  <c r="J273" i="10"/>
  <c r="J272" i="10"/>
  <c r="J271" i="10"/>
  <c r="I283" i="10"/>
  <c r="F283" i="10"/>
  <c r="I282" i="10"/>
  <c r="F282" i="10"/>
  <c r="I281" i="10"/>
  <c r="F281" i="10"/>
  <c r="I280" i="10"/>
  <c r="F280" i="10"/>
  <c r="I279" i="10"/>
  <c r="F279" i="10"/>
  <c r="I278" i="10"/>
  <c r="F278" i="10"/>
  <c r="I277" i="10"/>
  <c r="F277" i="10"/>
  <c r="I276" i="10"/>
  <c r="F276" i="10"/>
  <c r="I275" i="10"/>
  <c r="F275" i="10"/>
  <c r="I274" i="10"/>
  <c r="F274" i="10"/>
  <c r="I273" i="10"/>
  <c r="F273" i="10"/>
  <c r="I272" i="10"/>
  <c r="F272" i="10"/>
  <c r="I271" i="10"/>
  <c r="E271" i="10"/>
  <c r="F271" i="10"/>
  <c r="I270" i="10"/>
  <c r="E270" i="10"/>
  <c r="F270" i="10"/>
  <c r="I260" i="10"/>
  <c r="F260" i="10"/>
  <c r="I259" i="10"/>
  <c r="F259" i="10"/>
  <c r="I258" i="10"/>
  <c r="F258" i="10"/>
  <c r="I257" i="10"/>
  <c r="F257" i="10"/>
  <c r="I256" i="10"/>
  <c r="F256" i="10"/>
  <c r="I255" i="10"/>
  <c r="F255" i="10"/>
  <c r="I254" i="10"/>
  <c r="F254" i="10"/>
  <c r="I253" i="10"/>
  <c r="F253" i="10"/>
  <c r="I252" i="10"/>
  <c r="F252" i="10"/>
  <c r="I251" i="10"/>
  <c r="F251" i="10"/>
  <c r="I250" i="10"/>
  <c r="F250" i="10"/>
  <c r="I249" i="10"/>
  <c r="F249" i="10"/>
  <c r="I248" i="10"/>
  <c r="E248" i="10"/>
  <c r="F248" i="10"/>
  <c r="I247" i="10"/>
  <c r="E247" i="10"/>
  <c r="F247" i="10"/>
  <c r="I237" i="10"/>
  <c r="F237" i="10"/>
  <c r="I236" i="10"/>
  <c r="F236" i="10"/>
  <c r="I235" i="10"/>
  <c r="F235" i="10"/>
  <c r="I234" i="10"/>
  <c r="F234" i="10"/>
  <c r="I233" i="10"/>
  <c r="F233" i="10"/>
  <c r="I232" i="10"/>
  <c r="F232" i="10"/>
  <c r="I231" i="10"/>
  <c r="F231" i="10"/>
  <c r="I230" i="10"/>
  <c r="F230" i="10"/>
  <c r="I229" i="10"/>
  <c r="F229" i="10"/>
  <c r="I228" i="10"/>
  <c r="F228" i="10"/>
  <c r="I227" i="10"/>
  <c r="F227" i="10"/>
  <c r="I226" i="10"/>
  <c r="F226" i="10"/>
  <c r="I225" i="10"/>
  <c r="E225" i="10"/>
  <c r="F225" i="10"/>
  <c r="I224" i="10"/>
  <c r="E224" i="10"/>
  <c r="F224" i="10"/>
  <c r="I214" i="10"/>
  <c r="F214" i="10"/>
  <c r="I213" i="10"/>
  <c r="F213" i="10"/>
  <c r="I212" i="10"/>
  <c r="F212" i="10"/>
  <c r="I211" i="10"/>
  <c r="F211" i="10"/>
  <c r="I210" i="10"/>
  <c r="F210" i="10"/>
  <c r="I209" i="10"/>
  <c r="F209" i="10"/>
  <c r="I208" i="10"/>
  <c r="F208" i="10"/>
  <c r="I207" i="10"/>
  <c r="F207" i="10"/>
  <c r="I206" i="10"/>
  <c r="F206" i="10"/>
  <c r="I205" i="10"/>
  <c r="F205" i="10"/>
  <c r="I204" i="10"/>
  <c r="F204" i="10"/>
  <c r="I203" i="10"/>
  <c r="F203" i="10"/>
  <c r="I202" i="10"/>
  <c r="E202" i="10"/>
  <c r="F202" i="10"/>
  <c r="I201" i="10"/>
  <c r="E201" i="10"/>
  <c r="F201" i="10"/>
  <c r="I191" i="10"/>
  <c r="F191" i="10"/>
  <c r="I190" i="10"/>
  <c r="F190" i="10"/>
  <c r="I189" i="10"/>
  <c r="F189" i="10"/>
  <c r="I188" i="10"/>
  <c r="F188" i="10"/>
  <c r="I187" i="10"/>
  <c r="F187" i="10"/>
  <c r="I186" i="10"/>
  <c r="F186" i="10"/>
  <c r="I185" i="10"/>
  <c r="F185" i="10"/>
  <c r="I184" i="10"/>
  <c r="F184" i="10"/>
  <c r="I183" i="10"/>
  <c r="F183" i="10"/>
  <c r="I182" i="10"/>
  <c r="F182" i="10"/>
  <c r="I181" i="10"/>
  <c r="F181" i="10"/>
  <c r="I180" i="10"/>
  <c r="F180" i="10"/>
  <c r="I179" i="10"/>
  <c r="E179" i="10"/>
  <c r="F179" i="10"/>
  <c r="I178" i="10"/>
  <c r="E178" i="10"/>
  <c r="F178" i="10"/>
  <c r="I168" i="10"/>
  <c r="F168" i="10"/>
  <c r="I167" i="10"/>
  <c r="F167" i="10"/>
  <c r="I166" i="10"/>
  <c r="F166" i="10"/>
  <c r="I165" i="10"/>
  <c r="F165" i="10"/>
  <c r="I164" i="10"/>
  <c r="F164" i="10"/>
  <c r="I163" i="10"/>
  <c r="F163" i="10"/>
  <c r="I162" i="10"/>
  <c r="F162" i="10"/>
  <c r="I161" i="10"/>
  <c r="F161" i="10"/>
  <c r="I160" i="10"/>
  <c r="F160" i="10"/>
  <c r="I159" i="10"/>
  <c r="F159" i="10"/>
  <c r="I158" i="10"/>
  <c r="F158" i="10"/>
  <c r="I157" i="10"/>
  <c r="F157" i="10"/>
  <c r="I156" i="10"/>
  <c r="E156" i="10"/>
  <c r="F156" i="10"/>
  <c r="I155" i="10"/>
  <c r="E155" i="10"/>
  <c r="F155" i="10"/>
  <c r="I145" i="10"/>
  <c r="F145" i="10"/>
  <c r="I144" i="10"/>
  <c r="F144" i="10"/>
  <c r="I143" i="10"/>
  <c r="F143" i="10"/>
  <c r="I142" i="10"/>
  <c r="F142" i="10"/>
  <c r="I141" i="10"/>
  <c r="F141" i="10"/>
  <c r="I140" i="10"/>
  <c r="F140" i="10"/>
  <c r="I139" i="10"/>
  <c r="F139" i="10"/>
  <c r="I138" i="10"/>
  <c r="F138" i="10"/>
  <c r="I137" i="10"/>
  <c r="F137" i="10"/>
  <c r="I136" i="10"/>
  <c r="F136" i="10"/>
  <c r="I135" i="10"/>
  <c r="F135" i="10"/>
  <c r="I134" i="10"/>
  <c r="F134" i="10"/>
  <c r="I133" i="10"/>
  <c r="E133" i="10"/>
  <c r="F133" i="10"/>
  <c r="I132" i="10"/>
  <c r="E132" i="10"/>
  <c r="F132" i="10"/>
  <c r="I122" i="10"/>
  <c r="F122" i="10"/>
  <c r="I121" i="10"/>
  <c r="F121" i="10"/>
  <c r="I120" i="10"/>
  <c r="F120" i="10"/>
  <c r="I119" i="10"/>
  <c r="F119" i="10"/>
  <c r="I118" i="10"/>
  <c r="F118" i="10"/>
  <c r="I117" i="10"/>
  <c r="F117" i="10"/>
  <c r="I116" i="10"/>
  <c r="F116" i="10"/>
  <c r="I115" i="10"/>
  <c r="F115" i="10"/>
  <c r="I114" i="10"/>
  <c r="F114" i="10"/>
  <c r="I113" i="10"/>
  <c r="F113" i="10"/>
  <c r="I112" i="10"/>
  <c r="F112" i="10"/>
  <c r="I111" i="10"/>
  <c r="F111" i="10"/>
  <c r="I110" i="10"/>
  <c r="E110" i="10"/>
  <c r="F110" i="10"/>
  <c r="I109" i="10"/>
  <c r="E109" i="10"/>
  <c r="F109" i="10"/>
  <c r="I99" i="10"/>
  <c r="F99" i="10"/>
  <c r="I98" i="10"/>
  <c r="F98" i="10"/>
  <c r="I97" i="10"/>
  <c r="F97" i="10"/>
  <c r="I96" i="10"/>
  <c r="F96" i="10"/>
  <c r="I95" i="10"/>
  <c r="F95" i="10"/>
  <c r="I94" i="10"/>
  <c r="F94" i="10"/>
  <c r="I93" i="10"/>
  <c r="F93" i="10"/>
  <c r="I92" i="10"/>
  <c r="F92" i="10"/>
  <c r="I91" i="10"/>
  <c r="F91" i="10"/>
  <c r="I90" i="10"/>
  <c r="F90" i="10"/>
  <c r="I89" i="10"/>
  <c r="F89" i="10"/>
  <c r="I88" i="10"/>
  <c r="F88" i="10"/>
  <c r="I87" i="10"/>
  <c r="E87" i="10"/>
  <c r="F87" i="10"/>
  <c r="I86" i="10"/>
  <c r="E86" i="10"/>
  <c r="F86" i="10"/>
  <c r="I76" i="10"/>
  <c r="F76" i="10"/>
  <c r="I75" i="10"/>
  <c r="F75" i="10"/>
  <c r="I74" i="10"/>
  <c r="F74" i="10"/>
  <c r="I73" i="10"/>
  <c r="F73" i="10"/>
  <c r="I72" i="10"/>
  <c r="F72" i="10"/>
  <c r="I71" i="10"/>
  <c r="F71" i="10"/>
  <c r="I70" i="10"/>
  <c r="F70" i="10"/>
  <c r="I69" i="10"/>
  <c r="F69" i="10"/>
  <c r="I68" i="10"/>
  <c r="F68" i="10"/>
  <c r="I67" i="10"/>
  <c r="F67" i="10"/>
  <c r="I66" i="10"/>
  <c r="F66" i="10"/>
  <c r="I65" i="10"/>
  <c r="F65" i="10"/>
  <c r="I64" i="10"/>
  <c r="E64" i="10"/>
  <c r="F64" i="10"/>
  <c r="I63" i="10"/>
  <c r="E63" i="10"/>
  <c r="F63" i="10"/>
  <c r="I53" i="10"/>
  <c r="F53" i="10"/>
  <c r="I52" i="10"/>
  <c r="F52" i="10"/>
  <c r="I51" i="10"/>
  <c r="F51" i="10"/>
  <c r="I50" i="10"/>
  <c r="F50" i="10"/>
  <c r="I49" i="10"/>
  <c r="F49" i="10"/>
  <c r="I48" i="10"/>
  <c r="F48" i="10"/>
  <c r="I47" i="10"/>
  <c r="F47" i="10"/>
  <c r="I46" i="10"/>
  <c r="F46" i="10"/>
  <c r="I45" i="10"/>
  <c r="F45" i="10"/>
  <c r="I44" i="10"/>
  <c r="F44" i="10"/>
  <c r="I43" i="10"/>
  <c r="F43" i="10"/>
  <c r="I42" i="10"/>
  <c r="F42" i="10"/>
  <c r="I41" i="10"/>
  <c r="E41" i="10"/>
  <c r="F41" i="10"/>
  <c r="I40" i="10"/>
  <c r="E40" i="10"/>
  <c r="F40" i="10"/>
  <c r="J235" i="9"/>
  <c r="J234" i="9"/>
  <c r="J233" i="9"/>
  <c r="J232" i="9"/>
  <c r="J231" i="9"/>
  <c r="J230" i="9"/>
  <c r="J229" i="9"/>
  <c r="J228" i="9"/>
  <c r="J227" i="9"/>
  <c r="J216" i="9"/>
  <c r="J215" i="9"/>
  <c r="J214" i="9"/>
  <c r="J213" i="9"/>
  <c r="J212" i="9"/>
  <c r="J211" i="9"/>
  <c r="J210" i="9"/>
  <c r="J209" i="9"/>
  <c r="J208" i="9"/>
  <c r="J197" i="9"/>
  <c r="J196" i="9"/>
  <c r="J195" i="9"/>
  <c r="J194" i="9"/>
  <c r="J193" i="9"/>
  <c r="J192" i="9"/>
  <c r="J191" i="9"/>
  <c r="J190" i="9"/>
  <c r="J189" i="9"/>
  <c r="J178" i="9"/>
  <c r="J177" i="9"/>
  <c r="J176" i="9"/>
  <c r="J175" i="9"/>
  <c r="J174" i="9"/>
  <c r="J173" i="9"/>
  <c r="J172" i="9"/>
  <c r="J171" i="9"/>
  <c r="J170" i="9"/>
  <c r="J159" i="9"/>
  <c r="J158" i="9"/>
  <c r="J157" i="9"/>
  <c r="J156" i="9"/>
  <c r="J155" i="9"/>
  <c r="J154" i="9"/>
  <c r="J153" i="9"/>
  <c r="J152" i="9"/>
  <c r="J151" i="9"/>
  <c r="J140" i="9"/>
  <c r="J139" i="9"/>
  <c r="J138" i="9"/>
  <c r="J137" i="9"/>
  <c r="J136" i="9"/>
  <c r="J135" i="9"/>
  <c r="J134" i="9"/>
  <c r="J133" i="9"/>
  <c r="J132" i="9"/>
  <c r="J121" i="9"/>
  <c r="J120" i="9"/>
  <c r="J119" i="9"/>
  <c r="J118" i="9"/>
  <c r="J117" i="9"/>
  <c r="J116" i="9"/>
  <c r="J115" i="9"/>
  <c r="J114" i="9"/>
  <c r="J113" i="9"/>
  <c r="J102" i="9"/>
  <c r="J101" i="9"/>
  <c r="J100" i="9"/>
  <c r="J99" i="9"/>
  <c r="J98" i="9"/>
  <c r="J97" i="9"/>
  <c r="J96" i="9"/>
  <c r="J95" i="9"/>
  <c r="J94" i="9"/>
  <c r="J83" i="9"/>
  <c r="J82" i="9"/>
  <c r="J81" i="9"/>
  <c r="J80" i="9"/>
  <c r="J79" i="9"/>
  <c r="J78" i="9"/>
  <c r="J77" i="9"/>
  <c r="J76" i="9"/>
  <c r="J75" i="9"/>
  <c r="J56" i="9"/>
  <c r="J45" i="9"/>
  <c r="J44" i="9"/>
  <c r="J43" i="9"/>
  <c r="J42" i="9"/>
  <c r="J41" i="9"/>
  <c r="J40" i="9"/>
  <c r="J39" i="9"/>
  <c r="J38" i="9"/>
  <c r="J37" i="9"/>
  <c r="I235" i="9"/>
  <c r="F235" i="9"/>
  <c r="I234" i="9"/>
  <c r="F234" i="9"/>
  <c r="I233" i="9"/>
  <c r="F233" i="9"/>
  <c r="I232" i="9"/>
  <c r="F232" i="9"/>
  <c r="I231" i="9"/>
  <c r="F231" i="9"/>
  <c r="I230" i="9"/>
  <c r="F230" i="9"/>
  <c r="I229" i="9"/>
  <c r="F229" i="9"/>
  <c r="I228" i="9"/>
  <c r="F228" i="9"/>
  <c r="I227" i="9"/>
  <c r="F227" i="9"/>
  <c r="I226" i="9"/>
  <c r="F226" i="9"/>
  <c r="D219" i="9"/>
  <c r="I216" i="9"/>
  <c r="F216" i="9"/>
  <c r="I215" i="9"/>
  <c r="F215" i="9"/>
  <c r="I214" i="9"/>
  <c r="F214" i="9"/>
  <c r="I213" i="9"/>
  <c r="F213" i="9"/>
  <c r="I212" i="9"/>
  <c r="F212" i="9"/>
  <c r="I211" i="9"/>
  <c r="F211" i="9"/>
  <c r="I210" i="9"/>
  <c r="F210" i="9"/>
  <c r="I209" i="9"/>
  <c r="F209" i="9"/>
  <c r="I208" i="9"/>
  <c r="F208" i="9"/>
  <c r="I207" i="9"/>
  <c r="F207" i="9"/>
  <c r="D200" i="9"/>
  <c r="I197" i="9"/>
  <c r="F197" i="9"/>
  <c r="I196" i="9"/>
  <c r="F196" i="9"/>
  <c r="I195" i="9"/>
  <c r="F195" i="9"/>
  <c r="I194" i="9"/>
  <c r="F194" i="9"/>
  <c r="I193" i="9"/>
  <c r="F193" i="9"/>
  <c r="I192" i="9"/>
  <c r="F192" i="9"/>
  <c r="I191" i="9"/>
  <c r="F191" i="9"/>
  <c r="I190" i="9"/>
  <c r="F190" i="9"/>
  <c r="I189" i="9"/>
  <c r="F189" i="9"/>
  <c r="I188" i="9"/>
  <c r="F188" i="9"/>
  <c r="I178" i="9"/>
  <c r="F178" i="9"/>
  <c r="I177" i="9"/>
  <c r="F177" i="9"/>
  <c r="I176" i="9"/>
  <c r="F176" i="9"/>
  <c r="I175" i="9"/>
  <c r="F175" i="9"/>
  <c r="I174" i="9"/>
  <c r="F174" i="9"/>
  <c r="I173" i="9"/>
  <c r="F173" i="9"/>
  <c r="I172" i="9"/>
  <c r="F172" i="9"/>
  <c r="I171" i="9"/>
  <c r="F171" i="9"/>
  <c r="I170" i="9"/>
  <c r="F170" i="9"/>
  <c r="I169" i="9"/>
  <c r="F169" i="9"/>
  <c r="I159" i="9"/>
  <c r="F159" i="9"/>
  <c r="I158" i="9"/>
  <c r="F158" i="9"/>
  <c r="I157" i="9"/>
  <c r="F157" i="9"/>
  <c r="I156" i="9"/>
  <c r="F156" i="9"/>
  <c r="I155" i="9"/>
  <c r="F155" i="9"/>
  <c r="I154" i="9"/>
  <c r="F154" i="9"/>
  <c r="I153" i="9"/>
  <c r="F153" i="9"/>
  <c r="I152" i="9"/>
  <c r="F152" i="9"/>
  <c r="I151" i="9"/>
  <c r="F151" i="9"/>
  <c r="I150" i="9"/>
  <c r="F150" i="9"/>
  <c r="D143" i="9"/>
  <c r="I140" i="9"/>
  <c r="F140" i="9"/>
  <c r="I139" i="9"/>
  <c r="F139" i="9"/>
  <c r="I138" i="9"/>
  <c r="F138" i="9"/>
  <c r="I137" i="9"/>
  <c r="F137" i="9"/>
  <c r="I136" i="9"/>
  <c r="F136" i="9"/>
  <c r="I135" i="9"/>
  <c r="F135" i="9"/>
  <c r="I134" i="9"/>
  <c r="F134" i="9"/>
  <c r="I133" i="9"/>
  <c r="F133" i="9"/>
  <c r="I132" i="9"/>
  <c r="F132" i="9"/>
  <c r="I131" i="9"/>
  <c r="F131" i="9"/>
  <c r="D124" i="9"/>
  <c r="I121" i="9"/>
  <c r="F121" i="9"/>
  <c r="I120" i="9"/>
  <c r="F120" i="9"/>
  <c r="I119" i="9"/>
  <c r="F119" i="9"/>
  <c r="I118" i="9"/>
  <c r="F118" i="9"/>
  <c r="I117" i="9"/>
  <c r="F117" i="9"/>
  <c r="I116" i="9"/>
  <c r="F116" i="9"/>
  <c r="I115" i="9"/>
  <c r="F115" i="9"/>
  <c r="I114" i="9"/>
  <c r="F114" i="9"/>
  <c r="I113" i="9"/>
  <c r="F113" i="9"/>
  <c r="I112" i="9"/>
  <c r="F112" i="9"/>
  <c r="I102" i="9"/>
  <c r="F102" i="9"/>
  <c r="I101" i="9"/>
  <c r="F101" i="9"/>
  <c r="I100" i="9"/>
  <c r="F100" i="9"/>
  <c r="I99" i="9"/>
  <c r="F99" i="9"/>
  <c r="I98" i="9"/>
  <c r="F98" i="9"/>
  <c r="I97" i="9"/>
  <c r="F97" i="9"/>
  <c r="I96" i="9"/>
  <c r="F96" i="9"/>
  <c r="I95" i="9"/>
  <c r="F95" i="9"/>
  <c r="I94" i="9"/>
  <c r="F94" i="9"/>
  <c r="I93" i="9"/>
  <c r="F93" i="9"/>
  <c r="D86" i="9"/>
  <c r="I83" i="9"/>
  <c r="F83" i="9"/>
  <c r="I82" i="9"/>
  <c r="F82" i="9"/>
  <c r="I81" i="9"/>
  <c r="F81" i="9"/>
  <c r="I80" i="9"/>
  <c r="F80" i="9"/>
  <c r="I79" i="9"/>
  <c r="F79" i="9"/>
  <c r="I78" i="9"/>
  <c r="F78" i="9"/>
  <c r="I77" i="9"/>
  <c r="F77" i="9"/>
  <c r="I76" i="9"/>
  <c r="F76" i="9"/>
  <c r="I75" i="9"/>
  <c r="F75" i="9"/>
  <c r="I74" i="9"/>
  <c r="F74" i="9"/>
  <c r="D67" i="9"/>
  <c r="J64" i="9"/>
  <c r="I64" i="9"/>
  <c r="F64" i="9"/>
  <c r="J63" i="9"/>
  <c r="I63" i="9"/>
  <c r="F63" i="9"/>
  <c r="J62" i="9"/>
  <c r="I62" i="9"/>
  <c r="F62" i="9"/>
  <c r="J61" i="9"/>
  <c r="I61" i="9"/>
  <c r="F61" i="9"/>
  <c r="J60" i="9"/>
  <c r="I60" i="9"/>
  <c r="F60" i="9"/>
  <c r="J59" i="9"/>
  <c r="I59" i="9"/>
  <c r="F59" i="9"/>
  <c r="J58" i="9"/>
  <c r="I58" i="9"/>
  <c r="F58" i="9"/>
  <c r="J57" i="9"/>
  <c r="I57" i="9"/>
  <c r="F57" i="9"/>
  <c r="I56" i="9"/>
  <c r="F56" i="9"/>
  <c r="I55" i="9"/>
  <c r="F55" i="9"/>
  <c r="I45" i="9"/>
  <c r="F45" i="9"/>
  <c r="I44" i="9"/>
  <c r="F44" i="9"/>
  <c r="I43" i="9"/>
  <c r="F43" i="9"/>
  <c r="I42" i="9"/>
  <c r="F42" i="9"/>
  <c r="I41" i="9"/>
  <c r="F41" i="9"/>
  <c r="I40" i="9"/>
  <c r="F40" i="9"/>
  <c r="I39" i="9"/>
  <c r="F39" i="9"/>
  <c r="I38" i="9"/>
  <c r="F38" i="9"/>
  <c r="I37" i="9"/>
  <c r="F37" i="9"/>
  <c r="I36" i="9"/>
  <c r="F36" i="9"/>
  <c r="K967" i="8"/>
  <c r="K966" i="8"/>
  <c r="K965" i="8"/>
  <c r="K964" i="8"/>
  <c r="K963" i="8"/>
  <c r="K962" i="8"/>
  <c r="K961" i="8"/>
  <c r="K960" i="8"/>
  <c r="K959" i="8"/>
  <c r="K958" i="8"/>
  <c r="K957" i="8"/>
  <c r="K956" i="8"/>
  <c r="K955" i="8"/>
  <c r="K954" i="8"/>
  <c r="K953" i="8"/>
  <c r="K952" i="8"/>
  <c r="K951" i="8"/>
  <c r="K950" i="8"/>
  <c r="K949" i="8"/>
  <c r="K948" i="8"/>
  <c r="K947" i="8"/>
  <c r="K946" i="8"/>
  <c r="K945" i="8"/>
  <c r="K944" i="8"/>
  <c r="K943" i="8"/>
  <c r="K942" i="8"/>
  <c r="K941" i="8"/>
  <c r="K940" i="8"/>
  <c r="K939" i="8"/>
  <c r="K938" i="8"/>
  <c r="K937" i="8"/>
  <c r="K936" i="8"/>
  <c r="K935" i="8"/>
  <c r="K934" i="8"/>
  <c r="K933" i="8"/>
  <c r="K932" i="8"/>
  <c r="K931" i="8"/>
  <c r="K930" i="8"/>
  <c r="K929" i="8"/>
  <c r="K928" i="8"/>
  <c r="K927" i="8"/>
  <c r="K926" i="8"/>
  <c r="K925" i="8"/>
  <c r="K924" i="8"/>
  <c r="K923" i="8"/>
  <c r="K922" i="8"/>
  <c r="K921" i="8"/>
  <c r="K920" i="8"/>
  <c r="K919" i="8"/>
  <c r="K918" i="8"/>
  <c r="K907" i="8"/>
  <c r="K906" i="8"/>
  <c r="K905" i="8"/>
  <c r="K904" i="8"/>
  <c r="K903" i="8"/>
  <c r="K902" i="8"/>
  <c r="K901" i="8"/>
  <c r="K900" i="8"/>
  <c r="K899" i="8"/>
  <c r="K898" i="8"/>
  <c r="K897" i="8"/>
  <c r="K896" i="8"/>
  <c r="K895" i="8"/>
  <c r="K894" i="8"/>
  <c r="K893" i="8"/>
  <c r="K892" i="8"/>
  <c r="K891" i="8"/>
  <c r="K890" i="8"/>
  <c r="K889" i="8"/>
  <c r="K888" i="8"/>
  <c r="K887" i="8"/>
  <c r="K886" i="8"/>
  <c r="K885" i="8"/>
  <c r="K884" i="8"/>
  <c r="K883" i="8"/>
  <c r="K882" i="8"/>
  <c r="K881" i="8"/>
  <c r="K880" i="8"/>
  <c r="K879" i="8"/>
  <c r="K878" i="8"/>
  <c r="K877" i="8"/>
  <c r="K876" i="8"/>
  <c r="K875" i="8"/>
  <c r="K874" i="8"/>
  <c r="K873" i="8"/>
  <c r="K872" i="8"/>
  <c r="K871" i="8"/>
  <c r="K870" i="8"/>
  <c r="K869" i="8"/>
  <c r="K868" i="8"/>
  <c r="K867" i="8"/>
  <c r="K866" i="8"/>
  <c r="K865" i="8"/>
  <c r="K864" i="8"/>
  <c r="K863" i="8"/>
  <c r="K862" i="8"/>
  <c r="K861" i="8"/>
  <c r="K860" i="8"/>
  <c r="K859" i="8"/>
  <c r="K858" i="8"/>
  <c r="K847" i="8"/>
  <c r="K846" i="8"/>
  <c r="K845" i="8"/>
  <c r="K844" i="8"/>
  <c r="K843" i="8"/>
  <c r="K842" i="8"/>
  <c r="K841" i="8"/>
  <c r="K840" i="8"/>
  <c r="K839" i="8"/>
  <c r="K838" i="8"/>
  <c r="K837" i="8"/>
  <c r="K836" i="8"/>
  <c r="K835" i="8"/>
  <c r="K834" i="8"/>
  <c r="K833" i="8"/>
  <c r="K832" i="8"/>
  <c r="K831" i="8"/>
  <c r="K830" i="8"/>
  <c r="K829" i="8"/>
  <c r="K828" i="8"/>
  <c r="K827" i="8"/>
  <c r="K826" i="8"/>
  <c r="K825" i="8"/>
  <c r="K824" i="8"/>
  <c r="K823" i="8"/>
  <c r="K822" i="8"/>
  <c r="K821" i="8"/>
  <c r="K820" i="8"/>
  <c r="K819" i="8"/>
  <c r="K818" i="8"/>
  <c r="K817" i="8"/>
  <c r="K816" i="8"/>
  <c r="K815" i="8"/>
  <c r="K814" i="8"/>
  <c r="K813" i="8"/>
  <c r="K812" i="8"/>
  <c r="K811" i="8"/>
  <c r="K810" i="8"/>
  <c r="K809" i="8"/>
  <c r="K808" i="8"/>
  <c r="K807" i="8"/>
  <c r="K806" i="8"/>
  <c r="K805" i="8"/>
  <c r="K804" i="8"/>
  <c r="K803" i="8"/>
  <c r="K802" i="8"/>
  <c r="K801" i="8"/>
  <c r="K800" i="8"/>
  <c r="K799" i="8"/>
  <c r="K798" i="8"/>
  <c r="K787" i="8"/>
  <c r="K786" i="8"/>
  <c r="K785" i="8"/>
  <c r="K784" i="8"/>
  <c r="K783" i="8"/>
  <c r="K782" i="8"/>
  <c r="K781" i="8"/>
  <c r="K780" i="8"/>
  <c r="K779" i="8"/>
  <c r="K778" i="8"/>
  <c r="K777" i="8"/>
  <c r="K776" i="8"/>
  <c r="K775" i="8"/>
  <c r="K774" i="8"/>
  <c r="K773" i="8"/>
  <c r="K772" i="8"/>
  <c r="K771" i="8"/>
  <c r="K770" i="8"/>
  <c r="K769" i="8"/>
  <c r="K768" i="8"/>
  <c r="K767" i="8"/>
  <c r="K766" i="8"/>
  <c r="K765" i="8"/>
  <c r="K764" i="8"/>
  <c r="K763" i="8"/>
  <c r="K762" i="8"/>
  <c r="K761" i="8"/>
  <c r="K760" i="8"/>
  <c r="K759" i="8"/>
  <c r="K758" i="8"/>
  <c r="K757" i="8"/>
  <c r="K756" i="8"/>
  <c r="K755" i="8"/>
  <c r="K754" i="8"/>
  <c r="K753" i="8"/>
  <c r="K752" i="8"/>
  <c r="K751" i="8"/>
  <c r="K750" i="8"/>
  <c r="K749" i="8"/>
  <c r="K748" i="8"/>
  <c r="K747" i="8"/>
  <c r="K746" i="8"/>
  <c r="K745" i="8"/>
  <c r="K744" i="8"/>
  <c r="K743" i="8"/>
  <c r="K742" i="8"/>
  <c r="K741" i="8"/>
  <c r="K740" i="8"/>
  <c r="K739" i="8"/>
  <c r="K738" i="8"/>
  <c r="K727" i="8"/>
  <c r="K726" i="8"/>
  <c r="K725" i="8"/>
  <c r="K724" i="8"/>
  <c r="K723" i="8"/>
  <c r="K722" i="8"/>
  <c r="K721" i="8"/>
  <c r="K720" i="8"/>
  <c r="K719" i="8"/>
  <c r="K718" i="8"/>
  <c r="K717" i="8"/>
  <c r="K716" i="8"/>
  <c r="K715" i="8"/>
  <c r="K714" i="8"/>
  <c r="K713" i="8"/>
  <c r="K712" i="8"/>
  <c r="K711" i="8"/>
  <c r="K710" i="8"/>
  <c r="K709" i="8"/>
  <c r="K708" i="8"/>
  <c r="K707" i="8"/>
  <c r="K706" i="8"/>
  <c r="K705" i="8"/>
  <c r="K704" i="8"/>
  <c r="K703" i="8"/>
  <c r="K702" i="8"/>
  <c r="K701" i="8"/>
  <c r="K700" i="8"/>
  <c r="K699" i="8"/>
  <c r="K698" i="8"/>
  <c r="K697" i="8"/>
  <c r="K696" i="8"/>
  <c r="K695" i="8"/>
  <c r="K694" i="8"/>
  <c r="K693" i="8"/>
  <c r="K692" i="8"/>
  <c r="K691" i="8"/>
  <c r="K690" i="8"/>
  <c r="K689" i="8"/>
  <c r="K688" i="8"/>
  <c r="K687" i="8"/>
  <c r="K686" i="8"/>
  <c r="K685" i="8"/>
  <c r="K684" i="8"/>
  <c r="K683" i="8"/>
  <c r="K682" i="8"/>
  <c r="K681" i="8"/>
  <c r="K680" i="8"/>
  <c r="K679" i="8"/>
  <c r="K678" i="8"/>
  <c r="K667" i="8"/>
  <c r="K666" i="8"/>
  <c r="K665" i="8"/>
  <c r="K664" i="8"/>
  <c r="K663" i="8"/>
  <c r="K662" i="8"/>
  <c r="K661" i="8"/>
  <c r="K660" i="8"/>
  <c r="K659" i="8"/>
  <c r="K658" i="8"/>
  <c r="K657" i="8"/>
  <c r="K656" i="8"/>
  <c r="K655" i="8"/>
  <c r="K654" i="8"/>
  <c r="K653" i="8"/>
  <c r="K652" i="8"/>
  <c r="K651" i="8"/>
  <c r="K650" i="8"/>
  <c r="K649" i="8"/>
  <c r="K648" i="8"/>
  <c r="K647" i="8"/>
  <c r="K646" i="8"/>
  <c r="K645" i="8"/>
  <c r="K644" i="8"/>
  <c r="K643" i="8"/>
  <c r="K642" i="8"/>
  <c r="K641" i="8"/>
  <c r="K640" i="8"/>
  <c r="K639" i="8"/>
  <c r="K638" i="8"/>
  <c r="K637" i="8"/>
  <c r="K636" i="8"/>
  <c r="K635" i="8"/>
  <c r="K634" i="8"/>
  <c r="K633" i="8"/>
  <c r="K632" i="8"/>
  <c r="K631" i="8"/>
  <c r="K630" i="8"/>
  <c r="K629" i="8"/>
  <c r="K628" i="8"/>
  <c r="K627" i="8"/>
  <c r="K626" i="8"/>
  <c r="K625" i="8"/>
  <c r="K624" i="8"/>
  <c r="K623" i="8"/>
  <c r="K622" i="8"/>
  <c r="K621" i="8"/>
  <c r="K620" i="8"/>
  <c r="K619" i="8"/>
  <c r="K618" i="8"/>
  <c r="K607" i="8"/>
  <c r="K606" i="8"/>
  <c r="K605" i="8"/>
  <c r="K604" i="8"/>
  <c r="K603" i="8"/>
  <c r="K602" i="8"/>
  <c r="K601" i="8"/>
  <c r="K600" i="8"/>
  <c r="K599" i="8"/>
  <c r="K598" i="8"/>
  <c r="K597" i="8"/>
  <c r="K596" i="8"/>
  <c r="K595" i="8"/>
  <c r="K594" i="8"/>
  <c r="K593" i="8"/>
  <c r="K592" i="8"/>
  <c r="K591" i="8"/>
  <c r="K590" i="8"/>
  <c r="K589" i="8"/>
  <c r="K588" i="8"/>
  <c r="K587" i="8"/>
  <c r="K586" i="8"/>
  <c r="K585" i="8"/>
  <c r="K584" i="8"/>
  <c r="K583" i="8"/>
  <c r="K582" i="8"/>
  <c r="K581" i="8"/>
  <c r="K580" i="8"/>
  <c r="K579" i="8"/>
  <c r="K578" i="8"/>
  <c r="K577" i="8"/>
  <c r="K576" i="8"/>
  <c r="K575" i="8"/>
  <c r="K574" i="8"/>
  <c r="K573" i="8"/>
  <c r="K572" i="8"/>
  <c r="K571" i="8"/>
  <c r="K570" i="8"/>
  <c r="K569" i="8"/>
  <c r="K568" i="8"/>
  <c r="K567" i="8"/>
  <c r="K566" i="8"/>
  <c r="K565" i="8"/>
  <c r="K564" i="8"/>
  <c r="K563" i="8"/>
  <c r="K562" i="8"/>
  <c r="K561" i="8"/>
  <c r="K560" i="8"/>
  <c r="K559" i="8"/>
  <c r="K558" i="8"/>
  <c r="K547" i="8"/>
  <c r="K546" i="8"/>
  <c r="K545" i="8"/>
  <c r="K544" i="8"/>
  <c r="K543" i="8"/>
  <c r="K542" i="8"/>
  <c r="K541" i="8"/>
  <c r="K540" i="8"/>
  <c r="K539" i="8"/>
  <c r="K538" i="8"/>
  <c r="K537" i="8"/>
  <c r="K536" i="8"/>
  <c r="K535" i="8"/>
  <c r="K534" i="8"/>
  <c r="K533" i="8"/>
  <c r="K532" i="8"/>
  <c r="K531" i="8"/>
  <c r="K530" i="8"/>
  <c r="K529" i="8"/>
  <c r="K528" i="8"/>
  <c r="K527" i="8"/>
  <c r="K526" i="8"/>
  <c r="K525" i="8"/>
  <c r="K524" i="8"/>
  <c r="K523" i="8"/>
  <c r="K522" i="8"/>
  <c r="K521" i="8"/>
  <c r="K520" i="8"/>
  <c r="K519" i="8"/>
  <c r="K518" i="8"/>
  <c r="K517" i="8"/>
  <c r="K516" i="8"/>
  <c r="K515" i="8"/>
  <c r="K514" i="8"/>
  <c r="K513" i="8"/>
  <c r="K512" i="8"/>
  <c r="K511" i="8"/>
  <c r="K510" i="8"/>
  <c r="K509" i="8"/>
  <c r="K508" i="8"/>
  <c r="K507" i="8"/>
  <c r="K506" i="8"/>
  <c r="K505" i="8"/>
  <c r="K504" i="8"/>
  <c r="K503" i="8"/>
  <c r="K502" i="8"/>
  <c r="K501" i="8"/>
  <c r="K500" i="8"/>
  <c r="K499" i="8"/>
  <c r="K498" i="8"/>
  <c r="K487" i="8"/>
  <c r="K486" i="8"/>
  <c r="K485" i="8"/>
  <c r="K484" i="8"/>
  <c r="K483" i="8"/>
  <c r="K482" i="8"/>
  <c r="K481" i="8"/>
  <c r="K480" i="8"/>
  <c r="K479" i="8"/>
  <c r="K478" i="8"/>
  <c r="K477" i="8"/>
  <c r="K476" i="8"/>
  <c r="K475" i="8"/>
  <c r="K474" i="8"/>
  <c r="K473" i="8"/>
  <c r="K472" i="8"/>
  <c r="K471" i="8"/>
  <c r="K470" i="8"/>
  <c r="K469" i="8"/>
  <c r="K468" i="8"/>
  <c r="K467" i="8"/>
  <c r="K466" i="8"/>
  <c r="K465" i="8"/>
  <c r="K464" i="8"/>
  <c r="K463" i="8"/>
  <c r="K462" i="8"/>
  <c r="K461" i="8"/>
  <c r="K460" i="8"/>
  <c r="K459" i="8"/>
  <c r="K458" i="8"/>
  <c r="K457" i="8"/>
  <c r="K456" i="8"/>
  <c r="K455" i="8"/>
  <c r="K454" i="8"/>
  <c r="K453" i="8"/>
  <c r="K452" i="8"/>
  <c r="K451" i="8"/>
  <c r="K450" i="8"/>
  <c r="K449" i="8"/>
  <c r="K448" i="8"/>
  <c r="K447" i="8"/>
  <c r="K446" i="8"/>
  <c r="K445" i="8"/>
  <c r="K444" i="8"/>
  <c r="K443" i="8"/>
  <c r="K442" i="8"/>
  <c r="K441" i="8"/>
  <c r="K440" i="8"/>
  <c r="K439" i="8"/>
  <c r="K438" i="8"/>
  <c r="J967" i="8"/>
  <c r="J966" i="8"/>
  <c r="J965" i="8"/>
  <c r="G965" i="8"/>
  <c r="F967" i="8"/>
  <c r="G967" i="8"/>
  <c r="J964" i="8"/>
  <c r="G964" i="8"/>
  <c r="J963" i="8"/>
  <c r="G963" i="8"/>
  <c r="J962" i="8"/>
  <c r="G962" i="8"/>
  <c r="J961" i="8"/>
  <c r="J960" i="8"/>
  <c r="J959" i="8"/>
  <c r="G959" i="8"/>
  <c r="F961" i="8"/>
  <c r="G961" i="8"/>
  <c r="J958" i="8"/>
  <c r="J957" i="8"/>
  <c r="J956" i="8"/>
  <c r="F956" i="8"/>
  <c r="G956" i="8"/>
  <c r="J955" i="8"/>
  <c r="J954" i="8"/>
  <c r="J953" i="8"/>
  <c r="F953" i="8"/>
  <c r="G953" i="8"/>
  <c r="J952" i="8"/>
  <c r="J951" i="8"/>
  <c r="J950" i="8"/>
  <c r="F950" i="8"/>
  <c r="G950" i="8"/>
  <c r="J949" i="8"/>
  <c r="J948" i="8"/>
  <c r="J947" i="8"/>
  <c r="F947" i="8"/>
  <c r="G947" i="8"/>
  <c r="J946" i="8"/>
  <c r="J945" i="8"/>
  <c r="J944" i="8"/>
  <c r="F944" i="8"/>
  <c r="G944" i="8"/>
  <c r="J943" i="8"/>
  <c r="J942" i="8"/>
  <c r="J941" i="8"/>
  <c r="F941" i="8"/>
  <c r="G941" i="8"/>
  <c r="J940" i="8"/>
  <c r="J939" i="8"/>
  <c r="J938" i="8"/>
  <c r="F938" i="8"/>
  <c r="G938" i="8"/>
  <c r="J937" i="8"/>
  <c r="J936" i="8"/>
  <c r="J935" i="8"/>
  <c r="F935" i="8"/>
  <c r="G935" i="8"/>
  <c r="J934" i="8"/>
  <c r="J933" i="8"/>
  <c r="J932" i="8"/>
  <c r="F932" i="8"/>
  <c r="G932" i="8"/>
  <c r="J931" i="8"/>
  <c r="J930" i="8"/>
  <c r="J929" i="8"/>
  <c r="F929" i="8"/>
  <c r="G929" i="8"/>
  <c r="J928" i="8"/>
  <c r="J927" i="8"/>
  <c r="J926" i="8"/>
  <c r="F926" i="8"/>
  <c r="G926" i="8"/>
  <c r="J925" i="8"/>
  <c r="J924" i="8"/>
  <c r="J923" i="8"/>
  <c r="F923" i="8"/>
  <c r="G923" i="8"/>
  <c r="J922" i="8"/>
  <c r="J921" i="8"/>
  <c r="J920" i="8"/>
  <c r="F920" i="8"/>
  <c r="G920" i="8"/>
  <c r="J919" i="8"/>
  <c r="J918" i="8"/>
  <c r="J917" i="8"/>
  <c r="F917" i="8"/>
  <c r="G917" i="8"/>
  <c r="J907" i="8"/>
  <c r="J906" i="8"/>
  <c r="J905" i="8"/>
  <c r="G905" i="8"/>
  <c r="F906" i="8"/>
  <c r="G906" i="8"/>
  <c r="J904" i="8"/>
  <c r="G904" i="8"/>
  <c r="J903" i="8"/>
  <c r="G903" i="8"/>
  <c r="J902" i="8"/>
  <c r="G902" i="8"/>
  <c r="J901" i="8"/>
  <c r="J900" i="8"/>
  <c r="J899" i="8"/>
  <c r="G899" i="8"/>
  <c r="F900" i="8"/>
  <c r="G900" i="8"/>
  <c r="J898" i="8"/>
  <c r="J897" i="8"/>
  <c r="J896" i="8"/>
  <c r="F896" i="8"/>
  <c r="G896" i="8"/>
  <c r="J895" i="8"/>
  <c r="J894" i="8"/>
  <c r="J893" i="8"/>
  <c r="F893" i="8"/>
  <c r="G893" i="8"/>
  <c r="J892" i="8"/>
  <c r="J891" i="8"/>
  <c r="J890" i="8"/>
  <c r="F890" i="8"/>
  <c r="G890" i="8"/>
  <c r="J889" i="8"/>
  <c r="J888" i="8"/>
  <c r="J887" i="8"/>
  <c r="F887" i="8"/>
  <c r="G887" i="8"/>
  <c r="J886" i="8"/>
  <c r="J885" i="8"/>
  <c r="J884" i="8"/>
  <c r="F884" i="8"/>
  <c r="G884" i="8"/>
  <c r="J883" i="8"/>
  <c r="J882" i="8"/>
  <c r="J881" i="8"/>
  <c r="F881" i="8"/>
  <c r="G881" i="8"/>
  <c r="J880" i="8"/>
  <c r="J879" i="8"/>
  <c r="J878" i="8"/>
  <c r="F878" i="8"/>
  <c r="G878" i="8"/>
  <c r="J877" i="8"/>
  <c r="J876" i="8"/>
  <c r="J875" i="8"/>
  <c r="F875" i="8"/>
  <c r="G875" i="8"/>
  <c r="J874" i="8"/>
  <c r="J873" i="8"/>
  <c r="J872" i="8"/>
  <c r="F872" i="8"/>
  <c r="G872" i="8"/>
  <c r="J871" i="8"/>
  <c r="J870" i="8"/>
  <c r="J869" i="8"/>
  <c r="F869" i="8"/>
  <c r="G869" i="8"/>
  <c r="J868" i="8"/>
  <c r="J867" i="8"/>
  <c r="J866" i="8"/>
  <c r="F866" i="8"/>
  <c r="G866" i="8"/>
  <c r="J865" i="8"/>
  <c r="J864" i="8"/>
  <c r="J863" i="8"/>
  <c r="F863" i="8"/>
  <c r="G863" i="8"/>
  <c r="J862" i="8"/>
  <c r="J861" i="8"/>
  <c r="J860" i="8"/>
  <c r="F860" i="8"/>
  <c r="G860" i="8"/>
  <c r="J859" i="8"/>
  <c r="J858" i="8"/>
  <c r="J857" i="8"/>
  <c r="F857" i="8"/>
  <c r="G857" i="8"/>
  <c r="J847" i="8"/>
  <c r="J846" i="8"/>
  <c r="J845" i="8"/>
  <c r="G845" i="8"/>
  <c r="F847" i="8"/>
  <c r="G847" i="8"/>
  <c r="J844" i="8"/>
  <c r="G844" i="8"/>
  <c r="J843" i="8"/>
  <c r="G843" i="8"/>
  <c r="J842" i="8"/>
  <c r="G842" i="8"/>
  <c r="J841" i="8"/>
  <c r="J840" i="8"/>
  <c r="J839" i="8"/>
  <c r="G839" i="8"/>
  <c r="F841" i="8"/>
  <c r="G841" i="8"/>
  <c r="J838" i="8"/>
  <c r="J837" i="8"/>
  <c r="J836" i="8"/>
  <c r="F836" i="8"/>
  <c r="G836" i="8"/>
  <c r="J835" i="8"/>
  <c r="J834" i="8"/>
  <c r="J833" i="8"/>
  <c r="F833" i="8"/>
  <c r="G833" i="8"/>
  <c r="J832" i="8"/>
  <c r="J831" i="8"/>
  <c r="J830" i="8"/>
  <c r="F830" i="8"/>
  <c r="G830" i="8"/>
  <c r="J829" i="8"/>
  <c r="J828" i="8"/>
  <c r="J827" i="8"/>
  <c r="F827" i="8"/>
  <c r="G827" i="8"/>
  <c r="J826" i="8"/>
  <c r="J825" i="8"/>
  <c r="J824" i="8"/>
  <c r="F824" i="8"/>
  <c r="G824" i="8"/>
  <c r="J823" i="8"/>
  <c r="J822" i="8"/>
  <c r="J821" i="8"/>
  <c r="F821" i="8"/>
  <c r="G821" i="8"/>
  <c r="J820" i="8"/>
  <c r="J819" i="8"/>
  <c r="J818" i="8"/>
  <c r="F818" i="8"/>
  <c r="G818" i="8"/>
  <c r="J817" i="8"/>
  <c r="J816" i="8"/>
  <c r="J815" i="8"/>
  <c r="F815" i="8"/>
  <c r="G815" i="8"/>
  <c r="J814" i="8"/>
  <c r="J813" i="8"/>
  <c r="J812" i="8"/>
  <c r="F812" i="8"/>
  <c r="G812" i="8"/>
  <c r="J811" i="8"/>
  <c r="J810" i="8"/>
  <c r="J809" i="8"/>
  <c r="F809" i="8"/>
  <c r="G809" i="8"/>
  <c r="J808" i="8"/>
  <c r="J807" i="8"/>
  <c r="J806" i="8"/>
  <c r="F806" i="8"/>
  <c r="G806" i="8"/>
  <c r="J805" i="8"/>
  <c r="J804" i="8"/>
  <c r="J803" i="8"/>
  <c r="F803" i="8"/>
  <c r="G803" i="8"/>
  <c r="F805" i="8"/>
  <c r="G805" i="8"/>
  <c r="J802" i="8"/>
  <c r="J801" i="8"/>
  <c r="J800" i="8"/>
  <c r="F800" i="8"/>
  <c r="G800" i="8"/>
  <c r="F801" i="8"/>
  <c r="G801" i="8"/>
  <c r="J799" i="8"/>
  <c r="J798" i="8"/>
  <c r="J797" i="8"/>
  <c r="F797" i="8"/>
  <c r="G797" i="8"/>
  <c r="F798" i="8"/>
  <c r="G798" i="8"/>
  <c r="J787" i="8"/>
  <c r="J786" i="8"/>
  <c r="J785" i="8"/>
  <c r="G785" i="8"/>
  <c r="J784" i="8"/>
  <c r="G784" i="8"/>
  <c r="J783" i="8"/>
  <c r="G783" i="8"/>
  <c r="J782" i="8"/>
  <c r="G782" i="8"/>
  <c r="J781" i="8"/>
  <c r="J780" i="8"/>
  <c r="J779" i="8"/>
  <c r="G779" i="8"/>
  <c r="J778" i="8"/>
  <c r="J777" i="8"/>
  <c r="J776" i="8"/>
  <c r="F776" i="8"/>
  <c r="G776" i="8"/>
  <c r="F778" i="8"/>
  <c r="G778" i="8"/>
  <c r="J775" i="8"/>
  <c r="J774" i="8"/>
  <c r="J773" i="8"/>
  <c r="F773" i="8"/>
  <c r="G773" i="8"/>
  <c r="F775" i="8"/>
  <c r="G775" i="8"/>
  <c r="J772" i="8"/>
  <c r="J771" i="8"/>
  <c r="J770" i="8"/>
  <c r="F770" i="8"/>
  <c r="G770" i="8"/>
  <c r="F771" i="8"/>
  <c r="G771" i="8"/>
  <c r="J769" i="8"/>
  <c r="J768" i="8"/>
  <c r="J767" i="8"/>
  <c r="F767" i="8"/>
  <c r="G767" i="8"/>
  <c r="F769" i="8"/>
  <c r="G769" i="8"/>
  <c r="J766" i="8"/>
  <c r="J765" i="8"/>
  <c r="J764" i="8"/>
  <c r="F764" i="8"/>
  <c r="G764" i="8"/>
  <c r="F765" i="8"/>
  <c r="G765" i="8"/>
  <c r="J763" i="8"/>
  <c r="J762" i="8"/>
  <c r="J761" i="8"/>
  <c r="F761" i="8"/>
  <c r="G761" i="8"/>
  <c r="F763" i="8"/>
  <c r="G763" i="8"/>
  <c r="J760" i="8"/>
  <c r="J759" i="8"/>
  <c r="J758" i="8"/>
  <c r="F758" i="8"/>
  <c r="G758" i="8"/>
  <c r="F759" i="8"/>
  <c r="G759" i="8"/>
  <c r="J757" i="8"/>
  <c r="J756" i="8"/>
  <c r="J755" i="8"/>
  <c r="F755" i="8"/>
  <c r="G755" i="8"/>
  <c r="F757" i="8"/>
  <c r="G757" i="8"/>
  <c r="J754" i="8"/>
  <c r="J753" i="8"/>
  <c r="J752" i="8"/>
  <c r="F752" i="8"/>
  <c r="G752" i="8"/>
  <c r="F754" i="8"/>
  <c r="G754" i="8"/>
  <c r="J751" i="8"/>
  <c r="J750" i="8"/>
  <c r="J749" i="8"/>
  <c r="F749" i="8"/>
  <c r="G749" i="8"/>
  <c r="F751" i="8"/>
  <c r="G751" i="8"/>
  <c r="J748" i="8"/>
  <c r="J747" i="8"/>
  <c r="J746" i="8"/>
  <c r="F746" i="8"/>
  <c r="G746" i="8"/>
  <c r="F747" i="8"/>
  <c r="G747" i="8"/>
  <c r="J745" i="8"/>
  <c r="J744" i="8"/>
  <c r="J743" i="8"/>
  <c r="F743" i="8"/>
  <c r="G743" i="8"/>
  <c r="F744" i="8"/>
  <c r="G744" i="8"/>
  <c r="J742" i="8"/>
  <c r="J741" i="8"/>
  <c r="J740" i="8"/>
  <c r="F740" i="8"/>
  <c r="G740" i="8"/>
  <c r="F742" i="8"/>
  <c r="G742" i="8"/>
  <c r="J739" i="8"/>
  <c r="J738" i="8"/>
  <c r="J737" i="8"/>
  <c r="F737" i="8"/>
  <c r="G737" i="8"/>
  <c r="F738" i="8"/>
  <c r="G738" i="8"/>
  <c r="J727" i="8"/>
  <c r="J726" i="8"/>
  <c r="J725" i="8"/>
  <c r="G725" i="8"/>
  <c r="F727" i="8"/>
  <c r="G727" i="8"/>
  <c r="J724" i="8"/>
  <c r="G724" i="8"/>
  <c r="J723" i="8"/>
  <c r="G723" i="8"/>
  <c r="J722" i="8"/>
  <c r="G722" i="8"/>
  <c r="J721" i="8"/>
  <c r="J720" i="8"/>
  <c r="J719" i="8"/>
  <c r="G719" i="8"/>
  <c r="F721" i="8"/>
  <c r="G721" i="8"/>
  <c r="J718" i="8"/>
  <c r="J717" i="8"/>
  <c r="J716" i="8"/>
  <c r="F716" i="8"/>
  <c r="G716" i="8"/>
  <c r="F718" i="8"/>
  <c r="G718" i="8"/>
  <c r="J715" i="8"/>
  <c r="J714" i="8"/>
  <c r="J713" i="8"/>
  <c r="F713" i="8"/>
  <c r="G713" i="8"/>
  <c r="F715" i="8"/>
  <c r="G715" i="8"/>
  <c r="J712" i="8"/>
  <c r="J711" i="8"/>
  <c r="J710" i="8"/>
  <c r="F710" i="8"/>
  <c r="G710" i="8"/>
  <c r="F712" i="8"/>
  <c r="G712" i="8"/>
  <c r="J709" i="8"/>
  <c r="J708" i="8"/>
  <c r="J707" i="8"/>
  <c r="F707" i="8"/>
  <c r="G707" i="8"/>
  <c r="F709" i="8"/>
  <c r="G709" i="8"/>
  <c r="J706" i="8"/>
  <c r="J705" i="8"/>
  <c r="J704" i="8"/>
  <c r="F704" i="8"/>
  <c r="G704" i="8"/>
  <c r="F706" i="8"/>
  <c r="G706" i="8"/>
  <c r="J703" i="8"/>
  <c r="J702" i="8"/>
  <c r="J701" i="8"/>
  <c r="F701" i="8"/>
  <c r="G701" i="8"/>
  <c r="F703" i="8"/>
  <c r="G703" i="8"/>
  <c r="J700" i="8"/>
  <c r="J699" i="8"/>
  <c r="J698" i="8"/>
  <c r="F698" i="8"/>
  <c r="G698" i="8"/>
  <c r="F700" i="8"/>
  <c r="G700" i="8"/>
  <c r="J697" i="8"/>
  <c r="J696" i="8"/>
  <c r="J695" i="8"/>
  <c r="F695" i="8"/>
  <c r="G695" i="8"/>
  <c r="F697" i="8"/>
  <c r="G697" i="8"/>
  <c r="J694" i="8"/>
  <c r="J693" i="8"/>
  <c r="J692" i="8"/>
  <c r="F692" i="8"/>
  <c r="G692" i="8"/>
  <c r="F694" i="8"/>
  <c r="G694" i="8"/>
  <c r="J691" i="8"/>
  <c r="J690" i="8"/>
  <c r="J689" i="8"/>
  <c r="F689" i="8"/>
  <c r="G689" i="8"/>
  <c r="F691" i="8"/>
  <c r="G691" i="8"/>
  <c r="J688" i="8"/>
  <c r="J687" i="8"/>
  <c r="J686" i="8"/>
  <c r="F686" i="8"/>
  <c r="G686" i="8"/>
  <c r="F688" i="8"/>
  <c r="G688" i="8"/>
  <c r="J685" i="8"/>
  <c r="J684" i="8"/>
  <c r="J683" i="8"/>
  <c r="F683" i="8"/>
  <c r="G683" i="8"/>
  <c r="F685" i="8"/>
  <c r="G685" i="8"/>
  <c r="J682" i="8"/>
  <c r="J681" i="8"/>
  <c r="J680" i="8"/>
  <c r="F680" i="8"/>
  <c r="G680" i="8"/>
  <c r="F682" i="8"/>
  <c r="G682" i="8"/>
  <c r="J679" i="8"/>
  <c r="J678" i="8"/>
  <c r="J677" i="8"/>
  <c r="F677" i="8"/>
  <c r="G677" i="8"/>
  <c r="J667" i="8"/>
  <c r="J666" i="8"/>
  <c r="J665" i="8"/>
  <c r="G665" i="8"/>
  <c r="F666" i="8"/>
  <c r="G666" i="8"/>
  <c r="J664" i="8"/>
  <c r="G664" i="8"/>
  <c r="J663" i="8"/>
  <c r="G663" i="8"/>
  <c r="J662" i="8"/>
  <c r="G662" i="8"/>
  <c r="J661" i="8"/>
  <c r="J660" i="8"/>
  <c r="J659" i="8"/>
  <c r="G659" i="8"/>
  <c r="F660" i="8"/>
  <c r="G660" i="8"/>
  <c r="J658" i="8"/>
  <c r="J657" i="8"/>
  <c r="J656" i="8"/>
  <c r="F656" i="8"/>
  <c r="G656" i="8"/>
  <c r="F658" i="8"/>
  <c r="G658" i="8"/>
  <c r="J655" i="8"/>
  <c r="J654" i="8"/>
  <c r="J653" i="8"/>
  <c r="F653" i="8"/>
  <c r="G653" i="8"/>
  <c r="F655" i="8"/>
  <c r="G655" i="8"/>
  <c r="J652" i="8"/>
  <c r="J651" i="8"/>
  <c r="J650" i="8"/>
  <c r="F650" i="8"/>
  <c r="G650" i="8"/>
  <c r="F652" i="8"/>
  <c r="G652" i="8"/>
  <c r="J649" i="8"/>
  <c r="J648" i="8"/>
  <c r="J647" i="8"/>
  <c r="F647" i="8"/>
  <c r="G647" i="8"/>
  <c r="F649" i="8"/>
  <c r="G649" i="8"/>
  <c r="J646" i="8"/>
  <c r="J645" i="8"/>
  <c r="J644" i="8"/>
  <c r="F644" i="8"/>
  <c r="G644" i="8"/>
  <c r="F646" i="8"/>
  <c r="G646" i="8"/>
  <c r="J643" i="8"/>
  <c r="J642" i="8"/>
  <c r="J641" i="8"/>
  <c r="F641" i="8"/>
  <c r="G641" i="8"/>
  <c r="F643" i="8"/>
  <c r="G643" i="8"/>
  <c r="J640" i="8"/>
  <c r="J639" i="8"/>
  <c r="J638" i="8"/>
  <c r="F638" i="8"/>
  <c r="G638" i="8"/>
  <c r="F640" i="8"/>
  <c r="G640" i="8"/>
  <c r="J637" i="8"/>
  <c r="J636" i="8"/>
  <c r="J635" i="8"/>
  <c r="F635" i="8"/>
  <c r="G635" i="8"/>
  <c r="F637" i="8"/>
  <c r="G637" i="8"/>
  <c r="J634" i="8"/>
  <c r="J633" i="8"/>
  <c r="J632" i="8"/>
  <c r="F632" i="8"/>
  <c r="G632" i="8"/>
  <c r="F634" i="8"/>
  <c r="G634" i="8"/>
  <c r="J631" i="8"/>
  <c r="J630" i="8"/>
  <c r="J629" i="8"/>
  <c r="F629" i="8"/>
  <c r="G629" i="8"/>
  <c r="F631" i="8"/>
  <c r="G631" i="8"/>
  <c r="J628" i="8"/>
  <c r="J627" i="8"/>
  <c r="J626" i="8"/>
  <c r="F626" i="8"/>
  <c r="G626" i="8"/>
  <c r="F628" i="8"/>
  <c r="G628" i="8"/>
  <c r="J625" i="8"/>
  <c r="J624" i="8"/>
  <c r="J623" i="8"/>
  <c r="F623" i="8"/>
  <c r="G623" i="8"/>
  <c r="F625" i="8"/>
  <c r="G625" i="8"/>
  <c r="J622" i="8"/>
  <c r="J621" i="8"/>
  <c r="J620" i="8"/>
  <c r="F620" i="8"/>
  <c r="G620" i="8"/>
  <c r="F622" i="8"/>
  <c r="G622" i="8"/>
  <c r="J619" i="8"/>
  <c r="J618" i="8"/>
  <c r="J617" i="8"/>
  <c r="F617" i="8"/>
  <c r="G617" i="8"/>
  <c r="J607" i="8"/>
  <c r="J606" i="8"/>
  <c r="J605" i="8"/>
  <c r="G605" i="8"/>
  <c r="F607" i="8"/>
  <c r="G607" i="8"/>
  <c r="J604" i="8"/>
  <c r="G604" i="8"/>
  <c r="J603" i="8"/>
  <c r="G603" i="8"/>
  <c r="J602" i="8"/>
  <c r="G602" i="8"/>
  <c r="J601" i="8"/>
  <c r="J600" i="8"/>
  <c r="J599" i="8"/>
  <c r="G599" i="8"/>
  <c r="F601" i="8"/>
  <c r="G601" i="8"/>
  <c r="J598" i="8"/>
  <c r="J597" i="8"/>
  <c r="J596" i="8"/>
  <c r="F596" i="8"/>
  <c r="G596" i="8"/>
  <c r="J595" i="8"/>
  <c r="J594" i="8"/>
  <c r="J593" i="8"/>
  <c r="F593" i="8"/>
  <c r="G593" i="8"/>
  <c r="J592" i="8"/>
  <c r="J591" i="8"/>
  <c r="J590" i="8"/>
  <c r="F590" i="8"/>
  <c r="G590" i="8"/>
  <c r="J589" i="8"/>
  <c r="J588" i="8"/>
  <c r="J587" i="8"/>
  <c r="F587" i="8"/>
  <c r="G587" i="8"/>
  <c r="J586" i="8"/>
  <c r="J585" i="8"/>
  <c r="J584" i="8"/>
  <c r="F584" i="8"/>
  <c r="G584" i="8"/>
  <c r="J583" i="8"/>
  <c r="J582" i="8"/>
  <c r="J581" i="8"/>
  <c r="F581" i="8"/>
  <c r="G581" i="8"/>
  <c r="J580" i="8"/>
  <c r="J579" i="8"/>
  <c r="J578" i="8"/>
  <c r="F578" i="8"/>
  <c r="G578" i="8"/>
  <c r="J577" i="8"/>
  <c r="J576" i="8"/>
  <c r="J575" i="8"/>
  <c r="F575" i="8"/>
  <c r="G575" i="8"/>
  <c r="J574" i="8"/>
  <c r="J573" i="8"/>
  <c r="J572" i="8"/>
  <c r="F572" i="8"/>
  <c r="G572" i="8"/>
  <c r="F574" i="8"/>
  <c r="G574" i="8"/>
  <c r="J571" i="8"/>
  <c r="J570" i="8"/>
  <c r="J569" i="8"/>
  <c r="F569" i="8"/>
  <c r="G569" i="8"/>
  <c r="F571" i="8"/>
  <c r="G571" i="8"/>
  <c r="J568" i="8"/>
  <c r="J567" i="8"/>
  <c r="J566" i="8"/>
  <c r="F566" i="8"/>
  <c r="G566" i="8"/>
  <c r="F568" i="8"/>
  <c r="G568" i="8"/>
  <c r="J565" i="8"/>
  <c r="J564" i="8"/>
  <c r="J563" i="8"/>
  <c r="F563" i="8"/>
  <c r="G563" i="8"/>
  <c r="F565" i="8"/>
  <c r="G565" i="8"/>
  <c r="J562" i="8"/>
  <c r="J561" i="8"/>
  <c r="J560" i="8"/>
  <c r="F560" i="8"/>
  <c r="G560" i="8"/>
  <c r="F562" i="8"/>
  <c r="G562" i="8"/>
  <c r="J559" i="8"/>
  <c r="J558" i="8"/>
  <c r="J557" i="8"/>
  <c r="F557" i="8"/>
  <c r="G557" i="8"/>
  <c r="F559" i="8"/>
  <c r="G559" i="8"/>
  <c r="J547" i="8"/>
  <c r="J546" i="8"/>
  <c r="J545" i="8"/>
  <c r="G545" i="8"/>
  <c r="F546" i="8"/>
  <c r="G546" i="8"/>
  <c r="J544" i="8"/>
  <c r="G544" i="8"/>
  <c r="J543" i="8"/>
  <c r="G543" i="8"/>
  <c r="J542" i="8"/>
  <c r="G542" i="8"/>
  <c r="J541" i="8"/>
  <c r="J540" i="8"/>
  <c r="J539" i="8"/>
  <c r="G539" i="8"/>
  <c r="F541" i="8"/>
  <c r="G541" i="8"/>
  <c r="J538" i="8"/>
  <c r="J537" i="8"/>
  <c r="J536" i="8"/>
  <c r="F536" i="8"/>
  <c r="G536" i="8"/>
  <c r="F538" i="8"/>
  <c r="G538" i="8"/>
  <c r="J535" i="8"/>
  <c r="J534" i="8"/>
  <c r="J533" i="8"/>
  <c r="F533" i="8"/>
  <c r="G533" i="8"/>
  <c r="F535" i="8"/>
  <c r="G535" i="8"/>
  <c r="J532" i="8"/>
  <c r="J531" i="8"/>
  <c r="J530" i="8"/>
  <c r="F530" i="8"/>
  <c r="G530" i="8"/>
  <c r="F532" i="8"/>
  <c r="G532" i="8"/>
  <c r="J529" i="8"/>
  <c r="J528" i="8"/>
  <c r="J527" i="8"/>
  <c r="F527" i="8"/>
  <c r="G527" i="8"/>
  <c r="F529" i="8"/>
  <c r="G529" i="8"/>
  <c r="J526" i="8"/>
  <c r="J525" i="8"/>
  <c r="J524" i="8"/>
  <c r="F524" i="8"/>
  <c r="G524" i="8"/>
  <c r="F526" i="8"/>
  <c r="G526" i="8"/>
  <c r="J523" i="8"/>
  <c r="J522" i="8"/>
  <c r="J521" i="8"/>
  <c r="F521" i="8"/>
  <c r="G521" i="8"/>
  <c r="F523" i="8"/>
  <c r="G523" i="8"/>
  <c r="J520" i="8"/>
  <c r="J519" i="8"/>
  <c r="J518" i="8"/>
  <c r="F518" i="8"/>
  <c r="G518" i="8"/>
  <c r="F520" i="8"/>
  <c r="G520" i="8"/>
  <c r="J517" i="8"/>
  <c r="J516" i="8"/>
  <c r="J515" i="8"/>
  <c r="F515" i="8"/>
  <c r="G515" i="8"/>
  <c r="F517" i="8"/>
  <c r="G517" i="8"/>
  <c r="J514" i="8"/>
  <c r="J513" i="8"/>
  <c r="J512" i="8"/>
  <c r="F512" i="8"/>
  <c r="G512" i="8"/>
  <c r="F514" i="8"/>
  <c r="G514" i="8"/>
  <c r="J511" i="8"/>
  <c r="J510" i="8"/>
  <c r="J509" i="8"/>
  <c r="F509" i="8"/>
  <c r="G509" i="8"/>
  <c r="F511" i="8"/>
  <c r="G511" i="8"/>
  <c r="J508" i="8"/>
  <c r="J507" i="8"/>
  <c r="J506" i="8"/>
  <c r="F506" i="8"/>
  <c r="G506" i="8"/>
  <c r="F508" i="8"/>
  <c r="G508" i="8"/>
  <c r="J505" i="8"/>
  <c r="J504" i="8"/>
  <c r="J503" i="8"/>
  <c r="F503" i="8"/>
  <c r="G503" i="8"/>
  <c r="F505" i="8"/>
  <c r="G505" i="8"/>
  <c r="J502" i="8"/>
  <c r="J501" i="8"/>
  <c r="J500" i="8"/>
  <c r="F500" i="8"/>
  <c r="G500" i="8"/>
  <c r="F502" i="8"/>
  <c r="G502" i="8"/>
  <c r="J499" i="8"/>
  <c r="J498" i="8"/>
  <c r="J497" i="8"/>
  <c r="F497" i="8"/>
  <c r="G497" i="8"/>
  <c r="F499" i="8"/>
  <c r="G499" i="8"/>
  <c r="J487" i="8"/>
  <c r="J486" i="8"/>
  <c r="J485" i="8"/>
  <c r="G485" i="8"/>
  <c r="F486" i="8"/>
  <c r="G486" i="8"/>
  <c r="J484" i="8"/>
  <c r="G484" i="8"/>
  <c r="J483" i="8"/>
  <c r="G483" i="8"/>
  <c r="J482" i="8"/>
  <c r="G482" i="8"/>
  <c r="J481" i="8"/>
  <c r="J480" i="8"/>
  <c r="J479" i="8"/>
  <c r="G479" i="8"/>
  <c r="F480" i="8"/>
  <c r="G480" i="8"/>
  <c r="J478" i="8"/>
  <c r="J477" i="8"/>
  <c r="J476" i="8"/>
  <c r="F476" i="8"/>
  <c r="G476" i="8"/>
  <c r="J475" i="8"/>
  <c r="J474" i="8"/>
  <c r="J473" i="8"/>
  <c r="F473" i="8"/>
  <c r="G473" i="8"/>
  <c r="J472" i="8"/>
  <c r="J471" i="8"/>
  <c r="J470" i="8"/>
  <c r="F470" i="8"/>
  <c r="G470" i="8"/>
  <c r="J469" i="8"/>
  <c r="J468" i="8"/>
  <c r="J467" i="8"/>
  <c r="F467" i="8"/>
  <c r="G467" i="8"/>
  <c r="J466" i="8"/>
  <c r="J465" i="8"/>
  <c r="J464" i="8"/>
  <c r="F464" i="8"/>
  <c r="G464" i="8"/>
  <c r="J463" i="8"/>
  <c r="J462" i="8"/>
  <c r="J461" i="8"/>
  <c r="F461" i="8"/>
  <c r="G461" i="8"/>
  <c r="J460" i="8"/>
  <c r="J459" i="8"/>
  <c r="J458" i="8"/>
  <c r="F458" i="8"/>
  <c r="G458" i="8"/>
  <c r="J457" i="8"/>
  <c r="J456" i="8"/>
  <c r="J455" i="8"/>
  <c r="F455" i="8"/>
  <c r="G455" i="8"/>
  <c r="J454" i="8"/>
  <c r="J453" i="8"/>
  <c r="J452" i="8"/>
  <c r="F452" i="8"/>
  <c r="G452" i="8"/>
  <c r="J451" i="8"/>
  <c r="J450" i="8"/>
  <c r="J449" i="8"/>
  <c r="F449" i="8"/>
  <c r="G449" i="8"/>
  <c r="J448" i="8"/>
  <c r="J447" i="8"/>
  <c r="J446" i="8"/>
  <c r="F446" i="8"/>
  <c r="G446" i="8"/>
  <c r="J445" i="8"/>
  <c r="J444" i="8"/>
  <c r="J443" i="8"/>
  <c r="F443" i="8"/>
  <c r="G443" i="8"/>
  <c r="J442" i="8"/>
  <c r="J441" i="8"/>
  <c r="J440" i="8"/>
  <c r="F440" i="8"/>
  <c r="G440" i="8"/>
  <c r="J439" i="8"/>
  <c r="J438" i="8"/>
  <c r="J437" i="8"/>
  <c r="F437" i="8"/>
  <c r="G437" i="8"/>
  <c r="J427" i="8"/>
  <c r="J426" i="8"/>
  <c r="J425" i="8"/>
  <c r="G425" i="8"/>
  <c r="F427" i="8"/>
  <c r="G427" i="8"/>
  <c r="J424" i="8"/>
  <c r="G424" i="8"/>
  <c r="J423" i="8"/>
  <c r="G423" i="8"/>
  <c r="J422" i="8"/>
  <c r="G422" i="8"/>
  <c r="J421" i="8"/>
  <c r="J420" i="8"/>
  <c r="J419" i="8"/>
  <c r="G419" i="8"/>
  <c r="F421" i="8"/>
  <c r="G421" i="8"/>
  <c r="J418" i="8"/>
  <c r="J417" i="8"/>
  <c r="J416" i="8"/>
  <c r="F416" i="8"/>
  <c r="G416" i="8"/>
  <c r="J415" i="8"/>
  <c r="J414" i="8"/>
  <c r="J413" i="8"/>
  <c r="F413" i="8"/>
  <c r="G413" i="8"/>
  <c r="J412" i="8"/>
  <c r="J411" i="8"/>
  <c r="J410" i="8"/>
  <c r="F410" i="8"/>
  <c r="G410" i="8"/>
  <c r="J409" i="8"/>
  <c r="J408" i="8"/>
  <c r="J407" i="8"/>
  <c r="F407" i="8"/>
  <c r="G407" i="8"/>
  <c r="J406" i="8"/>
  <c r="J405" i="8"/>
  <c r="J404" i="8"/>
  <c r="F404" i="8"/>
  <c r="G404" i="8"/>
  <c r="J403" i="8"/>
  <c r="J402" i="8"/>
  <c r="J401" i="8"/>
  <c r="F401" i="8"/>
  <c r="G401" i="8"/>
  <c r="J400" i="8"/>
  <c r="J399" i="8"/>
  <c r="J398" i="8"/>
  <c r="F398" i="8"/>
  <c r="G398" i="8"/>
  <c r="J397" i="8"/>
  <c r="J396" i="8"/>
  <c r="J395" i="8"/>
  <c r="F395" i="8"/>
  <c r="G395" i="8"/>
  <c r="J394" i="8"/>
  <c r="J393" i="8"/>
  <c r="J392" i="8"/>
  <c r="F392" i="8"/>
  <c r="G392" i="8"/>
  <c r="J391" i="8"/>
  <c r="J390" i="8"/>
  <c r="J389" i="8"/>
  <c r="F389" i="8"/>
  <c r="G389" i="8"/>
  <c r="J388" i="8"/>
  <c r="J387" i="8"/>
  <c r="J386" i="8"/>
  <c r="F386" i="8"/>
  <c r="G386" i="8"/>
  <c r="J385" i="8"/>
  <c r="J384" i="8"/>
  <c r="J383" i="8"/>
  <c r="F383" i="8"/>
  <c r="G383" i="8"/>
  <c r="J382" i="8"/>
  <c r="J381" i="8"/>
  <c r="J380" i="8"/>
  <c r="F380" i="8"/>
  <c r="G380" i="8"/>
  <c r="J379" i="8"/>
  <c r="J378" i="8"/>
  <c r="J377" i="8"/>
  <c r="F377" i="8"/>
  <c r="G377" i="8"/>
  <c r="J367" i="8"/>
  <c r="J366" i="8"/>
  <c r="J365" i="8"/>
  <c r="G365" i="8"/>
  <c r="F366" i="8"/>
  <c r="G366" i="8"/>
  <c r="J364" i="8"/>
  <c r="G364" i="8"/>
  <c r="J363" i="8"/>
  <c r="G363" i="8"/>
  <c r="J362" i="8"/>
  <c r="G362" i="8"/>
  <c r="J361" i="8"/>
  <c r="J360" i="8"/>
  <c r="J359" i="8"/>
  <c r="G359" i="8"/>
  <c r="F360" i="8"/>
  <c r="G360" i="8"/>
  <c r="J358" i="8"/>
  <c r="J357" i="8"/>
  <c r="J356" i="8"/>
  <c r="F356" i="8"/>
  <c r="G356" i="8"/>
  <c r="J355" i="8"/>
  <c r="J354" i="8"/>
  <c r="J353" i="8"/>
  <c r="F353" i="8"/>
  <c r="G353" i="8"/>
  <c r="J352" i="8"/>
  <c r="J351" i="8"/>
  <c r="J350" i="8"/>
  <c r="F350" i="8"/>
  <c r="G350" i="8"/>
  <c r="J349" i="8"/>
  <c r="J348" i="8"/>
  <c r="J347" i="8"/>
  <c r="F347" i="8"/>
  <c r="G347" i="8"/>
  <c r="J346" i="8"/>
  <c r="J345" i="8"/>
  <c r="J344" i="8"/>
  <c r="F344" i="8"/>
  <c r="G344" i="8"/>
  <c r="J343" i="8"/>
  <c r="J342" i="8"/>
  <c r="J341" i="8"/>
  <c r="F341" i="8"/>
  <c r="G341" i="8"/>
  <c r="J340" i="8"/>
  <c r="J339" i="8"/>
  <c r="J338" i="8"/>
  <c r="F338" i="8"/>
  <c r="G338" i="8"/>
  <c r="J337" i="8"/>
  <c r="J336" i="8"/>
  <c r="J335" i="8"/>
  <c r="F335" i="8"/>
  <c r="G335" i="8"/>
  <c r="J334" i="8"/>
  <c r="J333" i="8"/>
  <c r="J332" i="8"/>
  <c r="F332" i="8"/>
  <c r="G332" i="8"/>
  <c r="J331" i="8"/>
  <c r="J330" i="8"/>
  <c r="J329" i="8"/>
  <c r="F329" i="8"/>
  <c r="G329" i="8"/>
  <c r="J328" i="8"/>
  <c r="J327" i="8"/>
  <c r="J326" i="8"/>
  <c r="F326" i="8"/>
  <c r="G326" i="8"/>
  <c r="J325" i="8"/>
  <c r="J324" i="8"/>
  <c r="J323" i="8"/>
  <c r="F323" i="8"/>
  <c r="G323" i="8"/>
  <c r="J322" i="8"/>
  <c r="J321" i="8"/>
  <c r="J320" i="8"/>
  <c r="F320" i="8"/>
  <c r="G320" i="8"/>
  <c r="J319" i="8"/>
  <c r="J318" i="8"/>
  <c r="J317" i="8"/>
  <c r="F317" i="8"/>
  <c r="G317" i="8"/>
  <c r="J307" i="8"/>
  <c r="J306" i="8"/>
  <c r="J305" i="8"/>
  <c r="G305" i="8"/>
  <c r="F307" i="8"/>
  <c r="G307" i="8"/>
  <c r="J304" i="8"/>
  <c r="G304" i="8"/>
  <c r="J303" i="8"/>
  <c r="G303" i="8"/>
  <c r="J302" i="8"/>
  <c r="G302" i="8"/>
  <c r="J301" i="8"/>
  <c r="J300" i="8"/>
  <c r="J299" i="8"/>
  <c r="G299" i="8"/>
  <c r="F301" i="8"/>
  <c r="G301" i="8"/>
  <c r="J298" i="8"/>
  <c r="J297" i="8"/>
  <c r="J296" i="8"/>
  <c r="F296" i="8"/>
  <c r="G296" i="8"/>
  <c r="J295" i="8"/>
  <c r="J294" i="8"/>
  <c r="J293" i="8"/>
  <c r="F293" i="8"/>
  <c r="G293" i="8"/>
  <c r="J292" i="8"/>
  <c r="J291" i="8"/>
  <c r="J290" i="8"/>
  <c r="F290" i="8"/>
  <c r="G290" i="8"/>
  <c r="J289" i="8"/>
  <c r="J288" i="8"/>
  <c r="J287" i="8"/>
  <c r="F287" i="8"/>
  <c r="G287" i="8"/>
  <c r="J286" i="8"/>
  <c r="J285" i="8"/>
  <c r="J284" i="8"/>
  <c r="F284" i="8"/>
  <c r="G284" i="8"/>
  <c r="J283" i="8"/>
  <c r="J282" i="8"/>
  <c r="J281" i="8"/>
  <c r="F281" i="8"/>
  <c r="G281" i="8"/>
  <c r="J280" i="8"/>
  <c r="J279" i="8"/>
  <c r="J278" i="8"/>
  <c r="F278" i="8"/>
  <c r="G278" i="8"/>
  <c r="J277" i="8"/>
  <c r="J276" i="8"/>
  <c r="J275" i="8"/>
  <c r="F275" i="8"/>
  <c r="G275" i="8"/>
  <c r="J274" i="8"/>
  <c r="J273" i="8"/>
  <c r="J272" i="8"/>
  <c r="F272" i="8"/>
  <c r="G272" i="8"/>
  <c r="J271" i="8"/>
  <c r="J270" i="8"/>
  <c r="J269" i="8"/>
  <c r="F269" i="8"/>
  <c r="G269" i="8"/>
  <c r="J268" i="8"/>
  <c r="J267" i="8"/>
  <c r="J266" i="8"/>
  <c r="F266" i="8"/>
  <c r="G266" i="8"/>
  <c r="J265" i="8"/>
  <c r="J264" i="8"/>
  <c r="J263" i="8"/>
  <c r="F263" i="8"/>
  <c r="G263" i="8"/>
  <c r="J262" i="8"/>
  <c r="J261" i="8"/>
  <c r="J260" i="8"/>
  <c r="F260" i="8"/>
  <c r="G260" i="8"/>
  <c r="J259" i="8"/>
  <c r="J258" i="8"/>
  <c r="J257" i="8"/>
  <c r="F257" i="8"/>
  <c r="G257" i="8"/>
  <c r="J247" i="8"/>
  <c r="J246" i="8"/>
  <c r="J245" i="8"/>
  <c r="G245" i="8"/>
  <c r="F246" i="8"/>
  <c r="G246" i="8"/>
  <c r="J244" i="8"/>
  <c r="G244" i="8"/>
  <c r="J243" i="8"/>
  <c r="G243" i="8"/>
  <c r="J242" i="8"/>
  <c r="G242" i="8"/>
  <c r="J241" i="8"/>
  <c r="J240" i="8"/>
  <c r="J239" i="8"/>
  <c r="G239" i="8"/>
  <c r="F240" i="8"/>
  <c r="G240" i="8"/>
  <c r="J238" i="8"/>
  <c r="J237" i="8"/>
  <c r="J236" i="8"/>
  <c r="F236" i="8"/>
  <c r="G236" i="8"/>
  <c r="F238" i="8"/>
  <c r="G238" i="8"/>
  <c r="J235" i="8"/>
  <c r="J234" i="8"/>
  <c r="J233" i="8"/>
  <c r="F233" i="8"/>
  <c r="G233" i="8"/>
  <c r="F235" i="8"/>
  <c r="G235" i="8"/>
  <c r="J232" i="8"/>
  <c r="J231" i="8"/>
  <c r="J230" i="8"/>
  <c r="F230" i="8"/>
  <c r="G230" i="8"/>
  <c r="F232" i="8"/>
  <c r="G232" i="8"/>
  <c r="J229" i="8"/>
  <c r="J228" i="8"/>
  <c r="J227" i="8"/>
  <c r="F227" i="8"/>
  <c r="G227" i="8"/>
  <c r="F229" i="8"/>
  <c r="G229" i="8"/>
  <c r="J226" i="8"/>
  <c r="J225" i="8"/>
  <c r="J224" i="8"/>
  <c r="F224" i="8"/>
  <c r="G224" i="8"/>
  <c r="F226" i="8"/>
  <c r="G226" i="8"/>
  <c r="J223" i="8"/>
  <c r="J222" i="8"/>
  <c r="J221" i="8"/>
  <c r="F221" i="8"/>
  <c r="G221" i="8"/>
  <c r="F223" i="8"/>
  <c r="G223" i="8"/>
  <c r="J220" i="8"/>
  <c r="J219" i="8"/>
  <c r="J218" i="8"/>
  <c r="F218" i="8"/>
  <c r="G218" i="8"/>
  <c r="F220" i="8"/>
  <c r="G220" i="8"/>
  <c r="J217" i="8"/>
  <c r="J216" i="8"/>
  <c r="J215" i="8"/>
  <c r="F215" i="8"/>
  <c r="G215" i="8"/>
  <c r="F217" i="8"/>
  <c r="G217" i="8"/>
  <c r="J214" i="8"/>
  <c r="J213" i="8"/>
  <c r="J212" i="8"/>
  <c r="F212" i="8"/>
  <c r="G212" i="8"/>
  <c r="F214" i="8"/>
  <c r="G214" i="8"/>
  <c r="J211" i="8"/>
  <c r="J210" i="8"/>
  <c r="J209" i="8"/>
  <c r="F209" i="8"/>
  <c r="G209" i="8"/>
  <c r="F211" i="8"/>
  <c r="G211" i="8"/>
  <c r="J208" i="8"/>
  <c r="J207" i="8"/>
  <c r="J206" i="8"/>
  <c r="F206" i="8"/>
  <c r="G206" i="8"/>
  <c r="F208" i="8"/>
  <c r="G208" i="8"/>
  <c r="J205" i="8"/>
  <c r="J204" i="8"/>
  <c r="J203" i="8"/>
  <c r="F203" i="8"/>
  <c r="G203" i="8"/>
  <c r="F205" i="8"/>
  <c r="G205" i="8"/>
  <c r="J202" i="8"/>
  <c r="J201" i="8"/>
  <c r="J200" i="8"/>
  <c r="F200" i="8"/>
  <c r="G200" i="8"/>
  <c r="F202" i="8"/>
  <c r="G202" i="8"/>
  <c r="J199" i="8"/>
  <c r="J198" i="8"/>
  <c r="J197" i="8"/>
  <c r="F197" i="8"/>
  <c r="G197" i="8"/>
  <c r="J187" i="8"/>
  <c r="J186" i="8"/>
  <c r="J185" i="8"/>
  <c r="G185" i="8"/>
  <c r="F187" i="8"/>
  <c r="G187" i="8"/>
  <c r="J184" i="8"/>
  <c r="G184" i="8"/>
  <c r="J183" i="8"/>
  <c r="G183" i="8"/>
  <c r="J182" i="8"/>
  <c r="G182" i="8"/>
  <c r="J181" i="8"/>
  <c r="J180" i="8"/>
  <c r="J179" i="8"/>
  <c r="G179" i="8"/>
  <c r="F181" i="8"/>
  <c r="G181" i="8"/>
  <c r="J178" i="8"/>
  <c r="J177" i="8"/>
  <c r="J176" i="8"/>
  <c r="F176" i="8"/>
  <c r="G176" i="8"/>
  <c r="F178" i="8"/>
  <c r="G178" i="8"/>
  <c r="J175" i="8"/>
  <c r="J174" i="8"/>
  <c r="J173" i="8"/>
  <c r="F173" i="8"/>
  <c r="G173" i="8"/>
  <c r="F175" i="8"/>
  <c r="G175" i="8"/>
  <c r="J172" i="8"/>
  <c r="J171" i="8"/>
  <c r="J170" i="8"/>
  <c r="F170" i="8"/>
  <c r="G170" i="8"/>
  <c r="F172" i="8"/>
  <c r="G172" i="8"/>
  <c r="J169" i="8"/>
  <c r="J168" i="8"/>
  <c r="J167" i="8"/>
  <c r="F167" i="8"/>
  <c r="G167" i="8"/>
  <c r="F169" i="8"/>
  <c r="G169" i="8"/>
  <c r="J166" i="8"/>
  <c r="J165" i="8"/>
  <c r="J164" i="8"/>
  <c r="F164" i="8"/>
  <c r="G164" i="8"/>
  <c r="F166" i="8"/>
  <c r="G166" i="8"/>
  <c r="J163" i="8"/>
  <c r="J162" i="8"/>
  <c r="J161" i="8"/>
  <c r="F161" i="8"/>
  <c r="G161" i="8"/>
  <c r="F163" i="8"/>
  <c r="G163" i="8"/>
  <c r="J160" i="8"/>
  <c r="J159" i="8"/>
  <c r="J158" i="8"/>
  <c r="F158" i="8"/>
  <c r="G158" i="8"/>
  <c r="F160" i="8"/>
  <c r="G160" i="8"/>
  <c r="J157" i="8"/>
  <c r="J156" i="8"/>
  <c r="J155" i="8"/>
  <c r="F155" i="8"/>
  <c r="G155" i="8"/>
  <c r="F157" i="8"/>
  <c r="G157" i="8"/>
  <c r="J154" i="8"/>
  <c r="J153" i="8"/>
  <c r="J152" i="8"/>
  <c r="F152" i="8"/>
  <c r="G152" i="8"/>
  <c r="F154" i="8"/>
  <c r="G154" i="8"/>
  <c r="J151" i="8"/>
  <c r="J150" i="8"/>
  <c r="J149" i="8"/>
  <c r="F149" i="8"/>
  <c r="G149" i="8"/>
  <c r="F151" i="8"/>
  <c r="G151" i="8"/>
  <c r="J148" i="8"/>
  <c r="J147" i="8"/>
  <c r="J146" i="8"/>
  <c r="F146" i="8"/>
  <c r="G146" i="8"/>
  <c r="F148" i="8"/>
  <c r="G148" i="8"/>
  <c r="J145" i="8"/>
  <c r="J144" i="8"/>
  <c r="J143" i="8"/>
  <c r="F143" i="8"/>
  <c r="G143" i="8"/>
  <c r="F145" i="8"/>
  <c r="G145" i="8"/>
  <c r="J142" i="8"/>
  <c r="J141" i="8"/>
  <c r="J140" i="8"/>
  <c r="F140" i="8"/>
  <c r="G140" i="8"/>
  <c r="F142" i="8"/>
  <c r="G142" i="8"/>
  <c r="J139" i="8"/>
  <c r="J138" i="8"/>
  <c r="J137" i="8"/>
  <c r="F137" i="8"/>
  <c r="G137" i="8"/>
  <c r="J127" i="8"/>
  <c r="J126" i="8"/>
  <c r="J125" i="8"/>
  <c r="G125" i="8"/>
  <c r="F126" i="8"/>
  <c r="G126" i="8"/>
  <c r="J124" i="8"/>
  <c r="G124" i="8"/>
  <c r="J123" i="8"/>
  <c r="G123" i="8"/>
  <c r="J122" i="8"/>
  <c r="G122" i="8"/>
  <c r="J121" i="8"/>
  <c r="J120" i="8"/>
  <c r="J119" i="8"/>
  <c r="G119" i="8"/>
  <c r="F120" i="8"/>
  <c r="G120" i="8"/>
  <c r="J118" i="8"/>
  <c r="J117" i="8"/>
  <c r="J116" i="8"/>
  <c r="F116" i="8"/>
  <c r="G116" i="8"/>
  <c r="F118" i="8"/>
  <c r="G118" i="8"/>
  <c r="J115" i="8"/>
  <c r="J114" i="8"/>
  <c r="J113" i="8"/>
  <c r="F113" i="8"/>
  <c r="G113" i="8"/>
  <c r="F115" i="8"/>
  <c r="G115" i="8"/>
  <c r="J112" i="8"/>
  <c r="J111" i="8"/>
  <c r="J110" i="8"/>
  <c r="F110" i="8"/>
  <c r="G110" i="8"/>
  <c r="F112" i="8"/>
  <c r="G112" i="8"/>
  <c r="J109" i="8"/>
  <c r="J108" i="8"/>
  <c r="J107" i="8"/>
  <c r="F107" i="8"/>
  <c r="G107" i="8"/>
  <c r="F109" i="8"/>
  <c r="G109" i="8"/>
  <c r="J106" i="8"/>
  <c r="J105" i="8"/>
  <c r="J104" i="8"/>
  <c r="F104" i="8"/>
  <c r="G104" i="8"/>
  <c r="F106" i="8"/>
  <c r="G106" i="8"/>
  <c r="J103" i="8"/>
  <c r="J102" i="8"/>
  <c r="J101" i="8"/>
  <c r="F101" i="8"/>
  <c r="G101" i="8"/>
  <c r="F103" i="8"/>
  <c r="G103" i="8"/>
  <c r="J100" i="8"/>
  <c r="J99" i="8"/>
  <c r="J98" i="8"/>
  <c r="F98" i="8"/>
  <c r="G98" i="8"/>
  <c r="F100" i="8"/>
  <c r="G100" i="8"/>
  <c r="J97" i="8"/>
  <c r="J96" i="8"/>
  <c r="J95" i="8"/>
  <c r="F95" i="8"/>
  <c r="G95" i="8"/>
  <c r="F97" i="8"/>
  <c r="G97" i="8"/>
  <c r="J94" i="8"/>
  <c r="J93" i="8"/>
  <c r="J92" i="8"/>
  <c r="F92" i="8"/>
  <c r="G92" i="8"/>
  <c r="F94" i="8"/>
  <c r="G94" i="8"/>
  <c r="J91" i="8"/>
  <c r="J90" i="8"/>
  <c r="J89" i="8"/>
  <c r="F89" i="8"/>
  <c r="G89" i="8"/>
  <c r="F91" i="8"/>
  <c r="G91" i="8"/>
  <c r="J88" i="8"/>
  <c r="J87" i="8"/>
  <c r="J86" i="8"/>
  <c r="F86" i="8"/>
  <c r="G86" i="8"/>
  <c r="F88" i="8"/>
  <c r="G88" i="8"/>
  <c r="J85" i="8"/>
  <c r="J84" i="8"/>
  <c r="J83" i="8"/>
  <c r="F83" i="8"/>
  <c r="G83" i="8"/>
  <c r="F85" i="8"/>
  <c r="G85" i="8"/>
  <c r="J82" i="8"/>
  <c r="J81" i="8"/>
  <c r="J80" i="8"/>
  <c r="F80" i="8"/>
  <c r="G80" i="8"/>
  <c r="F82" i="8"/>
  <c r="G82" i="8"/>
  <c r="J79" i="8"/>
  <c r="J78" i="8"/>
  <c r="J77" i="8"/>
  <c r="F77" i="8"/>
  <c r="G77" i="8"/>
  <c r="K218" i="7"/>
  <c r="K217" i="7"/>
  <c r="K216" i="7"/>
  <c r="K215" i="7"/>
  <c r="K214" i="7"/>
  <c r="K213" i="7"/>
  <c r="K212" i="7"/>
  <c r="K211" i="7"/>
  <c r="K210" i="7"/>
  <c r="K199" i="7"/>
  <c r="K198" i="7"/>
  <c r="K197" i="7"/>
  <c r="K196" i="7"/>
  <c r="K195" i="7"/>
  <c r="K194" i="7"/>
  <c r="K193" i="7"/>
  <c r="K192" i="7"/>
  <c r="K191" i="7"/>
  <c r="K180" i="7"/>
  <c r="K179" i="7"/>
  <c r="K178" i="7"/>
  <c r="K177" i="7"/>
  <c r="K176" i="7"/>
  <c r="K175" i="7"/>
  <c r="K174" i="7"/>
  <c r="K173" i="7"/>
  <c r="K172" i="7"/>
  <c r="K161" i="7"/>
  <c r="K142" i="7"/>
  <c r="K141" i="7"/>
  <c r="K140" i="7"/>
  <c r="K139" i="7"/>
  <c r="K138" i="7"/>
  <c r="K137" i="7"/>
  <c r="K136" i="7"/>
  <c r="K135" i="7"/>
  <c r="K134" i="7"/>
  <c r="K85" i="7"/>
  <c r="K84" i="7"/>
  <c r="K83" i="7"/>
  <c r="K82" i="7"/>
  <c r="K81" i="7"/>
  <c r="K80" i="7"/>
  <c r="K79" i="7"/>
  <c r="K78" i="7"/>
  <c r="K77" i="7"/>
  <c r="J218" i="7"/>
  <c r="F218" i="7"/>
  <c r="G218" i="7"/>
  <c r="J217" i="7"/>
  <c r="G217" i="7"/>
  <c r="J216" i="7"/>
  <c r="E216" i="7"/>
  <c r="G216" i="7"/>
  <c r="J215" i="7"/>
  <c r="E215" i="7"/>
  <c r="G215" i="7"/>
  <c r="J214" i="7"/>
  <c r="E214" i="7"/>
  <c r="G214" i="7"/>
  <c r="J213" i="7"/>
  <c r="G213" i="7"/>
  <c r="J212" i="7"/>
  <c r="G212" i="7"/>
  <c r="J211" i="7"/>
  <c r="E211" i="7"/>
  <c r="G211" i="7"/>
  <c r="J210" i="7"/>
  <c r="E210" i="7"/>
  <c r="G210" i="7"/>
  <c r="J209" i="7"/>
  <c r="G209" i="7"/>
  <c r="J199" i="7"/>
  <c r="F199" i="7"/>
  <c r="G199" i="7"/>
  <c r="J198" i="7"/>
  <c r="G198" i="7"/>
  <c r="J197" i="7"/>
  <c r="E197" i="7"/>
  <c r="G197" i="7"/>
  <c r="J196" i="7"/>
  <c r="E196" i="7"/>
  <c r="G196" i="7"/>
  <c r="J195" i="7"/>
  <c r="E195" i="7"/>
  <c r="G195" i="7"/>
  <c r="J194" i="7"/>
  <c r="G194" i="7"/>
  <c r="J193" i="7"/>
  <c r="G193" i="7"/>
  <c r="J192" i="7"/>
  <c r="E192" i="7"/>
  <c r="G192" i="7"/>
  <c r="J191" i="7"/>
  <c r="E191" i="7"/>
  <c r="G191" i="7"/>
  <c r="J190" i="7"/>
  <c r="G190" i="7"/>
  <c r="J180" i="7"/>
  <c r="F180" i="7"/>
  <c r="G180" i="7"/>
  <c r="J179" i="7"/>
  <c r="G179" i="7"/>
  <c r="J178" i="7"/>
  <c r="E178" i="7"/>
  <c r="G178" i="7"/>
  <c r="J177" i="7"/>
  <c r="E177" i="7"/>
  <c r="G177" i="7"/>
  <c r="J176" i="7"/>
  <c r="E176" i="7"/>
  <c r="G176" i="7"/>
  <c r="J175" i="7"/>
  <c r="G175" i="7"/>
  <c r="J174" i="7"/>
  <c r="G174" i="7"/>
  <c r="J173" i="7"/>
  <c r="E173" i="7"/>
  <c r="G173" i="7"/>
  <c r="J172" i="7"/>
  <c r="E172" i="7"/>
  <c r="G172" i="7"/>
  <c r="J171" i="7"/>
  <c r="G171" i="7"/>
  <c r="J161" i="7"/>
  <c r="F161" i="7"/>
  <c r="G161" i="7"/>
  <c r="J160" i="7"/>
  <c r="G160" i="7"/>
  <c r="J159" i="7"/>
  <c r="E159" i="7"/>
  <c r="G159" i="7"/>
  <c r="J158" i="7"/>
  <c r="E158" i="7"/>
  <c r="G158" i="7"/>
  <c r="J157" i="7"/>
  <c r="E157" i="7"/>
  <c r="G157" i="7"/>
  <c r="J156" i="7"/>
  <c r="G156" i="7"/>
  <c r="J155" i="7"/>
  <c r="G155" i="7"/>
  <c r="J154" i="7"/>
  <c r="E154" i="7"/>
  <c r="G154" i="7"/>
  <c r="J153" i="7"/>
  <c r="E153" i="7"/>
  <c r="G153" i="7"/>
  <c r="J152" i="7"/>
  <c r="G152" i="7"/>
  <c r="J142" i="7"/>
  <c r="F142" i="7"/>
  <c r="G142" i="7"/>
  <c r="J141" i="7"/>
  <c r="G141" i="7"/>
  <c r="J140" i="7"/>
  <c r="E140" i="7"/>
  <c r="G140" i="7"/>
  <c r="J139" i="7"/>
  <c r="E139" i="7"/>
  <c r="G139" i="7"/>
  <c r="J138" i="7"/>
  <c r="G138" i="7"/>
  <c r="J137" i="7"/>
  <c r="G137" i="7"/>
  <c r="J136" i="7"/>
  <c r="G136" i="7"/>
  <c r="J135" i="7"/>
  <c r="G135" i="7"/>
  <c r="J134" i="7"/>
  <c r="G134" i="7"/>
  <c r="J133" i="7"/>
  <c r="G133" i="7"/>
  <c r="J123" i="7"/>
  <c r="F123" i="7"/>
  <c r="G123" i="7"/>
  <c r="J122" i="7"/>
  <c r="G122" i="7"/>
  <c r="J121" i="7"/>
  <c r="E121" i="7"/>
  <c r="G121" i="7"/>
  <c r="J120" i="7"/>
  <c r="E120" i="7"/>
  <c r="G120" i="7"/>
  <c r="J119" i="7"/>
  <c r="E119" i="7"/>
  <c r="G119" i="7"/>
  <c r="J118" i="7"/>
  <c r="G118" i="7"/>
  <c r="J117" i="7"/>
  <c r="G117" i="7"/>
  <c r="J116" i="7"/>
  <c r="E116" i="7"/>
  <c r="G116" i="7"/>
  <c r="J115" i="7"/>
  <c r="E115" i="7"/>
  <c r="G115" i="7"/>
  <c r="J114" i="7"/>
  <c r="G114" i="7"/>
  <c r="J104" i="7"/>
  <c r="F104" i="7"/>
  <c r="G104" i="7"/>
  <c r="J103" i="7"/>
  <c r="G103" i="7"/>
  <c r="J102" i="7"/>
  <c r="E102" i="7"/>
  <c r="G102" i="7"/>
  <c r="J101" i="7"/>
  <c r="E101" i="7"/>
  <c r="G101" i="7"/>
  <c r="J100" i="7"/>
  <c r="E100" i="7"/>
  <c r="G100" i="7"/>
  <c r="J99" i="7"/>
  <c r="G99" i="7"/>
  <c r="J98" i="7"/>
  <c r="G98" i="7"/>
  <c r="J97" i="7"/>
  <c r="E97" i="7"/>
  <c r="G97" i="7"/>
  <c r="J96" i="7"/>
  <c r="E96" i="7"/>
  <c r="G96" i="7"/>
  <c r="J95" i="7"/>
  <c r="G95" i="7"/>
  <c r="J85" i="7"/>
  <c r="F85" i="7"/>
  <c r="G85" i="7"/>
  <c r="J84" i="7"/>
  <c r="G84" i="7"/>
  <c r="J83" i="7"/>
  <c r="E83" i="7"/>
  <c r="G83" i="7"/>
  <c r="J82" i="7"/>
  <c r="E82" i="7"/>
  <c r="G82" i="7"/>
  <c r="J81" i="7"/>
  <c r="E81" i="7"/>
  <c r="G81" i="7"/>
  <c r="J80" i="7"/>
  <c r="G80" i="7"/>
  <c r="J79" i="7"/>
  <c r="G79" i="7"/>
  <c r="J78" i="7"/>
  <c r="E78" i="7"/>
  <c r="G78" i="7"/>
  <c r="J77" i="7"/>
  <c r="E77" i="7"/>
  <c r="G77" i="7"/>
  <c r="J76" i="7"/>
  <c r="G76" i="7"/>
  <c r="J66" i="7"/>
  <c r="F66" i="7"/>
  <c r="G66" i="7"/>
  <c r="J65" i="7"/>
  <c r="G65" i="7"/>
  <c r="J64" i="7"/>
  <c r="E64" i="7"/>
  <c r="G64" i="7"/>
  <c r="J63" i="7"/>
  <c r="E63" i="7"/>
  <c r="G63" i="7"/>
  <c r="J62" i="7"/>
  <c r="E62" i="7"/>
  <c r="G62" i="7"/>
  <c r="J61" i="7"/>
  <c r="G61" i="7"/>
  <c r="J60" i="7"/>
  <c r="G60" i="7"/>
  <c r="J59" i="7"/>
  <c r="E59" i="7"/>
  <c r="G59" i="7"/>
  <c r="J58" i="7"/>
  <c r="E58" i="7"/>
  <c r="G58" i="7"/>
  <c r="J57" i="7"/>
  <c r="G57" i="7"/>
  <c r="J45" i="7"/>
  <c r="F45" i="7"/>
  <c r="G45" i="7"/>
  <c r="J44" i="7"/>
  <c r="G44" i="7"/>
  <c r="J43" i="7"/>
  <c r="E43" i="7"/>
  <c r="G43" i="7"/>
  <c r="J42" i="7"/>
  <c r="E42" i="7"/>
  <c r="G42" i="7"/>
  <c r="J41" i="7"/>
  <c r="E41" i="7"/>
  <c r="G41" i="7"/>
  <c r="J40" i="7"/>
  <c r="G40" i="7"/>
  <c r="J39" i="7"/>
  <c r="G39" i="7"/>
  <c r="J38" i="7"/>
  <c r="E38" i="7"/>
  <c r="G38" i="7"/>
  <c r="J37" i="7"/>
  <c r="E37" i="7"/>
  <c r="G37" i="7"/>
  <c r="J36" i="7"/>
  <c r="G36" i="7"/>
  <c r="F420" i="8"/>
  <c r="G420" i="8"/>
  <c r="F180" i="8"/>
  <c r="G180" i="8"/>
  <c r="D96" i="43"/>
  <c r="D141" i="42"/>
  <c r="D41" i="40"/>
  <c r="D181" i="9"/>
  <c r="D105" i="9"/>
  <c r="D29" i="9"/>
  <c r="D48" i="9"/>
  <c r="D162" i="9"/>
  <c r="F306" i="8"/>
  <c r="G306" i="8"/>
  <c r="F186" i="8"/>
  <c r="G186" i="8"/>
  <c r="F300" i="8"/>
  <c r="G300" i="8"/>
  <c r="F426" i="8"/>
  <c r="G426" i="8"/>
  <c r="F121" i="8"/>
  <c r="G121" i="8"/>
  <c r="F127" i="8"/>
  <c r="G127" i="8"/>
  <c r="F241" i="8"/>
  <c r="G241" i="8"/>
  <c r="F247" i="8"/>
  <c r="G247" i="8"/>
  <c r="F361" i="8"/>
  <c r="G361" i="8"/>
  <c r="F367" i="8"/>
  <c r="G367" i="8"/>
  <c r="F481" i="8"/>
  <c r="G481" i="8"/>
  <c r="F487" i="8"/>
  <c r="G487" i="8"/>
  <c r="F547" i="8"/>
  <c r="G547" i="8"/>
  <c r="F600" i="8"/>
  <c r="G600" i="8"/>
  <c r="F606" i="8"/>
  <c r="G606" i="8"/>
  <c r="F661" i="8"/>
  <c r="G661" i="8"/>
  <c r="F667" i="8"/>
  <c r="G667" i="8"/>
  <c r="F720" i="8"/>
  <c r="G720" i="8"/>
  <c r="F726" i="8"/>
  <c r="G726" i="8"/>
  <c r="F840" i="8"/>
  <c r="G840" i="8"/>
  <c r="F846" i="8"/>
  <c r="G846" i="8"/>
  <c r="F901" i="8"/>
  <c r="G901" i="8"/>
  <c r="F907" i="8"/>
  <c r="G907" i="8"/>
  <c r="F960" i="8"/>
  <c r="G960" i="8"/>
  <c r="F966" i="8"/>
  <c r="G966" i="8"/>
  <c r="F741" i="8"/>
  <c r="G741" i="8"/>
  <c r="F777" i="8"/>
  <c r="G777" i="8"/>
  <c r="F750" i="8"/>
  <c r="G750" i="8"/>
  <c r="D148" i="10"/>
  <c r="D240" i="10"/>
  <c r="D263" i="10"/>
  <c r="D102" i="10"/>
  <c r="D194" i="10"/>
  <c r="F768" i="8"/>
  <c r="G768" i="8"/>
  <c r="F804" i="8"/>
  <c r="G804" i="8"/>
  <c r="F756" i="8"/>
  <c r="G756" i="8"/>
  <c r="F753" i="8"/>
  <c r="G753" i="8"/>
  <c r="F762" i="8"/>
  <c r="G762" i="8"/>
  <c r="F745" i="8"/>
  <c r="G745" i="8"/>
  <c r="F766" i="8"/>
  <c r="G766" i="8"/>
  <c r="F774" i="8"/>
  <c r="G774" i="8"/>
  <c r="D183" i="7"/>
  <c r="D202" i="7"/>
  <c r="P150" i="43"/>
  <c r="P151" i="43"/>
  <c r="P166" i="43"/>
  <c r="P167" i="43"/>
  <c r="P158" i="43"/>
  <c r="P159" i="43"/>
  <c r="P146" i="43"/>
  <c r="P147" i="43"/>
  <c r="P154" i="43"/>
  <c r="P155" i="43"/>
  <c r="P162" i="43"/>
  <c r="P163" i="43"/>
  <c r="P170" i="43"/>
  <c r="P171" i="43"/>
  <c r="D139" i="43"/>
  <c r="P148" i="43"/>
  <c r="P149" i="43"/>
  <c r="P156" i="43"/>
  <c r="P157" i="43"/>
  <c r="P164" i="43"/>
  <c r="P165" i="43"/>
  <c r="P172" i="43"/>
  <c r="P173" i="43"/>
  <c r="P174" i="43"/>
  <c r="P175" i="43"/>
  <c r="D53" i="43"/>
  <c r="P103" i="43"/>
  <c r="P105" i="43"/>
  <c r="P107" i="43"/>
  <c r="P109" i="43"/>
  <c r="P111" i="43"/>
  <c r="P113" i="43"/>
  <c r="P115" i="43"/>
  <c r="P117" i="43"/>
  <c r="P119" i="43"/>
  <c r="P121" i="43"/>
  <c r="P123" i="43"/>
  <c r="P125" i="43"/>
  <c r="P127" i="43"/>
  <c r="P129" i="43"/>
  <c r="P131" i="43"/>
  <c r="P133" i="43"/>
  <c r="P135" i="43"/>
  <c r="P152" i="43"/>
  <c r="P153" i="43"/>
  <c r="P160" i="43"/>
  <c r="P161" i="43"/>
  <c r="P168" i="43"/>
  <c r="P169" i="43"/>
  <c r="P176" i="43"/>
  <c r="P177" i="43"/>
  <c r="P178" i="43"/>
  <c r="P179" i="43"/>
  <c r="D111" i="42"/>
  <c r="D81" i="42"/>
  <c r="P104" i="43"/>
  <c r="P106" i="43"/>
  <c r="P108" i="43"/>
  <c r="P110" i="43"/>
  <c r="P112" i="43"/>
  <c r="P114" i="43"/>
  <c r="P116" i="43"/>
  <c r="P118" i="43"/>
  <c r="P120" i="43"/>
  <c r="P122" i="43"/>
  <c r="P124" i="43"/>
  <c r="P126" i="43"/>
  <c r="P128" i="43"/>
  <c r="P130" i="43"/>
  <c r="P132" i="43"/>
  <c r="P134" i="43"/>
  <c r="P136" i="43"/>
  <c r="P93" i="43"/>
  <c r="D217" i="10"/>
  <c r="D171" i="10"/>
  <c r="D125" i="10"/>
  <c r="D79" i="10"/>
  <c r="F760" i="8"/>
  <c r="G760" i="8"/>
  <c r="F772" i="8"/>
  <c r="G772" i="8"/>
  <c r="F802" i="8"/>
  <c r="G802" i="8"/>
  <c r="F808" i="8"/>
  <c r="G808" i="8"/>
  <c r="F807" i="8"/>
  <c r="G807" i="8"/>
  <c r="F814" i="8"/>
  <c r="G814" i="8"/>
  <c r="F813" i="8"/>
  <c r="G813" i="8"/>
  <c r="F748" i="8"/>
  <c r="G748" i="8"/>
  <c r="F739" i="8"/>
  <c r="G739" i="8"/>
  <c r="F781" i="8"/>
  <c r="G781" i="8"/>
  <c r="F780" i="8"/>
  <c r="G780" i="8"/>
  <c r="F859" i="8"/>
  <c r="G859" i="8"/>
  <c r="F858" i="8"/>
  <c r="G858" i="8"/>
  <c r="F787" i="8"/>
  <c r="G787" i="8"/>
  <c r="F786" i="8"/>
  <c r="G786" i="8"/>
  <c r="F799" i="8"/>
  <c r="G799" i="8"/>
  <c r="F811" i="8"/>
  <c r="G811" i="8"/>
  <c r="F810" i="8"/>
  <c r="G810" i="8"/>
  <c r="F919" i="8"/>
  <c r="G919" i="8"/>
  <c r="F918" i="8"/>
  <c r="G918" i="8"/>
  <c r="F820" i="8"/>
  <c r="G820" i="8"/>
  <c r="F819" i="8"/>
  <c r="G819" i="8"/>
  <c r="F826" i="8"/>
  <c r="G826" i="8"/>
  <c r="F825" i="8"/>
  <c r="G825" i="8"/>
  <c r="F832" i="8"/>
  <c r="G832" i="8"/>
  <c r="F831" i="8"/>
  <c r="G831" i="8"/>
  <c r="F838" i="8"/>
  <c r="G838" i="8"/>
  <c r="F837" i="8"/>
  <c r="G837" i="8"/>
  <c r="F862" i="8"/>
  <c r="G862" i="8"/>
  <c r="F861" i="8"/>
  <c r="G861" i="8"/>
  <c r="F868" i="8"/>
  <c r="G868" i="8"/>
  <c r="F867" i="8"/>
  <c r="G867" i="8"/>
  <c r="F874" i="8"/>
  <c r="G874" i="8"/>
  <c r="F873" i="8"/>
  <c r="G873" i="8"/>
  <c r="F880" i="8"/>
  <c r="G880" i="8"/>
  <c r="F879" i="8"/>
  <c r="G879" i="8"/>
  <c r="F886" i="8"/>
  <c r="G886" i="8"/>
  <c r="F885" i="8"/>
  <c r="G885" i="8"/>
  <c r="F892" i="8"/>
  <c r="G892" i="8"/>
  <c r="F891" i="8"/>
  <c r="G891" i="8"/>
  <c r="F898" i="8"/>
  <c r="G898" i="8"/>
  <c r="F897" i="8"/>
  <c r="G897" i="8"/>
  <c r="F922" i="8"/>
  <c r="G922" i="8"/>
  <c r="F921" i="8"/>
  <c r="G921" i="8"/>
  <c r="F928" i="8"/>
  <c r="G928" i="8"/>
  <c r="F927" i="8"/>
  <c r="G927" i="8"/>
  <c r="F934" i="8"/>
  <c r="G934" i="8"/>
  <c r="F933" i="8"/>
  <c r="G933" i="8"/>
  <c r="F940" i="8"/>
  <c r="G940" i="8"/>
  <c r="F939" i="8"/>
  <c r="G939" i="8"/>
  <c r="F946" i="8"/>
  <c r="G946" i="8"/>
  <c r="F945" i="8"/>
  <c r="G945" i="8"/>
  <c r="F952" i="8"/>
  <c r="G952" i="8"/>
  <c r="F951" i="8"/>
  <c r="G951" i="8"/>
  <c r="F958" i="8"/>
  <c r="G958" i="8"/>
  <c r="F957" i="8"/>
  <c r="G957" i="8"/>
  <c r="F817" i="8"/>
  <c r="G817" i="8"/>
  <c r="F816" i="8"/>
  <c r="G816" i="8"/>
  <c r="F829" i="8"/>
  <c r="G829" i="8"/>
  <c r="F828" i="8"/>
  <c r="G828" i="8"/>
  <c r="F865" i="8"/>
  <c r="G865" i="8"/>
  <c r="F864" i="8"/>
  <c r="G864" i="8"/>
  <c r="F871" i="8"/>
  <c r="G871" i="8"/>
  <c r="F870" i="8"/>
  <c r="G870" i="8"/>
  <c r="F877" i="8"/>
  <c r="G877" i="8"/>
  <c r="F876" i="8"/>
  <c r="G876" i="8"/>
  <c r="F883" i="8"/>
  <c r="G883" i="8"/>
  <c r="F882" i="8"/>
  <c r="G882" i="8"/>
  <c r="F889" i="8"/>
  <c r="G889" i="8"/>
  <c r="F888" i="8"/>
  <c r="G888" i="8"/>
  <c r="F895" i="8"/>
  <c r="G895" i="8"/>
  <c r="F894" i="8"/>
  <c r="G894" i="8"/>
  <c r="F925" i="8"/>
  <c r="G925" i="8"/>
  <c r="F924" i="8"/>
  <c r="G924" i="8"/>
  <c r="F931" i="8"/>
  <c r="G931" i="8"/>
  <c r="F930" i="8"/>
  <c r="G930" i="8"/>
  <c r="F937" i="8"/>
  <c r="G937" i="8"/>
  <c r="F936" i="8"/>
  <c r="G936" i="8"/>
  <c r="F943" i="8"/>
  <c r="G943" i="8"/>
  <c r="F942" i="8"/>
  <c r="G942" i="8"/>
  <c r="F949" i="8"/>
  <c r="G949" i="8"/>
  <c r="F948" i="8"/>
  <c r="G948" i="8"/>
  <c r="F955" i="8"/>
  <c r="G955" i="8"/>
  <c r="F954" i="8"/>
  <c r="G954" i="8"/>
  <c r="F823" i="8"/>
  <c r="G823" i="8"/>
  <c r="F822" i="8"/>
  <c r="G822" i="8"/>
  <c r="F835" i="8"/>
  <c r="G835" i="8"/>
  <c r="F834" i="8"/>
  <c r="G834" i="8"/>
  <c r="F580" i="8"/>
  <c r="G580" i="8"/>
  <c r="F579" i="8"/>
  <c r="G579" i="8"/>
  <c r="F586" i="8"/>
  <c r="G586" i="8"/>
  <c r="F585" i="8"/>
  <c r="G585" i="8"/>
  <c r="F592" i="8"/>
  <c r="G592" i="8"/>
  <c r="F591" i="8"/>
  <c r="G591" i="8"/>
  <c r="F598" i="8"/>
  <c r="G598" i="8"/>
  <c r="F597" i="8"/>
  <c r="G597" i="8"/>
  <c r="F540" i="8"/>
  <c r="G540" i="8"/>
  <c r="F498" i="8"/>
  <c r="G498" i="8"/>
  <c r="F501" i="8"/>
  <c r="G501" i="8"/>
  <c r="F504" i="8"/>
  <c r="G504" i="8"/>
  <c r="F507" i="8"/>
  <c r="G507" i="8"/>
  <c r="F510" i="8"/>
  <c r="G510" i="8"/>
  <c r="F513" i="8"/>
  <c r="G513" i="8"/>
  <c r="F516" i="8"/>
  <c r="G516" i="8"/>
  <c r="F519" i="8"/>
  <c r="G519" i="8"/>
  <c r="F522" i="8"/>
  <c r="G522" i="8"/>
  <c r="F525" i="8"/>
  <c r="G525" i="8"/>
  <c r="F528" i="8"/>
  <c r="G528" i="8"/>
  <c r="F531" i="8"/>
  <c r="G531" i="8"/>
  <c r="F534" i="8"/>
  <c r="G534" i="8"/>
  <c r="F537" i="8"/>
  <c r="G537" i="8"/>
  <c r="F558" i="8"/>
  <c r="G558" i="8"/>
  <c r="F561" i="8"/>
  <c r="G561" i="8"/>
  <c r="F564" i="8"/>
  <c r="G564" i="8"/>
  <c r="F567" i="8"/>
  <c r="G567" i="8"/>
  <c r="F570" i="8"/>
  <c r="G570" i="8"/>
  <c r="F573" i="8"/>
  <c r="G573" i="8"/>
  <c r="F577" i="8"/>
  <c r="G577" i="8"/>
  <c r="F576" i="8"/>
  <c r="G576" i="8"/>
  <c r="F583" i="8"/>
  <c r="G583" i="8"/>
  <c r="F582" i="8"/>
  <c r="G582" i="8"/>
  <c r="F589" i="8"/>
  <c r="G589" i="8"/>
  <c r="F588" i="8"/>
  <c r="G588" i="8"/>
  <c r="F595" i="8"/>
  <c r="G595" i="8"/>
  <c r="F594" i="8"/>
  <c r="G594" i="8"/>
  <c r="F619" i="8"/>
  <c r="G619" i="8"/>
  <c r="F618" i="8"/>
  <c r="G618" i="8"/>
  <c r="F679" i="8"/>
  <c r="G679" i="8"/>
  <c r="F678" i="8"/>
  <c r="G678" i="8"/>
  <c r="F621" i="8"/>
  <c r="G621" i="8"/>
  <c r="F624" i="8"/>
  <c r="G624" i="8"/>
  <c r="F627" i="8"/>
  <c r="G627" i="8"/>
  <c r="F630" i="8"/>
  <c r="G630" i="8"/>
  <c r="F633" i="8"/>
  <c r="G633" i="8"/>
  <c r="F636" i="8"/>
  <c r="G636" i="8"/>
  <c r="F639" i="8"/>
  <c r="G639" i="8"/>
  <c r="F642" i="8"/>
  <c r="G642" i="8"/>
  <c r="F645" i="8"/>
  <c r="G645" i="8"/>
  <c r="F648" i="8"/>
  <c r="G648" i="8"/>
  <c r="F651" i="8"/>
  <c r="G651" i="8"/>
  <c r="F654" i="8"/>
  <c r="G654" i="8"/>
  <c r="F657" i="8"/>
  <c r="G657" i="8"/>
  <c r="F681" i="8"/>
  <c r="G681" i="8"/>
  <c r="F684" i="8"/>
  <c r="G684" i="8"/>
  <c r="F687" i="8"/>
  <c r="G687" i="8"/>
  <c r="F690" i="8"/>
  <c r="G690" i="8"/>
  <c r="F693" i="8"/>
  <c r="G693" i="8"/>
  <c r="F696" i="8"/>
  <c r="G696" i="8"/>
  <c r="F699" i="8"/>
  <c r="G699" i="8"/>
  <c r="F702" i="8"/>
  <c r="G702" i="8"/>
  <c r="F705" i="8"/>
  <c r="G705" i="8"/>
  <c r="F708" i="8"/>
  <c r="G708" i="8"/>
  <c r="F711" i="8"/>
  <c r="G711" i="8"/>
  <c r="F714" i="8"/>
  <c r="G714" i="8"/>
  <c r="F717" i="8"/>
  <c r="G717" i="8"/>
  <c r="F265" i="8"/>
  <c r="G265" i="8"/>
  <c r="F264" i="8"/>
  <c r="G264" i="8"/>
  <c r="F271" i="8"/>
  <c r="G271" i="8"/>
  <c r="F270" i="8"/>
  <c r="G270" i="8"/>
  <c r="F283" i="8"/>
  <c r="G283" i="8"/>
  <c r="F282" i="8"/>
  <c r="G282" i="8"/>
  <c r="F289" i="8"/>
  <c r="G289" i="8"/>
  <c r="F288" i="8"/>
  <c r="G288" i="8"/>
  <c r="F295" i="8"/>
  <c r="G295" i="8"/>
  <c r="F294" i="8"/>
  <c r="G294" i="8"/>
  <c r="F319" i="8"/>
  <c r="G319" i="8"/>
  <c r="F318" i="8"/>
  <c r="G318" i="8"/>
  <c r="F262" i="8"/>
  <c r="G262" i="8"/>
  <c r="F261" i="8"/>
  <c r="G261" i="8"/>
  <c r="F268" i="8"/>
  <c r="G268" i="8"/>
  <c r="F267" i="8"/>
  <c r="G267" i="8"/>
  <c r="F274" i="8"/>
  <c r="G274" i="8"/>
  <c r="F273" i="8"/>
  <c r="G273" i="8"/>
  <c r="F280" i="8"/>
  <c r="G280" i="8"/>
  <c r="F279" i="8"/>
  <c r="G279" i="8"/>
  <c r="F286" i="8"/>
  <c r="G286" i="8"/>
  <c r="F285" i="8"/>
  <c r="G285" i="8"/>
  <c r="F292" i="8"/>
  <c r="G292" i="8"/>
  <c r="F291" i="8"/>
  <c r="G291" i="8"/>
  <c r="F298" i="8"/>
  <c r="G298" i="8"/>
  <c r="F297" i="8"/>
  <c r="G297" i="8"/>
  <c r="F325" i="8"/>
  <c r="G325" i="8"/>
  <c r="F324" i="8"/>
  <c r="G324" i="8"/>
  <c r="F331" i="8"/>
  <c r="G331" i="8"/>
  <c r="F330" i="8"/>
  <c r="G330" i="8"/>
  <c r="F277" i="8"/>
  <c r="G277" i="8"/>
  <c r="F276" i="8"/>
  <c r="G276" i="8"/>
  <c r="F259" i="8"/>
  <c r="G259" i="8"/>
  <c r="F258" i="8"/>
  <c r="G258" i="8"/>
  <c r="F322" i="8"/>
  <c r="G322" i="8"/>
  <c r="F321" i="8"/>
  <c r="G321" i="8"/>
  <c r="F328" i="8"/>
  <c r="G328" i="8"/>
  <c r="F327" i="8"/>
  <c r="G327" i="8"/>
  <c r="F334" i="8"/>
  <c r="G334" i="8"/>
  <c r="F333" i="8"/>
  <c r="G333" i="8"/>
  <c r="F379" i="8"/>
  <c r="G379" i="8"/>
  <c r="F378" i="8"/>
  <c r="G378" i="8"/>
  <c r="F442" i="8"/>
  <c r="G442" i="8"/>
  <c r="F441" i="8"/>
  <c r="G441" i="8"/>
  <c r="F448" i="8"/>
  <c r="G448" i="8"/>
  <c r="F447" i="8"/>
  <c r="G447" i="8"/>
  <c r="F454" i="8"/>
  <c r="G454" i="8"/>
  <c r="F453" i="8"/>
  <c r="G453" i="8"/>
  <c r="F460" i="8"/>
  <c r="G460" i="8"/>
  <c r="F459" i="8"/>
  <c r="G459" i="8"/>
  <c r="F466" i="8"/>
  <c r="G466" i="8"/>
  <c r="F465" i="8"/>
  <c r="G465" i="8"/>
  <c r="F472" i="8"/>
  <c r="G472" i="8"/>
  <c r="F471" i="8"/>
  <c r="G471" i="8"/>
  <c r="F478" i="8"/>
  <c r="G478" i="8"/>
  <c r="F477" i="8"/>
  <c r="G477" i="8"/>
  <c r="F340" i="8"/>
  <c r="G340" i="8"/>
  <c r="F339" i="8"/>
  <c r="G339" i="8"/>
  <c r="F346" i="8"/>
  <c r="G346" i="8"/>
  <c r="F345" i="8"/>
  <c r="G345" i="8"/>
  <c r="F352" i="8"/>
  <c r="G352" i="8"/>
  <c r="F351" i="8"/>
  <c r="G351" i="8"/>
  <c r="F358" i="8"/>
  <c r="G358" i="8"/>
  <c r="F357" i="8"/>
  <c r="G357" i="8"/>
  <c r="F382" i="8"/>
  <c r="G382" i="8"/>
  <c r="F381" i="8"/>
  <c r="G381" i="8"/>
  <c r="F388" i="8"/>
  <c r="G388" i="8"/>
  <c r="F387" i="8"/>
  <c r="G387" i="8"/>
  <c r="F394" i="8"/>
  <c r="G394" i="8"/>
  <c r="F393" i="8"/>
  <c r="G393" i="8"/>
  <c r="F400" i="8"/>
  <c r="G400" i="8"/>
  <c r="F399" i="8"/>
  <c r="G399" i="8"/>
  <c r="F406" i="8"/>
  <c r="G406" i="8"/>
  <c r="F405" i="8"/>
  <c r="G405" i="8"/>
  <c r="F412" i="8"/>
  <c r="G412" i="8"/>
  <c r="F411" i="8"/>
  <c r="G411" i="8"/>
  <c r="F418" i="8"/>
  <c r="G418" i="8"/>
  <c r="F417" i="8"/>
  <c r="G417" i="8"/>
  <c r="F445" i="8"/>
  <c r="G445" i="8"/>
  <c r="F444" i="8"/>
  <c r="G444" i="8"/>
  <c r="F451" i="8"/>
  <c r="G451" i="8"/>
  <c r="F450" i="8"/>
  <c r="G450" i="8"/>
  <c r="F457" i="8"/>
  <c r="G457" i="8"/>
  <c r="F456" i="8"/>
  <c r="G456" i="8"/>
  <c r="F463" i="8"/>
  <c r="G463" i="8"/>
  <c r="F462" i="8"/>
  <c r="G462" i="8"/>
  <c r="F469" i="8"/>
  <c r="G469" i="8"/>
  <c r="F468" i="8"/>
  <c r="G468" i="8"/>
  <c r="F475" i="8"/>
  <c r="G475" i="8"/>
  <c r="F474" i="8"/>
  <c r="G474" i="8"/>
  <c r="F337" i="8"/>
  <c r="G337" i="8"/>
  <c r="F336" i="8"/>
  <c r="G336" i="8"/>
  <c r="F343" i="8"/>
  <c r="G343" i="8"/>
  <c r="F342" i="8"/>
  <c r="G342" i="8"/>
  <c r="F349" i="8"/>
  <c r="G349" i="8"/>
  <c r="F348" i="8"/>
  <c r="G348" i="8"/>
  <c r="F355" i="8"/>
  <c r="G355" i="8"/>
  <c r="F354" i="8"/>
  <c r="G354" i="8"/>
  <c r="F385" i="8"/>
  <c r="G385" i="8"/>
  <c r="F384" i="8"/>
  <c r="G384" i="8"/>
  <c r="F391" i="8"/>
  <c r="G391" i="8"/>
  <c r="F390" i="8"/>
  <c r="G390" i="8"/>
  <c r="F397" i="8"/>
  <c r="G397" i="8"/>
  <c r="F396" i="8"/>
  <c r="G396" i="8"/>
  <c r="F403" i="8"/>
  <c r="G403" i="8"/>
  <c r="F402" i="8"/>
  <c r="G402" i="8"/>
  <c r="F409" i="8"/>
  <c r="G409" i="8"/>
  <c r="F408" i="8"/>
  <c r="G408" i="8"/>
  <c r="F415" i="8"/>
  <c r="G415" i="8"/>
  <c r="F414" i="8"/>
  <c r="G414" i="8"/>
  <c r="F439" i="8"/>
  <c r="G439" i="8"/>
  <c r="F438" i="8"/>
  <c r="G438" i="8"/>
  <c r="F139" i="8"/>
  <c r="G139" i="8"/>
  <c r="F138" i="8"/>
  <c r="G138" i="8"/>
  <c r="F199" i="8"/>
  <c r="G199" i="8"/>
  <c r="F198" i="8"/>
  <c r="G198" i="8"/>
  <c r="F141" i="8"/>
  <c r="G141" i="8"/>
  <c r="F144" i="8"/>
  <c r="G144" i="8"/>
  <c r="F147" i="8"/>
  <c r="G147" i="8"/>
  <c r="F150" i="8"/>
  <c r="G150" i="8"/>
  <c r="F153" i="8"/>
  <c r="G153" i="8"/>
  <c r="F156" i="8"/>
  <c r="G156" i="8"/>
  <c r="F159" i="8"/>
  <c r="G159" i="8"/>
  <c r="F162" i="8"/>
  <c r="G162" i="8"/>
  <c r="F165" i="8"/>
  <c r="G165" i="8"/>
  <c r="F168" i="8"/>
  <c r="G168" i="8"/>
  <c r="F171" i="8"/>
  <c r="G171" i="8"/>
  <c r="F174" i="8"/>
  <c r="G174" i="8"/>
  <c r="F177" i="8"/>
  <c r="G177" i="8"/>
  <c r="F201" i="8"/>
  <c r="G201" i="8"/>
  <c r="F204" i="8"/>
  <c r="G204" i="8"/>
  <c r="F207" i="8"/>
  <c r="G207" i="8"/>
  <c r="F210" i="8"/>
  <c r="G210" i="8"/>
  <c r="F213" i="8"/>
  <c r="G213" i="8"/>
  <c r="F216" i="8"/>
  <c r="G216" i="8"/>
  <c r="F219" i="8"/>
  <c r="G219" i="8"/>
  <c r="F222" i="8"/>
  <c r="G222" i="8"/>
  <c r="F225" i="8"/>
  <c r="G225" i="8"/>
  <c r="F228" i="8"/>
  <c r="G228" i="8"/>
  <c r="F231" i="8"/>
  <c r="G231" i="8"/>
  <c r="F234" i="8"/>
  <c r="G234" i="8"/>
  <c r="F237" i="8"/>
  <c r="G237" i="8"/>
  <c r="F78" i="8"/>
  <c r="G78" i="8"/>
  <c r="F79" i="8"/>
  <c r="G79" i="8"/>
  <c r="F81" i="8"/>
  <c r="G81" i="8"/>
  <c r="F84" i="8"/>
  <c r="G84" i="8"/>
  <c r="F87" i="8"/>
  <c r="G87" i="8"/>
  <c r="F90" i="8"/>
  <c r="G90" i="8"/>
  <c r="F93" i="8"/>
  <c r="G93" i="8"/>
  <c r="F96" i="8"/>
  <c r="G96" i="8"/>
  <c r="F99" i="8"/>
  <c r="G99" i="8"/>
  <c r="F102" i="8"/>
  <c r="G102" i="8"/>
  <c r="F105" i="8"/>
  <c r="G105" i="8"/>
  <c r="F108" i="8"/>
  <c r="G108" i="8"/>
  <c r="F111" i="8"/>
  <c r="G111" i="8"/>
  <c r="F114" i="8"/>
  <c r="G114" i="8"/>
  <c r="F117" i="8"/>
  <c r="G117" i="8"/>
  <c r="D164" i="7"/>
  <c r="G12" i="46"/>
  <c r="H12" i="46"/>
  <c r="I12" i="46"/>
  <c r="J12" i="46"/>
  <c r="K12" i="46"/>
  <c r="L12" i="46"/>
  <c r="M12" i="46"/>
  <c r="N12" i="46"/>
  <c r="O12" i="46"/>
  <c r="I21" i="27"/>
  <c r="G10" i="45"/>
  <c r="H10" i="45"/>
  <c r="I10" i="45"/>
  <c r="J10" i="45"/>
  <c r="K10" i="45"/>
  <c r="L10" i="45"/>
  <c r="M10" i="45"/>
  <c r="N10" i="45"/>
  <c r="O10" i="45"/>
  <c r="G24" i="21"/>
  <c r="H24" i="21"/>
  <c r="I24" i="21"/>
  <c r="J24" i="21"/>
  <c r="K24" i="21"/>
  <c r="L24" i="21"/>
  <c r="M24" i="21"/>
  <c r="N24" i="21"/>
  <c r="I5" i="27"/>
  <c r="O24" i="21"/>
  <c r="H27" i="22"/>
  <c r="I27" i="22"/>
  <c r="J27" i="22"/>
  <c r="K27" i="22"/>
  <c r="L27" i="22"/>
  <c r="M27" i="22"/>
  <c r="N27" i="22"/>
  <c r="O27" i="22"/>
  <c r="I6" i="27"/>
  <c r="G27" i="22"/>
  <c r="D70" i="8"/>
  <c r="D490" i="8"/>
  <c r="D250" i="8"/>
  <c r="D730" i="8"/>
  <c r="D130" i="8"/>
  <c r="D550" i="8"/>
  <c r="D910" i="8"/>
  <c r="D850" i="8"/>
  <c r="D790" i="8"/>
  <c r="D190" i="8"/>
  <c r="D430" i="8"/>
  <c r="D370" i="8"/>
  <c r="D670" i="8"/>
  <c r="D610" i="8"/>
  <c r="D310" i="8"/>
  <c r="J37" i="40"/>
  <c r="J36" i="40"/>
  <c r="J35" i="40"/>
  <c r="J34" i="40"/>
  <c r="J33" i="40"/>
  <c r="J32" i="40"/>
  <c r="J31" i="40"/>
  <c r="J30" i="40"/>
  <c r="J29" i="40"/>
  <c r="J28" i="40"/>
  <c r="J27" i="40"/>
  <c r="J26" i="40"/>
  <c r="J25" i="40"/>
  <c r="J24" i="40"/>
  <c r="J23" i="40"/>
  <c r="J22" i="40"/>
  <c r="J21" i="40"/>
  <c r="J20" i="40"/>
  <c r="J19" i="40"/>
  <c r="J29" i="10"/>
  <c r="J28" i="10"/>
  <c r="J27" i="10"/>
  <c r="J26" i="10"/>
  <c r="J25" i="10"/>
  <c r="J24" i="10"/>
  <c r="J23" i="10"/>
  <c r="J22" i="10"/>
  <c r="J21" i="10"/>
  <c r="J20" i="10"/>
  <c r="J19" i="10"/>
  <c r="J18" i="10"/>
  <c r="K66" i="8"/>
  <c r="K65" i="8"/>
  <c r="K64" i="8"/>
  <c r="K63" i="8"/>
  <c r="K62" i="8"/>
  <c r="K61" i="8"/>
  <c r="K60" i="8"/>
  <c r="K59" i="8"/>
  <c r="K58" i="8"/>
  <c r="K57" i="8"/>
  <c r="K56" i="8"/>
  <c r="K55" i="8"/>
  <c r="K54" i="8"/>
  <c r="K53" i="8"/>
  <c r="K52" i="8"/>
  <c r="K51" i="8"/>
  <c r="K50" i="8"/>
  <c r="K49" i="8"/>
  <c r="K48" i="8"/>
  <c r="K47" i="8"/>
  <c r="K46" i="8"/>
  <c r="K45" i="8"/>
  <c r="K44" i="8"/>
  <c r="K43" i="8"/>
  <c r="K42" i="8"/>
  <c r="K41" i="8"/>
  <c r="K40" i="8"/>
  <c r="K39" i="8"/>
  <c r="K38" i="8"/>
  <c r="K37" i="8"/>
  <c r="K36" i="8"/>
  <c r="K35" i="8"/>
  <c r="K34" i="8"/>
  <c r="K33" i="8"/>
  <c r="K32" i="8"/>
  <c r="K31" i="8"/>
  <c r="K30" i="8"/>
  <c r="K29" i="8"/>
  <c r="K28" i="8"/>
  <c r="K27" i="8"/>
  <c r="K26" i="8"/>
  <c r="K25" i="8"/>
  <c r="K24" i="8"/>
  <c r="K23" i="8"/>
  <c r="K22" i="8"/>
  <c r="K21" i="8"/>
  <c r="K20" i="8"/>
  <c r="K19" i="8"/>
  <c r="O11" i="48"/>
  <c r="N11" i="48"/>
  <c r="M11" i="48"/>
  <c r="L11" i="48"/>
  <c r="K11" i="48"/>
  <c r="J11" i="48"/>
  <c r="I11" i="48"/>
  <c r="H11" i="48"/>
  <c r="G11" i="48"/>
  <c r="K126" i="8"/>
  <c r="K122" i="8"/>
  <c r="K118" i="8"/>
  <c r="K114" i="8"/>
  <c r="K110" i="8"/>
  <c r="K106" i="8"/>
  <c r="K102" i="8"/>
  <c r="K98" i="8"/>
  <c r="K94" i="8"/>
  <c r="K90" i="8"/>
  <c r="K86" i="8"/>
  <c r="K82" i="8"/>
  <c r="K78" i="8"/>
  <c r="K125" i="8"/>
  <c r="K121" i="8"/>
  <c r="K117" i="8"/>
  <c r="K113" i="8"/>
  <c r="K109" i="8"/>
  <c r="K105" i="8"/>
  <c r="K101" i="8"/>
  <c r="K97" i="8"/>
  <c r="K93" i="8"/>
  <c r="K89" i="8"/>
  <c r="K85" i="8"/>
  <c r="K81" i="8"/>
  <c r="K124" i="8"/>
  <c r="K120" i="8"/>
  <c r="K116" i="8"/>
  <c r="K112" i="8"/>
  <c r="K108" i="8"/>
  <c r="K104" i="8"/>
  <c r="K100" i="8"/>
  <c r="K96" i="8"/>
  <c r="K92" i="8"/>
  <c r="K88" i="8"/>
  <c r="K84" i="8"/>
  <c r="K80" i="8"/>
  <c r="K115" i="8"/>
  <c r="K99" i="8"/>
  <c r="K83" i="8"/>
  <c r="K103" i="8"/>
  <c r="K127" i="8"/>
  <c r="K111" i="8"/>
  <c r="K95" i="8"/>
  <c r="K79" i="8"/>
  <c r="K119" i="8"/>
  <c r="K123" i="8"/>
  <c r="K107" i="8"/>
  <c r="K91" i="8"/>
  <c r="K87" i="8"/>
  <c r="J17" i="7"/>
  <c r="K184" i="8"/>
  <c r="K180" i="8"/>
  <c r="K176" i="8"/>
  <c r="K172" i="8"/>
  <c r="K168" i="8"/>
  <c r="K164" i="8"/>
  <c r="K160" i="8"/>
  <c r="K156" i="8"/>
  <c r="K152" i="8"/>
  <c r="K148" i="8"/>
  <c r="K144" i="8"/>
  <c r="K140" i="8"/>
  <c r="K187" i="8"/>
  <c r="K183" i="8"/>
  <c r="K179" i="8"/>
  <c r="K175" i="8"/>
  <c r="K171" i="8"/>
  <c r="K167" i="8"/>
  <c r="K163" i="8"/>
  <c r="K159" i="8"/>
  <c r="K155" i="8"/>
  <c r="K151" i="8"/>
  <c r="K147" i="8"/>
  <c r="K143" i="8"/>
  <c r="K139" i="8"/>
  <c r="K186" i="8"/>
  <c r="K182" i="8"/>
  <c r="K178" i="8"/>
  <c r="K174" i="8"/>
  <c r="K170" i="8"/>
  <c r="K166" i="8"/>
  <c r="K162" i="8"/>
  <c r="K158" i="8"/>
  <c r="K154" i="8"/>
  <c r="K150" i="8"/>
  <c r="K146" i="8"/>
  <c r="K142" i="8"/>
  <c r="K138" i="8"/>
  <c r="K173" i="8"/>
  <c r="K157" i="8"/>
  <c r="K141" i="8"/>
  <c r="K161" i="8"/>
  <c r="K185" i="8"/>
  <c r="K169" i="8"/>
  <c r="K153" i="8"/>
  <c r="K177" i="8"/>
  <c r="K181" i="8"/>
  <c r="K165" i="8"/>
  <c r="K149" i="8"/>
  <c r="K145" i="8"/>
  <c r="AM341" i="38"/>
  <c r="AQ341" i="38"/>
  <c r="AE341" i="38"/>
  <c r="AI341" i="38"/>
  <c r="F341" i="38"/>
  <c r="J341" i="38"/>
  <c r="O11" i="23"/>
  <c r="I9" i="27"/>
  <c r="O11" i="31"/>
  <c r="O29" i="30"/>
  <c r="I8" i="27"/>
  <c r="I7" i="27"/>
  <c r="O29" i="28"/>
  <c r="K246" i="8"/>
  <c r="K242" i="8"/>
  <c r="K238" i="8"/>
  <c r="K234" i="8"/>
  <c r="K230" i="8"/>
  <c r="K226" i="8"/>
  <c r="K222" i="8"/>
  <c r="K218" i="8"/>
  <c r="K214" i="8"/>
  <c r="K210" i="8"/>
  <c r="K206" i="8"/>
  <c r="K202" i="8"/>
  <c r="K198" i="8"/>
  <c r="K245" i="8"/>
  <c r="K241" i="8"/>
  <c r="K237" i="8"/>
  <c r="K233" i="8"/>
  <c r="K229" i="8"/>
  <c r="K225" i="8"/>
  <c r="K221" i="8"/>
  <c r="K217" i="8"/>
  <c r="K213" i="8"/>
  <c r="K209" i="8"/>
  <c r="K205" i="8"/>
  <c r="K201" i="8"/>
  <c r="K244" i="8"/>
  <c r="K240" i="8"/>
  <c r="K236" i="8"/>
  <c r="K232" i="8"/>
  <c r="K228" i="8"/>
  <c r="K224" i="8"/>
  <c r="K220" i="8"/>
  <c r="K216" i="8"/>
  <c r="K212" i="8"/>
  <c r="K208" i="8"/>
  <c r="K204" i="8"/>
  <c r="K200" i="8"/>
  <c r="K247" i="8"/>
  <c r="K231" i="8"/>
  <c r="K215" i="8"/>
  <c r="K199" i="8"/>
  <c r="K203" i="8"/>
  <c r="K243" i="8"/>
  <c r="K227" i="8"/>
  <c r="K211" i="8"/>
  <c r="K235" i="8"/>
  <c r="K239" i="8"/>
  <c r="K223" i="8"/>
  <c r="K207" i="8"/>
  <c r="K219" i="8"/>
  <c r="AR341" i="38"/>
  <c r="H341" i="38"/>
  <c r="J38" i="40"/>
  <c r="K67" i="8"/>
  <c r="K304" i="8"/>
  <c r="K300" i="8"/>
  <c r="K296" i="8"/>
  <c r="K292" i="8"/>
  <c r="K288" i="8"/>
  <c r="K284" i="8"/>
  <c r="K280" i="8"/>
  <c r="K276" i="8"/>
  <c r="K272" i="8"/>
  <c r="K268" i="8"/>
  <c r="K264" i="8"/>
  <c r="K260" i="8"/>
  <c r="K307" i="8"/>
  <c r="K303" i="8"/>
  <c r="K299" i="8"/>
  <c r="K295" i="8"/>
  <c r="K291" i="8"/>
  <c r="K287" i="8"/>
  <c r="K283" i="8"/>
  <c r="K279" i="8"/>
  <c r="K275" i="8"/>
  <c r="K271" i="8"/>
  <c r="K267" i="8"/>
  <c r="K263" i="8"/>
  <c r="K259" i="8"/>
  <c r="K306" i="8"/>
  <c r="K302" i="8"/>
  <c r="K298" i="8"/>
  <c r="K294" i="8"/>
  <c r="K290" i="8"/>
  <c r="K286" i="8"/>
  <c r="K282" i="8"/>
  <c r="K278" i="8"/>
  <c r="K274" i="8"/>
  <c r="K270" i="8"/>
  <c r="K266" i="8"/>
  <c r="K262" i="8"/>
  <c r="K258" i="8"/>
  <c r="K305" i="8"/>
  <c r="K289" i="8"/>
  <c r="K273" i="8"/>
  <c r="K277" i="8"/>
  <c r="K261" i="8"/>
  <c r="K301" i="8"/>
  <c r="K285" i="8"/>
  <c r="K269" i="8"/>
  <c r="K297" i="8"/>
  <c r="K281" i="8"/>
  <c r="K265" i="8"/>
  <c r="K293" i="8"/>
  <c r="K366" i="8"/>
  <c r="K362" i="8"/>
  <c r="K358" i="8"/>
  <c r="K354" i="8"/>
  <c r="K350" i="8"/>
  <c r="K346" i="8"/>
  <c r="K342" i="8"/>
  <c r="K338" i="8"/>
  <c r="K334" i="8"/>
  <c r="K330" i="8"/>
  <c r="K326" i="8"/>
  <c r="K322" i="8"/>
  <c r="K318" i="8"/>
  <c r="K367" i="8"/>
  <c r="K355" i="8"/>
  <c r="K343" i="8"/>
  <c r="K335" i="8"/>
  <c r="K365" i="8"/>
  <c r="K361" i="8"/>
  <c r="K357" i="8"/>
  <c r="K353" i="8"/>
  <c r="K349" i="8"/>
  <c r="K345" i="8"/>
  <c r="K341" i="8"/>
  <c r="K337" i="8"/>
  <c r="K333" i="8"/>
  <c r="K329" i="8"/>
  <c r="K325" i="8"/>
  <c r="K321" i="8"/>
  <c r="K359" i="8"/>
  <c r="K351" i="8"/>
  <c r="K339" i="8"/>
  <c r="K364" i="8"/>
  <c r="K360" i="8"/>
  <c r="K356" i="8"/>
  <c r="K352" i="8"/>
  <c r="K348" i="8"/>
  <c r="K344" i="8"/>
  <c r="K340" i="8"/>
  <c r="K336" i="8"/>
  <c r="K332" i="8"/>
  <c r="K328" i="8"/>
  <c r="K324" i="8"/>
  <c r="K320" i="8"/>
  <c r="K363" i="8"/>
  <c r="K347" i="8"/>
  <c r="K331" i="8"/>
  <c r="K327" i="8"/>
  <c r="K319" i="8"/>
  <c r="K323" i="8"/>
  <c r="E18" i="10"/>
  <c r="E17" i="10"/>
  <c r="I560" i="38"/>
  <c r="G560" i="38"/>
  <c r="I509" i="38"/>
  <c r="G509" i="38"/>
  <c r="I489" i="38"/>
  <c r="G489" i="38"/>
  <c r="I485" i="38"/>
  <c r="G485" i="38"/>
  <c r="I467" i="38"/>
  <c r="G467" i="38"/>
  <c r="I459" i="38"/>
  <c r="G459" i="38"/>
  <c r="I383" i="38"/>
  <c r="G383" i="38"/>
  <c r="I260" i="38"/>
  <c r="G260" i="38"/>
  <c r="I235" i="38"/>
  <c r="G235" i="38"/>
  <c r="I214" i="38"/>
  <c r="G214" i="38"/>
  <c r="I207" i="38"/>
  <c r="G207" i="38"/>
  <c r="I191" i="38"/>
  <c r="G191" i="38"/>
  <c r="I107" i="38"/>
  <c r="G107" i="38"/>
  <c r="I83" i="38"/>
  <c r="G83" i="38"/>
  <c r="I47" i="38"/>
  <c r="G47" i="38"/>
  <c r="K424" i="8"/>
  <c r="K420" i="8"/>
  <c r="K416" i="8"/>
  <c r="K412" i="8"/>
  <c r="K408" i="8"/>
  <c r="K404" i="8"/>
  <c r="K400" i="8"/>
  <c r="K396" i="8"/>
  <c r="K392" i="8"/>
  <c r="K388" i="8"/>
  <c r="K384" i="8"/>
  <c r="K380" i="8"/>
  <c r="K421" i="8"/>
  <c r="K405" i="8"/>
  <c r="K389" i="8"/>
  <c r="K427" i="8"/>
  <c r="K423" i="8"/>
  <c r="K419" i="8"/>
  <c r="K415" i="8"/>
  <c r="K411" i="8"/>
  <c r="K407" i="8"/>
  <c r="K403" i="8"/>
  <c r="K399" i="8"/>
  <c r="K395" i="8"/>
  <c r="K391" i="8"/>
  <c r="K387" i="8"/>
  <c r="K383" i="8"/>
  <c r="K379" i="8"/>
  <c r="K425" i="8"/>
  <c r="K413" i="8"/>
  <c r="K409" i="8"/>
  <c r="K397" i="8"/>
  <c r="K393" i="8"/>
  <c r="K381" i="8"/>
  <c r="K426" i="8"/>
  <c r="K422" i="8"/>
  <c r="K418" i="8"/>
  <c r="K414" i="8"/>
  <c r="K410" i="8"/>
  <c r="K406" i="8"/>
  <c r="K402" i="8"/>
  <c r="K398" i="8"/>
  <c r="K394" i="8"/>
  <c r="K390" i="8"/>
  <c r="K386" i="8"/>
  <c r="K382" i="8"/>
  <c r="K378" i="8"/>
  <c r="K417" i="8"/>
  <c r="K401" i="8"/>
  <c r="K385" i="8"/>
  <c r="F550" i="38"/>
  <c r="J550" i="38"/>
  <c r="F555" i="38"/>
  <c r="H555" i="38"/>
  <c r="F559" i="38"/>
  <c r="H559" i="38"/>
  <c r="F565" i="38"/>
  <c r="J565" i="38"/>
  <c r="F545" i="38"/>
  <c r="J545" i="38"/>
  <c r="AQ545" i="38"/>
  <c r="F553" i="38"/>
  <c r="H553" i="38"/>
  <c r="F557" i="38"/>
  <c r="J557" i="38"/>
  <c r="F562" i="38"/>
  <c r="J562" i="38"/>
  <c r="AM563" i="38"/>
  <c r="AM543" i="38"/>
  <c r="AM555" i="38"/>
  <c r="F563" i="38"/>
  <c r="H563" i="38"/>
  <c r="F544" i="38"/>
  <c r="H544" i="38"/>
  <c r="AE551" i="38"/>
  <c r="F552" i="38"/>
  <c r="H552" i="38"/>
  <c r="AI556" i="38"/>
  <c r="AQ562" i="38"/>
  <c r="AE543" i="38"/>
  <c r="AI544" i="38"/>
  <c r="AM548" i="38"/>
  <c r="AE552" i="38"/>
  <c r="AE547" i="38"/>
  <c r="F548" i="38"/>
  <c r="J548" i="38"/>
  <c r="AE549" i="38"/>
  <c r="AI550" i="38"/>
  <c r="F551" i="38"/>
  <c r="H551" i="38"/>
  <c r="AQ552" i="38"/>
  <c r="AM561" i="38"/>
  <c r="AQ565" i="38"/>
  <c r="AI553" i="38"/>
  <c r="F554" i="38"/>
  <c r="J554" i="38"/>
  <c r="AE556" i="38"/>
  <c r="AM564" i="38"/>
  <c r="F543" i="38"/>
  <c r="H543" i="38"/>
  <c r="AM544" i="38"/>
  <c r="F546" i="38"/>
  <c r="H546" i="38"/>
  <c r="AQ548" i="38"/>
  <c r="F549" i="38"/>
  <c r="H549" i="38"/>
  <c r="F556" i="38"/>
  <c r="AM557" i="38"/>
  <c r="F558" i="38"/>
  <c r="H558" i="38"/>
  <c r="AM559" i="38"/>
  <c r="AI564" i="38"/>
  <c r="AM545" i="38"/>
  <c r="AQ546" i="38"/>
  <c r="AQ549" i="38"/>
  <c r="AE553" i="38"/>
  <c r="AI554" i="38"/>
  <c r="AI557" i="38"/>
  <c r="AM549" i="38"/>
  <c r="AM552" i="38"/>
  <c r="AQ556" i="38"/>
  <c r="AE557" i="38"/>
  <c r="AI558" i="38"/>
  <c r="AI561" i="38"/>
  <c r="AM565" i="38"/>
  <c r="AE544" i="38"/>
  <c r="AI545" i="38"/>
  <c r="AM547" i="38"/>
  <c r="AI548" i="38"/>
  <c r="AQ550" i="38"/>
  <c r="AQ553" i="38"/>
  <c r="AE555" i="38"/>
  <c r="AQ544" i="38"/>
  <c r="AE545" i="38"/>
  <c r="AI546" i="38"/>
  <c r="F547" i="38"/>
  <c r="H547" i="38"/>
  <c r="AE548" i="38"/>
  <c r="AI549" i="38"/>
  <c r="AM551" i="38"/>
  <c r="AI552" i="38"/>
  <c r="AM553" i="38"/>
  <c r="AQ554" i="38"/>
  <c r="AM556" i="38"/>
  <c r="AQ557" i="38"/>
  <c r="AE559" i="38"/>
  <c r="AI562" i="38"/>
  <c r="AE564" i="38"/>
  <c r="AQ558" i="38"/>
  <c r="AQ561" i="38"/>
  <c r="AE563" i="38"/>
  <c r="F564" i="38"/>
  <c r="AQ564" i="38"/>
  <c r="AQ543" i="38"/>
  <c r="AM546" i="38"/>
  <c r="AQ547" i="38"/>
  <c r="AM550" i="38"/>
  <c r="AQ551" i="38"/>
  <c r="AM554" i="38"/>
  <c r="AQ555" i="38"/>
  <c r="AM558" i="38"/>
  <c r="AQ559" i="38"/>
  <c r="AM562" i="38"/>
  <c r="AQ563" i="38"/>
  <c r="AI543" i="38"/>
  <c r="AE546" i="38"/>
  <c r="AI547" i="38"/>
  <c r="AE550" i="38"/>
  <c r="AI551" i="38"/>
  <c r="AE554" i="38"/>
  <c r="AI555" i="38"/>
  <c r="AE558" i="38"/>
  <c r="AI559" i="38"/>
  <c r="AE562" i="38"/>
  <c r="AI563" i="38"/>
  <c r="AQ540" i="38"/>
  <c r="AI538" i="38"/>
  <c r="AI536" i="38"/>
  <c r="F537" i="38"/>
  <c r="J537" i="38"/>
  <c r="AE537" i="38"/>
  <c r="F533" i="38"/>
  <c r="J533" i="38"/>
  <c r="F540" i="38"/>
  <c r="J540" i="38"/>
  <c r="AI539" i="38"/>
  <c r="F535" i="38"/>
  <c r="H535" i="38"/>
  <c r="F536" i="38"/>
  <c r="H536" i="38"/>
  <c r="F532" i="38"/>
  <c r="J532" i="38"/>
  <c r="AM532" i="38"/>
  <c r="AM538" i="38"/>
  <c r="AE536" i="38"/>
  <c r="F539" i="38"/>
  <c r="J539" i="38"/>
  <c r="AQ513" i="38"/>
  <c r="F529" i="38"/>
  <c r="J529" i="38"/>
  <c r="F530" i="38"/>
  <c r="H530" i="38"/>
  <c r="AI530" i="38"/>
  <c r="AM531" i="38"/>
  <c r="AI532" i="38"/>
  <c r="AQ538" i="38"/>
  <c r="AQ536" i="38"/>
  <c r="AQ537" i="38"/>
  <c r="AE538" i="38"/>
  <c r="AQ535" i="38"/>
  <c r="AM536" i="38"/>
  <c r="AE540" i="38"/>
  <c r="AE539" i="38"/>
  <c r="AM535" i="38"/>
  <c r="AI540" i="38"/>
  <c r="F538" i="38"/>
  <c r="H538" i="38"/>
  <c r="AM540" i="38"/>
  <c r="AM539" i="38"/>
  <c r="AI535" i="38"/>
  <c r="AM537" i="38"/>
  <c r="AQ539" i="38"/>
  <c r="AE535" i="38"/>
  <c r="AI537" i="38"/>
  <c r="AM530" i="38"/>
  <c r="AQ531" i="38"/>
  <c r="AM513" i="38"/>
  <c r="F514" i="38"/>
  <c r="J514" i="38"/>
  <c r="AE532" i="38"/>
  <c r="AE533" i="38"/>
  <c r="AQ532" i="38"/>
  <c r="AQ533" i="38"/>
  <c r="AQ529" i="38"/>
  <c r="AE530" i="38"/>
  <c r="F531" i="38"/>
  <c r="J531" i="38"/>
  <c r="AI531" i="38"/>
  <c r="AM533" i="38"/>
  <c r="AQ530" i="38"/>
  <c r="AE531" i="38"/>
  <c r="AI533" i="38"/>
  <c r="AI534" i="38"/>
  <c r="F534" i="38"/>
  <c r="J534" i="38"/>
  <c r="AE529" i="38"/>
  <c r="AM534" i="38"/>
  <c r="AM529" i="38"/>
  <c r="AQ534" i="38"/>
  <c r="AE534" i="38"/>
  <c r="AI529" i="38"/>
  <c r="F513" i="38"/>
  <c r="J513" i="38"/>
  <c r="AQ514" i="38"/>
  <c r="AE515" i="38"/>
  <c r="F516" i="38"/>
  <c r="H516" i="38"/>
  <c r="AI516" i="38"/>
  <c r="AQ518" i="38"/>
  <c r="AI513" i="38"/>
  <c r="AE513" i="38"/>
  <c r="F518" i="38"/>
  <c r="H518" i="38"/>
  <c r="AE517" i="38"/>
  <c r="AM516" i="38"/>
  <c r="AI511" i="38"/>
  <c r="AM512" i="38"/>
  <c r="F517" i="38"/>
  <c r="J517" i="38"/>
  <c r="AM518" i="38"/>
  <c r="AQ516" i="38"/>
  <c r="AM523" i="38"/>
  <c r="AM521" i="38"/>
  <c r="AQ511" i="38"/>
  <c r="AE512" i="38"/>
  <c r="AI514" i="38"/>
  <c r="AM515" i="38"/>
  <c r="AI517" i="38"/>
  <c r="AE518" i="38"/>
  <c r="AM511" i="38"/>
  <c r="AQ512" i="38"/>
  <c r="AE514" i="38"/>
  <c r="F515" i="38"/>
  <c r="J515" i="38"/>
  <c r="AI515" i="38"/>
  <c r="AQ517" i="38"/>
  <c r="AI520" i="38"/>
  <c r="F511" i="38"/>
  <c r="H511" i="38"/>
  <c r="AE511" i="38"/>
  <c r="F512" i="38"/>
  <c r="J512" i="38"/>
  <c r="AI512" i="38"/>
  <c r="AM514" i="38"/>
  <c r="AQ515" i="38"/>
  <c r="AE516" i="38"/>
  <c r="AM517" i="38"/>
  <c r="AI518" i="38"/>
  <c r="J518" i="38"/>
  <c r="AM504" i="38"/>
  <c r="AQ510" i="38"/>
  <c r="F510" i="38"/>
  <c r="J510" i="38"/>
  <c r="F524" i="38"/>
  <c r="J524" i="38"/>
  <c r="F522" i="38"/>
  <c r="J522" i="38"/>
  <c r="AI522" i="38"/>
  <c r="F520" i="38"/>
  <c r="J520" i="38"/>
  <c r="AE520" i="38"/>
  <c r="AI523" i="38"/>
  <c r="AI521" i="38"/>
  <c r="AE522" i="38"/>
  <c r="AE523" i="38"/>
  <c r="AQ519" i="38"/>
  <c r="AE521" i="38"/>
  <c r="AQ520" i="38"/>
  <c r="AQ523" i="38"/>
  <c r="AQ521" i="38"/>
  <c r="AM520" i="38"/>
  <c r="F506" i="38"/>
  <c r="H506" i="38"/>
  <c r="AE505" i="38"/>
  <c r="AM524" i="38"/>
  <c r="AE510" i="38"/>
  <c r="AE519" i="38"/>
  <c r="F521" i="38"/>
  <c r="J521" i="38"/>
  <c r="F504" i="38"/>
  <c r="J504" i="38"/>
  <c r="AM510" i="38"/>
  <c r="AM519" i="38"/>
  <c r="AQ522" i="38"/>
  <c r="AQ524" i="38"/>
  <c r="AI510" i="38"/>
  <c r="F519" i="38"/>
  <c r="J519" i="38"/>
  <c r="AI519" i="38"/>
  <c r="AM522" i="38"/>
  <c r="F508" i="38"/>
  <c r="J508" i="38"/>
  <c r="AQ505" i="38"/>
  <c r="AI525" i="38"/>
  <c r="AE524" i="38"/>
  <c r="AI505" i="38"/>
  <c r="F523" i="38"/>
  <c r="J523" i="38"/>
  <c r="AM505" i="38"/>
  <c r="F505" i="38"/>
  <c r="J505" i="38"/>
  <c r="AI524" i="38"/>
  <c r="AQ504" i="38"/>
  <c r="AM525" i="38"/>
  <c r="AI504" i="38"/>
  <c r="F525" i="38"/>
  <c r="H525" i="38"/>
  <c r="AE525" i="38"/>
  <c r="AE504" i="38"/>
  <c r="AI508" i="38"/>
  <c r="AE507" i="38"/>
  <c r="AQ506" i="38"/>
  <c r="AQ525" i="38"/>
  <c r="AM508" i="38"/>
  <c r="AI507" i="38"/>
  <c r="F507" i="38"/>
  <c r="J507" i="38"/>
  <c r="AE506" i="38"/>
  <c r="AQ508" i="38"/>
  <c r="AM507" i="38"/>
  <c r="AI506" i="38"/>
  <c r="AQ491" i="38"/>
  <c r="AQ503" i="38"/>
  <c r="AE508" i="38"/>
  <c r="AQ507" i="38"/>
  <c r="AM506" i="38"/>
  <c r="H504" i="38"/>
  <c r="AE502" i="38"/>
  <c r="AE503" i="38"/>
  <c r="F502" i="38"/>
  <c r="J502" i="38"/>
  <c r="AM502" i="38"/>
  <c r="AM503" i="38"/>
  <c r="AQ502" i="38"/>
  <c r="AI502" i="38"/>
  <c r="F503" i="38"/>
  <c r="H503" i="38"/>
  <c r="AI503" i="38"/>
  <c r="F493" i="38"/>
  <c r="J493" i="38"/>
  <c r="AI493" i="38"/>
  <c r="AM493" i="38"/>
  <c r="AI495" i="38"/>
  <c r="F496" i="38"/>
  <c r="H496" i="38"/>
  <c r="F490" i="38"/>
  <c r="J490" i="38"/>
  <c r="AI490" i="38"/>
  <c r="AM492" i="38"/>
  <c r="AE493" i="38"/>
  <c r="F494" i="38"/>
  <c r="J494" i="38"/>
  <c r="AM491" i="38"/>
  <c r="AE490" i="38"/>
  <c r="F492" i="38"/>
  <c r="J492" i="38"/>
  <c r="AQ493" i="38"/>
  <c r="AQ496" i="38"/>
  <c r="AQ494" i="38"/>
  <c r="F491" i="38"/>
  <c r="J491" i="38"/>
  <c r="AE491" i="38"/>
  <c r="AM494" i="38"/>
  <c r="AI492" i="38"/>
  <c r="AI491" i="38"/>
  <c r="AE495" i="38"/>
  <c r="F495" i="38"/>
  <c r="J495" i="38"/>
  <c r="AQ490" i="38"/>
  <c r="AE492" i="38"/>
  <c r="AI494" i="38"/>
  <c r="AM490" i="38"/>
  <c r="AQ492" i="38"/>
  <c r="AE494" i="38"/>
  <c r="F497" i="38"/>
  <c r="J497" i="38"/>
  <c r="AI497" i="38"/>
  <c r="AE496" i="38"/>
  <c r="AQ495" i="38"/>
  <c r="AM496" i="38"/>
  <c r="AM497" i="38"/>
  <c r="AM495" i="38"/>
  <c r="AI496" i="38"/>
  <c r="F486" i="38"/>
  <c r="J486" i="38"/>
  <c r="AE497" i="38"/>
  <c r="AM487" i="38"/>
  <c r="AQ486" i="38"/>
  <c r="AQ497" i="38"/>
  <c r="AE486" i="38"/>
  <c r="F487" i="38"/>
  <c r="J487" i="38"/>
  <c r="AM486" i="38"/>
  <c r="AI486" i="38"/>
  <c r="AQ487" i="38"/>
  <c r="F472" i="38"/>
  <c r="J472" i="38"/>
  <c r="AI487" i="38"/>
  <c r="AM479" i="38"/>
  <c r="AE481" i="38"/>
  <c r="F470" i="38"/>
  <c r="H470" i="38"/>
  <c r="AI470" i="38"/>
  <c r="AM471" i="38"/>
  <c r="AM475" i="38"/>
  <c r="AE487" i="38"/>
  <c r="AQ479" i="38"/>
  <c r="AM470" i="38"/>
  <c r="AQ471" i="38"/>
  <c r="AI473" i="38"/>
  <c r="AM474" i="38"/>
  <c r="AQ475" i="38"/>
  <c r="AI476" i="38"/>
  <c r="F477" i="38"/>
  <c r="H477" i="38"/>
  <c r="AI479" i="38"/>
  <c r="AE470" i="38"/>
  <c r="AI471" i="38"/>
  <c r="AI475" i="38"/>
  <c r="AE476" i="38"/>
  <c r="AQ477" i="38"/>
  <c r="AE479" i="38"/>
  <c r="AQ470" i="38"/>
  <c r="AE471" i="38"/>
  <c r="AQ472" i="38"/>
  <c r="AM473" i="38"/>
  <c r="AQ474" i="38"/>
  <c r="AE475" i="38"/>
  <c r="F476" i="38"/>
  <c r="J476" i="38"/>
  <c r="AI480" i="38"/>
  <c r="F481" i="38"/>
  <c r="J481" i="38"/>
  <c r="AQ478" i="38"/>
  <c r="F480" i="38"/>
  <c r="J480" i="38"/>
  <c r="AE472" i="38"/>
  <c r="AQ473" i="38"/>
  <c r="AE474" i="38"/>
  <c r="F475" i="38"/>
  <c r="J475" i="38"/>
  <c r="AE477" i="38"/>
  <c r="AQ476" i="38"/>
  <c r="AM477" i="38"/>
  <c r="AM472" i="38"/>
  <c r="F484" i="38"/>
  <c r="J484" i="38"/>
  <c r="AQ483" i="38"/>
  <c r="AE478" i="38"/>
  <c r="F479" i="38"/>
  <c r="J479" i="38"/>
  <c r="AQ481" i="38"/>
  <c r="F471" i="38"/>
  <c r="H471" i="38"/>
  <c r="AI472" i="38"/>
  <c r="F473" i="38"/>
  <c r="H473" i="38"/>
  <c r="AE473" i="38"/>
  <c r="F474" i="38"/>
  <c r="H474" i="38"/>
  <c r="AI474" i="38"/>
  <c r="AM476" i="38"/>
  <c r="AI477" i="38"/>
  <c r="J477" i="38"/>
  <c r="AE480" i="38"/>
  <c r="F482" i="38"/>
  <c r="J482" i="38"/>
  <c r="AM478" i="38"/>
  <c r="AQ480" i="38"/>
  <c r="AM481" i="38"/>
  <c r="AM484" i="38"/>
  <c r="AE483" i="38"/>
  <c r="F478" i="38"/>
  <c r="H478" i="38"/>
  <c r="AI478" i="38"/>
  <c r="AM480" i="38"/>
  <c r="AI481" i="38"/>
  <c r="AQ482" i="38"/>
  <c r="AM482" i="38"/>
  <c r="AM483" i="38"/>
  <c r="AQ484" i="38"/>
  <c r="AE482" i="38"/>
  <c r="AI482" i="38"/>
  <c r="F483" i="38"/>
  <c r="H483" i="38"/>
  <c r="AI483" i="38"/>
  <c r="AI484" i="38"/>
  <c r="AQ460" i="38"/>
  <c r="AM468" i="38"/>
  <c r="AE484" i="38"/>
  <c r="AE460" i="38"/>
  <c r="F461" i="38"/>
  <c r="J461" i="38"/>
  <c r="AQ468" i="38"/>
  <c r="AM460" i="38"/>
  <c r="AI468" i="38"/>
  <c r="AI460" i="38"/>
  <c r="AE468" i="38"/>
  <c r="F468" i="38"/>
  <c r="J468" i="38"/>
  <c r="AE463" i="38"/>
  <c r="AQ464" i="38"/>
  <c r="AM461" i="38"/>
  <c r="AI462" i="38"/>
  <c r="F460" i="38"/>
  <c r="J460" i="38"/>
  <c r="F464" i="38"/>
  <c r="J464" i="38"/>
  <c r="AI461" i="38"/>
  <c r="F462" i="38"/>
  <c r="J462" i="38"/>
  <c r="AE462" i="38"/>
  <c r="AE461" i="38"/>
  <c r="AQ462" i="38"/>
  <c r="AI465" i="38"/>
  <c r="AQ463" i="38"/>
  <c r="AI463" i="38"/>
  <c r="AM463" i="38"/>
  <c r="AQ461" i="38"/>
  <c r="AM462" i="38"/>
  <c r="AM464" i="38"/>
  <c r="F465" i="38"/>
  <c r="J465" i="38"/>
  <c r="AE465" i="38"/>
  <c r="F463" i="38"/>
  <c r="H463" i="38"/>
  <c r="AI464" i="38"/>
  <c r="AM400" i="38"/>
  <c r="AE464" i="38"/>
  <c r="AQ402" i="38"/>
  <c r="F456" i="38"/>
  <c r="H456" i="38"/>
  <c r="AM465" i="38"/>
  <c r="AQ465" i="38"/>
  <c r="AI414" i="38"/>
  <c r="AQ400" i="38"/>
  <c r="F401" i="38"/>
  <c r="J401" i="38"/>
  <c r="AM453" i="38"/>
  <c r="AQ456" i="38"/>
  <c r="AI400" i="38"/>
  <c r="AE400" i="38"/>
  <c r="AQ401" i="38"/>
  <c r="AQ453" i="38"/>
  <c r="AE456" i="38"/>
  <c r="AM456" i="38"/>
  <c r="AI456" i="38"/>
  <c r="F432" i="38"/>
  <c r="J432" i="38"/>
  <c r="AI435" i="38"/>
  <c r="F436" i="38"/>
  <c r="J436" i="38"/>
  <c r="F440" i="38"/>
  <c r="J440" i="38"/>
  <c r="F407" i="38"/>
  <c r="J407" i="38"/>
  <c r="F415" i="38"/>
  <c r="J415" i="38"/>
  <c r="AM401" i="38"/>
  <c r="AM402" i="38"/>
  <c r="AI450" i="38"/>
  <c r="AI430" i="38"/>
  <c r="AQ432" i="38"/>
  <c r="AI434" i="38"/>
  <c r="AQ414" i="38"/>
  <c r="F417" i="38"/>
  <c r="H417" i="38"/>
  <c r="F400" i="38"/>
  <c r="H400" i="38"/>
  <c r="AI401" i="38"/>
  <c r="F402" i="38"/>
  <c r="H402" i="38"/>
  <c r="AI402" i="38"/>
  <c r="F453" i="38"/>
  <c r="J453" i="38"/>
  <c r="AI453" i="38"/>
  <c r="F447" i="38"/>
  <c r="J447" i="38"/>
  <c r="F451" i="38"/>
  <c r="J451" i="38"/>
  <c r="F431" i="38"/>
  <c r="J431" i="38"/>
  <c r="F435" i="38"/>
  <c r="J435" i="38"/>
  <c r="F414" i="38"/>
  <c r="J414" i="38"/>
  <c r="AM414" i="38"/>
  <c r="AE401" i="38"/>
  <c r="AE402" i="38"/>
  <c r="AE453" i="38"/>
  <c r="AE434" i="38"/>
  <c r="AI406" i="38"/>
  <c r="AI410" i="38"/>
  <c r="AM411" i="38"/>
  <c r="AI422" i="38"/>
  <c r="AI426" i="38"/>
  <c r="AE427" i="38"/>
  <c r="AQ428" i="38"/>
  <c r="AQ434" i="38"/>
  <c r="AI418" i="38"/>
  <c r="AM418" i="38"/>
  <c r="F419" i="38"/>
  <c r="J419" i="38"/>
  <c r="AM424" i="38"/>
  <c r="AQ425" i="38"/>
  <c r="AE426" i="38"/>
  <c r="F427" i="38"/>
  <c r="J427" i="38"/>
  <c r="AM428" i="38"/>
  <c r="AM434" i="38"/>
  <c r="AE436" i="38"/>
  <c r="F437" i="38"/>
  <c r="J437" i="38"/>
  <c r="AI437" i="38"/>
  <c r="AQ438" i="38"/>
  <c r="F441" i="38"/>
  <c r="H441" i="38"/>
  <c r="AM442" i="38"/>
  <c r="AM404" i="38"/>
  <c r="F439" i="38"/>
  <c r="J439" i="38"/>
  <c r="AI407" i="38"/>
  <c r="AQ408" i="38"/>
  <c r="AQ409" i="38"/>
  <c r="F411" i="38"/>
  <c r="J411" i="38"/>
  <c r="F418" i="38"/>
  <c r="H418" i="38"/>
  <c r="AQ418" i="38"/>
  <c r="F421" i="38"/>
  <c r="H421" i="38"/>
  <c r="AI421" i="38"/>
  <c r="AM422" i="38"/>
  <c r="AM426" i="38"/>
  <c r="F428" i="38"/>
  <c r="J428" i="38"/>
  <c r="AM405" i="38"/>
  <c r="AQ406" i="38"/>
  <c r="AQ410" i="38"/>
  <c r="AE447" i="38"/>
  <c r="AE431" i="38"/>
  <c r="AE433" i="38"/>
  <c r="F434" i="38"/>
  <c r="J434" i="38"/>
  <c r="F438" i="38"/>
  <c r="H438" i="38"/>
  <c r="AI442" i="38"/>
  <c r="AQ444" i="38"/>
  <c r="F405" i="38"/>
  <c r="H405" i="38"/>
  <c r="AI405" i="38"/>
  <c r="AM406" i="38"/>
  <c r="AM410" i="38"/>
  <c r="F412" i="38"/>
  <c r="J412" i="38"/>
  <c r="AM415" i="38"/>
  <c r="AQ423" i="38"/>
  <c r="AM448" i="38"/>
  <c r="AQ449" i="38"/>
  <c r="AE450" i="38"/>
  <c r="AQ429" i="38"/>
  <c r="AE430" i="38"/>
  <c r="AI415" i="38"/>
  <c r="F416" i="38"/>
  <c r="J416" i="38"/>
  <c r="AI417" i="38"/>
  <c r="AM419" i="38"/>
  <c r="AI420" i="38"/>
  <c r="AM421" i="38"/>
  <c r="AQ422" i="38"/>
  <c r="F423" i="38"/>
  <c r="J423" i="38"/>
  <c r="AI424" i="38"/>
  <c r="AM425" i="38"/>
  <c r="AQ426" i="38"/>
  <c r="AM450" i="38"/>
  <c r="AM430" i="38"/>
  <c r="AI431" i="38"/>
  <c r="AM435" i="38"/>
  <c r="AE438" i="38"/>
  <c r="AQ442" i="38"/>
  <c r="AQ404" i="38"/>
  <c r="AQ405" i="38"/>
  <c r="AM407" i="38"/>
  <c r="AE409" i="38"/>
  <c r="F410" i="38"/>
  <c r="H410" i="38"/>
  <c r="AQ411" i="38"/>
  <c r="AI412" i="38"/>
  <c r="F413" i="38"/>
  <c r="H413" i="38"/>
  <c r="AI413" i="38"/>
  <c r="AI416" i="38"/>
  <c r="AM417" i="38"/>
  <c r="AQ419" i="38"/>
  <c r="AM420" i="38"/>
  <c r="AQ421" i="38"/>
  <c r="AQ424" i="38"/>
  <c r="AE425" i="38"/>
  <c r="F426" i="38"/>
  <c r="H426" i="38"/>
  <c r="AI427" i="38"/>
  <c r="AE428" i="38"/>
  <c r="AQ445" i="38"/>
  <c r="AE446" i="38"/>
  <c r="AM438" i="38"/>
  <c r="AE443" i="38"/>
  <c r="AI404" i="38"/>
  <c r="AM408" i="38"/>
  <c r="AI411" i="38"/>
  <c r="AQ412" i="38"/>
  <c r="AQ413" i="38"/>
  <c r="AQ416" i="38"/>
  <c r="AI419" i="38"/>
  <c r="F420" i="38"/>
  <c r="H420" i="38"/>
  <c r="AM423" i="38"/>
  <c r="AQ427" i="38"/>
  <c r="AQ450" i="38"/>
  <c r="AQ430" i="38"/>
  <c r="AI438" i="38"/>
  <c r="AQ439" i="38"/>
  <c r="AM440" i="38"/>
  <c r="AQ441" i="38"/>
  <c r="AE442" i="38"/>
  <c r="F443" i="38"/>
  <c r="J443" i="38"/>
  <c r="F406" i="38"/>
  <c r="H406" i="38"/>
  <c r="AQ407" i="38"/>
  <c r="F408" i="38"/>
  <c r="J408" i="38"/>
  <c r="AI408" i="38"/>
  <c r="F409" i="38"/>
  <c r="H409" i="38"/>
  <c r="AI409" i="38"/>
  <c r="AM412" i="38"/>
  <c r="AM413" i="38"/>
  <c r="AQ415" i="38"/>
  <c r="AM416" i="38"/>
  <c r="AQ417" i="38"/>
  <c r="AQ420" i="38"/>
  <c r="F422" i="38"/>
  <c r="H422" i="38"/>
  <c r="AI423" i="38"/>
  <c r="F424" i="38"/>
  <c r="J424" i="38"/>
  <c r="F425" i="38"/>
  <c r="H425" i="38"/>
  <c r="AI425" i="38"/>
  <c r="AM427" i="38"/>
  <c r="AI428" i="38"/>
  <c r="AI446" i="38"/>
  <c r="AQ448" i="38"/>
  <c r="AE449" i="38"/>
  <c r="F450" i="38"/>
  <c r="H450" i="38"/>
  <c r="AQ452" i="38"/>
  <c r="AE429" i="38"/>
  <c r="F430" i="38"/>
  <c r="J430" i="38"/>
  <c r="AE432" i="38"/>
  <c r="F433" i="38"/>
  <c r="H433" i="38"/>
  <c r="AI433" i="38"/>
  <c r="AI436" i="38"/>
  <c r="AM437" i="38"/>
  <c r="AM439" i="38"/>
  <c r="AI440" i="38"/>
  <c r="AM441" i="38"/>
  <c r="AQ443" i="38"/>
  <c r="AM444" i="38"/>
  <c r="AM445" i="38"/>
  <c r="AQ446" i="38"/>
  <c r="AM429" i="38"/>
  <c r="AQ431" i="38"/>
  <c r="AM432" i="38"/>
  <c r="AQ433" i="38"/>
  <c r="AE435" i="38"/>
  <c r="AQ436" i="38"/>
  <c r="AE437" i="38"/>
  <c r="AI439" i="38"/>
  <c r="AE440" i="38"/>
  <c r="AI441" i="38"/>
  <c r="AM443" i="38"/>
  <c r="AI444" i="38"/>
  <c r="AM446" i="38"/>
  <c r="F448" i="38"/>
  <c r="J448" i="38"/>
  <c r="AI451" i="38"/>
  <c r="F452" i="38"/>
  <c r="J452" i="38"/>
  <c r="AE452" i="38"/>
  <c r="F429" i="38"/>
  <c r="H429" i="38"/>
  <c r="AI429" i="38"/>
  <c r="AM431" i="38"/>
  <c r="AI432" i="38"/>
  <c r="AM433" i="38"/>
  <c r="AQ435" i="38"/>
  <c r="AM436" i="38"/>
  <c r="AQ437" i="38"/>
  <c r="AE439" i="38"/>
  <c r="AQ440" i="38"/>
  <c r="AE441" i="38"/>
  <c r="F442" i="38"/>
  <c r="J442" i="38"/>
  <c r="AI443" i="38"/>
  <c r="F444" i="38"/>
  <c r="J444" i="38"/>
  <c r="AE444" i="38"/>
  <c r="AQ447" i="38"/>
  <c r="AE451" i="38"/>
  <c r="F445" i="38"/>
  <c r="H445" i="38"/>
  <c r="AI445" i="38"/>
  <c r="AM447" i="38"/>
  <c r="AI448" i="38"/>
  <c r="AM449" i="38"/>
  <c r="AQ451" i="38"/>
  <c r="AM452" i="38"/>
  <c r="AE445" i="38"/>
  <c r="F446" i="38"/>
  <c r="H446" i="38"/>
  <c r="AI447" i="38"/>
  <c r="AE448" i="38"/>
  <c r="F449" i="38"/>
  <c r="H449" i="38"/>
  <c r="AI449" i="38"/>
  <c r="AM451" i="38"/>
  <c r="AI452" i="38"/>
  <c r="F386" i="38"/>
  <c r="J386" i="38"/>
  <c r="F391" i="38"/>
  <c r="J391" i="38"/>
  <c r="AQ455" i="38"/>
  <c r="F454" i="38"/>
  <c r="J454" i="38"/>
  <c r="AE372" i="38"/>
  <c r="AE455" i="38"/>
  <c r="AM454" i="38"/>
  <c r="AM455" i="38"/>
  <c r="AQ454" i="38"/>
  <c r="AE454" i="38"/>
  <c r="AI454" i="38"/>
  <c r="F455" i="38"/>
  <c r="J455" i="38"/>
  <c r="AI455" i="38"/>
  <c r="AI396" i="38"/>
  <c r="F396" i="38"/>
  <c r="J396" i="38"/>
  <c r="AE396" i="38"/>
  <c r="F393" i="38"/>
  <c r="J393" i="38"/>
  <c r="AM394" i="38"/>
  <c r="AQ396" i="38"/>
  <c r="AM396" i="38"/>
  <c r="AQ384" i="38"/>
  <c r="AE393" i="38"/>
  <c r="AQ394" i="38"/>
  <c r="AE384" i="38"/>
  <c r="AI391" i="38"/>
  <c r="AI393" i="38"/>
  <c r="F394" i="38"/>
  <c r="H394" i="38"/>
  <c r="AE394" i="38"/>
  <c r="AQ393" i="38"/>
  <c r="AM393" i="38"/>
  <c r="AI394" i="38"/>
  <c r="AM388" i="38"/>
  <c r="AM384" i="38"/>
  <c r="AQ386" i="38"/>
  <c r="F392" i="38"/>
  <c r="H392" i="38"/>
  <c r="AI392" i="38"/>
  <c r="AI384" i="38"/>
  <c r="AM391" i="38"/>
  <c r="AE392" i="38"/>
  <c r="AQ392" i="38"/>
  <c r="AM392" i="38"/>
  <c r="AE391" i="38"/>
  <c r="AQ391" i="38"/>
  <c r="AI372" i="38"/>
  <c r="F384" i="38"/>
  <c r="J384" i="38"/>
  <c r="AM386" i="38"/>
  <c r="AQ385" i="38"/>
  <c r="AQ372" i="38"/>
  <c r="AM372" i="38"/>
  <c r="AI388" i="38"/>
  <c r="AI385" i="38"/>
  <c r="F387" i="38"/>
  <c r="H387" i="38"/>
  <c r="F385" i="38"/>
  <c r="H385" i="38"/>
  <c r="AE385" i="38"/>
  <c r="AQ388" i="38"/>
  <c r="AM387" i="38"/>
  <c r="AE388" i="38"/>
  <c r="F388" i="38"/>
  <c r="J388" i="38"/>
  <c r="AQ387" i="38"/>
  <c r="AE387" i="38"/>
  <c r="AI386" i="38"/>
  <c r="AI368" i="38"/>
  <c r="AE369" i="38"/>
  <c r="AE370" i="38"/>
  <c r="AE371" i="38"/>
  <c r="F372" i="38"/>
  <c r="H372" i="38"/>
  <c r="AE375" i="38"/>
  <c r="F376" i="38"/>
  <c r="J376" i="38"/>
  <c r="AQ376" i="38"/>
  <c r="AQ378" i="38"/>
  <c r="AE347" i="38"/>
  <c r="AI387" i="38"/>
  <c r="AE386" i="38"/>
  <c r="F351" i="38"/>
  <c r="J351" i="38"/>
  <c r="AQ352" i="38"/>
  <c r="F355" i="38"/>
  <c r="H355" i="38"/>
  <c r="F362" i="38"/>
  <c r="J362" i="38"/>
  <c r="AQ367" i="38"/>
  <c r="AE368" i="38"/>
  <c r="F369" i="38"/>
  <c r="J369" i="38"/>
  <c r="AQ371" i="38"/>
  <c r="F373" i="38"/>
  <c r="J373" i="38"/>
  <c r="F377" i="38"/>
  <c r="J377" i="38"/>
  <c r="F349" i="38"/>
  <c r="J349" i="38"/>
  <c r="AM360" i="38"/>
  <c r="F364" i="38"/>
  <c r="J364" i="38"/>
  <c r="AM364" i="38"/>
  <c r="F352" i="38"/>
  <c r="J352" i="38"/>
  <c r="AI356" i="38"/>
  <c r="AQ358" i="38"/>
  <c r="AE359" i="38"/>
  <c r="F360" i="38"/>
  <c r="J360" i="38"/>
  <c r="AQ360" i="38"/>
  <c r="AQ362" i="38"/>
  <c r="F353" i="38"/>
  <c r="J353" i="38"/>
  <c r="AI360" i="38"/>
  <c r="AI351" i="38"/>
  <c r="AM356" i="38"/>
  <c r="AE360" i="38"/>
  <c r="AI361" i="38"/>
  <c r="AE362" i="38"/>
  <c r="AM348" i="38"/>
  <c r="AM352" i="38"/>
  <c r="AI348" i="38"/>
  <c r="AE352" i="38"/>
  <c r="AI352" i="38"/>
  <c r="AQ353" i="38"/>
  <c r="AM354" i="38"/>
  <c r="AQ355" i="38"/>
  <c r="AE356" i="38"/>
  <c r="F357" i="38"/>
  <c r="J357" i="38"/>
  <c r="AM358" i="38"/>
  <c r="AQ359" i="38"/>
  <c r="F361" i="38"/>
  <c r="J361" i="38"/>
  <c r="AE378" i="38"/>
  <c r="F347" i="38"/>
  <c r="J347" i="38"/>
  <c r="AI347" i="38"/>
  <c r="AM349" i="38"/>
  <c r="AM351" i="38"/>
  <c r="AI354" i="38"/>
  <c r="AM355" i="38"/>
  <c r="AQ356" i="38"/>
  <c r="AM376" i="38"/>
  <c r="AI349" i="38"/>
  <c r="F350" i="38"/>
  <c r="J350" i="38"/>
  <c r="AI350" i="38"/>
  <c r="AM353" i="38"/>
  <c r="AE361" i="38"/>
  <c r="AE364" i="38"/>
  <c r="AQ368" i="38"/>
  <c r="AI376" i="38"/>
  <c r="AQ347" i="38"/>
  <c r="AE351" i="38"/>
  <c r="AI353" i="38"/>
  <c r="F354" i="38"/>
  <c r="H354" i="38"/>
  <c r="AE354" i="38"/>
  <c r="AI355" i="38"/>
  <c r="AM357" i="38"/>
  <c r="AI358" i="38"/>
  <c r="AM359" i="38"/>
  <c r="AQ361" i="38"/>
  <c r="AM362" i="38"/>
  <c r="AI364" i="38"/>
  <c r="AQ365" i="38"/>
  <c r="AQ366" i="38"/>
  <c r="AM379" i="38"/>
  <c r="AQ380" i="38"/>
  <c r="AM363" i="38"/>
  <c r="F365" i="38"/>
  <c r="J365" i="38"/>
  <c r="AM367" i="38"/>
  <c r="AM380" i="38"/>
  <c r="F363" i="38"/>
  <c r="J363" i="38"/>
  <c r="AI363" i="38"/>
  <c r="AQ364" i="38"/>
  <c r="F367" i="38"/>
  <c r="H367" i="38"/>
  <c r="AM368" i="38"/>
  <c r="AI373" i="38"/>
  <c r="F374" i="38"/>
  <c r="J374" i="38"/>
  <c r="AI374" i="38"/>
  <c r="F375" i="38"/>
  <c r="H375" i="38"/>
  <c r="AI375" i="38"/>
  <c r="AE376" i="38"/>
  <c r="AM377" i="38"/>
  <c r="AI378" i="38"/>
  <c r="AM347" i="38"/>
  <c r="AQ349" i="38"/>
  <c r="AQ351" i="38"/>
  <c r="AE353" i="38"/>
  <c r="AQ354" i="38"/>
  <c r="AE355" i="38"/>
  <c r="F356" i="38"/>
  <c r="J356" i="38"/>
  <c r="AI357" i="38"/>
  <c r="F358" i="38"/>
  <c r="J358" i="38"/>
  <c r="AE358" i="38"/>
  <c r="F359" i="38"/>
  <c r="H359" i="38"/>
  <c r="AI359" i="38"/>
  <c r="AM361" i="38"/>
  <c r="AI362" i="38"/>
  <c r="F382" i="38"/>
  <c r="J382" i="38"/>
  <c r="AM365" i="38"/>
  <c r="AM366" i="38"/>
  <c r="AQ369" i="38"/>
  <c r="AQ370" i="38"/>
  <c r="AE373" i="38"/>
  <c r="AE374" i="38"/>
  <c r="AI377" i="38"/>
  <c r="F378" i="38"/>
  <c r="J378" i="38"/>
  <c r="AI380" i="38"/>
  <c r="AE381" i="38"/>
  <c r="AQ382" i="38"/>
  <c r="AE363" i="38"/>
  <c r="AI365" i="38"/>
  <c r="AI366" i="38"/>
  <c r="AI367" i="38"/>
  <c r="AM369" i="38"/>
  <c r="AM370" i="38"/>
  <c r="AM371" i="38"/>
  <c r="AQ373" i="38"/>
  <c r="AQ374" i="38"/>
  <c r="AQ375" i="38"/>
  <c r="AE377" i="38"/>
  <c r="AQ379" i="38"/>
  <c r="AE380" i="38"/>
  <c r="F381" i="38"/>
  <c r="J381" i="38"/>
  <c r="AM382" i="38"/>
  <c r="AQ363" i="38"/>
  <c r="AE365" i="38"/>
  <c r="AE367" i="38"/>
  <c r="F368" i="38"/>
  <c r="J368" i="38"/>
  <c r="AI369" i="38"/>
  <c r="F370" i="38"/>
  <c r="J370" i="38"/>
  <c r="AI370" i="38"/>
  <c r="F371" i="38"/>
  <c r="H371" i="38"/>
  <c r="AI371" i="38"/>
  <c r="AM373" i="38"/>
  <c r="AM374" i="38"/>
  <c r="AM375" i="38"/>
  <c r="AQ377" i="38"/>
  <c r="AM378" i="38"/>
  <c r="AQ381" i="38"/>
  <c r="F379" i="38"/>
  <c r="J379" i="38"/>
  <c r="AI379" i="38"/>
  <c r="AM381" i="38"/>
  <c r="AI382" i="38"/>
  <c r="AE379" i="38"/>
  <c r="F380" i="38"/>
  <c r="H380" i="38"/>
  <c r="AI381" i="38"/>
  <c r="AE382" i="38"/>
  <c r="H379" i="38"/>
  <c r="F343" i="38"/>
  <c r="H343" i="38"/>
  <c r="AQ342" i="38"/>
  <c r="AM342" i="38"/>
  <c r="AQ343" i="38"/>
  <c r="AE342" i="38"/>
  <c r="F342" i="38"/>
  <c r="J342" i="38"/>
  <c r="AI342" i="38"/>
  <c r="AI340" i="38"/>
  <c r="AM343" i="38"/>
  <c r="AI343" i="38"/>
  <c r="AE343" i="38"/>
  <c r="F340" i="38"/>
  <c r="J340" i="38"/>
  <c r="AE340" i="38"/>
  <c r="F337" i="38"/>
  <c r="J337" i="38"/>
  <c r="AI337" i="38"/>
  <c r="AQ340" i="38"/>
  <c r="AM340" i="38"/>
  <c r="F336" i="38"/>
  <c r="H336" i="38"/>
  <c r="AM337" i="38"/>
  <c r="F334" i="38"/>
  <c r="J334" i="38"/>
  <c r="AE337" i="38"/>
  <c r="AQ337" i="38"/>
  <c r="AE334" i="38"/>
  <c r="AI336" i="38"/>
  <c r="AE336" i="38"/>
  <c r="AQ336" i="38"/>
  <c r="AM336" i="38"/>
  <c r="AI334" i="38"/>
  <c r="AQ334" i="38"/>
  <c r="AM334" i="38"/>
  <c r="F332" i="38"/>
  <c r="J332" i="38"/>
  <c r="AM333" i="38"/>
  <c r="AQ331" i="38"/>
  <c r="AQ332" i="38"/>
  <c r="AQ333" i="38"/>
  <c r="F331" i="38"/>
  <c r="H331" i="38"/>
  <c r="AE331" i="38"/>
  <c r="AM331" i="38"/>
  <c r="AI331" i="38"/>
  <c r="AM332" i="38"/>
  <c r="F318" i="38"/>
  <c r="J318" i="38"/>
  <c r="AI332" i="38"/>
  <c r="F333" i="38"/>
  <c r="H333" i="38"/>
  <c r="AI333" i="38"/>
  <c r="AE332" i="38"/>
  <c r="AE333" i="38"/>
  <c r="AM317" i="38"/>
  <c r="AM320" i="38"/>
  <c r="AQ321" i="38"/>
  <c r="AQ315" i="38"/>
  <c r="AE316" i="38"/>
  <c r="F317" i="38"/>
  <c r="J317" i="38"/>
  <c r="AI317" i="38"/>
  <c r="AQ319" i="38"/>
  <c r="F316" i="38"/>
  <c r="J316" i="38"/>
  <c r="AI316" i="38"/>
  <c r="AQ318" i="38"/>
  <c r="F320" i="38"/>
  <c r="H320" i="38"/>
  <c r="AM321" i="38"/>
  <c r="F314" i="38"/>
  <c r="J314" i="38"/>
  <c r="AM319" i="38"/>
  <c r="AQ317" i="38"/>
  <c r="AE321" i="38"/>
  <c r="F322" i="38"/>
  <c r="J322" i="38"/>
  <c r="AQ322" i="38"/>
  <c r="AM323" i="38"/>
  <c r="AE314" i="38"/>
  <c r="AI315" i="38"/>
  <c r="AM316" i="38"/>
  <c r="AE318" i="38"/>
  <c r="AE319" i="38"/>
  <c r="F325" i="38"/>
  <c r="H325" i="38"/>
  <c r="F323" i="38"/>
  <c r="H323" i="38"/>
  <c r="AQ314" i="38"/>
  <c r="AM318" i="38"/>
  <c r="AI324" i="38"/>
  <c r="AI321" i="38"/>
  <c r="AI314" i="38"/>
  <c r="AM314" i="38"/>
  <c r="AM315" i="38"/>
  <c r="AQ316" i="38"/>
  <c r="AI318" i="38"/>
  <c r="F319" i="38"/>
  <c r="J319" i="38"/>
  <c r="AI319" i="38"/>
  <c r="AE325" i="38"/>
  <c r="AI320" i="38"/>
  <c r="AM322" i="38"/>
  <c r="AI323" i="38"/>
  <c r="F326" i="38"/>
  <c r="J326" i="38"/>
  <c r="AI326" i="38"/>
  <c r="AE320" i="38"/>
  <c r="F321" i="38"/>
  <c r="J321" i="38"/>
  <c r="AI322" i="38"/>
  <c r="AE323" i="38"/>
  <c r="F305" i="38"/>
  <c r="H305" i="38"/>
  <c r="F309" i="38"/>
  <c r="H309" i="38"/>
  <c r="F270" i="38"/>
  <c r="J270" i="38"/>
  <c r="F274" i="38"/>
  <c r="H274" i="38"/>
  <c r="F278" i="38"/>
  <c r="H278" i="38"/>
  <c r="F282" i="38"/>
  <c r="H282" i="38"/>
  <c r="F286" i="38"/>
  <c r="J286" i="38"/>
  <c r="F324" i="38"/>
  <c r="J324" i="38"/>
  <c r="AQ320" i="38"/>
  <c r="AQ323" i="38"/>
  <c r="AE324" i="38"/>
  <c r="F287" i="38"/>
  <c r="J287" i="38"/>
  <c r="AQ324" i="38"/>
  <c r="AQ325" i="38"/>
  <c r="AM326" i="38"/>
  <c r="AM324" i="38"/>
  <c r="AI325" i="38"/>
  <c r="AM325" i="38"/>
  <c r="F271" i="38"/>
  <c r="J271" i="38"/>
  <c r="F275" i="38"/>
  <c r="J275" i="38"/>
  <c r="F279" i="38"/>
  <c r="J279" i="38"/>
  <c r="F283" i="38"/>
  <c r="J283" i="38"/>
  <c r="AE290" i="38"/>
  <c r="F291" i="38"/>
  <c r="J291" i="38"/>
  <c r="AE294" i="38"/>
  <c r="F295" i="38"/>
  <c r="J295" i="38"/>
  <c r="F299" i="38"/>
  <c r="J299" i="38"/>
  <c r="AE326" i="38"/>
  <c r="AI304" i="38"/>
  <c r="AI308" i="38"/>
  <c r="AQ270" i="38"/>
  <c r="AQ271" i="38"/>
  <c r="AQ275" i="38"/>
  <c r="AQ279" i="38"/>
  <c r="AQ283" i="38"/>
  <c r="AM286" i="38"/>
  <c r="AM287" i="38"/>
  <c r="AM289" i="38"/>
  <c r="AQ326" i="38"/>
  <c r="AE271" i="38"/>
  <c r="F272" i="38"/>
  <c r="H272" i="38"/>
  <c r="AE274" i="38"/>
  <c r="AE275" i="38"/>
  <c r="F276" i="38"/>
  <c r="J276" i="38"/>
  <c r="AE278" i="38"/>
  <c r="AE279" i="38"/>
  <c r="F280" i="38"/>
  <c r="J280" i="38"/>
  <c r="AE282" i="38"/>
  <c r="AE283" i="38"/>
  <c r="F298" i="38"/>
  <c r="J298" i="38"/>
  <c r="AI298" i="38"/>
  <c r="AQ300" i="38"/>
  <c r="AM271" i="38"/>
  <c r="AM275" i="38"/>
  <c r="AM279" i="38"/>
  <c r="AM283" i="38"/>
  <c r="AQ284" i="38"/>
  <c r="AE285" i="38"/>
  <c r="AI286" i="38"/>
  <c r="AQ290" i="38"/>
  <c r="AQ294" i="38"/>
  <c r="AI271" i="38"/>
  <c r="AI275" i="38"/>
  <c r="AI279" i="38"/>
  <c r="AI283" i="38"/>
  <c r="F290" i="38"/>
  <c r="AM298" i="38"/>
  <c r="AQ274" i="38"/>
  <c r="AQ278" i="38"/>
  <c r="AQ282" i="38"/>
  <c r="AI301" i="38"/>
  <c r="AQ303" i="38"/>
  <c r="AE304" i="38"/>
  <c r="AE308" i="38"/>
  <c r="AE269" i="38"/>
  <c r="AM270" i="38"/>
  <c r="AQ272" i="38"/>
  <c r="AE273" i="38"/>
  <c r="AM274" i="38"/>
  <c r="AQ276" i="38"/>
  <c r="AE277" i="38"/>
  <c r="AM278" i="38"/>
  <c r="AQ280" i="38"/>
  <c r="AE281" i="38"/>
  <c r="AM282" i="38"/>
  <c r="AE299" i="38"/>
  <c r="F302" i="38"/>
  <c r="J302" i="38"/>
  <c r="AQ304" i="38"/>
  <c r="AQ308" i="38"/>
  <c r="AI270" i="38"/>
  <c r="AI274" i="38"/>
  <c r="AI278" i="38"/>
  <c r="AI282" i="38"/>
  <c r="AE286" i="38"/>
  <c r="AM290" i="38"/>
  <c r="AM294" i="38"/>
  <c r="AM295" i="38"/>
  <c r="AM297" i="38"/>
  <c r="AE298" i="38"/>
  <c r="AM300" i="38"/>
  <c r="AM304" i="38"/>
  <c r="AM308" i="38"/>
  <c r="AE270" i="38"/>
  <c r="F284" i="38"/>
  <c r="J284" i="38"/>
  <c r="AQ286" i="38"/>
  <c r="AI290" i="38"/>
  <c r="AE291" i="38"/>
  <c r="AE293" i="38"/>
  <c r="F294" i="38"/>
  <c r="J294" i="38"/>
  <c r="AI294" i="38"/>
  <c r="F297" i="38"/>
  <c r="H297" i="38"/>
  <c r="AI297" i="38"/>
  <c r="AQ298" i="38"/>
  <c r="AM301" i="38"/>
  <c r="AE302" i="38"/>
  <c r="AE303" i="38"/>
  <c r="AM305" i="38"/>
  <c r="AE306" i="38"/>
  <c r="AE307" i="38"/>
  <c r="AQ309" i="38"/>
  <c r="AI310" i="38"/>
  <c r="F311" i="38"/>
  <c r="J311" i="38"/>
  <c r="AI311" i="38"/>
  <c r="AI269" i="38"/>
  <c r="AI273" i="38"/>
  <c r="AI277" i="38"/>
  <c r="AI281" i="38"/>
  <c r="AI285" i="38"/>
  <c r="AQ287" i="38"/>
  <c r="AM288" i="38"/>
  <c r="AQ288" i="38"/>
  <c r="AQ289" i="38"/>
  <c r="AI291" i="38"/>
  <c r="F292" i="38"/>
  <c r="J292" i="38"/>
  <c r="F293" i="38"/>
  <c r="H293" i="38"/>
  <c r="AI293" i="38"/>
  <c r="AQ295" i="38"/>
  <c r="AM296" i="38"/>
  <c r="AQ296" i="38"/>
  <c r="AQ297" i="38"/>
  <c r="AI299" i="38"/>
  <c r="F300" i="38"/>
  <c r="J300" i="38"/>
  <c r="AQ285" i="38"/>
  <c r="AI287" i="38"/>
  <c r="F288" i="38"/>
  <c r="J288" i="38"/>
  <c r="F289" i="38"/>
  <c r="H289" i="38"/>
  <c r="AI289" i="38"/>
  <c r="AQ291" i="38"/>
  <c r="AM292" i="38"/>
  <c r="AQ292" i="38"/>
  <c r="AQ293" i="38"/>
  <c r="AI295" i="38"/>
  <c r="F296" i="38"/>
  <c r="H296" i="38"/>
  <c r="AQ299" i="38"/>
  <c r="AM285" i="38"/>
  <c r="AE287" i="38"/>
  <c r="AE289" i="38"/>
  <c r="AM291" i="38"/>
  <c r="AM293" i="38"/>
  <c r="AE295" i="38"/>
  <c r="AE297" i="38"/>
  <c r="AM299" i="38"/>
  <c r="F269" i="38"/>
  <c r="AM269" i="38"/>
  <c r="AE272" i="38"/>
  <c r="F273" i="38"/>
  <c r="AM273" i="38"/>
  <c r="AE276" i="38"/>
  <c r="F277" i="38"/>
  <c r="AM277" i="38"/>
  <c r="AE280" i="38"/>
  <c r="F281" i="38"/>
  <c r="AM281" i="38"/>
  <c r="AE284" i="38"/>
  <c r="F285" i="38"/>
  <c r="AE288" i="38"/>
  <c r="AE292" i="38"/>
  <c r="AE296" i="38"/>
  <c r="AE300" i="38"/>
  <c r="AQ305" i="38"/>
  <c r="AI306" i="38"/>
  <c r="F307" i="38"/>
  <c r="J307" i="38"/>
  <c r="AI307" i="38"/>
  <c r="AE309" i="38"/>
  <c r="F310" i="38"/>
  <c r="J310" i="38"/>
  <c r="AM310" i="38"/>
  <c r="AM311" i="38"/>
  <c r="AM272" i="38"/>
  <c r="AM276" i="38"/>
  <c r="AM280" i="38"/>
  <c r="AM284" i="38"/>
  <c r="F301" i="38"/>
  <c r="H301" i="38"/>
  <c r="AQ302" i="38"/>
  <c r="F304" i="38"/>
  <c r="J304" i="38"/>
  <c r="AQ269" i="38"/>
  <c r="AI272" i="38"/>
  <c r="AQ273" i="38"/>
  <c r="AI276" i="38"/>
  <c r="AQ277" i="38"/>
  <c r="AI280" i="38"/>
  <c r="AQ281" i="38"/>
  <c r="AI284" i="38"/>
  <c r="AI288" i="38"/>
  <c r="AI292" i="38"/>
  <c r="AI296" i="38"/>
  <c r="AI300" i="38"/>
  <c r="AE301" i="38"/>
  <c r="AM302" i="38"/>
  <c r="AM303" i="38"/>
  <c r="AI305" i="38"/>
  <c r="AQ306" i="38"/>
  <c r="AQ307" i="38"/>
  <c r="F308" i="38"/>
  <c r="J308" i="38"/>
  <c r="AM309" i="38"/>
  <c r="AE310" i="38"/>
  <c r="AE311" i="38"/>
  <c r="AQ301" i="38"/>
  <c r="AI302" i="38"/>
  <c r="F303" i="38"/>
  <c r="J303" i="38"/>
  <c r="AI303" i="38"/>
  <c r="AE305" i="38"/>
  <c r="F306" i="38"/>
  <c r="J306" i="38"/>
  <c r="AM306" i="38"/>
  <c r="AM307" i="38"/>
  <c r="AI309" i="38"/>
  <c r="AQ310" i="38"/>
  <c r="AQ311" i="38"/>
  <c r="AE265" i="38"/>
  <c r="F266" i="38"/>
  <c r="H266" i="38"/>
  <c r="AI266" i="38"/>
  <c r="AE263" i="38"/>
  <c r="AI261" i="38"/>
  <c r="F265" i="38"/>
  <c r="J265" i="38"/>
  <c r="AE264" i="38"/>
  <c r="AI265" i="38"/>
  <c r="AE261" i="38"/>
  <c r="AI262" i="38"/>
  <c r="F263" i="38"/>
  <c r="J263" i="38"/>
  <c r="AE266" i="38"/>
  <c r="F261" i="38"/>
  <c r="H261" i="38"/>
  <c r="AQ261" i="38"/>
  <c r="AQ263" i="38"/>
  <c r="AM261" i="38"/>
  <c r="F262" i="38"/>
  <c r="J262" i="38"/>
  <c r="AM263" i="38"/>
  <c r="AI263" i="38"/>
  <c r="F264" i="38"/>
  <c r="J264" i="38"/>
  <c r="AM264" i="38"/>
  <c r="AQ264" i="38"/>
  <c r="AI264" i="38"/>
  <c r="AE262" i="38"/>
  <c r="AQ262" i="38"/>
  <c r="AM262" i="38"/>
  <c r="AQ265" i="38"/>
  <c r="AQ266" i="38"/>
  <c r="AI231" i="38"/>
  <c r="AM265" i="38"/>
  <c r="AM266" i="38"/>
  <c r="AQ232" i="38"/>
  <c r="F231" i="38"/>
  <c r="J231" i="38"/>
  <c r="AE231" i="38"/>
  <c r="AQ231" i="38"/>
  <c r="AM232" i="38"/>
  <c r="AE251" i="38"/>
  <c r="AQ233" i="38"/>
  <c r="AM231" i="38"/>
  <c r="F232" i="38"/>
  <c r="J232" i="38"/>
  <c r="AE232" i="38"/>
  <c r="AI232" i="38"/>
  <c r="AM233" i="38"/>
  <c r="F251" i="38"/>
  <c r="H251" i="38"/>
  <c r="AM251" i="38"/>
  <c r="AQ253" i="38"/>
  <c r="F233" i="38"/>
  <c r="J233" i="38"/>
  <c r="AI233" i="38"/>
  <c r="AE233" i="38"/>
  <c r="AI251" i="38"/>
  <c r="AI245" i="38"/>
  <c r="AM246" i="38"/>
  <c r="AQ247" i="38"/>
  <c r="AE256" i="38"/>
  <c r="AQ259" i="38"/>
  <c r="F246" i="38"/>
  <c r="J246" i="38"/>
  <c r="AM247" i="38"/>
  <c r="AQ251" i="38"/>
  <c r="AI252" i="38"/>
  <c r="F253" i="38"/>
  <c r="J253" i="38"/>
  <c r="AE253" i="38"/>
  <c r="AQ257" i="38"/>
  <c r="AM255" i="38"/>
  <c r="AQ256" i="38"/>
  <c r="AI247" i="38"/>
  <c r="AQ249" i="38"/>
  <c r="AE250" i="38"/>
  <c r="AM245" i="38"/>
  <c r="AQ246" i="38"/>
  <c r="AE247" i="38"/>
  <c r="AM249" i="38"/>
  <c r="AQ250" i="38"/>
  <c r="F252" i="38"/>
  <c r="J252" i="38"/>
  <c r="AM259" i="38"/>
  <c r="F259" i="38"/>
  <c r="J259" i="38"/>
  <c r="AQ258" i="38"/>
  <c r="AM254" i="38"/>
  <c r="F257" i="38"/>
  <c r="J257" i="38"/>
  <c r="AI255" i="38"/>
  <c r="AM256" i="38"/>
  <c r="AI256" i="38"/>
  <c r="AM253" i="38"/>
  <c r="AI253" i="38"/>
  <c r="AE252" i="38"/>
  <c r="AQ252" i="38"/>
  <c r="AM252" i="38"/>
  <c r="AM250" i="38"/>
  <c r="F250" i="38"/>
  <c r="H250" i="38"/>
  <c r="AI250" i="38"/>
  <c r="AI249" i="38"/>
  <c r="F249" i="38"/>
  <c r="H249" i="38"/>
  <c r="AE249" i="38"/>
  <c r="F247" i="38"/>
  <c r="H247" i="38"/>
  <c r="F245" i="38"/>
  <c r="J245" i="38"/>
  <c r="AE245" i="38"/>
  <c r="AI246" i="38"/>
  <c r="AQ245" i="38"/>
  <c r="AE246" i="38"/>
  <c r="AQ248" i="38"/>
  <c r="AM248" i="38"/>
  <c r="AI248" i="38"/>
  <c r="F254" i="38"/>
  <c r="J254" i="38"/>
  <c r="AI254" i="38"/>
  <c r="AM257" i="38"/>
  <c r="AM258" i="38"/>
  <c r="AE254" i="38"/>
  <c r="F255" i="38"/>
  <c r="J255" i="38"/>
  <c r="AE255" i="38"/>
  <c r="F256" i="38"/>
  <c r="H256" i="38"/>
  <c r="AI257" i="38"/>
  <c r="F258" i="38"/>
  <c r="H258" i="38"/>
  <c r="AI258" i="38"/>
  <c r="AI259" i="38"/>
  <c r="AQ254" i="38"/>
  <c r="AQ255" i="38"/>
  <c r="AE257" i="38"/>
  <c r="AE258" i="38"/>
  <c r="AE259" i="38"/>
  <c r="AM237" i="38"/>
  <c r="AI237" i="38"/>
  <c r="AI240" i="38"/>
  <c r="AE237" i="38"/>
  <c r="AI238" i="38"/>
  <c r="F239" i="38"/>
  <c r="J239" i="38"/>
  <c r="AE239" i="38"/>
  <c r="AQ241" i="38"/>
  <c r="AE236" i="38"/>
  <c r="F237" i="38"/>
  <c r="J237" i="38"/>
  <c r="AQ237" i="38"/>
  <c r="AQ239" i="38"/>
  <c r="AE240" i="38"/>
  <c r="F240" i="38"/>
  <c r="J240" i="38"/>
  <c r="AQ240" i="38"/>
  <c r="AM241" i="38"/>
  <c r="AQ236" i="38"/>
  <c r="F238" i="38"/>
  <c r="J238" i="38"/>
  <c r="AM240" i="38"/>
  <c r="F241" i="38"/>
  <c r="J241" i="38"/>
  <c r="AE238" i="38"/>
  <c r="AM236" i="38"/>
  <c r="AQ238" i="38"/>
  <c r="AM239" i="38"/>
  <c r="F242" i="38"/>
  <c r="J242" i="38"/>
  <c r="AI242" i="38"/>
  <c r="F236" i="38"/>
  <c r="H236" i="38"/>
  <c r="AI236" i="38"/>
  <c r="AM238" i="38"/>
  <c r="AI239" i="38"/>
  <c r="AI241" i="38"/>
  <c r="AE241" i="38"/>
  <c r="AM242" i="38"/>
  <c r="AQ228" i="38"/>
  <c r="AI230" i="38"/>
  <c r="AM225" i="38"/>
  <c r="AQ226" i="38"/>
  <c r="AE242" i="38"/>
  <c r="AQ242" i="38"/>
  <c r="F227" i="38"/>
  <c r="H227" i="38"/>
  <c r="AE225" i="38"/>
  <c r="AQ225" i="38"/>
  <c r="AM226" i="38"/>
  <c r="F229" i="38"/>
  <c r="J229" i="38"/>
  <c r="AQ229" i="38"/>
  <c r="F226" i="38"/>
  <c r="J226" i="38"/>
  <c r="AE228" i="38"/>
  <c r="AE226" i="38"/>
  <c r="AI227" i="38"/>
  <c r="AM229" i="38"/>
  <c r="AM228" i="38"/>
  <c r="AI228" i="38"/>
  <c r="AI226" i="38"/>
  <c r="AM227" i="38"/>
  <c r="AM230" i="38"/>
  <c r="AE227" i="38"/>
  <c r="F228" i="38"/>
  <c r="H228" i="38"/>
  <c r="AI229" i="38"/>
  <c r="F230" i="38"/>
  <c r="J230" i="38"/>
  <c r="AE230" i="38"/>
  <c r="AQ227" i="38"/>
  <c r="AE229" i="38"/>
  <c r="AQ230" i="38"/>
  <c r="AQ216" i="38"/>
  <c r="AI215" i="38"/>
  <c r="AM216" i="38"/>
  <c r="F210" i="38"/>
  <c r="H210" i="38"/>
  <c r="F220" i="38"/>
  <c r="J220" i="38"/>
  <c r="AE215" i="38"/>
  <c r="F216" i="38"/>
  <c r="H216" i="38"/>
  <c r="AI216" i="38"/>
  <c r="AM217" i="38"/>
  <c r="F218" i="38"/>
  <c r="J218" i="38"/>
  <c r="AQ215" i="38"/>
  <c r="AE216" i="38"/>
  <c r="F217" i="38"/>
  <c r="J217" i="38"/>
  <c r="AI217" i="38"/>
  <c r="J216" i="38"/>
  <c r="AM218" i="38"/>
  <c r="AE217" i="38"/>
  <c r="AQ217" i="38"/>
  <c r="AE219" i="38"/>
  <c r="AM220" i="38"/>
  <c r="AE218" i="38"/>
  <c r="AI218" i="38"/>
  <c r="F219" i="38"/>
  <c r="H219" i="38"/>
  <c r="AI219" i="38"/>
  <c r="AQ218" i="38"/>
  <c r="AQ219" i="38"/>
  <c r="AM219" i="38"/>
  <c r="AI220" i="38"/>
  <c r="AE220" i="38"/>
  <c r="AQ209" i="38"/>
  <c r="AQ220" i="38"/>
  <c r="AE210" i="38"/>
  <c r="F209" i="38"/>
  <c r="J209" i="38"/>
  <c r="AE209" i="38"/>
  <c r="AI208" i="38"/>
  <c r="AI210" i="38"/>
  <c r="AM210" i="38"/>
  <c r="AM209" i="38"/>
  <c r="AM211" i="38"/>
  <c r="AQ210" i="38"/>
  <c r="AI209" i="38"/>
  <c r="F211" i="38"/>
  <c r="H211" i="38"/>
  <c r="F212" i="38"/>
  <c r="J212" i="38"/>
  <c r="AM208" i="38"/>
  <c r="AQ211" i="38"/>
  <c r="AQ212" i="38"/>
  <c r="F208" i="38"/>
  <c r="H208" i="38"/>
  <c r="AE208" i="38"/>
  <c r="AI211" i="38"/>
  <c r="AM212" i="38"/>
  <c r="AQ208" i="38"/>
  <c r="AE211" i="38"/>
  <c r="AI212" i="38"/>
  <c r="AE212" i="38"/>
  <c r="F201" i="38"/>
  <c r="J201" i="38"/>
  <c r="F204" i="38"/>
  <c r="J204" i="38"/>
  <c r="AI192" i="38"/>
  <c r="F202" i="38"/>
  <c r="J202" i="38"/>
  <c r="AM203" i="38"/>
  <c r="AE204" i="38"/>
  <c r="AQ201" i="38"/>
  <c r="AQ204" i="38"/>
  <c r="F193" i="38"/>
  <c r="J193" i="38"/>
  <c r="AM201" i="38"/>
  <c r="AM204" i="38"/>
  <c r="AI201" i="38"/>
  <c r="AI204" i="38"/>
  <c r="AM202" i="38"/>
  <c r="AQ203" i="38"/>
  <c r="F205" i="38"/>
  <c r="H205" i="38"/>
  <c r="F203" i="38"/>
  <c r="J203" i="38"/>
  <c r="AI203" i="38"/>
  <c r="AQ202" i="38"/>
  <c r="AE203" i="38"/>
  <c r="AE192" i="38"/>
  <c r="AI205" i="38"/>
  <c r="AQ192" i="38"/>
  <c r="AI202" i="38"/>
  <c r="AM192" i="38"/>
  <c r="AE202" i="38"/>
  <c r="F192" i="38"/>
  <c r="H192" i="38"/>
  <c r="AM194" i="38"/>
  <c r="AQ193" i="38"/>
  <c r="AM205" i="38"/>
  <c r="AE205" i="38"/>
  <c r="AQ205" i="38"/>
  <c r="AQ194" i="38"/>
  <c r="AE193" i="38"/>
  <c r="AE195" i="38"/>
  <c r="F194" i="38"/>
  <c r="J194" i="38"/>
  <c r="AM193" i="38"/>
  <c r="F196" i="38"/>
  <c r="J196" i="38"/>
  <c r="AI193" i="38"/>
  <c r="AQ195" i="38"/>
  <c r="AE196" i="38"/>
  <c r="AE170" i="38"/>
  <c r="AE174" i="38"/>
  <c r="AI197" i="38"/>
  <c r="F195" i="38"/>
  <c r="H195" i="38"/>
  <c r="AM195" i="38"/>
  <c r="AI194" i="38"/>
  <c r="AI195" i="38"/>
  <c r="AM196" i="38"/>
  <c r="AE194" i="38"/>
  <c r="AQ196" i="38"/>
  <c r="AI196" i="38"/>
  <c r="F197" i="38"/>
  <c r="H197" i="38"/>
  <c r="AM197" i="38"/>
  <c r="AE197" i="38"/>
  <c r="AQ197" i="38"/>
  <c r="AI170" i="38"/>
  <c r="AI174" i="38"/>
  <c r="AE181" i="38"/>
  <c r="F182" i="38"/>
  <c r="H182" i="38"/>
  <c r="AI182" i="38"/>
  <c r="AM183" i="38"/>
  <c r="AQ170" i="38"/>
  <c r="F166" i="38"/>
  <c r="J166" i="38"/>
  <c r="AM170" i="38"/>
  <c r="AM186" i="38"/>
  <c r="AM171" i="38"/>
  <c r="AM172" i="38"/>
  <c r="AM173" i="38"/>
  <c r="AQ174" i="38"/>
  <c r="F176" i="38"/>
  <c r="J176" i="38"/>
  <c r="AQ176" i="38"/>
  <c r="AQ177" i="38"/>
  <c r="F180" i="38"/>
  <c r="J180" i="38"/>
  <c r="F170" i="38"/>
  <c r="H170" i="38"/>
  <c r="F173" i="38"/>
  <c r="H173" i="38"/>
  <c r="AI173" i="38"/>
  <c r="AM174" i="38"/>
  <c r="AI183" i="38"/>
  <c r="AE183" i="38"/>
  <c r="AQ184" i="38"/>
  <c r="AM185" i="38"/>
  <c r="AQ186" i="38"/>
  <c r="F178" i="38"/>
  <c r="H178" i="38"/>
  <c r="AM180" i="38"/>
  <c r="AI181" i="38"/>
  <c r="AM182" i="38"/>
  <c r="AQ183" i="38"/>
  <c r="F184" i="38"/>
  <c r="J184" i="38"/>
  <c r="AI185" i="38"/>
  <c r="AI180" i="38"/>
  <c r="F181" i="38"/>
  <c r="J181" i="38"/>
  <c r="AM184" i="38"/>
  <c r="AI186" i="38"/>
  <c r="AE187" i="38"/>
  <c r="AI188" i="38"/>
  <c r="F189" i="38"/>
  <c r="H189" i="38"/>
  <c r="AI189" i="38"/>
  <c r="AQ178" i="38"/>
  <c r="AE179" i="38"/>
  <c r="AE180" i="38"/>
  <c r="AQ181" i="38"/>
  <c r="AE182" i="38"/>
  <c r="F183" i="38"/>
  <c r="H183" i="38"/>
  <c r="AI184" i="38"/>
  <c r="F185" i="38"/>
  <c r="J185" i="38"/>
  <c r="AE185" i="38"/>
  <c r="AE186" i="38"/>
  <c r="F187" i="38"/>
  <c r="J187" i="38"/>
  <c r="AQ180" i="38"/>
  <c r="AM181" i="38"/>
  <c r="AQ182" i="38"/>
  <c r="AE184" i="38"/>
  <c r="AR184" i="38"/>
  <c r="AQ185" i="38"/>
  <c r="AI177" i="38"/>
  <c r="AI172" i="38"/>
  <c r="AE172" i="38"/>
  <c r="AE173" i="38"/>
  <c r="F174" i="38"/>
  <c r="J174" i="38"/>
  <c r="AI171" i="38"/>
  <c r="F172" i="38"/>
  <c r="H172" i="38"/>
  <c r="AQ171" i="38"/>
  <c r="AQ172" i="38"/>
  <c r="AQ173" i="38"/>
  <c r="AQ179" i="38"/>
  <c r="AM179" i="38"/>
  <c r="AI175" i="38"/>
  <c r="F177" i="38"/>
  <c r="J177" i="38"/>
  <c r="F175" i="38"/>
  <c r="J175" i="38"/>
  <c r="AI179" i="38"/>
  <c r="AE175" i="38"/>
  <c r="AM176" i="38"/>
  <c r="AM177" i="38"/>
  <c r="AM178" i="38"/>
  <c r="AQ175" i="38"/>
  <c r="AI176" i="38"/>
  <c r="AI178" i="38"/>
  <c r="AM175" i="38"/>
  <c r="AE176" i="38"/>
  <c r="AE177" i="38"/>
  <c r="AE178" i="38"/>
  <c r="F179" i="38"/>
  <c r="H179" i="38"/>
  <c r="H174" i="38"/>
  <c r="AQ187" i="38"/>
  <c r="AE188" i="38"/>
  <c r="AE189" i="38"/>
  <c r="AM187" i="38"/>
  <c r="AQ188" i="38"/>
  <c r="AQ189" i="38"/>
  <c r="F186" i="38"/>
  <c r="J186" i="38"/>
  <c r="AI187" i="38"/>
  <c r="F188" i="38"/>
  <c r="H188" i="38"/>
  <c r="AM188" i="38"/>
  <c r="AM189" i="38"/>
  <c r="AQ166" i="38"/>
  <c r="AM167" i="38"/>
  <c r="AE166" i="38"/>
  <c r="F167" i="38"/>
  <c r="J167" i="38"/>
  <c r="AM166" i="38"/>
  <c r="AI166" i="38"/>
  <c r="F169" i="38"/>
  <c r="J169" i="38"/>
  <c r="AM168" i="38"/>
  <c r="AQ167" i="38"/>
  <c r="AI167" i="38"/>
  <c r="AQ168" i="38"/>
  <c r="AE167" i="38"/>
  <c r="AM156" i="38"/>
  <c r="AE169" i="38"/>
  <c r="F168" i="38"/>
  <c r="J168" i="38"/>
  <c r="AI168" i="38"/>
  <c r="AE168" i="38"/>
  <c r="F154" i="38"/>
  <c r="J154" i="38"/>
  <c r="AQ169" i="38"/>
  <c r="AM169" i="38"/>
  <c r="F159" i="38"/>
  <c r="J159" i="38"/>
  <c r="F151" i="38"/>
  <c r="H151" i="38"/>
  <c r="F152" i="38"/>
  <c r="J152" i="38"/>
  <c r="AI169" i="38"/>
  <c r="AQ151" i="38"/>
  <c r="AE152" i="38"/>
  <c r="F153" i="38"/>
  <c r="J153" i="38"/>
  <c r="AE155" i="38"/>
  <c r="F156" i="38"/>
  <c r="J156" i="38"/>
  <c r="AQ156" i="38"/>
  <c r="AQ158" i="38"/>
  <c r="AI156" i="38"/>
  <c r="AQ161" i="38"/>
  <c r="AE151" i="38"/>
  <c r="AI152" i="38"/>
  <c r="AE153" i="38"/>
  <c r="AM154" i="38"/>
  <c r="AE156" i="38"/>
  <c r="AI157" i="38"/>
  <c r="AQ153" i="38"/>
  <c r="AM153" i="38"/>
  <c r="F157" i="38"/>
  <c r="J157" i="38"/>
  <c r="AI153" i="38"/>
  <c r="AM158" i="38"/>
  <c r="AI158" i="38"/>
  <c r="AQ157" i="38"/>
  <c r="AE157" i="38"/>
  <c r="AM157" i="38"/>
  <c r="AI155" i="38"/>
  <c r="AI154" i="38"/>
  <c r="F155" i="38"/>
  <c r="J155" i="38"/>
  <c r="AM151" i="38"/>
  <c r="AQ152" i="38"/>
  <c r="AE154" i="38"/>
  <c r="AQ155" i="38"/>
  <c r="AI151" i="38"/>
  <c r="AM152" i="38"/>
  <c r="AQ154" i="38"/>
  <c r="AM155" i="38"/>
  <c r="AQ159" i="38"/>
  <c r="AQ160" i="38"/>
  <c r="AM161" i="38"/>
  <c r="AE161" i="38"/>
  <c r="AM160" i="38"/>
  <c r="F160" i="38"/>
  <c r="H160" i="38"/>
  <c r="AE160" i="38"/>
  <c r="AI160" i="38"/>
  <c r="F161" i="38"/>
  <c r="J161" i="38"/>
  <c r="AI161" i="38"/>
  <c r="F143" i="38"/>
  <c r="J143" i="38"/>
  <c r="F140" i="38"/>
  <c r="J140" i="38"/>
  <c r="AE159" i="38"/>
  <c r="AM159" i="38"/>
  <c r="AI159" i="38"/>
  <c r="AI142" i="38"/>
  <c r="AI139" i="38"/>
  <c r="AE140" i="38"/>
  <c r="F138" i="38"/>
  <c r="J138" i="38"/>
  <c r="AQ142" i="38"/>
  <c r="AQ139" i="38"/>
  <c r="AQ140" i="38"/>
  <c r="AE142" i="38"/>
  <c r="AQ141" i="38"/>
  <c r="F139" i="38"/>
  <c r="H139" i="38"/>
  <c r="AM139" i="38"/>
  <c r="AM142" i="38"/>
  <c r="AE139" i="38"/>
  <c r="F142" i="38"/>
  <c r="H142" i="38"/>
  <c r="AE141" i="38"/>
  <c r="AI144" i="38"/>
  <c r="F145" i="38"/>
  <c r="J145" i="38"/>
  <c r="AI138" i="38"/>
  <c r="AQ143" i="38"/>
  <c r="AI141" i="38"/>
  <c r="F141" i="38"/>
  <c r="H141" i="38"/>
  <c r="AM140" i="38"/>
  <c r="AM141" i="38"/>
  <c r="AI140" i="38"/>
  <c r="AM138" i="38"/>
  <c r="AE143" i="38"/>
  <c r="AE144" i="38"/>
  <c r="AQ145" i="38"/>
  <c r="AE138" i="38"/>
  <c r="AM143" i="38"/>
  <c r="F129" i="38"/>
  <c r="J129" i="38"/>
  <c r="F144" i="38"/>
  <c r="J144" i="38"/>
  <c r="AQ138" i="38"/>
  <c r="AI143" i="38"/>
  <c r="AI146" i="38"/>
  <c r="AE145" i="38"/>
  <c r="AQ144" i="38"/>
  <c r="AM145" i="38"/>
  <c r="AM146" i="38"/>
  <c r="AM144" i="38"/>
  <c r="AI145" i="38"/>
  <c r="F137" i="38"/>
  <c r="J137" i="38"/>
  <c r="AM136" i="38"/>
  <c r="AQ137" i="38"/>
  <c r="F146" i="38"/>
  <c r="H146" i="38"/>
  <c r="AE146" i="38"/>
  <c r="AM137" i="38"/>
  <c r="AQ146" i="38"/>
  <c r="AI137" i="38"/>
  <c r="AM123" i="38"/>
  <c r="AM135" i="38"/>
  <c r="AQ136" i="38"/>
  <c r="AE137" i="38"/>
  <c r="F135" i="38"/>
  <c r="J135" i="38"/>
  <c r="AI136" i="38"/>
  <c r="AQ123" i="38"/>
  <c r="AQ135" i="38"/>
  <c r="F136" i="38"/>
  <c r="H136" i="38"/>
  <c r="AE136" i="38"/>
  <c r="AI120" i="38"/>
  <c r="AI135" i="38"/>
  <c r="F120" i="38"/>
  <c r="J120" i="38"/>
  <c r="AE135" i="38"/>
  <c r="AE123" i="38"/>
  <c r="AQ125" i="38"/>
  <c r="AI147" i="38"/>
  <c r="AE147" i="38"/>
  <c r="AQ147" i="38"/>
  <c r="F147" i="38"/>
  <c r="J147" i="38"/>
  <c r="AM147" i="38"/>
  <c r="AE126" i="38"/>
  <c r="F127" i="38"/>
  <c r="J127" i="38"/>
  <c r="AI128" i="38"/>
  <c r="AE120" i="38"/>
  <c r="AE121" i="38"/>
  <c r="AE122" i="38"/>
  <c r="F123" i="38"/>
  <c r="H123" i="38"/>
  <c r="F124" i="38"/>
  <c r="J124" i="38"/>
  <c r="AQ122" i="38"/>
  <c r="AI123" i="38"/>
  <c r="AI124" i="38"/>
  <c r="F125" i="38"/>
  <c r="J125" i="38"/>
  <c r="AE125" i="38"/>
  <c r="AI130" i="38"/>
  <c r="AM129" i="38"/>
  <c r="AQ126" i="38"/>
  <c r="F126" i="38"/>
  <c r="H126" i="38"/>
  <c r="AM126" i="38"/>
  <c r="AM122" i="38"/>
  <c r="AQ124" i="38"/>
  <c r="AM125" i="38"/>
  <c r="AE124" i="38"/>
  <c r="AI126" i="38"/>
  <c r="AQ127" i="38"/>
  <c r="AM128" i="38"/>
  <c r="F122" i="38"/>
  <c r="H122" i="38"/>
  <c r="AI122" i="38"/>
  <c r="AM124" i="38"/>
  <c r="AI125" i="38"/>
  <c r="AM121" i="38"/>
  <c r="AQ121" i="38"/>
  <c r="F121" i="38"/>
  <c r="J121" i="38"/>
  <c r="AI121" i="38"/>
  <c r="AQ120" i="38"/>
  <c r="AM120" i="38"/>
  <c r="AI129" i="38"/>
  <c r="AM127" i="38"/>
  <c r="AE129" i="38"/>
  <c r="F130" i="38"/>
  <c r="J130" i="38"/>
  <c r="AE130" i="38"/>
  <c r="AI127" i="38"/>
  <c r="F128" i="38"/>
  <c r="H128" i="38"/>
  <c r="AE128" i="38"/>
  <c r="AQ129" i="38"/>
  <c r="AE127" i="38"/>
  <c r="AQ128" i="38"/>
  <c r="AQ130" i="38"/>
  <c r="AM130" i="38"/>
  <c r="F113" i="38"/>
  <c r="J113" i="38"/>
  <c r="F111" i="38"/>
  <c r="J111" i="38"/>
  <c r="F114" i="38"/>
  <c r="J114" i="38"/>
  <c r="F112" i="38"/>
  <c r="H112" i="38"/>
  <c r="F109" i="38"/>
  <c r="J109" i="38"/>
  <c r="AQ109" i="38"/>
  <c r="AE110" i="38"/>
  <c r="AQ110" i="38"/>
  <c r="AQ113" i="38"/>
  <c r="AE114" i="38"/>
  <c r="AM110" i="38"/>
  <c r="AI111" i="38"/>
  <c r="AE112" i="38"/>
  <c r="F116" i="38"/>
  <c r="H116" i="38"/>
  <c r="AM113" i="38"/>
  <c r="AQ114" i="38"/>
  <c r="AI110" i="38"/>
  <c r="AQ112" i="38"/>
  <c r="AM114" i="38"/>
  <c r="AM112" i="38"/>
  <c r="AI114" i="38"/>
  <c r="AI112" i="38"/>
  <c r="AQ111" i="38"/>
  <c r="AE111" i="38"/>
  <c r="AM111" i="38"/>
  <c r="AE109" i="38"/>
  <c r="F110" i="38"/>
  <c r="J110" i="38"/>
  <c r="AM109" i="38"/>
  <c r="AI109" i="38"/>
  <c r="AI113" i="38"/>
  <c r="F99" i="38"/>
  <c r="J99" i="38"/>
  <c r="AE113" i="38"/>
  <c r="H113" i="38"/>
  <c r="AQ115" i="38"/>
  <c r="AM116" i="38"/>
  <c r="AE108" i="38"/>
  <c r="AE115" i="38"/>
  <c r="AQ108" i="38"/>
  <c r="AM108" i="38"/>
  <c r="AM115" i="38"/>
  <c r="AQ116" i="38"/>
  <c r="F108" i="38"/>
  <c r="J108" i="38"/>
  <c r="AI108" i="38"/>
  <c r="F115" i="38"/>
  <c r="H115" i="38"/>
  <c r="AI115" i="38"/>
  <c r="AM99" i="38"/>
  <c r="AQ97" i="38"/>
  <c r="F98" i="38"/>
  <c r="H98" i="38"/>
  <c r="AE98" i="38"/>
  <c r="AI116" i="38"/>
  <c r="AE116" i="38"/>
  <c r="AI99" i="38"/>
  <c r="AM97" i="38"/>
  <c r="AQ98" i="38"/>
  <c r="AQ104" i="38"/>
  <c r="AE99" i="38"/>
  <c r="AI97" i="38"/>
  <c r="AM98" i="38"/>
  <c r="AQ99" i="38"/>
  <c r="F97" i="38"/>
  <c r="J97" i="38"/>
  <c r="AE97" i="38"/>
  <c r="AI98" i="38"/>
  <c r="F105" i="38"/>
  <c r="H105" i="38"/>
  <c r="AI102" i="38"/>
  <c r="AI105" i="38"/>
  <c r="AE104" i="38"/>
  <c r="AM104" i="38"/>
  <c r="AM102" i="38"/>
  <c r="F104" i="38"/>
  <c r="H104" i="38"/>
  <c r="AI104" i="38"/>
  <c r="AQ105" i="38"/>
  <c r="AM105" i="38"/>
  <c r="AE105" i="38"/>
  <c r="F100" i="38"/>
  <c r="J100" i="38"/>
  <c r="AM101" i="38"/>
  <c r="AQ100" i="38"/>
  <c r="F102" i="38"/>
  <c r="H102" i="38"/>
  <c r="AE102" i="38"/>
  <c r="AQ102" i="38"/>
  <c r="F101" i="38"/>
  <c r="H101" i="38"/>
  <c r="AQ101" i="38"/>
  <c r="AE100" i="38"/>
  <c r="AM100" i="38"/>
  <c r="AI100" i="38"/>
  <c r="AI101" i="38"/>
  <c r="AE101" i="38"/>
  <c r="AM94" i="38"/>
  <c r="F94" i="38"/>
  <c r="H94" i="38"/>
  <c r="AM93" i="38"/>
  <c r="F91" i="38"/>
  <c r="J91" i="38"/>
  <c r="AM92" i="38"/>
  <c r="F73" i="38"/>
  <c r="J73" i="38"/>
  <c r="F77" i="38"/>
  <c r="J77" i="38"/>
  <c r="AI92" i="38"/>
  <c r="AQ93" i="38"/>
  <c r="AE94" i="38"/>
  <c r="AI94" i="38"/>
  <c r="F93" i="38"/>
  <c r="H93" i="38"/>
  <c r="AE93" i="38"/>
  <c r="AQ95" i="38"/>
  <c r="AQ94" i="38"/>
  <c r="AI93" i="38"/>
  <c r="F92" i="38"/>
  <c r="H92" i="38"/>
  <c r="AE92" i="38"/>
  <c r="AE91" i="38"/>
  <c r="AQ92" i="38"/>
  <c r="AI91" i="38"/>
  <c r="AQ91" i="38"/>
  <c r="AM91" i="38"/>
  <c r="AE95" i="38"/>
  <c r="AI95" i="38"/>
  <c r="F95" i="38"/>
  <c r="J95" i="38"/>
  <c r="AM86" i="38"/>
  <c r="AM95" i="38"/>
  <c r="F84" i="38"/>
  <c r="J84" i="38"/>
  <c r="AM87" i="38"/>
  <c r="AQ86" i="38"/>
  <c r="AI86" i="38"/>
  <c r="F78" i="38"/>
  <c r="J78" i="38"/>
  <c r="AI73" i="38"/>
  <c r="AM74" i="38"/>
  <c r="AQ75" i="38"/>
  <c r="AE76" i="38"/>
  <c r="AM84" i="38"/>
  <c r="F86" i="38"/>
  <c r="J86" i="38"/>
  <c r="AE86" i="38"/>
  <c r="AQ87" i="38"/>
  <c r="AI87" i="38"/>
  <c r="AQ84" i="38"/>
  <c r="F87" i="38"/>
  <c r="J87" i="38"/>
  <c r="AE87" i="38"/>
  <c r="AI84" i="38"/>
  <c r="AE84" i="38"/>
  <c r="F76" i="38"/>
  <c r="J76" i="38"/>
  <c r="AI76" i="38"/>
  <c r="AQ76" i="38"/>
  <c r="AM76" i="38"/>
  <c r="AE77" i="38"/>
  <c r="AM78" i="38"/>
  <c r="AE73" i="38"/>
  <c r="F74" i="38"/>
  <c r="J74" i="38"/>
  <c r="AI74" i="38"/>
  <c r="AM75" i="38"/>
  <c r="AQ77" i="38"/>
  <c r="AE74" i="38"/>
  <c r="F75" i="38"/>
  <c r="H75" i="38"/>
  <c r="AI75" i="38"/>
  <c r="AM77" i="38"/>
  <c r="AM73" i="38"/>
  <c r="AQ73" i="38"/>
  <c r="AQ74" i="38"/>
  <c r="AE75" i="38"/>
  <c r="AI77" i="38"/>
  <c r="AM79" i="38"/>
  <c r="AQ78" i="38"/>
  <c r="F79" i="38"/>
  <c r="H79" i="38"/>
  <c r="AI78" i="38"/>
  <c r="F81" i="38"/>
  <c r="J81" i="38"/>
  <c r="AM80" i="38"/>
  <c r="AQ79" i="38"/>
  <c r="AE78" i="38"/>
  <c r="F65" i="38"/>
  <c r="H65" i="38"/>
  <c r="F80" i="38"/>
  <c r="J80" i="38"/>
  <c r="AI79" i="38"/>
  <c r="AM81" i="38"/>
  <c r="AQ80" i="38"/>
  <c r="AE79" i="38"/>
  <c r="F82" i="38"/>
  <c r="J82" i="38"/>
  <c r="AI80" i="38"/>
  <c r="AQ81" i="38"/>
  <c r="AE80" i="38"/>
  <c r="AM72" i="38"/>
  <c r="AE82" i="38"/>
  <c r="AI81" i="38"/>
  <c r="F72" i="38"/>
  <c r="J72" i="38"/>
  <c r="AE81" i="38"/>
  <c r="F63" i="38"/>
  <c r="J63" i="38"/>
  <c r="AI63" i="38"/>
  <c r="AQ72" i="38"/>
  <c r="AI82" i="38"/>
  <c r="AI72" i="38"/>
  <c r="AQ82" i="38"/>
  <c r="F64" i="38"/>
  <c r="J64" i="38"/>
  <c r="AE72" i="38"/>
  <c r="AM82" i="38"/>
  <c r="AM63" i="38"/>
  <c r="AE63" i="38"/>
  <c r="AQ63" i="38"/>
  <c r="AQ64" i="38"/>
  <c r="AI64" i="38"/>
  <c r="F66" i="38"/>
  <c r="J66" i="38"/>
  <c r="AM65" i="38"/>
  <c r="F67" i="38"/>
  <c r="J67" i="38"/>
  <c r="AQ65" i="38"/>
  <c r="AI65" i="38"/>
  <c r="AE65" i="38"/>
  <c r="AQ66" i="38"/>
  <c r="AI66" i="38"/>
  <c r="AM66" i="38"/>
  <c r="AM67" i="38"/>
  <c r="AE66" i="38"/>
  <c r="AQ67" i="38"/>
  <c r="AI67" i="38"/>
  <c r="AM68" i="38"/>
  <c r="AE67" i="38"/>
  <c r="F70" i="38"/>
  <c r="J70" i="38"/>
  <c r="AI70" i="38"/>
  <c r="AM69" i="38"/>
  <c r="AQ68" i="38"/>
  <c r="AI68" i="38"/>
  <c r="F55" i="38"/>
  <c r="J55" i="38"/>
  <c r="F71" i="38"/>
  <c r="H71" i="38"/>
  <c r="AM70" i="38"/>
  <c r="AQ69" i="38"/>
  <c r="F68" i="38"/>
  <c r="H68" i="38"/>
  <c r="AE68" i="38"/>
  <c r="AM71" i="38"/>
  <c r="AE70" i="38"/>
  <c r="AI69" i="38"/>
  <c r="AQ70" i="38"/>
  <c r="AQ71" i="38"/>
  <c r="AE71" i="38"/>
  <c r="AM57" i="38"/>
  <c r="AE55" i="38"/>
  <c r="AI71" i="38"/>
  <c r="AM55" i="38"/>
  <c r="AI55" i="38"/>
  <c r="AQ55" i="38"/>
  <c r="F56" i="38"/>
  <c r="J56" i="38"/>
  <c r="AQ56" i="38"/>
  <c r="F57" i="38"/>
  <c r="J57" i="38"/>
  <c r="AM56" i="38"/>
  <c r="AM58" i="38"/>
  <c r="AQ57" i="38"/>
  <c r="AE56" i="38"/>
  <c r="AI56" i="38"/>
  <c r="F58" i="38"/>
  <c r="J58" i="38"/>
  <c r="AI57" i="38"/>
  <c r="F60" i="38"/>
  <c r="J60" i="38"/>
  <c r="AM59" i="38"/>
  <c r="AQ58" i="38"/>
  <c r="AE57" i="38"/>
  <c r="F52" i="38"/>
  <c r="J52" i="38"/>
  <c r="AI58" i="38"/>
  <c r="AE60" i="38"/>
  <c r="AQ59" i="38"/>
  <c r="AE58" i="38"/>
  <c r="AQ60" i="38"/>
  <c r="AM61" i="38"/>
  <c r="AM60" i="38"/>
  <c r="AI59" i="38"/>
  <c r="AM53" i="38"/>
  <c r="F61" i="38"/>
  <c r="J61" i="38"/>
  <c r="AI61" i="38"/>
  <c r="AI60" i="38"/>
  <c r="F59" i="38"/>
  <c r="J59" i="38"/>
  <c r="AE59" i="38"/>
  <c r="AM52" i="38"/>
  <c r="H60" i="38"/>
  <c r="F53" i="38"/>
  <c r="J53" i="38"/>
  <c r="AI53" i="38"/>
  <c r="AE61" i="38"/>
  <c r="AQ61" i="38"/>
  <c r="F50" i="38"/>
  <c r="H50" i="38"/>
  <c r="AI52" i="38"/>
  <c r="AE52" i="38"/>
  <c r="AQ52" i="38"/>
  <c r="AQ53" i="38"/>
  <c r="F48" i="38"/>
  <c r="J48" i="38"/>
  <c r="AE53" i="38"/>
  <c r="AI49" i="38"/>
  <c r="AM48" i="38"/>
  <c r="AQ50" i="38"/>
  <c r="AI45" i="38"/>
  <c r="AM49" i="38"/>
  <c r="AQ48" i="38"/>
  <c r="AE50" i="38"/>
  <c r="AM50" i="38"/>
  <c r="AI50" i="38"/>
  <c r="AE49" i="38"/>
  <c r="AQ49" i="38"/>
  <c r="AE48" i="38"/>
  <c r="AI48" i="38"/>
  <c r="AE45" i="38"/>
  <c r="F49" i="38"/>
  <c r="J49" i="38"/>
  <c r="AM40" i="38"/>
  <c r="F40" i="38"/>
  <c r="H40" i="38"/>
  <c r="AM45" i="38"/>
  <c r="AM38" i="38"/>
  <c r="AQ37" i="38"/>
  <c r="AQ40" i="38"/>
  <c r="AI40" i="38"/>
  <c r="AE40" i="38"/>
  <c r="AQ41" i="38"/>
  <c r="AI42" i="38"/>
  <c r="AM41" i="38"/>
  <c r="F41" i="38"/>
  <c r="H41" i="38"/>
  <c r="AI41" i="38"/>
  <c r="AE41" i="38"/>
  <c r="AM43" i="38"/>
  <c r="AQ42" i="38"/>
  <c r="AM42" i="38"/>
  <c r="F43" i="38"/>
  <c r="H43" i="38"/>
  <c r="AQ43" i="38"/>
  <c r="F42" i="38"/>
  <c r="J42" i="38"/>
  <c r="AE42" i="38"/>
  <c r="F37" i="38"/>
  <c r="J37" i="38"/>
  <c r="AI43" i="38"/>
  <c r="AE43" i="38"/>
  <c r="F38" i="38"/>
  <c r="H38" i="38"/>
  <c r="AQ38" i="38"/>
  <c r="AE37" i="38"/>
  <c r="AI39" i="38"/>
  <c r="F39" i="38"/>
  <c r="H39" i="38"/>
  <c r="AM37" i="38"/>
  <c r="AI37" i="38"/>
  <c r="AM39" i="38"/>
  <c r="F35" i="38"/>
  <c r="H35" i="38"/>
  <c r="AQ39" i="38"/>
  <c r="AI38" i="38"/>
  <c r="AI34" i="38"/>
  <c r="AE39" i="38"/>
  <c r="AE38" i="38"/>
  <c r="AM32" i="38"/>
  <c r="AI32" i="38"/>
  <c r="AE34" i="38"/>
  <c r="AI35" i="38"/>
  <c r="AQ34" i="38"/>
  <c r="F34" i="38"/>
  <c r="H34" i="38"/>
  <c r="AM34" i="38"/>
  <c r="AM35" i="38"/>
  <c r="AQ35" i="38"/>
  <c r="AE35" i="38"/>
  <c r="F31" i="38"/>
  <c r="H31" i="38"/>
  <c r="AM30" i="38"/>
  <c r="F30" i="38"/>
  <c r="H30" i="38"/>
  <c r="AM33" i="38"/>
  <c r="AQ32" i="38"/>
  <c r="AQ33" i="38"/>
  <c r="F33" i="38"/>
  <c r="J33" i="38"/>
  <c r="AI33" i="38"/>
  <c r="AQ30" i="38"/>
  <c r="AE33" i="38"/>
  <c r="AI30" i="38"/>
  <c r="AI31" i="38"/>
  <c r="AE30" i="38"/>
  <c r="AQ31" i="38"/>
  <c r="AM31" i="38"/>
  <c r="AE31" i="38"/>
  <c r="AQ27" i="38"/>
  <c r="F29" i="38"/>
  <c r="J29" i="38"/>
  <c r="AM27" i="38"/>
  <c r="AQ29" i="38"/>
  <c r="AM29" i="38"/>
  <c r="AI29" i="38"/>
  <c r="F25" i="38"/>
  <c r="H25" i="38"/>
  <c r="AQ25" i="38"/>
  <c r="F26" i="38"/>
  <c r="J26" i="38"/>
  <c r="AE26" i="38"/>
  <c r="AI27" i="38"/>
  <c r="AQ26" i="38"/>
  <c r="AM26" i="38"/>
  <c r="AI26" i="38"/>
  <c r="F19" i="38"/>
  <c r="J19" i="38"/>
  <c r="F24" i="38"/>
  <c r="J24" i="38"/>
  <c r="AQ24" i="38"/>
  <c r="AE25" i="38"/>
  <c r="AM25" i="38"/>
  <c r="AI25" i="38"/>
  <c r="AI19" i="38"/>
  <c r="AQ22" i="38"/>
  <c r="AE22" i="38"/>
  <c r="AE24" i="38"/>
  <c r="AM24" i="38"/>
  <c r="AI24" i="38"/>
  <c r="AI22" i="38"/>
  <c r="F22" i="38"/>
  <c r="J22" i="38"/>
  <c r="AQ20" i="38"/>
  <c r="AM22" i="38"/>
  <c r="F20" i="38"/>
  <c r="H20" i="38"/>
  <c r="AE20" i="38"/>
  <c r="AM20" i="38"/>
  <c r="AI20" i="38"/>
  <c r="AM19" i="38"/>
  <c r="AQ19" i="38"/>
  <c r="AE19" i="38"/>
  <c r="AM17" i="38"/>
  <c r="AQ18" i="38"/>
  <c r="AM18" i="38"/>
  <c r="F23" i="38"/>
  <c r="J23" i="38"/>
  <c r="F17" i="38"/>
  <c r="J17" i="38"/>
  <c r="F18" i="38"/>
  <c r="J18" i="38"/>
  <c r="AE18" i="38"/>
  <c r="AI18" i="38"/>
  <c r="AM16" i="38"/>
  <c r="AQ17" i="38"/>
  <c r="AI23" i="38"/>
  <c r="AQ16" i="38"/>
  <c r="AE17" i="38"/>
  <c r="AI17" i="38"/>
  <c r="AM23" i="38"/>
  <c r="AQ23" i="38"/>
  <c r="F16" i="38"/>
  <c r="J16" i="38"/>
  <c r="AE23" i="38"/>
  <c r="AE16" i="38"/>
  <c r="AI16" i="38"/>
  <c r="AQ15" i="38"/>
  <c r="AM15" i="38"/>
  <c r="AI15" i="38"/>
  <c r="G89" i="38"/>
  <c r="I89" i="38"/>
  <c r="G96" i="38"/>
  <c r="I96" i="38"/>
  <c r="G118" i="38"/>
  <c r="I118" i="38"/>
  <c r="G133" i="38"/>
  <c r="I133" i="38"/>
  <c r="G149" i="38"/>
  <c r="I149" i="38"/>
  <c r="G164" i="38"/>
  <c r="I164" i="38"/>
  <c r="G199" i="38"/>
  <c r="G190" i="38"/>
  <c r="I199" i="38"/>
  <c r="I190" i="38"/>
  <c r="G223" i="38"/>
  <c r="I223" i="38"/>
  <c r="G243" i="38"/>
  <c r="I243" i="38"/>
  <c r="G267" i="38"/>
  <c r="I267" i="38"/>
  <c r="G312" i="38"/>
  <c r="I312" i="38"/>
  <c r="G328" i="38"/>
  <c r="I328" i="38"/>
  <c r="G345" i="38"/>
  <c r="I345" i="38"/>
  <c r="G389" i="38"/>
  <c r="I389" i="38"/>
  <c r="G398" i="38"/>
  <c r="I398" i="38"/>
  <c r="G500" i="38"/>
  <c r="I500" i="38"/>
  <c r="G527" i="38"/>
  <c r="I527" i="38"/>
  <c r="F383" i="38"/>
  <c r="J20" i="38"/>
  <c r="H347" i="38"/>
  <c r="H108" i="38"/>
  <c r="J463" i="38"/>
  <c r="J146" i="38"/>
  <c r="J333" i="38"/>
  <c r="G13" i="38"/>
  <c r="G12" i="38"/>
  <c r="I13" i="38"/>
  <c r="H386" i="38"/>
  <c r="J251" i="38"/>
  <c r="H78" i="38"/>
  <c r="J75" i="38"/>
  <c r="J331" i="38"/>
  <c r="J343" i="38"/>
  <c r="J553" i="38"/>
  <c r="J549" i="38"/>
  <c r="J546" i="38"/>
  <c r="H565" i="38"/>
  <c r="J547" i="38"/>
  <c r="J551" i="38"/>
  <c r="J543" i="38"/>
  <c r="H562" i="38"/>
  <c r="H545" i="38"/>
  <c r="J563" i="38"/>
  <c r="H514" i="38"/>
  <c r="H532" i="38"/>
  <c r="H539" i="38"/>
  <c r="H554" i="38"/>
  <c r="H534" i="38"/>
  <c r="J530" i="38"/>
  <c r="AR551" i="38"/>
  <c r="AR543" i="38"/>
  <c r="H548" i="38"/>
  <c r="H533" i="38"/>
  <c r="H537" i="38"/>
  <c r="J559" i="38"/>
  <c r="AR552" i="38"/>
  <c r="J535" i="38"/>
  <c r="H557" i="38"/>
  <c r="AR547" i="38"/>
  <c r="H550" i="38"/>
  <c r="J558" i="38"/>
  <c r="AR548" i="38"/>
  <c r="J544" i="38"/>
  <c r="AR558" i="38"/>
  <c r="AR550" i="38"/>
  <c r="J555" i="38"/>
  <c r="AR555" i="38"/>
  <c r="AR538" i="38"/>
  <c r="AR562" i="38"/>
  <c r="AR556" i="38"/>
  <c r="AR545" i="38"/>
  <c r="AR553" i="38"/>
  <c r="J552" i="38"/>
  <c r="AR539" i="38"/>
  <c r="AR554" i="38"/>
  <c r="AR546" i="38"/>
  <c r="AR549" i="38"/>
  <c r="J556" i="38"/>
  <c r="H556" i="38"/>
  <c r="AR564" i="38"/>
  <c r="AR536" i="38"/>
  <c r="AR563" i="38"/>
  <c r="AR544" i="38"/>
  <c r="AR557" i="38"/>
  <c r="AR559" i="38"/>
  <c r="J564" i="38"/>
  <c r="H564" i="38"/>
  <c r="H529" i="38"/>
  <c r="AR535" i="38"/>
  <c r="AR537" i="38"/>
  <c r="H540" i="38"/>
  <c r="J536" i="38"/>
  <c r="J538" i="38"/>
  <c r="AR513" i="38"/>
  <c r="AR532" i="38"/>
  <c r="AR540" i="38"/>
  <c r="AR533" i="38"/>
  <c r="J516" i="38"/>
  <c r="AR530" i="38"/>
  <c r="AR531" i="38"/>
  <c r="AR534" i="38"/>
  <c r="H531" i="38"/>
  <c r="AR514" i="38"/>
  <c r="AR518" i="38"/>
  <c r="J525" i="38"/>
  <c r="AR529" i="38"/>
  <c r="AR515" i="38"/>
  <c r="H513" i="38"/>
  <c r="H521" i="38"/>
  <c r="H508" i="38"/>
  <c r="H524" i="38"/>
  <c r="H512" i="38"/>
  <c r="AR517" i="38"/>
  <c r="AR512" i="38"/>
  <c r="H520" i="38"/>
  <c r="H517" i="38"/>
  <c r="AR516" i="38"/>
  <c r="AR511" i="38"/>
  <c r="J511" i="38"/>
  <c r="AR510" i="38"/>
  <c r="AR520" i="38"/>
  <c r="H486" i="38"/>
  <c r="J496" i="38"/>
  <c r="H493" i="38"/>
  <c r="H505" i="38"/>
  <c r="H510" i="38"/>
  <c r="H502" i="38"/>
  <c r="H515" i="38"/>
  <c r="AR508" i="38"/>
  <c r="AR505" i="38"/>
  <c r="H522" i="38"/>
  <c r="AR521" i="38"/>
  <c r="AR523" i="38"/>
  <c r="AR522" i="38"/>
  <c r="H523" i="38"/>
  <c r="AR519" i="38"/>
  <c r="AR524" i="38"/>
  <c r="J506" i="38"/>
  <c r="AR504" i="38"/>
  <c r="H519" i="38"/>
  <c r="H507" i="38"/>
  <c r="H495" i="38"/>
  <c r="AR503" i="38"/>
  <c r="AR495" i="38"/>
  <c r="AR507" i="38"/>
  <c r="AR525" i="38"/>
  <c r="AR502" i="38"/>
  <c r="AR506" i="38"/>
  <c r="H490" i="38"/>
  <c r="H497" i="38"/>
  <c r="H494" i="38"/>
  <c r="J355" i="38"/>
  <c r="AR492" i="38"/>
  <c r="AR493" i="38"/>
  <c r="J503" i="38"/>
  <c r="H487" i="38"/>
  <c r="H492" i="38"/>
  <c r="H437" i="38"/>
  <c r="H428" i="38"/>
  <c r="AR490" i="38"/>
  <c r="H491" i="38"/>
  <c r="AR491" i="38"/>
  <c r="AR494" i="38"/>
  <c r="AR471" i="38"/>
  <c r="AR497" i="38"/>
  <c r="AR496" i="38"/>
  <c r="H448" i="38"/>
  <c r="AI485" i="38"/>
  <c r="AR481" i="38"/>
  <c r="J478" i="38"/>
  <c r="H476" i="38"/>
  <c r="H481" i="38"/>
  <c r="AR476" i="38"/>
  <c r="AR486" i="38"/>
  <c r="AQ485" i="38"/>
  <c r="AE485" i="38"/>
  <c r="J473" i="38"/>
  <c r="AR479" i="38"/>
  <c r="AR487" i="38"/>
  <c r="AR461" i="38"/>
  <c r="H482" i="38"/>
  <c r="J470" i="38"/>
  <c r="H475" i="38"/>
  <c r="AR402" i="38"/>
  <c r="H461" i="38"/>
  <c r="AR482" i="38"/>
  <c r="H480" i="38"/>
  <c r="H479" i="38"/>
  <c r="H472" i="38"/>
  <c r="AR472" i="38"/>
  <c r="AR475" i="38"/>
  <c r="AR470" i="38"/>
  <c r="J409" i="38"/>
  <c r="J406" i="38"/>
  <c r="H462" i="38"/>
  <c r="AR478" i="38"/>
  <c r="H427" i="38"/>
  <c r="J421" i="38"/>
  <c r="H484" i="38"/>
  <c r="AR448" i="38"/>
  <c r="AR484" i="38"/>
  <c r="AR480" i="38"/>
  <c r="J471" i="38"/>
  <c r="H468" i="38"/>
  <c r="AR473" i="38"/>
  <c r="J483" i="38"/>
  <c r="AR477" i="38"/>
  <c r="J474" i="38"/>
  <c r="AR483" i="38"/>
  <c r="AR474" i="38"/>
  <c r="H435" i="38"/>
  <c r="J456" i="38"/>
  <c r="H432" i="38"/>
  <c r="AR468" i="38"/>
  <c r="AR460" i="38"/>
  <c r="H452" i="38"/>
  <c r="H412" i="38"/>
  <c r="J450" i="38"/>
  <c r="H443" i="38"/>
  <c r="H430" i="38"/>
  <c r="J405" i="38"/>
  <c r="H434" i="38"/>
  <c r="H411" i="38"/>
  <c r="J413" i="38"/>
  <c r="J410" i="38"/>
  <c r="AR430" i="38"/>
  <c r="H460" i="38"/>
  <c r="H407" i="38"/>
  <c r="J418" i="38"/>
  <c r="H414" i="38"/>
  <c r="H465" i="38"/>
  <c r="H464" i="38"/>
  <c r="AR463" i="38"/>
  <c r="AR465" i="38"/>
  <c r="AR464" i="38"/>
  <c r="AR462" i="38"/>
  <c r="H424" i="38"/>
  <c r="H416" i="38"/>
  <c r="H376" i="38"/>
  <c r="J354" i="38"/>
  <c r="AR440" i="38"/>
  <c r="AR429" i="38"/>
  <c r="J402" i="38"/>
  <c r="AR401" i="38"/>
  <c r="AR443" i="38"/>
  <c r="AR438" i="38"/>
  <c r="H451" i="38"/>
  <c r="H436" i="38"/>
  <c r="J433" i="38"/>
  <c r="H415" i="38"/>
  <c r="J420" i="38"/>
  <c r="J417" i="38"/>
  <c r="J426" i="38"/>
  <c r="H401" i="38"/>
  <c r="J372" i="38"/>
  <c r="H447" i="38"/>
  <c r="J446" i="38"/>
  <c r="H439" i="38"/>
  <c r="J438" i="38"/>
  <c r="AR444" i="38"/>
  <c r="AR456" i="38"/>
  <c r="AR400" i="38"/>
  <c r="H361" i="38"/>
  <c r="H360" i="38"/>
  <c r="H384" i="38"/>
  <c r="H440" i="38"/>
  <c r="H408" i="38"/>
  <c r="H431" i="38"/>
  <c r="H423" i="38"/>
  <c r="H453" i="38"/>
  <c r="J400" i="38"/>
  <c r="AR453" i="38"/>
  <c r="H454" i="38"/>
  <c r="J429" i="38"/>
  <c r="AR432" i="38"/>
  <c r="J422" i="38"/>
  <c r="AR439" i="38"/>
  <c r="AR427" i="38"/>
  <c r="AR436" i="38"/>
  <c r="H444" i="38"/>
  <c r="AR452" i="38"/>
  <c r="H419" i="38"/>
  <c r="AR450" i="38"/>
  <c r="AR434" i="38"/>
  <c r="AR445" i="38"/>
  <c r="J441" i="38"/>
  <c r="H442" i="38"/>
  <c r="J425" i="38"/>
  <c r="AR426" i="38"/>
  <c r="H382" i="38"/>
  <c r="AR442" i="38"/>
  <c r="AR446" i="38"/>
  <c r="AR437" i="38"/>
  <c r="AR433" i="38"/>
  <c r="AR425" i="38"/>
  <c r="AR428" i="38"/>
  <c r="J445" i="38"/>
  <c r="AR451" i="38"/>
  <c r="AR447" i="38"/>
  <c r="J449" i="38"/>
  <c r="AR441" i="38"/>
  <c r="AR431" i="38"/>
  <c r="AR449" i="38"/>
  <c r="AR435" i="38"/>
  <c r="H369" i="38"/>
  <c r="H326" i="38"/>
  <c r="J375" i="38"/>
  <c r="J359" i="38"/>
  <c r="H388" i="38"/>
  <c r="H391" i="38"/>
  <c r="AR384" i="38"/>
  <c r="AR455" i="38"/>
  <c r="J282" i="38"/>
  <c r="H377" i="38"/>
  <c r="AR354" i="38"/>
  <c r="AR388" i="38"/>
  <c r="AR391" i="38"/>
  <c r="H393" i="38"/>
  <c r="H455" i="38"/>
  <c r="H363" i="38"/>
  <c r="H356" i="38"/>
  <c r="AR454" i="38"/>
  <c r="H349" i="38"/>
  <c r="AR358" i="38"/>
  <c r="H373" i="38"/>
  <c r="J392" i="38"/>
  <c r="J394" i="38"/>
  <c r="H396" i="38"/>
  <c r="AR396" i="38"/>
  <c r="AR393" i="38"/>
  <c r="AR394" i="38"/>
  <c r="J387" i="38"/>
  <c r="J385" i="38"/>
  <c r="AR392" i="38"/>
  <c r="H287" i="38"/>
  <c r="AR386" i="38"/>
  <c r="AR372" i="38"/>
  <c r="H368" i="38"/>
  <c r="H316" i="38"/>
  <c r="H378" i="38"/>
  <c r="H362" i="38"/>
  <c r="H322" i="38"/>
  <c r="AR387" i="38"/>
  <c r="H351" i="38"/>
  <c r="AR356" i="38"/>
  <c r="AR365" i="38"/>
  <c r="H374" i="38"/>
  <c r="J371" i="38"/>
  <c r="H364" i="38"/>
  <c r="AR378" i="38"/>
  <c r="H357" i="38"/>
  <c r="H358" i="38"/>
  <c r="AR368" i="38"/>
  <c r="AR379" i="38"/>
  <c r="AR371" i="38"/>
  <c r="AR369" i="38"/>
  <c r="AR362" i="38"/>
  <c r="AR355" i="38"/>
  <c r="AR377" i="38"/>
  <c r="AR364" i="38"/>
  <c r="H279" i="38"/>
  <c r="AR367" i="38"/>
  <c r="AR353" i="38"/>
  <c r="AR360" i="38"/>
  <c r="H311" i="38"/>
  <c r="H288" i="38"/>
  <c r="H353" i="38"/>
  <c r="H352" i="38"/>
  <c r="H350" i="38"/>
  <c r="AR359" i="38"/>
  <c r="AR347" i="38"/>
  <c r="H381" i="38"/>
  <c r="AR370" i="38"/>
  <c r="AR352" i="38"/>
  <c r="AR382" i="38"/>
  <c r="AR376" i="38"/>
  <c r="AR361" i="38"/>
  <c r="H340" i="38"/>
  <c r="H370" i="38"/>
  <c r="J380" i="38"/>
  <c r="AR363" i="38"/>
  <c r="AR351" i="38"/>
  <c r="AR381" i="38"/>
  <c r="H365" i="38"/>
  <c r="J367" i="38"/>
  <c r="AR375" i="38"/>
  <c r="AR380" i="38"/>
  <c r="AR373" i="38"/>
  <c r="AR374" i="38"/>
  <c r="H283" i="38"/>
  <c r="H284" i="38"/>
  <c r="H295" i="38"/>
  <c r="H286" i="38"/>
  <c r="H270" i="38"/>
  <c r="H298" i="38"/>
  <c r="H334" i="38"/>
  <c r="AR342" i="38"/>
  <c r="AR340" i="38"/>
  <c r="J296" i="38"/>
  <c r="J336" i="38"/>
  <c r="H342" i="38"/>
  <c r="H310" i="38"/>
  <c r="AR343" i="38"/>
  <c r="J274" i="38"/>
  <c r="AR337" i="38"/>
  <c r="J289" i="38"/>
  <c r="H337" i="38"/>
  <c r="AR334" i="38"/>
  <c r="AR294" i="38"/>
  <c r="J320" i="38"/>
  <c r="H332" i="38"/>
  <c r="J272" i="38"/>
  <c r="J305" i="38"/>
  <c r="AR306" i="38"/>
  <c r="J297" i="38"/>
  <c r="J325" i="38"/>
  <c r="H318" i="38"/>
  <c r="AR336" i="38"/>
  <c r="H306" i="38"/>
  <c r="AR332" i="38"/>
  <c r="AR331" i="38"/>
  <c r="AR333" i="38"/>
  <c r="J228" i="38"/>
  <c r="H291" i="38"/>
  <c r="H276" i="38"/>
  <c r="H314" i="38"/>
  <c r="J309" i="38"/>
  <c r="H302" i="38"/>
  <c r="H321" i="38"/>
  <c r="H275" i="38"/>
  <c r="H317" i="38"/>
  <c r="AR274" i="38"/>
  <c r="AR307" i="38"/>
  <c r="J278" i="38"/>
  <c r="H319" i="38"/>
  <c r="H304" i="38"/>
  <c r="AR271" i="38"/>
  <c r="AR279" i="38"/>
  <c r="AR282" i="38"/>
  <c r="AR324" i="38"/>
  <c r="AR316" i="38"/>
  <c r="H324" i="38"/>
  <c r="J323" i="38"/>
  <c r="AR318" i="38"/>
  <c r="AR314" i="38"/>
  <c r="AR321" i="38"/>
  <c r="AR325" i="38"/>
  <c r="AR319" i="38"/>
  <c r="AR323" i="38"/>
  <c r="AR305" i="38"/>
  <c r="AR320" i="38"/>
  <c r="AR275" i="38"/>
  <c r="AR308" i="38"/>
  <c r="AR304" i="38"/>
  <c r="H257" i="38"/>
  <c r="H307" i="38"/>
  <c r="AR301" i="38"/>
  <c r="H299" i="38"/>
  <c r="H271" i="38"/>
  <c r="AR283" i="38"/>
  <c r="AR278" i="38"/>
  <c r="AR311" i="38"/>
  <c r="AR326" i="38"/>
  <c r="H226" i="38"/>
  <c r="J261" i="38"/>
  <c r="H303" i="38"/>
  <c r="J293" i="38"/>
  <c r="AR297" i="38"/>
  <c r="AR289" i="38"/>
  <c r="AR310" i="38"/>
  <c r="AR290" i="38"/>
  <c r="J290" i="38"/>
  <c r="H290" i="38"/>
  <c r="H240" i="38"/>
  <c r="J247" i="38"/>
  <c r="H280" i="38"/>
  <c r="AR295" i="38"/>
  <c r="AR286" i="38"/>
  <c r="H239" i="38"/>
  <c r="H292" i="38"/>
  <c r="H237" i="38"/>
  <c r="J266" i="38"/>
  <c r="J301" i="38"/>
  <c r="AR291" i="38"/>
  <c r="AR281" i="38"/>
  <c r="H294" i="38"/>
  <c r="AR287" i="38"/>
  <c r="AR270" i="38"/>
  <c r="AR298" i="38"/>
  <c r="J236" i="38"/>
  <c r="H300" i="38"/>
  <c r="AR299" i="38"/>
  <c r="AR293" i="38"/>
  <c r="AR285" i="38"/>
  <c r="H308" i="38"/>
  <c r="AR273" i="38"/>
  <c r="AR302" i="38"/>
  <c r="AR296" i="38"/>
  <c r="AR276" i="38"/>
  <c r="AR269" i="38"/>
  <c r="AR303" i="38"/>
  <c r="AR277" i="38"/>
  <c r="AR309" i="38"/>
  <c r="H273" i="38"/>
  <c r="J273" i="38"/>
  <c r="H265" i="38"/>
  <c r="AR300" i="38"/>
  <c r="H285" i="38"/>
  <c r="J285" i="38"/>
  <c r="AR272" i="38"/>
  <c r="H269" i="38"/>
  <c r="J269" i="38"/>
  <c r="H263" i="38"/>
  <c r="AR288" i="38"/>
  <c r="AR284" i="38"/>
  <c r="H281" i="38"/>
  <c r="J281" i="38"/>
  <c r="H238" i="38"/>
  <c r="AR292" i="38"/>
  <c r="AR280" i="38"/>
  <c r="H277" i="38"/>
  <c r="J277" i="38"/>
  <c r="J211" i="38"/>
  <c r="H233" i="38"/>
  <c r="H232" i="38"/>
  <c r="H262" i="38"/>
  <c r="H264" i="38"/>
  <c r="H252" i="38"/>
  <c r="AR263" i="38"/>
  <c r="AR266" i="38"/>
  <c r="AR261" i="38"/>
  <c r="AR264" i="38"/>
  <c r="AR262" i="38"/>
  <c r="AR265" i="38"/>
  <c r="J210" i="38"/>
  <c r="H254" i="38"/>
  <c r="AR252" i="38"/>
  <c r="J258" i="38"/>
  <c r="AR251" i="38"/>
  <c r="H231" i="38"/>
  <c r="AR231" i="38"/>
  <c r="H229" i="38"/>
  <c r="H255" i="38"/>
  <c r="J249" i="38"/>
  <c r="H246" i="38"/>
  <c r="H253" i="38"/>
  <c r="AR249" i="38"/>
  <c r="H259" i="38"/>
  <c r="AR255" i="38"/>
  <c r="AR233" i="38"/>
  <c r="AR232" i="38"/>
  <c r="AR253" i="38"/>
  <c r="H230" i="38"/>
  <c r="J256" i="38"/>
  <c r="H245" i="38"/>
  <c r="AR256" i="38"/>
  <c r="AR254" i="38"/>
  <c r="AR245" i="38"/>
  <c r="AR250" i="38"/>
  <c r="AR247" i="38"/>
  <c r="AR259" i="38"/>
  <c r="AR257" i="38"/>
  <c r="J250" i="38"/>
  <c r="AR246" i="38"/>
  <c r="AR258" i="38"/>
  <c r="AR241" i="38"/>
  <c r="H241" i="38"/>
  <c r="AR242" i="38"/>
  <c r="H218" i="38"/>
  <c r="J227" i="38"/>
  <c r="AR236" i="38"/>
  <c r="AR237" i="38"/>
  <c r="H202" i="38"/>
  <c r="AR239" i="38"/>
  <c r="AR238" i="38"/>
  <c r="AR240" i="38"/>
  <c r="H242" i="38"/>
  <c r="H220" i="38"/>
  <c r="H217" i="38"/>
  <c r="AR229" i="38"/>
  <c r="AR226" i="38"/>
  <c r="AR230" i="38"/>
  <c r="AR228" i="38"/>
  <c r="AR227" i="38"/>
  <c r="AR217" i="38"/>
  <c r="AR219" i="38"/>
  <c r="J219" i="38"/>
  <c r="AR218" i="38"/>
  <c r="AR216" i="38"/>
  <c r="H196" i="38"/>
  <c r="AR220" i="38"/>
  <c r="AR210" i="38"/>
  <c r="H209" i="38"/>
  <c r="H193" i="38"/>
  <c r="J205" i="38"/>
  <c r="AR209" i="38"/>
  <c r="J208" i="38"/>
  <c r="H201" i="38"/>
  <c r="H212" i="38"/>
  <c r="AR212" i="38"/>
  <c r="H204" i="38"/>
  <c r="AR211" i="38"/>
  <c r="H194" i="38"/>
  <c r="AR208" i="38"/>
  <c r="AR204" i="38"/>
  <c r="AR202" i="38"/>
  <c r="H203" i="38"/>
  <c r="AR203" i="38"/>
  <c r="AR192" i="38"/>
  <c r="AR205" i="38"/>
  <c r="J195" i="38"/>
  <c r="J192" i="38"/>
  <c r="AR193" i="38"/>
  <c r="AR196" i="38"/>
  <c r="AR195" i="38"/>
  <c r="J197" i="38"/>
  <c r="AR194" i="38"/>
  <c r="AR197" i="38"/>
  <c r="AR170" i="38"/>
  <c r="J151" i="38"/>
  <c r="J182" i="38"/>
  <c r="AR187" i="38"/>
  <c r="H185" i="38"/>
  <c r="H152" i="38"/>
  <c r="J173" i="38"/>
  <c r="AR172" i="38"/>
  <c r="AR174" i="38"/>
  <c r="H166" i="38"/>
  <c r="H153" i="38"/>
  <c r="H169" i="38"/>
  <c r="AR151" i="38"/>
  <c r="H156" i="38"/>
  <c r="H176" i="38"/>
  <c r="H175" i="38"/>
  <c r="J172" i="38"/>
  <c r="AR175" i="38"/>
  <c r="AR173" i="38"/>
  <c r="AR186" i="38"/>
  <c r="H145" i="38"/>
  <c r="AR142" i="38"/>
  <c r="H159" i="38"/>
  <c r="H154" i="38"/>
  <c r="H155" i="38"/>
  <c r="H167" i="38"/>
  <c r="AR166" i="38"/>
  <c r="J170" i="38"/>
  <c r="H138" i="38"/>
  <c r="H180" i="38"/>
  <c r="AR180" i="38"/>
  <c r="AR183" i="38"/>
  <c r="H187" i="38"/>
  <c r="H184" i="38"/>
  <c r="J178" i="38"/>
  <c r="AR181" i="38"/>
  <c r="J189" i="38"/>
  <c r="J188" i="38"/>
  <c r="AR179" i="38"/>
  <c r="H186" i="38"/>
  <c r="J183" i="38"/>
  <c r="H181" i="38"/>
  <c r="AR185" i="38"/>
  <c r="AR182" i="38"/>
  <c r="H177" i="38"/>
  <c r="J179" i="38"/>
  <c r="AR176" i="38"/>
  <c r="AR178" i="38"/>
  <c r="AR177" i="38"/>
  <c r="AR189" i="38"/>
  <c r="AR188" i="38"/>
  <c r="H140" i="38"/>
  <c r="AR167" i="38"/>
  <c r="H168" i="38"/>
  <c r="AR154" i="38"/>
  <c r="AR152" i="38"/>
  <c r="AR169" i="38"/>
  <c r="AR168" i="38"/>
  <c r="AR153" i="38"/>
  <c r="H143" i="38"/>
  <c r="AR155" i="38"/>
  <c r="H157" i="38"/>
  <c r="AR156" i="38"/>
  <c r="AR138" i="38"/>
  <c r="AR157" i="38"/>
  <c r="J142" i="38"/>
  <c r="J126" i="38"/>
  <c r="H137" i="38"/>
  <c r="H144" i="38"/>
  <c r="H161" i="38"/>
  <c r="J160" i="38"/>
  <c r="AR160" i="38"/>
  <c r="AR161" i="38"/>
  <c r="AR140" i="38"/>
  <c r="J141" i="38"/>
  <c r="AR123" i="38"/>
  <c r="AR159" i="38"/>
  <c r="J139" i="38"/>
  <c r="AR139" i="38"/>
  <c r="H129" i="38"/>
  <c r="AR144" i="38"/>
  <c r="H135" i="38"/>
  <c r="AR141" i="38"/>
  <c r="AR145" i="38"/>
  <c r="AR143" i="38"/>
  <c r="AR137" i="38"/>
  <c r="AR146" i="38"/>
  <c r="AR136" i="38"/>
  <c r="J136" i="38"/>
  <c r="AR135" i="38"/>
  <c r="J112" i="38"/>
  <c r="H127" i="38"/>
  <c r="H120" i="38"/>
  <c r="AR124" i="38"/>
  <c r="H124" i="38"/>
  <c r="H125" i="38"/>
  <c r="AR110" i="38"/>
  <c r="AR147" i="38"/>
  <c r="J122" i="38"/>
  <c r="J123" i="38"/>
  <c r="AR97" i="38"/>
  <c r="J128" i="38"/>
  <c r="H147" i="38"/>
  <c r="H109" i="38"/>
  <c r="AR130" i="38"/>
  <c r="AR120" i="38"/>
  <c r="AR122" i="38"/>
  <c r="AR126" i="38"/>
  <c r="H110" i="38"/>
  <c r="AR129" i="38"/>
  <c r="AR121" i="38"/>
  <c r="AR125" i="38"/>
  <c r="AR128" i="38"/>
  <c r="H121" i="38"/>
  <c r="H130" i="38"/>
  <c r="H111" i="38"/>
  <c r="AR127" i="38"/>
  <c r="AR98" i="38"/>
  <c r="AR114" i="38"/>
  <c r="J116" i="38"/>
  <c r="H99" i="38"/>
  <c r="H114" i="38"/>
  <c r="AR105" i="38"/>
  <c r="AR111" i="38"/>
  <c r="J115" i="38"/>
  <c r="AR112" i="38"/>
  <c r="AR109" i="38"/>
  <c r="J65" i="38"/>
  <c r="AR115" i="38"/>
  <c r="AR113" i="38"/>
  <c r="AR104" i="38"/>
  <c r="H91" i="38"/>
  <c r="J98" i="38"/>
  <c r="AR108" i="38"/>
  <c r="J79" i="38"/>
  <c r="H77" i="38"/>
  <c r="AR116" i="38"/>
  <c r="AR99" i="38"/>
  <c r="J102" i="38"/>
  <c r="H97" i="38"/>
  <c r="J105" i="38"/>
  <c r="J104" i="38"/>
  <c r="J101" i="38"/>
  <c r="AR102" i="38"/>
  <c r="I526" i="38"/>
  <c r="H100" i="38"/>
  <c r="H84" i="38"/>
  <c r="H73" i="38"/>
  <c r="AR101" i="38"/>
  <c r="AR100" i="38"/>
  <c r="J92" i="38"/>
  <c r="H76" i="38"/>
  <c r="AR75" i="38"/>
  <c r="AR86" i="38"/>
  <c r="J94" i="38"/>
  <c r="G526" i="38"/>
  <c r="AR94" i="38"/>
  <c r="H86" i="38"/>
  <c r="J93" i="38"/>
  <c r="AR93" i="38"/>
  <c r="H95" i="38"/>
  <c r="AR95" i="38"/>
  <c r="AR91" i="38"/>
  <c r="AR92" i="38"/>
  <c r="AR84" i="38"/>
  <c r="AR87" i="38"/>
  <c r="AR77" i="38"/>
  <c r="AR76" i="38"/>
  <c r="H80" i="38"/>
  <c r="AR79" i="38"/>
  <c r="AR78" i="38"/>
  <c r="H87" i="38"/>
  <c r="H81" i="38"/>
  <c r="H72" i="38"/>
  <c r="AR80" i="38"/>
  <c r="AR74" i="38"/>
  <c r="H82" i="38"/>
  <c r="AR81" i="38"/>
  <c r="H74" i="38"/>
  <c r="AR73" i="38"/>
  <c r="AR82" i="38"/>
  <c r="H64" i="38"/>
  <c r="H70" i="38"/>
  <c r="AR72" i="38"/>
  <c r="H63" i="38"/>
  <c r="J71" i="38"/>
  <c r="AR63" i="38"/>
  <c r="AR65" i="38"/>
  <c r="H67" i="38"/>
  <c r="H55" i="38"/>
  <c r="H66" i="38"/>
  <c r="AR66" i="38"/>
  <c r="J68" i="38"/>
  <c r="AR68" i="38"/>
  <c r="AR70" i="38"/>
  <c r="AR67" i="38"/>
  <c r="AR55" i="38"/>
  <c r="AR71" i="38"/>
  <c r="H56" i="38"/>
  <c r="H48" i="38"/>
  <c r="AR58" i="38"/>
  <c r="AR57" i="38"/>
  <c r="AR56" i="38"/>
  <c r="H61" i="38"/>
  <c r="H57" i="38"/>
  <c r="H58" i="38"/>
  <c r="H52" i="38"/>
  <c r="AR61" i="38"/>
  <c r="H49" i="38"/>
  <c r="H59" i="38"/>
  <c r="AR60" i="38"/>
  <c r="AR59" i="38"/>
  <c r="J50" i="38"/>
  <c r="AR52" i="38"/>
  <c r="H53" i="38"/>
  <c r="AR53" i="38"/>
  <c r="AR50" i="38"/>
  <c r="AR48" i="38"/>
  <c r="AR40" i="38"/>
  <c r="AR49" i="38"/>
  <c r="J38" i="38"/>
  <c r="H37" i="38"/>
  <c r="J40" i="38"/>
  <c r="J39" i="38"/>
  <c r="J43" i="38"/>
  <c r="AR42" i="38"/>
  <c r="J35" i="38"/>
  <c r="AR43" i="38"/>
  <c r="J41" i="38"/>
  <c r="AR41" i="38"/>
  <c r="H42" i="38"/>
  <c r="AR37" i="38"/>
  <c r="AR38" i="38"/>
  <c r="AR39" i="38"/>
  <c r="J31" i="38"/>
  <c r="J34" i="38"/>
  <c r="AR34" i="38"/>
  <c r="H29" i="38"/>
  <c r="AR33" i="38"/>
  <c r="J30" i="38"/>
  <c r="AR35" i="38"/>
  <c r="AR31" i="38"/>
  <c r="H33" i="38"/>
  <c r="AR30" i="38"/>
  <c r="H22" i="38"/>
  <c r="J25" i="38"/>
  <c r="H26" i="38"/>
  <c r="H18" i="38"/>
  <c r="AR25" i="38"/>
  <c r="AR26" i="38"/>
  <c r="H24" i="38"/>
  <c r="AR24" i="38"/>
  <c r="H19" i="38"/>
  <c r="AR22" i="38"/>
  <c r="H23" i="38"/>
  <c r="AM191" i="38"/>
  <c r="AR19" i="38"/>
  <c r="AR20" i="38"/>
  <c r="H17" i="38"/>
  <c r="F131" i="38"/>
  <c r="H131" i="38"/>
  <c r="F395" i="38"/>
  <c r="J395" i="38"/>
  <c r="F458" i="38"/>
  <c r="J458" i="38"/>
  <c r="AR16" i="38"/>
  <c r="AR18" i="38"/>
  <c r="AQ191" i="38"/>
  <c r="F329" i="38"/>
  <c r="H329" i="38"/>
  <c r="AI399" i="38"/>
  <c r="F466" i="38"/>
  <c r="J466" i="38"/>
  <c r="H16" i="38"/>
  <c r="AM28" i="38"/>
  <c r="AI46" i="38"/>
  <c r="AM51" i="38"/>
  <c r="AQ54" i="38"/>
  <c r="AM44" i="38"/>
  <c r="AE117" i="38"/>
  <c r="F119" i="38"/>
  <c r="J119" i="38"/>
  <c r="AE132" i="38"/>
  <c r="F134" i="38"/>
  <c r="J134" i="38"/>
  <c r="AM162" i="38"/>
  <c r="F163" i="38"/>
  <c r="J163" i="38"/>
  <c r="AQ207" i="38"/>
  <c r="AE268" i="38"/>
  <c r="AQ399" i="38"/>
  <c r="F528" i="38"/>
  <c r="H528" i="38"/>
  <c r="AM399" i="38"/>
  <c r="AR23" i="38"/>
  <c r="AR17" i="38"/>
  <c r="AE36" i="38"/>
  <c r="AE119" i="38"/>
  <c r="AM131" i="38"/>
  <c r="AQ162" i="38"/>
  <c r="AM165" i="38"/>
  <c r="AI268" i="38"/>
  <c r="AM234" i="38"/>
  <c r="AI339" i="38"/>
  <c r="AM346" i="38"/>
  <c r="AE390" i="38"/>
  <c r="AE399" i="38"/>
  <c r="F90" i="38"/>
  <c r="H90" i="38"/>
  <c r="AI103" i="38"/>
  <c r="AQ119" i="38"/>
  <c r="AM268" i="38"/>
  <c r="AI335" i="38"/>
  <c r="AM338" i="38"/>
  <c r="AE344" i="38"/>
  <c r="F399" i="38"/>
  <c r="J399" i="38"/>
  <c r="AQ458" i="38"/>
  <c r="AE466" i="38"/>
  <c r="AI469" i="38"/>
  <c r="AM488" i="38"/>
  <c r="F198" i="38"/>
  <c r="J198" i="38"/>
  <c r="AQ390" i="38"/>
  <c r="AE207" i="38"/>
  <c r="AI28" i="38"/>
  <c r="F44" i="38"/>
  <c r="J44" i="38"/>
  <c r="AQ165" i="38"/>
  <c r="AI213" i="38"/>
  <c r="AM221" i="38"/>
  <c r="AQ198" i="38"/>
  <c r="AQ268" i="38"/>
  <c r="AM390" i="38"/>
  <c r="AI457" i="38"/>
  <c r="AQ403" i="38"/>
  <c r="AM46" i="38"/>
  <c r="AE54" i="38"/>
  <c r="F62" i="38"/>
  <c r="J62" i="38"/>
  <c r="AQ62" i="38"/>
  <c r="F103" i="38"/>
  <c r="H103" i="38"/>
  <c r="AI119" i="38"/>
  <c r="AE148" i="38"/>
  <c r="F150" i="38"/>
  <c r="J150" i="38"/>
  <c r="AI150" i="38"/>
  <c r="AM163" i="38"/>
  <c r="AE165" i="38"/>
  <c r="AE313" i="38"/>
  <c r="AI395" i="38"/>
  <c r="F330" i="38"/>
  <c r="H330" i="38"/>
  <c r="AQ335" i="38"/>
  <c r="F501" i="38"/>
  <c r="J501" i="38"/>
  <c r="AM528" i="38"/>
  <c r="AM542" i="38"/>
  <c r="AI132" i="38"/>
  <c r="AQ148" i="38"/>
  <c r="AE150" i="38"/>
  <c r="F162" i="38"/>
  <c r="J162" i="38"/>
  <c r="F165" i="38"/>
  <c r="J165" i="38"/>
  <c r="F200" i="38"/>
  <c r="H200" i="38"/>
  <c r="AM206" i="38"/>
  <c r="F268" i="38"/>
  <c r="H268" i="38"/>
  <c r="F313" i="38"/>
  <c r="J313" i="38"/>
  <c r="F390" i="38"/>
  <c r="H390" i="38"/>
  <c r="AI390" i="38"/>
  <c r="AE330" i="38"/>
  <c r="F335" i="38"/>
  <c r="F403" i="38"/>
  <c r="J403" i="38"/>
  <c r="F542" i="38"/>
  <c r="J542" i="38"/>
  <c r="AE107" i="38"/>
  <c r="AI54" i="38"/>
  <c r="AE62" i="38"/>
  <c r="AE85" i="38"/>
  <c r="F88" i="38"/>
  <c r="J88" i="38"/>
  <c r="AI88" i="38"/>
  <c r="AM119" i="38"/>
  <c r="AI162" i="38"/>
  <c r="AI165" i="38"/>
  <c r="AE213" i="38"/>
  <c r="AI221" i="38"/>
  <c r="AI313" i="38"/>
  <c r="AI234" i="38"/>
  <c r="AE339" i="38"/>
  <c r="AI346" i="38"/>
  <c r="AI338" i="38"/>
  <c r="AQ344" i="38"/>
  <c r="F457" i="38"/>
  <c r="H457" i="38"/>
  <c r="AQ528" i="38"/>
  <c r="AQ214" i="38"/>
  <c r="AQ85" i="38"/>
  <c r="AM85" i="38"/>
  <c r="AQ44" i="38"/>
  <c r="AM54" i="38"/>
  <c r="AI85" i="38"/>
  <c r="F36" i="38"/>
  <c r="H36" i="38"/>
  <c r="AQ51" i="38"/>
  <c r="AM88" i="38"/>
  <c r="AE44" i="38"/>
  <c r="AQ117" i="38"/>
  <c r="AQ131" i="38"/>
  <c r="AM132" i="38"/>
  <c r="AM134" i="38"/>
  <c r="AI148" i="38"/>
  <c r="AM150" i="38"/>
  <c r="AQ163" i="38"/>
  <c r="AM213" i="38"/>
  <c r="AQ221" i="38"/>
  <c r="AE198" i="38"/>
  <c r="AQ206" i="38"/>
  <c r="F339" i="38"/>
  <c r="H339" i="38"/>
  <c r="AE335" i="38"/>
  <c r="F338" i="38"/>
  <c r="J338" i="38"/>
  <c r="AE46" i="38"/>
  <c r="AE88" i="38"/>
  <c r="AE103" i="38"/>
  <c r="AI117" i="38"/>
  <c r="F132" i="38"/>
  <c r="J132" i="38"/>
  <c r="AI163" i="38"/>
  <c r="AM198" i="38"/>
  <c r="AI206" i="38"/>
  <c r="AI224" i="38"/>
  <c r="AE395" i="38"/>
  <c r="AM335" i="38"/>
  <c r="F46" i="38"/>
  <c r="H46" i="38"/>
  <c r="AI51" i="38"/>
  <c r="AM62" i="38"/>
  <c r="AQ36" i="38"/>
  <c r="AQ28" i="38"/>
  <c r="AQ46" i="38"/>
  <c r="AE51" i="38"/>
  <c r="F54" i="38"/>
  <c r="J54" i="38"/>
  <c r="F85" i="38"/>
  <c r="J85" i="38"/>
  <c r="AQ88" i="38"/>
  <c r="AM36" i="38"/>
  <c r="AI44" i="38"/>
  <c r="AQ132" i="38"/>
  <c r="AQ134" i="38"/>
  <c r="AM148" i="38"/>
  <c r="AQ150" i="38"/>
  <c r="AE163" i="38"/>
  <c r="AQ213" i="38"/>
  <c r="F221" i="38"/>
  <c r="J221" i="38"/>
  <c r="AE221" i="38"/>
  <c r="AI214" i="38"/>
  <c r="AI198" i="38"/>
  <c r="AE206" i="38"/>
  <c r="AE224" i="38"/>
  <c r="AM313" i="38"/>
  <c r="AM467" i="38"/>
  <c r="AE489" i="38"/>
  <c r="AE458" i="38"/>
  <c r="AI466" i="38"/>
  <c r="AM469" i="38"/>
  <c r="AQ467" i="38"/>
  <c r="AQ488" i="38"/>
  <c r="AE498" i="38"/>
  <c r="AI489" i="38"/>
  <c r="AQ542" i="38"/>
  <c r="F234" i="38"/>
  <c r="J234" i="38"/>
  <c r="AE234" i="38"/>
  <c r="AQ339" i="38"/>
  <c r="F346" i="38"/>
  <c r="J346" i="38"/>
  <c r="AE346" i="38"/>
  <c r="AQ330" i="38"/>
  <c r="AE338" i="38"/>
  <c r="AM344" i="38"/>
  <c r="AM458" i="38"/>
  <c r="AQ466" i="38"/>
  <c r="AE469" i="38"/>
  <c r="AI467" i="38"/>
  <c r="AI488" i="38"/>
  <c r="AM498" i="38"/>
  <c r="AQ498" i="38"/>
  <c r="AM403" i="38"/>
  <c r="AE501" i="38"/>
  <c r="AI528" i="38"/>
  <c r="AI542" i="38"/>
  <c r="AQ234" i="38"/>
  <c r="AM339" i="38"/>
  <c r="AQ346" i="38"/>
  <c r="AM395" i="38"/>
  <c r="AQ338" i="38"/>
  <c r="AI344" i="38"/>
  <c r="AM457" i="38"/>
  <c r="AI458" i="38"/>
  <c r="AM466" i="38"/>
  <c r="AE467" i="38"/>
  <c r="AQ469" i="38"/>
  <c r="AE488" i="38"/>
  <c r="AI498" i="38"/>
  <c r="AM489" i="38"/>
  <c r="AI501" i="38"/>
  <c r="AI500" i="38"/>
  <c r="AE542" i="38"/>
  <c r="AI21" i="38"/>
  <c r="AQ21" i="38"/>
  <c r="AM21" i="38"/>
  <c r="AM541" i="38"/>
  <c r="AQ541" i="38"/>
  <c r="AI541" i="38"/>
  <c r="AE528" i="38"/>
  <c r="F509" i="38"/>
  <c r="H509" i="38"/>
  <c r="G499" i="38"/>
  <c r="AM509" i="38"/>
  <c r="AE509" i="38"/>
  <c r="AQ509" i="38"/>
  <c r="AM501" i="38"/>
  <c r="AQ501" i="38"/>
  <c r="I499" i="38"/>
  <c r="AE403" i="38"/>
  <c r="AI403" i="38"/>
  <c r="F498" i="38"/>
  <c r="AQ489" i="38"/>
  <c r="AM485" i="38"/>
  <c r="F488" i="38"/>
  <c r="F469" i="38"/>
  <c r="I397" i="38"/>
  <c r="F459" i="38"/>
  <c r="G397" i="38"/>
  <c r="AE457" i="38"/>
  <c r="AQ457" i="38"/>
  <c r="F344" i="38"/>
  <c r="AI330" i="38"/>
  <c r="AM330" i="38"/>
  <c r="AQ395" i="38"/>
  <c r="AQ383" i="38"/>
  <c r="AE329" i="38"/>
  <c r="AI329" i="38"/>
  <c r="AM329" i="38"/>
  <c r="AQ329" i="38"/>
  <c r="AQ313" i="38"/>
  <c r="AQ260" i="38"/>
  <c r="F260" i="38"/>
  <c r="H260" i="38"/>
  <c r="AE260" i="38"/>
  <c r="AI260" i="38"/>
  <c r="AM260" i="38"/>
  <c r="F244" i="38"/>
  <c r="AE244" i="38"/>
  <c r="AI244" i="38"/>
  <c r="AM244" i="38"/>
  <c r="AQ244" i="38"/>
  <c r="I222" i="38"/>
  <c r="F235" i="38"/>
  <c r="J235" i="38"/>
  <c r="AQ224" i="38"/>
  <c r="AE200" i="38"/>
  <c r="AI200" i="38"/>
  <c r="AM200" i="38"/>
  <c r="AQ200" i="38"/>
  <c r="F206" i="38"/>
  <c r="AI191" i="38"/>
  <c r="AE191" i="38"/>
  <c r="F191" i="38"/>
  <c r="J191" i="38"/>
  <c r="AE214" i="38"/>
  <c r="AM207" i="38"/>
  <c r="AI207" i="38"/>
  <c r="F213" i="38"/>
  <c r="AE134" i="38"/>
  <c r="AI134" i="38"/>
  <c r="F148" i="38"/>
  <c r="AE131" i="38"/>
  <c r="AI131" i="38"/>
  <c r="F117" i="38"/>
  <c r="AM117" i="38"/>
  <c r="AI36" i="38"/>
  <c r="AM103" i="38"/>
  <c r="AQ103" i="38"/>
  <c r="AE90" i="38"/>
  <c r="AI90" i="38"/>
  <c r="AM90" i="38"/>
  <c r="AQ90" i="38"/>
  <c r="F51" i="38"/>
  <c r="AI62" i="38"/>
  <c r="AE541" i="38"/>
  <c r="AE383" i="38"/>
  <c r="AQ235" i="38"/>
  <c r="AE235" i="38"/>
  <c r="F467" i="38"/>
  <c r="F489" i="38"/>
  <c r="AI383" i="38"/>
  <c r="G327" i="38"/>
  <c r="F485" i="38"/>
  <c r="AQ459" i="38"/>
  <c r="AM459" i="38"/>
  <c r="AI459" i="38"/>
  <c r="AE459" i="38"/>
  <c r="G222" i="38"/>
  <c r="I327" i="38"/>
  <c r="AI235" i="38"/>
  <c r="F207" i="38"/>
  <c r="AM235" i="38"/>
  <c r="AQ107" i="38"/>
  <c r="G106" i="38"/>
  <c r="I106" i="38"/>
  <c r="AM107" i="38"/>
  <c r="AM14" i="38"/>
  <c r="AQ14" i="38"/>
  <c r="AI14" i="38"/>
  <c r="I12" i="38"/>
  <c r="F56" i="8"/>
  <c r="F53" i="8"/>
  <c r="G53" i="8"/>
  <c r="F50" i="8"/>
  <c r="F47" i="8"/>
  <c r="F44" i="8"/>
  <c r="F41" i="8"/>
  <c r="F38" i="8"/>
  <c r="F35" i="8"/>
  <c r="F32" i="8"/>
  <c r="F29" i="8"/>
  <c r="F26" i="8"/>
  <c r="F23" i="8"/>
  <c r="F20" i="8"/>
  <c r="F17" i="8"/>
  <c r="J55" i="8"/>
  <c r="J54" i="8"/>
  <c r="J53" i="8"/>
  <c r="J541" i="38"/>
  <c r="I566" i="38"/>
  <c r="G566" i="38"/>
  <c r="F328" i="38"/>
  <c r="AE328" i="38"/>
  <c r="AI190" i="38"/>
  <c r="AM190" i="38"/>
  <c r="AR485" i="38"/>
  <c r="J330" i="38"/>
  <c r="J268" i="38"/>
  <c r="H150" i="38"/>
  <c r="F83" i="38"/>
  <c r="H83" i="38"/>
  <c r="AM312" i="38"/>
  <c r="H458" i="38"/>
  <c r="J103" i="38"/>
  <c r="AI267" i="38"/>
  <c r="H134" i="38"/>
  <c r="H221" i="38"/>
  <c r="J46" i="38"/>
  <c r="F89" i="38"/>
  <c r="J89" i="38"/>
  <c r="J390" i="38"/>
  <c r="AQ500" i="38"/>
  <c r="H395" i="38"/>
  <c r="J329" i="38"/>
  <c r="AM83" i="38"/>
  <c r="F96" i="38"/>
  <c r="H96" i="38"/>
  <c r="AE133" i="38"/>
  <c r="J457" i="38"/>
  <c r="H542" i="38"/>
  <c r="H541" i="38"/>
  <c r="AE118" i="38"/>
  <c r="AR36" i="38"/>
  <c r="J131" i="38"/>
  <c r="J260" i="38"/>
  <c r="H54" i="38"/>
  <c r="AM118" i="38"/>
  <c r="H85" i="38"/>
  <c r="H162" i="38"/>
  <c r="AI527" i="38"/>
  <c r="AI118" i="38"/>
  <c r="AQ389" i="38"/>
  <c r="J90" i="38"/>
  <c r="AR117" i="38"/>
  <c r="H466" i="38"/>
  <c r="J528" i="38"/>
  <c r="H163" i="38"/>
  <c r="H338" i="38"/>
  <c r="AM267" i="38"/>
  <c r="AI199" i="38"/>
  <c r="AR191" i="38"/>
  <c r="AI164" i="38"/>
  <c r="AQ164" i="38"/>
  <c r="AE527" i="38"/>
  <c r="AM527" i="38"/>
  <c r="H165" i="38"/>
  <c r="AI312" i="38"/>
  <c r="AR338" i="38"/>
  <c r="AR206" i="38"/>
  <c r="AQ96" i="38"/>
  <c r="AE96" i="38"/>
  <c r="AM133" i="38"/>
  <c r="AR260" i="38"/>
  <c r="AQ118" i="38"/>
  <c r="AI509" i="38"/>
  <c r="AR509" i="38"/>
  <c r="AR119" i="38"/>
  <c r="AR207" i="38"/>
  <c r="AQ83" i="38"/>
  <c r="AQ223" i="38"/>
  <c r="AI345" i="38"/>
  <c r="H191" i="38"/>
  <c r="F389" i="38"/>
  <c r="J389" i="38"/>
  <c r="AQ243" i="38"/>
  <c r="AQ190" i="38"/>
  <c r="AI389" i="38"/>
  <c r="AI398" i="38"/>
  <c r="AI499" i="38"/>
  <c r="AM243" i="38"/>
  <c r="AM199" i="38"/>
  <c r="F190" i="38"/>
  <c r="J190" i="38"/>
  <c r="H44" i="38"/>
  <c r="AR488" i="38"/>
  <c r="AQ267" i="38"/>
  <c r="AR467" i="38"/>
  <c r="AE389" i="38"/>
  <c r="AR132" i="38"/>
  <c r="AE89" i="38"/>
  <c r="AQ527" i="38"/>
  <c r="AR346" i="38"/>
  <c r="AI83" i="38"/>
  <c r="AR390" i="38"/>
  <c r="AR150" i="38"/>
  <c r="AE83" i="38"/>
  <c r="AI133" i="38"/>
  <c r="AQ199" i="38"/>
  <c r="AQ312" i="38"/>
  <c r="J36" i="38"/>
  <c r="AR313" i="38"/>
  <c r="AR54" i="38"/>
  <c r="AM500" i="38"/>
  <c r="AE223" i="38"/>
  <c r="H119" i="38"/>
  <c r="H198" i="38"/>
  <c r="J339" i="38"/>
  <c r="H399" i="38"/>
  <c r="AQ526" i="38"/>
  <c r="AM328" i="38"/>
  <c r="F133" i="38"/>
  <c r="H133" i="38"/>
  <c r="AQ133" i="38"/>
  <c r="H346" i="38"/>
  <c r="AR344" i="38"/>
  <c r="AR339" i="38"/>
  <c r="AR213" i="38"/>
  <c r="AR163" i="38"/>
  <c r="AM89" i="38"/>
  <c r="AI89" i="38"/>
  <c r="AR268" i="38"/>
  <c r="AR399" i="38"/>
  <c r="AQ149" i="38"/>
  <c r="AR85" i="38"/>
  <c r="AE267" i="38"/>
  <c r="AQ398" i="38"/>
  <c r="AR489" i="38"/>
  <c r="AR88" i="38"/>
  <c r="AM164" i="38"/>
  <c r="AR330" i="38"/>
  <c r="AI243" i="38"/>
  <c r="AR165" i="38"/>
  <c r="AM149" i="38"/>
  <c r="F118" i="38"/>
  <c r="J118" i="38"/>
  <c r="J383" i="38"/>
  <c r="AQ47" i="38"/>
  <c r="H62" i="38"/>
  <c r="AR103" i="38"/>
  <c r="AR131" i="38"/>
  <c r="H132" i="38"/>
  <c r="H234" i="38"/>
  <c r="AR403" i="38"/>
  <c r="AR528" i="38"/>
  <c r="AR466" i="38"/>
  <c r="AR221" i="38"/>
  <c r="AQ89" i="38"/>
  <c r="AM96" i="38"/>
  <c r="J335" i="38"/>
  <c r="H335" i="38"/>
  <c r="AE500" i="38"/>
  <c r="AR62" i="38"/>
  <c r="AI96" i="38"/>
  <c r="J200" i="38"/>
  <c r="AR457" i="38"/>
  <c r="H403" i="38"/>
  <c r="H501" i="38"/>
  <c r="AR542" i="38"/>
  <c r="AQ328" i="38"/>
  <c r="AR148" i="38"/>
  <c r="AR541" i="38"/>
  <c r="AI47" i="38"/>
  <c r="H88" i="38"/>
  <c r="H313" i="38"/>
  <c r="AR395" i="38"/>
  <c r="AM526" i="38"/>
  <c r="AR501" i="38"/>
  <c r="F541" i="38"/>
  <c r="AR234" i="38"/>
  <c r="AR46" i="38"/>
  <c r="AR198" i="38"/>
  <c r="AR329" i="38"/>
  <c r="AE526" i="38"/>
  <c r="AR469" i="38"/>
  <c r="AR51" i="38"/>
  <c r="AR498" i="38"/>
  <c r="AR458" i="38"/>
  <c r="AR335" i="38"/>
  <c r="AR44" i="38"/>
  <c r="AI526" i="38"/>
  <c r="AE499" i="38"/>
  <c r="J509" i="38"/>
  <c r="AQ499" i="38"/>
  <c r="AM499" i="38"/>
  <c r="J498" i="38"/>
  <c r="H498" i="38"/>
  <c r="J488" i="38"/>
  <c r="H488" i="38"/>
  <c r="J469" i="38"/>
  <c r="H469" i="38"/>
  <c r="AI397" i="38"/>
  <c r="J344" i="38"/>
  <c r="H344" i="38"/>
  <c r="AM389" i="38"/>
  <c r="AR244" i="38"/>
  <c r="H244" i="38"/>
  <c r="J244" i="38"/>
  <c r="H235" i="38"/>
  <c r="J206" i="38"/>
  <c r="H206" i="38"/>
  <c r="AR200" i="38"/>
  <c r="J213" i="38"/>
  <c r="H213" i="38"/>
  <c r="AI149" i="38"/>
  <c r="AR134" i="38"/>
  <c r="J148" i="38"/>
  <c r="H148" i="38"/>
  <c r="AI107" i="38"/>
  <c r="AR107" i="38"/>
  <c r="J117" i="38"/>
  <c r="H117" i="38"/>
  <c r="AR90" i="38"/>
  <c r="H51" i="38"/>
  <c r="J51" i="38"/>
  <c r="J207" i="38"/>
  <c r="H207" i="38"/>
  <c r="J485" i="38"/>
  <c r="H485" i="38"/>
  <c r="J467" i="38"/>
  <c r="H467" i="38"/>
  <c r="F499" i="38"/>
  <c r="F500" i="38"/>
  <c r="J489" i="38"/>
  <c r="H489" i="38"/>
  <c r="F267" i="38"/>
  <c r="F107" i="38"/>
  <c r="F199" i="38"/>
  <c r="AI13" i="38"/>
  <c r="AM13" i="38"/>
  <c r="AR459" i="38"/>
  <c r="AR235" i="38"/>
  <c r="F527" i="38"/>
  <c r="J459" i="38"/>
  <c r="H459" i="38"/>
  <c r="F54" i="8"/>
  <c r="G54" i="8"/>
  <c r="F55" i="8"/>
  <c r="G55" i="8"/>
  <c r="J34" i="8"/>
  <c r="J33" i="8"/>
  <c r="J32" i="8"/>
  <c r="G32" i="8"/>
  <c r="J37" i="8"/>
  <c r="J36" i="8"/>
  <c r="J35" i="8"/>
  <c r="G35" i="8"/>
  <c r="J40" i="8"/>
  <c r="J39" i="8"/>
  <c r="J38" i="8"/>
  <c r="G38" i="8"/>
  <c r="J43" i="8"/>
  <c r="J42" i="8"/>
  <c r="J41" i="8"/>
  <c r="G41" i="8"/>
  <c r="J46" i="8"/>
  <c r="J45" i="8"/>
  <c r="J44" i="8"/>
  <c r="G44" i="8"/>
  <c r="J49" i="8"/>
  <c r="J48" i="8"/>
  <c r="J47" i="8"/>
  <c r="G47" i="8"/>
  <c r="J52" i="8"/>
  <c r="J51" i="8"/>
  <c r="J50" i="8"/>
  <c r="G50" i="8"/>
  <c r="J25" i="8"/>
  <c r="J24" i="8"/>
  <c r="J23" i="8"/>
  <c r="G23" i="8"/>
  <c r="G26" i="8"/>
  <c r="J26" i="8"/>
  <c r="J27" i="8"/>
  <c r="J28" i="8"/>
  <c r="J31" i="8"/>
  <c r="J30" i="8"/>
  <c r="J29" i="8"/>
  <c r="G29" i="8"/>
  <c r="J22" i="8"/>
  <c r="J21" i="8"/>
  <c r="J20" i="8"/>
  <c r="G20" i="8"/>
  <c r="AI328" i="38"/>
  <c r="AR328" i="38"/>
  <c r="AI106" i="38"/>
  <c r="F526" i="38"/>
  <c r="H526" i="38"/>
  <c r="F30" i="8"/>
  <c r="G30" i="8"/>
  <c r="F46" i="8"/>
  <c r="G46" i="8"/>
  <c r="F52" i="8"/>
  <c r="G52" i="8"/>
  <c r="F43" i="8"/>
  <c r="G43" i="8"/>
  <c r="F22" i="8"/>
  <c r="G22" i="8"/>
  <c r="F24" i="8"/>
  <c r="G24" i="8"/>
  <c r="F48" i="8"/>
  <c r="G48" i="8"/>
  <c r="F39" i="8"/>
  <c r="G39" i="8"/>
  <c r="F34" i="8"/>
  <c r="G34" i="8"/>
  <c r="F36" i="8"/>
  <c r="G36" i="8"/>
  <c r="F25" i="8"/>
  <c r="G25" i="8"/>
  <c r="F49" i="8"/>
  <c r="G49" i="8"/>
  <c r="F40" i="8"/>
  <c r="G40" i="8"/>
  <c r="F51" i="8"/>
  <c r="G51" i="8"/>
  <c r="F45" i="8"/>
  <c r="G45" i="8"/>
  <c r="F42" i="8"/>
  <c r="G42" i="8"/>
  <c r="F27" i="8"/>
  <c r="G27" i="8"/>
  <c r="F37" i="8"/>
  <c r="G37" i="8"/>
  <c r="J83" i="38"/>
  <c r="J96" i="38"/>
  <c r="H89" i="38"/>
  <c r="AQ222" i="38"/>
  <c r="H383" i="38"/>
  <c r="AR118" i="38"/>
  <c r="AI327" i="38"/>
  <c r="AR267" i="38"/>
  <c r="AR527" i="38"/>
  <c r="AR500" i="38"/>
  <c r="J133" i="38"/>
  <c r="AR89" i="38"/>
  <c r="AQ106" i="38"/>
  <c r="AR133" i="38"/>
  <c r="AR83" i="38"/>
  <c r="H389" i="38"/>
  <c r="H190" i="38"/>
  <c r="AR389" i="38"/>
  <c r="AQ397" i="38"/>
  <c r="H118" i="38"/>
  <c r="AR96" i="38"/>
  <c r="AR526" i="38"/>
  <c r="AR499" i="38"/>
  <c r="AI12" i="38"/>
  <c r="J328" i="38"/>
  <c r="H328" i="38"/>
  <c r="H499" i="38"/>
  <c r="J499" i="38"/>
  <c r="H527" i="38"/>
  <c r="J527" i="38"/>
  <c r="J267" i="38"/>
  <c r="H267" i="38"/>
  <c r="J199" i="38"/>
  <c r="H199" i="38"/>
  <c r="H500" i="38"/>
  <c r="J500" i="38"/>
  <c r="J107" i="38"/>
  <c r="H107" i="38"/>
  <c r="F31" i="8"/>
  <c r="G31" i="8"/>
  <c r="F33" i="8"/>
  <c r="G33" i="8"/>
  <c r="F28" i="8"/>
  <c r="G28" i="8"/>
  <c r="F21" i="8"/>
  <c r="G21" i="8"/>
  <c r="J526" i="38"/>
  <c r="G11" i="23"/>
  <c r="H11" i="23"/>
  <c r="I11" i="23"/>
  <c r="J11" i="23"/>
  <c r="K11" i="23"/>
  <c r="L11" i="23"/>
  <c r="M11" i="23"/>
  <c r="N11" i="23"/>
  <c r="N29" i="30"/>
  <c r="M29" i="30"/>
  <c r="L29" i="30"/>
  <c r="K29" i="30"/>
  <c r="J29" i="30"/>
  <c r="I29" i="30"/>
  <c r="H29" i="30"/>
  <c r="G29" i="30"/>
  <c r="N29" i="28"/>
  <c r="M29" i="28"/>
  <c r="L29" i="28"/>
  <c r="K29" i="28"/>
  <c r="J29" i="28"/>
  <c r="I29" i="28"/>
  <c r="H29" i="28"/>
  <c r="G29" i="28"/>
  <c r="G17" i="8"/>
  <c r="F15" i="38"/>
  <c r="G59" i="8"/>
  <c r="G56" i="8"/>
  <c r="G65" i="8"/>
  <c r="G62" i="8"/>
  <c r="J15" i="38"/>
  <c r="H15" i="38"/>
  <c r="F60" i="8"/>
  <c r="F61" i="8"/>
  <c r="AE15" i="38"/>
  <c r="AR15" i="38"/>
  <c r="O50" i="43"/>
  <c r="Q50" i="43"/>
  <c r="O49" i="43"/>
  <c r="P49" i="43"/>
  <c r="O48" i="43"/>
  <c r="Q48" i="43"/>
  <c r="O47" i="43"/>
  <c r="P47" i="43"/>
  <c r="O46" i="43"/>
  <c r="Q46" i="43"/>
  <c r="O45" i="43"/>
  <c r="P45" i="43"/>
  <c r="O44" i="43"/>
  <c r="Q44" i="43"/>
  <c r="O43" i="43"/>
  <c r="P43" i="43"/>
  <c r="O42" i="43"/>
  <c r="Q42" i="43"/>
  <c r="O41" i="43"/>
  <c r="P41" i="43"/>
  <c r="O40" i="43"/>
  <c r="Q40" i="43"/>
  <c r="O39" i="43"/>
  <c r="P39" i="43"/>
  <c r="O38" i="43"/>
  <c r="Q38" i="43"/>
  <c r="O37" i="43"/>
  <c r="P37" i="43"/>
  <c r="O36" i="43"/>
  <c r="Q36" i="43"/>
  <c r="O35" i="43"/>
  <c r="P35" i="43"/>
  <c r="O34" i="43"/>
  <c r="Q34" i="43"/>
  <c r="O33" i="43"/>
  <c r="P33" i="43"/>
  <c r="O32" i="43"/>
  <c r="Q32" i="43"/>
  <c r="O31" i="43"/>
  <c r="P31" i="43"/>
  <c r="O30" i="43"/>
  <c r="Q30" i="43"/>
  <c r="O29" i="43"/>
  <c r="P29" i="43"/>
  <c r="O28" i="43"/>
  <c r="Q28" i="43"/>
  <c r="O27" i="43"/>
  <c r="P27" i="43"/>
  <c r="O26" i="43"/>
  <c r="Q26" i="43"/>
  <c r="O25" i="43"/>
  <c r="P25" i="43"/>
  <c r="O24" i="43"/>
  <c r="Q24" i="43"/>
  <c r="O23" i="43"/>
  <c r="P23" i="43"/>
  <c r="O22" i="43"/>
  <c r="Q22" i="43"/>
  <c r="O21" i="43"/>
  <c r="P21" i="43"/>
  <c r="O20" i="43"/>
  <c r="Q20" i="43"/>
  <c r="O19" i="43"/>
  <c r="P19" i="43"/>
  <c r="O18" i="43"/>
  <c r="Q18" i="43"/>
  <c r="O17" i="43"/>
  <c r="Q17" i="43"/>
  <c r="I50" i="43"/>
  <c r="F50" i="43"/>
  <c r="I49" i="43"/>
  <c r="F49" i="43"/>
  <c r="I48" i="43"/>
  <c r="F48" i="43"/>
  <c r="I47" i="43"/>
  <c r="F47" i="43"/>
  <c r="I46" i="43"/>
  <c r="F46" i="43"/>
  <c r="I45" i="43"/>
  <c r="F45" i="43"/>
  <c r="I44" i="43"/>
  <c r="F44" i="43"/>
  <c r="I43" i="43"/>
  <c r="F43" i="43"/>
  <c r="I42" i="43"/>
  <c r="F42" i="43"/>
  <c r="I41" i="43"/>
  <c r="F41" i="43"/>
  <c r="I40" i="43"/>
  <c r="F40" i="43"/>
  <c r="I39" i="43"/>
  <c r="F39" i="43"/>
  <c r="I38" i="43"/>
  <c r="F38" i="43"/>
  <c r="I37" i="43"/>
  <c r="F37" i="43"/>
  <c r="I36" i="43"/>
  <c r="F36" i="43"/>
  <c r="I35" i="43"/>
  <c r="F35" i="43"/>
  <c r="I34" i="43"/>
  <c r="F34" i="43"/>
  <c r="I33" i="43"/>
  <c r="F33" i="43"/>
  <c r="I32" i="43"/>
  <c r="F32" i="43"/>
  <c r="I31" i="43"/>
  <c r="F31" i="43"/>
  <c r="I30" i="43"/>
  <c r="F30" i="43"/>
  <c r="I29" i="43"/>
  <c r="F29" i="43"/>
  <c r="I28" i="43"/>
  <c r="F28" i="43"/>
  <c r="I27" i="43"/>
  <c r="F27" i="43"/>
  <c r="I26" i="43"/>
  <c r="F26" i="43"/>
  <c r="I25" i="43"/>
  <c r="F25" i="43"/>
  <c r="I24" i="43"/>
  <c r="F24" i="43"/>
  <c r="I23" i="43"/>
  <c r="F23" i="43"/>
  <c r="I22" i="43"/>
  <c r="F22" i="43"/>
  <c r="I21" i="43"/>
  <c r="F21" i="43"/>
  <c r="I20" i="43"/>
  <c r="F20" i="43"/>
  <c r="I19" i="43"/>
  <c r="F19" i="43"/>
  <c r="I18" i="43"/>
  <c r="F18" i="43"/>
  <c r="I17" i="43"/>
  <c r="F17" i="43"/>
  <c r="I18" i="42"/>
  <c r="F18" i="42"/>
  <c r="I17" i="42"/>
  <c r="F17" i="42"/>
  <c r="E17" i="12"/>
  <c r="I38" i="40"/>
  <c r="F38" i="40"/>
  <c r="I37" i="40"/>
  <c r="F37" i="40"/>
  <c r="AE424" i="38"/>
  <c r="AR424" i="38"/>
  <c r="I36" i="40"/>
  <c r="F36" i="40"/>
  <c r="AE423" i="38"/>
  <c r="AR423" i="38"/>
  <c r="I35" i="40"/>
  <c r="F35" i="40"/>
  <c r="AE422" i="38"/>
  <c r="AR422" i="38"/>
  <c r="I34" i="40"/>
  <c r="F34" i="40"/>
  <c r="AE421" i="38"/>
  <c r="AR421" i="38"/>
  <c r="I33" i="40"/>
  <c r="F33" i="40"/>
  <c r="AE420" i="38"/>
  <c r="AR420" i="38"/>
  <c r="I32" i="40"/>
  <c r="F32" i="40"/>
  <c r="AE419" i="38"/>
  <c r="AR419" i="38"/>
  <c r="I31" i="40"/>
  <c r="F31" i="40"/>
  <c r="AE418" i="38"/>
  <c r="AR418" i="38"/>
  <c r="I30" i="40"/>
  <c r="F30" i="40"/>
  <c r="AE417" i="38"/>
  <c r="AR417" i="38"/>
  <c r="I29" i="40"/>
  <c r="F29" i="40"/>
  <c r="AE416" i="38"/>
  <c r="AR416" i="38"/>
  <c r="I28" i="40"/>
  <c r="F28" i="40"/>
  <c r="AE415" i="38"/>
  <c r="AR415" i="38"/>
  <c r="I27" i="40"/>
  <c r="F27" i="40"/>
  <c r="AE414" i="38"/>
  <c r="AR414" i="38"/>
  <c r="I26" i="40"/>
  <c r="F26" i="40"/>
  <c r="AE413" i="38"/>
  <c r="AR413" i="38"/>
  <c r="I25" i="40"/>
  <c r="F25" i="40"/>
  <c r="AE412" i="38"/>
  <c r="AR412" i="38"/>
  <c r="I24" i="40"/>
  <c r="F24" i="40"/>
  <c r="AE411" i="38"/>
  <c r="AR411" i="38"/>
  <c r="I23" i="40"/>
  <c r="F23" i="40"/>
  <c r="AE410" i="38"/>
  <c r="AR410" i="38"/>
  <c r="I22" i="40"/>
  <c r="F22" i="40"/>
  <c r="I21" i="40"/>
  <c r="F21" i="40"/>
  <c r="AE408" i="38"/>
  <c r="AR408" i="38"/>
  <c r="I20" i="40"/>
  <c r="F20" i="40"/>
  <c r="AE407" i="38"/>
  <c r="AR407" i="38"/>
  <c r="I19" i="40"/>
  <c r="F19" i="40"/>
  <c r="AE406" i="38"/>
  <c r="AR406" i="38"/>
  <c r="J18" i="40"/>
  <c r="I18" i="40"/>
  <c r="F18" i="40"/>
  <c r="I17" i="40"/>
  <c r="F17" i="40"/>
  <c r="AE405" i="38"/>
  <c r="AR405" i="38"/>
  <c r="AM409" i="38"/>
  <c r="AR409" i="38"/>
  <c r="Q39" i="43"/>
  <c r="AE32" i="38"/>
  <c r="AR32" i="38"/>
  <c r="F32" i="38"/>
  <c r="Q23" i="43"/>
  <c r="Q21" i="43"/>
  <c r="Q37" i="43"/>
  <c r="Q29" i="43"/>
  <c r="Q45" i="43"/>
  <c r="Q31" i="43"/>
  <c r="Q47" i="43"/>
  <c r="Q19" i="43"/>
  <c r="Q27" i="43"/>
  <c r="Q35" i="43"/>
  <c r="Q43" i="43"/>
  <c r="Q25" i="43"/>
  <c r="Q33" i="43"/>
  <c r="Q41" i="43"/>
  <c r="Q49" i="43"/>
  <c r="P18" i="43"/>
  <c r="P20" i="43"/>
  <c r="P22" i="43"/>
  <c r="P24" i="43"/>
  <c r="P26" i="43"/>
  <c r="P28" i="43"/>
  <c r="P30" i="43"/>
  <c r="P32" i="43"/>
  <c r="P34" i="43"/>
  <c r="P36" i="43"/>
  <c r="P38" i="43"/>
  <c r="P40" i="43"/>
  <c r="P42" i="43"/>
  <c r="P44" i="43"/>
  <c r="P46" i="43"/>
  <c r="P48" i="43"/>
  <c r="P50" i="43"/>
  <c r="D10" i="43"/>
  <c r="P17" i="43"/>
  <c r="D10" i="40"/>
  <c r="J30" i="10"/>
  <c r="Y322" i="38"/>
  <c r="Y201" i="38"/>
  <c r="F224" i="38"/>
  <c r="AM224" i="38"/>
  <c r="AR224" i="38"/>
  <c r="Y248" i="38"/>
  <c r="Y315" i="38"/>
  <c r="Y171" i="38"/>
  <c r="Y294" i="38"/>
  <c r="Y452" i="38"/>
  <c r="Y22" i="38"/>
  <c r="Y130" i="38"/>
  <c r="Y25" i="38"/>
  <c r="Y506" i="38"/>
  <c r="Y289" i="38"/>
  <c r="Y17" i="38"/>
  <c r="Y40" i="38"/>
  <c r="Y473" i="38"/>
  <c r="Y546" i="38"/>
  <c r="Y63" i="38"/>
  <c r="Y103" i="38"/>
  <c r="Y532" i="38"/>
  <c r="Y290" i="38"/>
  <c r="Y542" i="38"/>
  <c r="Y451" i="38"/>
  <c r="Y70" i="38"/>
  <c r="Y293" i="38"/>
  <c r="Y80" i="38"/>
  <c r="Y45" i="38"/>
  <c r="Y86" i="38"/>
  <c r="Y331" i="38"/>
  <c r="Y99" i="38"/>
  <c r="Y68" i="38"/>
  <c r="Y242" i="38"/>
  <c r="Y100" i="38"/>
  <c r="Y279" i="38"/>
  <c r="Y428" i="38"/>
  <c r="Y198" i="38"/>
  <c r="Y427" i="38"/>
  <c r="Y123" i="38"/>
  <c r="Y219" i="38"/>
  <c r="Y229" i="38"/>
  <c r="Y543" i="38"/>
  <c r="Y113" i="38"/>
  <c r="Y175" i="38"/>
  <c r="Y127" i="38"/>
  <c r="Y436" i="38"/>
  <c r="Y435" i="38"/>
  <c r="Y252" i="38"/>
  <c r="Y406" i="38"/>
  <c r="Y195" i="38"/>
  <c r="Y481" i="38"/>
  <c r="Y203" i="38"/>
  <c r="Y421" i="38"/>
  <c r="Y347" i="38"/>
  <c r="Y478" i="38"/>
  <c r="Y176" i="38"/>
  <c r="Y357" i="38"/>
  <c r="Y317" i="38"/>
  <c r="Y76" i="38"/>
  <c r="Y73" i="38"/>
  <c r="Y183" i="38"/>
  <c r="Y281" i="38"/>
  <c r="Y152" i="38"/>
  <c r="Y205" i="38"/>
  <c r="Y558" i="38"/>
  <c r="Y341" i="38"/>
  <c r="Y60" i="38"/>
  <c r="Y92" i="38"/>
  <c r="Y98" i="38"/>
  <c r="Y332" i="38"/>
  <c r="Y135" i="38"/>
  <c r="Y109" i="38"/>
  <c r="Y144" i="38"/>
  <c r="Y354" i="38"/>
  <c r="Y230" i="38"/>
  <c r="Y56" i="38"/>
  <c r="Y163" i="38"/>
  <c r="Y292" i="38"/>
  <c r="Y59" i="38"/>
  <c r="Y224" i="38"/>
  <c r="Y157" i="38"/>
  <c r="Y360" i="38"/>
  <c r="Y20" i="38"/>
  <c r="Y156" i="38"/>
  <c r="Y330" i="38"/>
  <c r="Y180" i="38"/>
  <c r="Y306" i="38"/>
  <c r="Y470" i="38"/>
  <c r="Y255" i="38"/>
  <c r="Y495" i="38"/>
  <c r="Y172" i="38"/>
  <c r="Y343" i="38"/>
  <c r="Y351" i="38"/>
  <c r="Y38" i="38"/>
  <c r="Y24" i="38"/>
  <c r="Y261" i="38"/>
  <c r="Y218" i="38"/>
  <c r="Y533" i="38"/>
  <c r="Y43" i="38"/>
  <c r="Y54" i="38"/>
  <c r="Y53" i="38"/>
  <c r="Y257" i="38"/>
  <c r="Y58" i="38"/>
  <c r="Y271" i="38"/>
  <c r="Y422" i="38"/>
  <c r="Y114" i="38"/>
  <c r="Y210" i="38"/>
  <c r="Y105" i="38"/>
  <c r="Y225" i="38"/>
  <c r="Y385" i="38"/>
  <c r="Y46" i="38"/>
  <c r="Y232" i="38"/>
  <c r="Y335" i="38"/>
  <c r="Y169" i="38"/>
  <c r="Y42" i="38"/>
  <c r="Y301" i="38"/>
  <c r="Y193" i="38"/>
  <c r="Y403" i="38"/>
  <c r="Y119" i="38"/>
  <c r="Y185" i="38"/>
  <c r="Y196" i="38"/>
  <c r="Y475" i="38"/>
  <c r="Y14" i="38"/>
  <c r="Y187" i="38"/>
  <c r="Y194" i="38"/>
  <c r="Y404" i="38"/>
  <c r="Y273" i="38"/>
  <c r="Y95" i="38"/>
  <c r="Y431" i="38"/>
  <c r="Y441" i="38"/>
  <c r="Y33" i="38"/>
  <c r="Y310" i="38"/>
  <c r="Y238" i="38"/>
  <c r="Y461" i="38"/>
  <c r="Y94" i="38"/>
  <c r="Y55" i="38"/>
  <c r="Y477" i="38"/>
  <c r="Y212" i="38"/>
  <c r="Y337" i="38"/>
  <c r="Y523" i="38"/>
  <c r="Y299" i="38"/>
  <c r="Y31" i="38"/>
  <c r="Y44" i="38"/>
  <c r="Y518" i="38"/>
  <c r="Y220" i="38"/>
  <c r="Y50" i="38"/>
  <c r="Y85" i="38"/>
  <c r="Y505" i="38"/>
  <c r="Y285" i="38"/>
  <c r="Y217" i="38"/>
  <c r="Y136" i="38"/>
  <c r="Y259" i="38"/>
  <c r="Y97" i="38"/>
  <c r="Y320" i="38"/>
  <c r="Y108" i="38"/>
  <c r="Y432" i="38"/>
  <c r="Y16" i="38"/>
  <c r="Y251" i="38"/>
  <c r="Y359" i="38"/>
  <c r="Z14" i="38"/>
  <c r="Z19" i="38"/>
  <c r="Z23" i="38"/>
  <c r="Z27" i="38"/>
  <c r="Z33" i="38"/>
  <c r="Z37" i="38"/>
  <c r="Z41" i="38"/>
  <c r="Z45" i="38"/>
  <c r="Z50" i="38"/>
  <c r="Z54" i="38"/>
  <c r="Z58" i="38"/>
  <c r="Z62" i="38"/>
  <c r="Z67" i="38"/>
  <c r="Z71" i="38"/>
  <c r="Z75" i="38"/>
  <c r="Z79" i="38"/>
  <c r="Z84" i="38"/>
  <c r="Z88" i="38"/>
  <c r="Z93" i="38"/>
  <c r="Z98" i="38"/>
  <c r="Z102" i="38"/>
  <c r="Z108" i="38"/>
  <c r="Z112" i="38"/>
  <c r="Z116" i="38"/>
  <c r="Z121" i="38"/>
  <c r="Z125" i="38"/>
  <c r="Z129" i="38"/>
  <c r="Z134" i="38"/>
  <c r="Z138" i="38"/>
  <c r="Z142" i="38"/>
  <c r="Z146" i="38"/>
  <c r="Z151" i="38"/>
  <c r="Z155" i="38"/>
  <c r="Z160" i="38"/>
  <c r="Z166" i="38"/>
  <c r="Z170" i="38"/>
  <c r="Z175" i="38"/>
  <c r="Z179" i="38"/>
  <c r="Z183" i="38"/>
  <c r="Z187" i="38"/>
  <c r="Z193" i="38"/>
  <c r="Z197" i="38"/>
  <c r="Z202" i="38"/>
  <c r="Z206" i="38"/>
  <c r="Z211" i="38"/>
  <c r="Z216" i="38"/>
  <c r="Z220" i="38"/>
  <c r="Z227" i="38"/>
  <c r="Z231" i="38"/>
  <c r="Z236" i="38"/>
  <c r="Z240" i="38"/>
  <c r="Z245" i="38"/>
  <c r="Z250" i="38"/>
  <c r="Z254" i="38"/>
  <c r="Z258" i="38"/>
  <c r="Z263" i="38"/>
  <c r="Z268" i="38"/>
  <c r="Z272" i="38"/>
  <c r="Z276" i="38"/>
  <c r="Z280" i="38"/>
  <c r="Z284" i="38"/>
  <c r="Z288" i="38"/>
  <c r="Z292" i="38"/>
  <c r="Z296" i="38"/>
  <c r="Z300" i="38"/>
  <c r="Z304" i="38"/>
  <c r="Z308" i="38"/>
  <c r="Z313" i="38"/>
  <c r="Z318" i="38"/>
  <c r="Z322" i="38"/>
  <c r="Z326" i="38"/>
  <c r="Z332" i="38"/>
  <c r="Z336" i="38"/>
  <c r="Z340" i="38"/>
  <c r="Z344" i="38"/>
  <c r="Z349" i="38"/>
  <c r="Z353" i="38"/>
  <c r="Z357" i="38"/>
  <c r="Z361" i="38"/>
  <c r="Z365" i="38"/>
  <c r="Z369" i="38"/>
  <c r="Z373" i="38"/>
  <c r="Z377" i="38"/>
  <c r="Z381" i="38"/>
  <c r="Z16" i="38"/>
  <c r="Z20" i="38"/>
  <c r="Z24" i="38"/>
  <c r="Z30" i="38"/>
  <c r="Z34" i="38"/>
  <c r="Z38" i="38"/>
  <c r="Z42" i="38"/>
  <c r="Z46" i="38"/>
  <c r="Z51" i="38"/>
  <c r="Z55" i="38"/>
  <c r="Z59" i="38"/>
  <c r="Z63" i="38"/>
  <c r="Z68" i="38"/>
  <c r="Z72" i="38"/>
  <c r="Z76" i="38"/>
  <c r="Z80" i="38"/>
  <c r="Z85" i="38"/>
  <c r="Z90" i="38"/>
  <c r="Z94" i="38"/>
  <c r="Z99" i="38"/>
  <c r="Z103" i="38"/>
  <c r="Z109" i="38"/>
  <c r="Z113" i="38"/>
  <c r="Z117" i="38"/>
  <c r="Z122" i="38"/>
  <c r="Z126" i="38"/>
  <c r="Z130" i="38"/>
  <c r="Z135" i="38"/>
  <c r="Z139" i="38"/>
  <c r="Z143" i="38"/>
  <c r="Z147" i="38"/>
  <c r="Z152" i="38"/>
  <c r="Z156" i="38"/>
  <c r="Z161" i="38"/>
  <c r="Z167" i="38"/>
  <c r="Z172" i="38"/>
  <c r="Z176" i="38"/>
  <c r="Z180" i="38"/>
  <c r="Z184" i="38"/>
  <c r="Z188" i="38"/>
  <c r="Z194" i="38"/>
  <c r="Z198" i="38"/>
  <c r="Z203" i="38"/>
  <c r="Z208" i="38"/>
  <c r="Z212" i="38"/>
  <c r="Z217" i="38"/>
  <c r="Z221" i="38"/>
  <c r="Z228" i="38"/>
  <c r="Z232" i="38"/>
  <c r="Z237" i="38"/>
  <c r="Z241" i="38"/>
  <c r="Z246" i="38"/>
  <c r="Z251" i="38"/>
  <c r="Z255" i="38"/>
  <c r="Z259" i="38"/>
  <c r="Z264" i="38"/>
  <c r="Z269" i="38"/>
  <c r="Z273" i="38"/>
  <c r="Z277" i="38"/>
  <c r="Z281" i="38"/>
  <c r="Z285" i="38"/>
  <c r="Z289" i="38"/>
  <c r="Z293" i="38"/>
  <c r="Z297" i="38"/>
  <c r="Z301" i="38"/>
  <c r="Z305" i="38"/>
  <c r="Z309" i="38"/>
  <c r="Z314" i="38"/>
  <c r="Z319" i="38"/>
  <c r="Z323" i="38"/>
  <c r="Z329" i="38"/>
  <c r="Z333" i="38"/>
  <c r="Z337" i="38"/>
  <c r="Z341" i="38"/>
  <c r="Z346" i="38"/>
  <c r="Z350" i="38"/>
  <c r="Z354" i="38"/>
  <c r="Z358" i="38"/>
  <c r="Z362" i="38"/>
  <c r="Z366" i="38"/>
  <c r="Z370" i="38"/>
  <c r="Z374" i="38"/>
  <c r="Z378" i="38"/>
  <c r="Z382" i="38"/>
  <c r="Z387" i="38"/>
  <c r="Z22" i="38"/>
  <c r="Z32" i="38"/>
  <c r="Z40" i="38"/>
  <c r="Z49" i="38"/>
  <c r="Z57" i="38"/>
  <c r="Z66" i="38"/>
  <c r="Z74" i="38"/>
  <c r="Z82" i="38"/>
  <c r="Z92" i="38"/>
  <c r="Z101" i="38"/>
  <c r="Z111" i="38"/>
  <c r="Z120" i="38"/>
  <c r="Z128" i="38"/>
  <c r="Z137" i="38"/>
  <c r="Z145" i="38"/>
  <c r="Z154" i="38"/>
  <c r="Z165" i="38"/>
  <c r="Z174" i="38"/>
  <c r="Z182" i="38"/>
  <c r="Z192" i="38"/>
  <c r="Z201" i="38"/>
  <c r="Z210" i="38"/>
  <c r="Z219" i="38"/>
  <c r="Z230" i="38"/>
  <c r="Z239" i="38"/>
  <c r="Z249" i="38"/>
  <c r="Z257" i="38"/>
  <c r="Z266" i="38"/>
  <c r="Z275" i="38"/>
  <c r="Z283" i="38"/>
  <c r="Z291" i="38"/>
  <c r="Z299" i="38"/>
  <c r="Z307" i="38"/>
  <c r="Z317" i="38"/>
  <c r="Z325" i="38"/>
  <c r="Z335" i="38"/>
  <c r="Z343" i="38"/>
  <c r="Z352" i="38"/>
  <c r="Z360" i="38"/>
  <c r="Z368" i="38"/>
  <c r="Z376" i="38"/>
  <c r="Z385" i="38"/>
  <c r="Z391" i="38"/>
  <c r="Z395" i="38"/>
  <c r="Z401" i="38"/>
  <c r="Z405" i="38"/>
  <c r="Z409" i="38"/>
  <c r="Z413" i="38"/>
  <c r="Z417" i="38"/>
  <c r="Z421" i="38"/>
  <c r="Z425" i="38"/>
  <c r="Z429" i="38"/>
  <c r="Z433" i="38"/>
  <c r="Z437" i="38"/>
  <c r="Z441" i="38"/>
  <c r="Z445" i="38"/>
  <c r="Z449" i="38"/>
  <c r="Z453" i="38"/>
  <c r="Z457" i="38"/>
  <c r="Z462" i="38"/>
  <c r="Z466" i="38"/>
  <c r="Z471" i="38"/>
  <c r="Z475" i="38"/>
  <c r="Z479" i="38"/>
  <c r="Z483" i="38"/>
  <c r="Z488" i="38"/>
  <c r="Z493" i="38"/>
  <c r="Z497" i="38"/>
  <c r="Z503" i="38"/>
  <c r="Z507" i="38"/>
  <c r="Z512" i="38"/>
  <c r="Z516" i="38"/>
  <c r="Z520" i="38"/>
  <c r="Z524" i="38"/>
  <c r="Z530" i="38"/>
  <c r="Z534" i="38"/>
  <c r="Z538" i="38"/>
  <c r="Z543" i="38"/>
  <c r="Z547" i="38"/>
  <c r="Z551" i="38"/>
  <c r="Z555" i="38"/>
  <c r="Z559" i="38"/>
  <c r="Z17" i="38"/>
  <c r="Z25" i="38"/>
  <c r="Z35" i="38"/>
  <c r="Z43" i="38"/>
  <c r="Z52" i="38"/>
  <c r="Z60" i="38"/>
  <c r="Z69" i="38"/>
  <c r="Z77" i="38"/>
  <c r="Z86" i="38"/>
  <c r="Z95" i="38"/>
  <c r="Z104" i="38"/>
  <c r="Z114" i="38"/>
  <c r="Z123" i="38"/>
  <c r="Z131" i="38"/>
  <c r="Z140" i="38"/>
  <c r="Z148" i="38"/>
  <c r="Z157" i="38"/>
  <c r="Z168" i="38"/>
  <c r="Z177" i="38"/>
  <c r="Z185" i="38"/>
  <c r="Z195" i="38"/>
  <c r="Z204" i="38"/>
  <c r="Z213" i="38"/>
  <c r="Z224" i="38"/>
  <c r="Z233" i="38"/>
  <c r="Z242" i="38"/>
  <c r="Z252" i="38"/>
  <c r="Z261" i="38"/>
  <c r="Z270" i="38"/>
  <c r="Z278" i="38"/>
  <c r="Z286" i="38"/>
  <c r="Z294" i="38"/>
  <c r="Z302" i="38"/>
  <c r="Z310" i="38"/>
  <c r="Z320" i="38"/>
  <c r="Z330" i="38"/>
  <c r="Z338" i="38"/>
  <c r="Z347" i="38"/>
  <c r="Z355" i="38"/>
  <c r="Z363" i="38"/>
  <c r="Z371" i="38"/>
  <c r="Z379" i="38"/>
  <c r="Z386" i="38"/>
  <c r="Z392" i="38"/>
  <c r="Z396" i="38"/>
  <c r="Z402" i="38"/>
  <c r="Z406" i="38"/>
  <c r="Z410" i="38"/>
  <c r="Z414" i="38"/>
  <c r="Z418" i="38"/>
  <c r="Z422" i="38"/>
  <c r="Z426" i="38"/>
  <c r="Z430" i="38"/>
  <c r="Z434" i="38"/>
  <c r="Z438" i="38"/>
  <c r="Z442" i="38"/>
  <c r="Z446" i="38"/>
  <c r="Z450" i="38"/>
  <c r="Z454" i="38"/>
  <c r="Z458" i="38"/>
  <c r="Z463" i="38"/>
  <c r="Z468" i="38"/>
  <c r="Z472" i="38"/>
  <c r="Z476" i="38"/>
  <c r="Z480" i="38"/>
  <c r="Z484" i="38"/>
  <c r="Z490" i="38"/>
  <c r="Z494" i="38"/>
  <c r="Z498" i="38"/>
  <c r="Z504" i="38"/>
  <c r="Z508" i="38"/>
  <c r="Z513" i="38"/>
  <c r="Z517" i="38"/>
  <c r="Z521" i="38"/>
  <c r="Z525" i="38"/>
  <c r="Z531" i="38"/>
  <c r="Z535" i="38"/>
  <c r="Z539" i="38"/>
  <c r="Z544" i="38"/>
  <c r="Z548" i="38"/>
  <c r="Z552" i="38"/>
  <c r="Z556" i="38"/>
  <c r="Z561" i="38"/>
  <c r="Z565" i="38"/>
  <c r="Z18" i="38"/>
  <c r="Z36" i="38"/>
  <c r="Z53" i="38"/>
  <c r="Z70" i="38"/>
  <c r="Z87" i="38"/>
  <c r="Z105" i="38"/>
  <c r="Z124" i="38"/>
  <c r="Z141" i="38"/>
  <c r="Z159" i="38"/>
  <c r="Z178" i="38"/>
  <c r="Z196" i="38"/>
  <c r="Z215" i="38"/>
  <c r="Z234" i="38"/>
  <c r="Z253" i="38"/>
  <c r="Z271" i="38"/>
  <c r="Z287" i="38"/>
  <c r="Z303" i="38"/>
  <c r="Z321" i="38"/>
  <c r="Z339" i="38"/>
  <c r="Z356" i="38"/>
  <c r="Z372" i="38"/>
  <c r="Z388" i="38"/>
  <c r="Z399" i="38"/>
  <c r="Z407" i="38"/>
  <c r="Z415" i="38"/>
  <c r="Z423" i="38"/>
  <c r="Z431" i="38"/>
  <c r="Z439" i="38"/>
  <c r="Z447" i="38"/>
  <c r="Z455" i="38"/>
  <c r="Z464" i="38"/>
  <c r="Z473" i="38"/>
  <c r="Z481" i="38"/>
  <c r="Z491" i="38"/>
  <c r="Z501" i="38"/>
  <c r="Z510" i="38"/>
  <c r="Z518" i="38"/>
  <c r="Z528" i="38"/>
  <c r="Z536" i="38"/>
  <c r="Z545" i="38"/>
  <c r="Z553" i="38"/>
  <c r="Z562" i="38"/>
  <c r="Z546" i="38"/>
  <c r="Z563" i="38"/>
  <c r="Z44" i="38"/>
  <c r="Z78" i="38"/>
  <c r="Z115" i="38"/>
  <c r="Z150" i="38"/>
  <c r="Z186" i="38"/>
  <c r="Z226" i="38"/>
  <c r="Z262" i="38"/>
  <c r="Z295" i="38"/>
  <c r="Z331" i="38"/>
  <c r="Z364" i="38"/>
  <c r="Z393" i="38"/>
  <c r="Z411" i="38"/>
  <c r="Z427" i="38"/>
  <c r="Z443" i="38"/>
  <c r="Z460" i="38"/>
  <c r="Z477" i="38"/>
  <c r="Z495" i="38"/>
  <c r="Z514" i="38"/>
  <c r="Z532" i="38"/>
  <c r="Z549" i="38"/>
  <c r="Z564" i="38"/>
  <c r="Z48" i="38"/>
  <c r="Z81" i="38"/>
  <c r="Z119" i="38"/>
  <c r="Z136" i="38"/>
  <c r="Z173" i="38"/>
  <c r="Z209" i="38"/>
  <c r="Z247" i="38"/>
  <c r="Z282" i="38"/>
  <c r="Z316" i="38"/>
  <c r="Z351" i="38"/>
  <c r="Z384" i="38"/>
  <c r="Z404" i="38"/>
  <c r="Z420" i="38"/>
  <c r="Z436" i="38"/>
  <c r="Z452" i="38"/>
  <c r="Z470" i="38"/>
  <c r="Z487" i="38"/>
  <c r="Z506" i="38"/>
  <c r="Z542" i="38"/>
  <c r="Z21" i="38"/>
  <c r="Z39" i="38"/>
  <c r="Z56" i="38"/>
  <c r="Z73" i="38"/>
  <c r="Z91" i="38"/>
  <c r="Z110" i="38"/>
  <c r="Z127" i="38"/>
  <c r="Z144" i="38"/>
  <c r="Z163" i="38"/>
  <c r="Z181" i="38"/>
  <c r="Z200" i="38"/>
  <c r="Z218" i="38"/>
  <c r="Z238" i="38"/>
  <c r="Z256" i="38"/>
  <c r="Z274" i="38"/>
  <c r="Z290" i="38"/>
  <c r="Z306" i="38"/>
  <c r="Z324" i="38"/>
  <c r="Z342" i="38"/>
  <c r="Z359" i="38"/>
  <c r="Z375" i="38"/>
  <c r="Z390" i="38"/>
  <c r="Z400" i="38"/>
  <c r="Z408" i="38"/>
  <c r="Z416" i="38"/>
  <c r="Z424" i="38"/>
  <c r="Z432" i="38"/>
  <c r="Z440" i="38"/>
  <c r="Z448" i="38"/>
  <c r="Z456" i="38"/>
  <c r="Z465" i="38"/>
  <c r="Z474" i="38"/>
  <c r="Z482" i="38"/>
  <c r="Z492" i="38"/>
  <c r="Z502" i="38"/>
  <c r="Z511" i="38"/>
  <c r="Z519" i="38"/>
  <c r="Z529" i="38"/>
  <c r="Z537" i="38"/>
  <c r="Z554" i="38"/>
  <c r="Z26" i="38"/>
  <c r="Z61" i="38"/>
  <c r="Z97" i="38"/>
  <c r="Z132" i="38"/>
  <c r="Z169" i="38"/>
  <c r="Z205" i="38"/>
  <c r="Z244" i="38"/>
  <c r="Z279" i="38"/>
  <c r="Z311" i="38"/>
  <c r="Z348" i="38"/>
  <c r="Z380" i="38"/>
  <c r="Z403" i="38"/>
  <c r="Z419" i="38"/>
  <c r="Z435" i="38"/>
  <c r="Z451" i="38"/>
  <c r="Z469" i="38"/>
  <c r="Z486" i="38"/>
  <c r="Z505" i="38"/>
  <c r="Z522" i="38"/>
  <c r="Z540" i="38"/>
  <c r="Z557" i="38"/>
  <c r="Z31" i="38"/>
  <c r="Z65" i="38"/>
  <c r="Z100" i="38"/>
  <c r="Z153" i="38"/>
  <c r="Z189" i="38"/>
  <c r="Z229" i="38"/>
  <c r="Z265" i="38"/>
  <c r="Z298" i="38"/>
  <c r="Z334" i="38"/>
  <c r="Z367" i="38"/>
  <c r="Z394" i="38"/>
  <c r="Z412" i="38"/>
  <c r="Z428" i="38"/>
  <c r="Z444" i="38"/>
  <c r="Z461" i="38"/>
  <c r="Z478" i="38"/>
  <c r="Z496" i="38"/>
  <c r="Z515" i="38"/>
  <c r="Z533" i="38"/>
  <c r="Z550" i="38"/>
  <c r="Z523" i="38"/>
  <c r="Z558" i="38"/>
  <c r="Z158" i="38"/>
  <c r="Z225" i="38"/>
  <c r="Z248" i="38"/>
  <c r="Z171" i="38"/>
  <c r="Z315" i="38"/>
  <c r="Z15" i="38"/>
  <c r="Z29" i="38"/>
  <c r="Z162" i="38"/>
  <c r="Z64" i="38"/>
  <c r="Y556" i="38"/>
  <c r="Y484" i="38"/>
  <c r="Y418" i="38"/>
  <c r="Y555" i="38"/>
  <c r="Y483" i="38"/>
  <c r="Y417" i="38"/>
  <c r="Y340" i="38"/>
  <c r="Y268" i="38"/>
  <c r="Y563" i="38"/>
  <c r="Y424" i="38"/>
  <c r="Y309" i="38"/>
  <c r="Y215" i="38"/>
  <c r="Y138" i="38"/>
  <c r="Y67" i="38"/>
  <c r="Y455" i="38"/>
  <c r="Y333" i="38"/>
  <c r="Y239" i="38"/>
  <c r="Y154" i="38"/>
  <c r="Y82" i="38"/>
  <c r="Y184" i="38"/>
  <c r="Y77" i="38"/>
  <c r="Y469" i="38"/>
  <c r="Y498" i="38"/>
  <c r="Y430" i="38"/>
  <c r="Y358" i="38"/>
  <c r="Y497" i="38"/>
  <c r="Y429" i="38"/>
  <c r="Y361" i="38"/>
  <c r="Y280" i="38"/>
  <c r="Y206" i="38"/>
  <c r="Y448" i="38"/>
  <c r="Y548" i="38"/>
  <c r="Y476" i="38"/>
  <c r="Y410" i="38"/>
  <c r="Y547" i="38"/>
  <c r="Y525" i="38"/>
  <c r="Y471" i="38"/>
  <c r="Y326" i="38"/>
  <c r="Y537" i="38"/>
  <c r="Y316" i="38"/>
  <c r="Y186" i="38"/>
  <c r="Y93" i="38"/>
  <c r="Y464" i="38"/>
  <c r="Y302" i="38"/>
  <c r="Y181" i="38"/>
  <c r="Y87" i="38"/>
  <c r="Y507" i="38"/>
  <c r="Y353" i="38"/>
  <c r="Y202" i="38"/>
  <c r="Y339" i="38"/>
  <c r="Y209" i="38"/>
  <c r="Y112" i="38"/>
  <c r="Y501" i="38"/>
  <c r="Y539" i="38"/>
  <c r="Y468" i="38"/>
  <c r="Y402" i="38"/>
  <c r="Y538" i="38"/>
  <c r="Y466" i="38"/>
  <c r="Y401" i="38"/>
  <c r="Y318" i="38"/>
  <c r="Y250" i="38"/>
  <c r="Y529" i="38"/>
  <c r="Y390" i="38"/>
  <c r="Y287" i="38"/>
  <c r="Y192" i="38"/>
  <c r="Y121" i="38"/>
  <c r="Y562" i="38"/>
  <c r="Y423" i="38"/>
  <c r="Y307" i="38"/>
  <c r="Y213" i="38"/>
  <c r="Y137" i="38"/>
  <c r="Y66" i="38"/>
  <c r="Y153" i="38"/>
  <c r="Y48" i="38"/>
  <c r="Y552" i="38"/>
  <c r="Y480" i="38"/>
  <c r="Y414" i="38"/>
  <c r="Y551" i="38"/>
  <c r="Y479" i="38"/>
  <c r="Y413" i="38"/>
  <c r="Y336" i="38"/>
  <c r="Y263" i="38"/>
  <c r="Y554" i="38"/>
  <c r="Y416" i="38"/>
  <c r="Y531" i="38"/>
  <c r="Y458" i="38"/>
  <c r="Y392" i="38"/>
  <c r="Y530" i="38"/>
  <c r="Y454" i="38"/>
  <c r="Y437" i="38"/>
  <c r="Y288" i="38"/>
  <c r="Y465" i="38"/>
  <c r="Y282" i="38"/>
  <c r="Y165" i="38"/>
  <c r="Y71" i="38"/>
  <c r="Y415" i="38"/>
  <c r="Y275" i="38"/>
  <c r="Y158" i="38"/>
  <c r="Y508" i="38"/>
  <c r="Y457" i="38"/>
  <c r="Y308" i="38"/>
  <c r="Y511" i="38"/>
  <c r="Y303" i="38"/>
  <c r="Y182" i="38"/>
  <c r="Y88" i="38"/>
  <c r="Y447" i="38"/>
  <c r="Y297" i="38"/>
  <c r="Y177" i="38"/>
  <c r="Y78" i="38"/>
  <c r="Y140" i="38"/>
  <c r="Y540" i="38"/>
  <c r="Y323" i="38"/>
  <c r="Y179" i="38"/>
  <c r="Y444" i="38"/>
  <c r="Y319" i="38"/>
  <c r="Y226" i="38"/>
  <c r="Y65" i="38"/>
  <c r="Y278" i="38"/>
  <c r="Y27" i="38"/>
  <c r="Y147" i="38"/>
  <c r="Y559" i="38"/>
  <c r="Y386" i="38"/>
  <c r="Y236" i="38"/>
  <c r="Y364" i="38"/>
  <c r="Y234" i="38"/>
  <c r="Y129" i="38"/>
  <c r="Y536" i="38"/>
  <c r="Y350" i="38"/>
  <c r="Y228" i="38"/>
  <c r="Y124" i="38"/>
  <c r="Y26" i="38"/>
  <c r="Y408" i="38"/>
  <c r="Y379" i="38"/>
  <c r="Y18" i="38"/>
  <c r="Y514" i="38"/>
  <c r="Y266" i="38"/>
  <c r="Y487" i="38"/>
  <c r="Y311" i="38"/>
  <c r="Y188" i="38"/>
  <c r="Y367" i="38"/>
  <c r="Y19" i="38"/>
  <c r="Y30" i="38"/>
  <c r="Y521" i="38"/>
  <c r="Y450" i="38"/>
  <c r="Y382" i="38"/>
  <c r="Y520" i="38"/>
  <c r="Y449" i="38"/>
  <c r="Y381" i="38"/>
  <c r="Y300" i="38"/>
  <c r="Y231" i="38"/>
  <c r="Y492" i="38"/>
  <c r="Y356" i="38"/>
  <c r="Y265" i="38"/>
  <c r="Y174" i="38"/>
  <c r="Y102" i="38"/>
  <c r="Y528" i="38"/>
  <c r="Y388" i="38"/>
  <c r="Y286" i="38"/>
  <c r="Y189" i="38"/>
  <c r="Y120" i="38"/>
  <c r="Y49" i="38"/>
  <c r="Y131" i="38"/>
  <c r="Y21" i="38"/>
  <c r="Y535" i="38"/>
  <c r="Y463" i="38"/>
  <c r="Y396" i="38"/>
  <c r="Y534" i="38"/>
  <c r="Y462" i="38"/>
  <c r="Y395" i="38"/>
  <c r="Y313" i="38"/>
  <c r="Y245" i="38"/>
  <c r="Y519" i="38"/>
  <c r="Y380" i="38"/>
  <c r="Y513" i="38"/>
  <c r="Y442" i="38"/>
  <c r="Y374" i="38"/>
  <c r="Y512" i="38"/>
  <c r="Y387" i="38"/>
  <c r="Y405" i="38"/>
  <c r="Y254" i="38"/>
  <c r="Y400" i="38"/>
  <c r="Y253" i="38"/>
  <c r="Y142" i="38"/>
  <c r="Y553" i="38"/>
  <c r="Y371" i="38"/>
  <c r="Y246" i="38"/>
  <c r="Y132" i="38"/>
  <c r="Y438" i="38"/>
  <c r="Y425" i="38"/>
  <c r="Y276" i="38"/>
  <c r="Y440" i="38"/>
  <c r="Y277" i="38"/>
  <c r="Y159" i="38"/>
  <c r="Y62" i="38"/>
  <c r="Y407" i="38"/>
  <c r="Y270" i="38"/>
  <c r="Y150" i="38"/>
  <c r="Y57" i="38"/>
  <c r="Y110" i="38"/>
  <c r="Y460" i="38"/>
  <c r="Y283" i="38"/>
  <c r="Y550" i="38"/>
  <c r="Y412" i="38"/>
  <c r="Y295" i="38"/>
  <c r="Y200" i="38"/>
  <c r="Y557" i="38"/>
  <c r="Y204" i="38"/>
  <c r="Y122" i="38"/>
  <c r="Y561" i="38"/>
  <c r="Y488" i="38"/>
  <c r="Y344" i="38"/>
  <c r="Y197" i="38"/>
  <c r="Y329" i="38"/>
  <c r="Y504" i="38"/>
  <c r="Y434" i="38"/>
  <c r="Y362" i="38"/>
  <c r="Y503" i="38"/>
  <c r="Y433" i="38"/>
  <c r="Y365" i="38"/>
  <c r="Y284" i="38"/>
  <c r="Y211" i="38"/>
  <c r="Y456" i="38"/>
  <c r="Y334" i="38"/>
  <c r="Y241" i="38"/>
  <c r="Y155" i="38"/>
  <c r="Y84" i="38"/>
  <c r="Y491" i="38"/>
  <c r="Y355" i="38"/>
  <c r="Y264" i="38"/>
  <c r="Y173" i="38"/>
  <c r="Y101" i="38"/>
  <c r="Y32" i="38"/>
  <c r="Y104" i="38"/>
  <c r="Y522" i="38"/>
  <c r="Y517" i="38"/>
  <c r="Y446" i="38"/>
  <c r="Y378" i="38"/>
  <c r="Y516" i="38"/>
  <c r="Y445" i="38"/>
  <c r="Y377" i="38"/>
  <c r="Y296" i="38"/>
  <c r="Y227" i="38"/>
  <c r="Y482" i="38"/>
  <c r="Y565" i="38"/>
  <c r="Y494" i="38"/>
  <c r="Y426" i="38"/>
  <c r="Y564" i="38"/>
  <c r="Y493" i="38"/>
  <c r="Y524" i="38"/>
  <c r="Y369" i="38"/>
  <c r="Y216" i="38"/>
  <c r="Y346" i="38"/>
  <c r="Y221" i="38"/>
  <c r="Y116" i="38"/>
  <c r="Y510" i="38"/>
  <c r="Y338" i="38"/>
  <c r="Y208" i="38"/>
  <c r="Y111" i="38"/>
  <c r="Y370" i="38"/>
  <c r="Y391" i="38"/>
  <c r="Y240" i="38"/>
  <c r="Y372" i="38"/>
  <c r="Y247" i="38"/>
  <c r="Y134" i="38"/>
  <c r="Y545" i="38"/>
  <c r="Y363" i="38"/>
  <c r="Y233" i="38"/>
  <c r="Y128" i="38"/>
  <c r="Y36" i="38"/>
  <c r="Y69" i="38"/>
  <c r="Y411" i="38"/>
  <c r="Y249" i="38"/>
  <c r="Y515" i="38"/>
  <c r="Y368" i="38"/>
  <c r="Y274" i="38"/>
  <c r="Y167" i="38"/>
  <c r="Y443" i="38"/>
  <c r="Y143" i="38"/>
  <c r="Y51" i="38"/>
  <c r="Y490" i="38"/>
  <c r="Y453" i="38"/>
  <c r="Y304" i="38"/>
  <c r="Y502" i="38"/>
  <c r="Y298" i="38"/>
  <c r="Y178" i="38"/>
  <c r="Y79" i="38"/>
  <c r="Y439" i="38"/>
  <c r="Y291" i="38"/>
  <c r="Y168" i="38"/>
  <c r="Y74" i="38"/>
  <c r="Y409" i="38"/>
  <c r="Y146" i="38"/>
  <c r="Y141" i="38"/>
  <c r="Y91" i="38"/>
  <c r="Y375" i="38"/>
  <c r="Y170" i="38"/>
  <c r="Y394" i="38"/>
  <c r="Y256" i="38"/>
  <c r="Y15" i="38"/>
  <c r="Y366" i="38"/>
  <c r="Y349" i="38"/>
  <c r="Y37" i="38"/>
  <c r="Y324" i="38"/>
  <c r="Y549" i="38"/>
  <c r="Y474" i="38"/>
  <c r="Y126" i="38"/>
  <c r="Y420" i="38"/>
  <c r="Y237" i="38"/>
  <c r="Y486" i="38"/>
  <c r="Y161" i="38"/>
  <c r="Y314" i="38"/>
  <c r="Y321" i="38"/>
  <c r="Y544" i="38"/>
  <c r="Y34" i="38"/>
  <c r="Y393" i="38"/>
  <c r="Y262" i="38"/>
  <c r="Y496" i="38"/>
  <c r="Y384" i="38"/>
  <c r="Y148" i="38"/>
  <c r="Y75" i="38"/>
  <c r="Y472" i="38"/>
  <c r="Y139" i="38"/>
  <c r="Y419" i="38"/>
  <c r="Y269" i="38"/>
  <c r="Y23" i="38"/>
  <c r="Y41" i="38"/>
  <c r="Y160" i="38"/>
  <c r="Y39" i="38"/>
  <c r="Y244" i="38"/>
  <c r="Y376" i="38"/>
  <c r="Y166" i="38"/>
  <c r="Y352" i="38"/>
  <c r="Y81" i="38"/>
  <c r="Y115" i="38"/>
  <c r="Y125" i="38"/>
  <c r="Y373" i="38"/>
  <c r="Y117" i="38"/>
  <c r="Y90" i="38"/>
  <c r="Y89" i="38"/>
  <c r="Y52" i="38"/>
  <c r="Y348" i="38"/>
  <c r="Y305" i="38"/>
  <c r="Y61" i="38"/>
  <c r="Y258" i="38"/>
  <c r="Y145" i="38"/>
  <c r="Y399" i="38"/>
  <c r="Y151" i="38"/>
  <c r="Y272" i="38"/>
  <c r="Y72" i="38"/>
  <c r="Y342" i="38"/>
  <c r="Y35" i="38"/>
  <c r="Y325" i="38"/>
  <c r="AM398" i="38"/>
  <c r="AE404" i="38"/>
  <c r="AR404" i="38"/>
  <c r="F404" i="38"/>
  <c r="H32" i="38"/>
  <c r="J32" i="38"/>
  <c r="K18" i="8"/>
  <c r="Z28" i="38"/>
  <c r="F26" i="7"/>
  <c r="Z485" i="38"/>
  <c r="AM223" i="38"/>
  <c r="AM222" i="38"/>
  <c r="H224" i="38"/>
  <c r="J224" i="38"/>
  <c r="Y191" i="38"/>
  <c r="Z383" i="38"/>
  <c r="Y260" i="38"/>
  <c r="Y383" i="38"/>
  <c r="Y83" i="38"/>
  <c r="Y96" i="38"/>
  <c r="Y207" i="38"/>
  <c r="Z223" i="38"/>
  <c r="Y199" i="38"/>
  <c r="Y389" i="38"/>
  <c r="Y107" i="38"/>
  <c r="Z243" i="38"/>
  <c r="Y489" i="38"/>
  <c r="Y459" i="38"/>
  <c r="Y133" i="38"/>
  <c r="Y214" i="38"/>
  <c r="Y398" i="38"/>
  <c r="Y223" i="38"/>
  <c r="Y500" i="38"/>
  <c r="Y485" i="38"/>
  <c r="Y467" i="38"/>
  <c r="Y328" i="38"/>
  <c r="Y560" i="38"/>
  <c r="Y235" i="38"/>
  <c r="Y527" i="38"/>
  <c r="Y509" i="38"/>
  <c r="Y541" i="38"/>
  <c r="Z13" i="38"/>
  <c r="Z312" i="38"/>
  <c r="Y312" i="38"/>
  <c r="Z149" i="38"/>
  <c r="Y118" i="38"/>
  <c r="Y267" i="38"/>
  <c r="Y345" i="38"/>
  <c r="Y243" i="38"/>
  <c r="Y164" i="38"/>
  <c r="Z47" i="38"/>
  <c r="Z164" i="38"/>
  <c r="Z389" i="38"/>
  <c r="Z527" i="38"/>
  <c r="Z467" i="38"/>
  <c r="Z191" i="38"/>
  <c r="Z267" i="38"/>
  <c r="Z83" i="38"/>
  <c r="Z207" i="38"/>
  <c r="Z133" i="38"/>
  <c r="Z541" i="38"/>
  <c r="Z118" i="38"/>
  <c r="Z509" i="38"/>
  <c r="Z214" i="38"/>
  <c r="Z260" i="38"/>
  <c r="Z345" i="38"/>
  <c r="Z328" i="38"/>
  <c r="Z96" i="38"/>
  <c r="Z199" i="38"/>
  <c r="Z459" i="38"/>
  <c r="Z500" i="38"/>
  <c r="Z499" i="38"/>
  <c r="Z398" i="38"/>
  <c r="Z560" i="38"/>
  <c r="Z489" i="38"/>
  <c r="Z89" i="38"/>
  <c r="Z235" i="38"/>
  <c r="Z107" i="38"/>
  <c r="AE397" i="38"/>
  <c r="AE398" i="38"/>
  <c r="AR398" i="38"/>
  <c r="F398" i="38"/>
  <c r="F397" i="38"/>
  <c r="H404" i="38"/>
  <c r="J404" i="38"/>
  <c r="AM397" i="38"/>
  <c r="G26" i="7"/>
  <c r="Y190" i="38"/>
  <c r="Y526" i="38"/>
  <c r="Y327" i="38"/>
  <c r="Y397" i="38"/>
  <c r="Y222" i="38"/>
  <c r="Y499" i="38"/>
  <c r="Z12" i="38"/>
  <c r="Z526" i="38"/>
  <c r="Z327" i="38"/>
  <c r="Z397" i="38"/>
  <c r="Z222" i="38"/>
  <c r="Z190" i="38"/>
  <c r="Z106" i="38"/>
  <c r="AE201" i="38"/>
  <c r="AR201" i="38"/>
  <c r="H397" i="38"/>
  <c r="J397" i="38"/>
  <c r="H398" i="38"/>
  <c r="J398" i="38"/>
  <c r="AR397" i="38"/>
  <c r="J25" i="7"/>
  <c r="G25" i="7"/>
  <c r="Z566" i="38"/>
  <c r="AE190" i="38"/>
  <c r="AR190" i="38"/>
  <c r="AE199" i="38"/>
  <c r="AR199" i="38"/>
  <c r="I30" i="10"/>
  <c r="I29" i="10"/>
  <c r="I28" i="10"/>
  <c r="I27" i="10"/>
  <c r="I26" i="10"/>
  <c r="I25" i="10"/>
  <c r="I24" i="10"/>
  <c r="I23" i="10"/>
  <c r="I22" i="10"/>
  <c r="I21" i="10"/>
  <c r="I20" i="10"/>
  <c r="I19" i="10"/>
  <c r="I18" i="10"/>
  <c r="I18" i="12"/>
  <c r="I17" i="12"/>
  <c r="I17" i="10"/>
  <c r="I17" i="9"/>
  <c r="I26" i="9"/>
  <c r="I25" i="9"/>
  <c r="I24" i="9"/>
  <c r="I23" i="9"/>
  <c r="I22" i="9"/>
  <c r="I21" i="9"/>
  <c r="I20" i="9"/>
  <c r="I19" i="9"/>
  <c r="I18" i="9"/>
  <c r="J63" i="8"/>
  <c r="J67" i="8"/>
  <c r="J66" i="8"/>
  <c r="J65" i="8"/>
  <c r="J64" i="8"/>
  <c r="J62" i="8"/>
  <c r="J61" i="8"/>
  <c r="J60" i="8"/>
  <c r="J59" i="8"/>
  <c r="J58" i="8"/>
  <c r="J57" i="8"/>
  <c r="J56" i="8"/>
  <c r="J19" i="8"/>
  <c r="J18" i="8"/>
  <c r="J17" i="8"/>
  <c r="F57" i="8"/>
  <c r="G57" i="8"/>
  <c r="G17" i="7"/>
  <c r="E18" i="7"/>
  <c r="G18" i="7"/>
  <c r="J18" i="7"/>
  <c r="E19" i="7"/>
  <c r="G19" i="7"/>
  <c r="J19" i="7"/>
  <c r="G20" i="7"/>
  <c r="J20" i="7"/>
  <c r="G21" i="7"/>
  <c r="J21" i="7"/>
  <c r="E22" i="7"/>
  <c r="G22" i="7"/>
  <c r="J22" i="7"/>
  <c r="E23" i="7"/>
  <c r="G23" i="7"/>
  <c r="J23" i="7"/>
  <c r="E24" i="7"/>
  <c r="G24" i="7"/>
  <c r="J24" i="7"/>
  <c r="J26" i="7"/>
  <c r="F248" i="38"/>
  <c r="F225" i="38"/>
  <c r="F223" i="38"/>
  <c r="F171" i="38"/>
  <c r="F164" i="38"/>
  <c r="AE248" i="38"/>
  <c r="AR248" i="38"/>
  <c r="AE171" i="38"/>
  <c r="AR171" i="38"/>
  <c r="AE158" i="38"/>
  <c r="AR158" i="38"/>
  <c r="AI565" i="38"/>
  <c r="F58" i="8"/>
  <c r="G58" i="8"/>
  <c r="F243" i="38"/>
  <c r="J164" i="38"/>
  <c r="H164" i="38"/>
  <c r="H223" i="38"/>
  <c r="J223" i="38"/>
  <c r="J171" i="38"/>
  <c r="H171" i="38"/>
  <c r="J225" i="38"/>
  <c r="H225" i="38"/>
  <c r="F315" i="38"/>
  <c r="F312" i="38"/>
  <c r="J248" i="38"/>
  <c r="H248" i="38"/>
  <c r="AE164" i="38"/>
  <c r="AR164" i="38"/>
  <c r="AE243" i="38"/>
  <c r="AR243" i="38"/>
  <c r="F158" i="38"/>
  <c r="AI225" i="38"/>
  <c r="AR225" i="38"/>
  <c r="AE315" i="38"/>
  <c r="AR315" i="38"/>
  <c r="F69" i="38"/>
  <c r="F47" i="38"/>
  <c r="H47" i="38"/>
  <c r="AE69" i="38"/>
  <c r="AR69" i="38"/>
  <c r="F561" i="38"/>
  <c r="AE561" i="38"/>
  <c r="AR561" i="38"/>
  <c r="AE565" i="38"/>
  <c r="AR565" i="38"/>
  <c r="N29" i="34"/>
  <c r="M29" i="34"/>
  <c r="L29" i="34"/>
  <c r="K29" i="34"/>
  <c r="J29" i="34"/>
  <c r="I29" i="34"/>
  <c r="H29" i="34"/>
  <c r="G29" i="34"/>
  <c r="P29" i="34"/>
  <c r="N11" i="31"/>
  <c r="M11" i="31"/>
  <c r="L11" i="31"/>
  <c r="K11" i="31"/>
  <c r="J11" i="31"/>
  <c r="I11" i="31"/>
  <c r="H11" i="31"/>
  <c r="G11" i="31"/>
  <c r="F18" i="12"/>
  <c r="F17" i="12"/>
  <c r="F30" i="10"/>
  <c r="F29" i="10"/>
  <c r="F28" i="10"/>
  <c r="F27" i="10"/>
  <c r="F26" i="10"/>
  <c r="F25" i="10"/>
  <c r="F24" i="10"/>
  <c r="F23" i="10"/>
  <c r="F22" i="10"/>
  <c r="F21" i="10"/>
  <c r="F20" i="10"/>
  <c r="F19" i="10"/>
  <c r="F18" i="10"/>
  <c r="F17" i="10"/>
  <c r="F26" i="9"/>
  <c r="F25" i="9"/>
  <c r="F24" i="9"/>
  <c r="F23" i="9"/>
  <c r="F22" i="9"/>
  <c r="F21" i="9"/>
  <c r="F20" i="9"/>
  <c r="F19" i="9"/>
  <c r="F18" i="9"/>
  <c r="F17" i="9"/>
  <c r="F66" i="8"/>
  <c r="G66" i="8"/>
  <c r="G64" i="8"/>
  <c r="G63" i="8"/>
  <c r="G61" i="8"/>
  <c r="T10" i="4"/>
  <c r="T31" i="4"/>
  <c r="H312" i="38"/>
  <c r="J312" i="38"/>
  <c r="F222" i="38"/>
  <c r="J222" i="38"/>
  <c r="J315" i="38"/>
  <c r="H315" i="38"/>
  <c r="I22" i="27"/>
  <c r="Y162" i="38"/>
  <c r="Y149" i="38"/>
  <c r="Y106" i="38"/>
  <c r="J243" i="38"/>
  <c r="H243" i="38"/>
  <c r="AE317" i="38"/>
  <c r="AR317" i="38"/>
  <c r="D99" i="27"/>
  <c r="AQ348" i="38"/>
  <c r="F348" i="38"/>
  <c r="F366" i="38"/>
  <c r="O29" i="34"/>
  <c r="F149" i="38"/>
  <c r="H158" i="38"/>
  <c r="J158" i="38"/>
  <c r="AE357" i="38"/>
  <c r="AE349" i="38"/>
  <c r="AR349" i="38"/>
  <c r="AQ357" i="38"/>
  <c r="D97" i="27"/>
  <c r="AE162" i="38"/>
  <c r="AR162" i="38"/>
  <c r="AM64" i="38"/>
  <c r="AI223" i="38"/>
  <c r="AR223" i="38"/>
  <c r="J69" i="38"/>
  <c r="J47" i="38"/>
  <c r="H69" i="38"/>
  <c r="J561" i="38"/>
  <c r="H561" i="38"/>
  <c r="F45" i="38"/>
  <c r="F14" i="38"/>
  <c r="AE27" i="38"/>
  <c r="AR27" i="38"/>
  <c r="F27" i="38"/>
  <c r="D10" i="9"/>
  <c r="G60" i="8"/>
  <c r="F67" i="8"/>
  <c r="G67" i="8"/>
  <c r="H222" i="38"/>
  <c r="F215" i="38"/>
  <c r="AM215" i="38"/>
  <c r="AR215" i="38"/>
  <c r="AE64" i="38"/>
  <c r="AR64" i="38"/>
  <c r="Y64" i="38"/>
  <c r="Y47" i="38"/>
  <c r="F327" i="38"/>
  <c r="J348" i="38"/>
  <c r="H348" i="38"/>
  <c r="J366" i="38"/>
  <c r="H366" i="38"/>
  <c r="H149" i="38"/>
  <c r="J149" i="38"/>
  <c r="AR357" i="38"/>
  <c r="AE322" i="38"/>
  <c r="AR322" i="38"/>
  <c r="AM383" i="38"/>
  <c r="AR383" i="38"/>
  <c r="AM385" i="38"/>
  <c r="AR385" i="38"/>
  <c r="AE350" i="38"/>
  <c r="AQ350" i="38"/>
  <c r="AE348" i="38"/>
  <c r="AR348" i="38"/>
  <c r="AM350" i="38"/>
  <c r="AE366" i="38"/>
  <c r="AR366" i="38"/>
  <c r="AE149" i="38"/>
  <c r="AR149" i="38"/>
  <c r="AM47" i="38"/>
  <c r="AI222" i="38"/>
  <c r="H14" i="38"/>
  <c r="J14" i="38"/>
  <c r="AE14" i="38"/>
  <c r="AR14" i="38"/>
  <c r="J45" i="38"/>
  <c r="H45" i="38"/>
  <c r="AQ45" i="38"/>
  <c r="AR45" i="38"/>
  <c r="J27" i="38"/>
  <c r="H27" i="38"/>
  <c r="F214" i="38"/>
  <c r="J214" i="38"/>
  <c r="F106" i="38"/>
  <c r="AM214" i="38"/>
  <c r="AR214" i="38"/>
  <c r="J215" i="38"/>
  <c r="H215" i="38"/>
  <c r="AE47" i="38"/>
  <c r="AR47" i="38"/>
  <c r="F345" i="38"/>
  <c r="J345" i="38"/>
  <c r="H327" i="38"/>
  <c r="J327" i="38"/>
  <c r="AE327" i="38"/>
  <c r="AE222" i="38"/>
  <c r="AR222" i="38"/>
  <c r="AE312" i="38"/>
  <c r="AR312" i="38"/>
  <c r="AQ345" i="38"/>
  <c r="AM345" i="38"/>
  <c r="AM327" i="38"/>
  <c r="AE345" i="38"/>
  <c r="AR350" i="38"/>
  <c r="AE106" i="38"/>
  <c r="AM12" i="38"/>
  <c r="AQ13" i="38"/>
  <c r="H214" i="38"/>
  <c r="J106" i="38"/>
  <c r="H106" i="38"/>
  <c r="AM106" i="38"/>
  <c r="AR106" i="38"/>
  <c r="F8" i="27"/>
  <c r="H345" i="38"/>
  <c r="AR345" i="38"/>
  <c r="AQ327" i="38"/>
  <c r="AR327" i="38"/>
  <c r="AQ12" i="38"/>
  <c r="F19" i="8"/>
  <c r="G19" i="8"/>
  <c r="F18" i="8"/>
  <c r="G18" i="8"/>
  <c r="Y28" i="38"/>
  <c r="AE29" i="38"/>
  <c r="AR29" i="38"/>
  <c r="Y29" i="38"/>
  <c r="Y13" i="38"/>
  <c r="Y12" i="38"/>
  <c r="Y566" i="38"/>
  <c r="AE28" i="38"/>
  <c r="AR28" i="38"/>
  <c r="F28" i="38"/>
  <c r="D10" i="8"/>
  <c r="J28" i="38"/>
  <c r="H28" i="38"/>
  <c r="F21" i="38"/>
  <c r="AE21" i="38"/>
  <c r="AR21" i="38"/>
  <c r="F560" i="38"/>
  <c r="AE13" i="38"/>
  <c r="AR13" i="38"/>
  <c r="F9" i="27"/>
  <c r="F13" i="38"/>
  <c r="J21" i="38"/>
  <c r="H21" i="38"/>
  <c r="H560" i="38"/>
  <c r="AE12" i="38"/>
  <c r="AR12" i="38"/>
  <c r="F12" i="38"/>
  <c r="J12" i="38"/>
  <c r="J13" i="38"/>
  <c r="H13" i="38"/>
  <c r="J560" i="38"/>
  <c r="H12" i="38"/>
  <c r="H566" i="38"/>
  <c r="J566" i="38"/>
  <c r="AE560" i="38"/>
  <c r="AI560" i="38"/>
  <c r="AM560" i="38"/>
  <c r="AQ560" i="38"/>
  <c r="AR560" i="38"/>
  <c r="T556" i="38"/>
  <c r="T203" i="38"/>
  <c r="T426" i="38"/>
  <c r="T167" i="38"/>
  <c r="T25" i="38"/>
  <c r="T480" i="38"/>
  <c r="T94" i="38"/>
  <c r="T564" i="38"/>
  <c r="T284" i="38"/>
  <c r="T302" i="38"/>
  <c r="T430" i="38"/>
  <c r="T152" i="38"/>
  <c r="T507" i="38"/>
  <c r="T227" i="38"/>
  <c r="T37" i="38"/>
  <c r="T266" i="38"/>
  <c r="T292" i="38"/>
  <c r="T40" i="38"/>
  <c r="T448" i="38"/>
  <c r="T55" i="38"/>
  <c r="T326" i="38"/>
  <c r="T188" i="38"/>
  <c r="T410" i="38"/>
  <c r="T362" i="38"/>
  <c r="T136" i="38"/>
  <c r="T374" i="38"/>
  <c r="T140" i="38"/>
  <c r="T39" i="38"/>
  <c r="T75" i="38"/>
  <c r="T147" i="38"/>
  <c r="T512" i="38"/>
  <c r="T231" i="38"/>
  <c r="T252" i="38"/>
  <c r="T472" i="38"/>
  <c r="T360" i="38"/>
  <c r="T386" i="38"/>
  <c r="T484" i="38"/>
  <c r="T161" i="38"/>
  <c r="T354" i="38"/>
  <c r="T131" i="38"/>
  <c r="T21" i="38"/>
  <c r="T112" i="38"/>
  <c r="T166" i="38"/>
  <c r="T493" i="38"/>
  <c r="T211" i="38"/>
  <c r="T233" i="38"/>
  <c r="T264" i="38"/>
  <c r="T257" i="38"/>
  <c r="T437" i="38"/>
  <c r="T522" i="38"/>
  <c r="T446" i="38"/>
  <c r="T518" i="38"/>
  <c r="T111" i="38"/>
  <c r="T494" i="38"/>
  <c r="T201" i="38"/>
  <c r="T539" i="38"/>
  <c r="T153" i="38"/>
  <c r="T337" i="38"/>
  <c r="T293" i="38"/>
  <c r="T100" i="38"/>
  <c r="T301" i="38"/>
  <c r="T104" i="38"/>
  <c r="T19" i="38"/>
  <c r="T246" i="38"/>
  <c r="T249" i="38"/>
  <c r="T441" i="38"/>
  <c r="T455" i="38"/>
  <c r="T531" i="38"/>
  <c r="T63" i="38"/>
  <c r="T496" i="38"/>
  <c r="T245" i="38"/>
  <c r="T334" i="38"/>
  <c r="T193" i="38"/>
  <c r="T553" i="38"/>
  <c r="T92" i="38"/>
  <c r="T73" i="38"/>
  <c r="T17" i="38"/>
  <c r="T113" i="38"/>
  <c r="T491" i="38"/>
  <c r="T121" i="38"/>
  <c r="T488" i="38"/>
  <c r="T298" i="38"/>
  <c r="T418" i="38"/>
  <c r="T127" i="38"/>
  <c r="T285" i="38"/>
  <c r="T95" i="38"/>
  <c r="T54" i="38"/>
  <c r="T314" i="38"/>
  <c r="T283" i="38"/>
  <c r="T425" i="38"/>
  <c r="T439" i="38"/>
  <c r="T27" i="38"/>
  <c r="T544" i="38"/>
  <c r="T394" i="38"/>
  <c r="T369" i="38"/>
  <c r="T451" i="38"/>
  <c r="T281" i="38"/>
  <c r="T379" i="38"/>
  <c r="T181" i="38"/>
  <c r="T323" i="38"/>
  <c r="T478" i="38"/>
  <c r="T402" i="38"/>
  <c r="T81" i="38"/>
  <c r="T504" i="38"/>
  <c r="T221" i="38"/>
  <c r="T65" i="38"/>
  <c r="T232" i="38"/>
  <c r="T69" i="38"/>
  <c r="T159" i="38"/>
  <c r="T525" i="38"/>
  <c r="T385" i="38"/>
  <c r="T373" i="38"/>
  <c r="T388" i="38"/>
  <c r="T358" i="38"/>
  <c r="T135" i="38"/>
  <c r="T524" i="38"/>
  <c r="T540" i="38"/>
  <c r="T476" i="38"/>
  <c r="T470" i="38"/>
  <c r="T415" i="38"/>
  <c r="T163" i="38"/>
  <c r="T269" i="38"/>
  <c r="T88" i="38"/>
  <c r="T317" i="38"/>
  <c r="T355" i="38"/>
  <c r="T30" i="38"/>
  <c r="T353" i="38"/>
  <c r="T122" i="38"/>
  <c r="T57" i="38"/>
  <c r="T463" i="38"/>
  <c r="T395" i="38"/>
  <c r="T78" i="38"/>
  <c r="T58" i="38"/>
  <c r="T381" i="38"/>
  <c r="T180" i="38"/>
  <c r="T77" i="38"/>
  <c r="T454" i="38"/>
  <c r="T391" i="38"/>
  <c r="T50" i="38"/>
  <c r="T187" i="38"/>
  <c r="T557" i="38"/>
  <c r="T156" i="38"/>
  <c r="T144" i="38"/>
  <c r="T52" i="38"/>
  <c r="T183" i="38"/>
  <c r="T562" i="38"/>
  <c r="T498" i="38"/>
  <c r="T559" i="38"/>
  <c r="T367" i="38"/>
  <c r="T481" i="38"/>
  <c r="T482" i="38"/>
  <c r="T497" i="38"/>
  <c r="T247" i="38"/>
  <c r="T321" i="38"/>
  <c r="T230" i="38"/>
  <c r="T536" i="38"/>
  <c r="T173" i="38"/>
  <c r="T396" i="38"/>
  <c r="T515" i="38"/>
  <c r="T393" i="38"/>
  <c r="T303" i="38"/>
  <c r="P17" i="38"/>
  <c r="T457" i="38"/>
  <c r="T16" i="38"/>
  <c r="T534" i="38"/>
  <c r="T237" i="38"/>
  <c r="T277" i="38"/>
  <c r="T198" i="38"/>
  <c r="T371" i="38"/>
  <c r="T296" i="38"/>
  <c r="T256" i="38"/>
  <c r="T259" i="38"/>
  <c r="T442" i="38"/>
  <c r="T76" i="38"/>
  <c r="T41" i="38"/>
  <c r="T403" i="38"/>
  <c r="T332" i="38"/>
  <c r="T241" i="38"/>
  <c r="T387" i="38"/>
  <c r="T217" i="38"/>
  <c r="T435" i="38"/>
  <c r="T205" i="38"/>
  <c r="T160" i="38"/>
  <c r="T306" i="38"/>
  <c r="T139" i="38"/>
  <c r="T464" i="38"/>
  <c r="T148" i="38"/>
  <c r="T130" i="38"/>
  <c r="T473" i="38"/>
  <c r="T46" i="38"/>
  <c r="T419" i="38"/>
  <c r="T220" i="38"/>
  <c r="T123" i="38"/>
  <c r="T452" i="38"/>
  <c r="T286" i="38"/>
  <c r="T291" i="38"/>
  <c r="T422" i="38"/>
  <c r="T128" i="38"/>
  <c r="T343" i="38"/>
  <c r="T44" i="38"/>
  <c r="T378" i="38"/>
  <c r="T308" i="38"/>
  <c r="T295" i="38"/>
  <c r="T72" i="38"/>
  <c r="T532" i="38"/>
  <c r="T440" i="38"/>
  <c r="T114" i="38"/>
  <c r="T263" i="38"/>
  <c r="T549" i="38"/>
  <c r="T436" i="38"/>
  <c r="T66" i="38"/>
  <c r="T255" i="38"/>
  <c r="T413" i="38"/>
  <c r="T158" i="38"/>
  <c r="R16" i="38"/>
  <c r="P21" i="38"/>
  <c r="P558" i="38"/>
  <c r="P533" i="38"/>
  <c r="P496" i="38"/>
  <c r="O17" i="38"/>
  <c r="X21" i="38"/>
  <c r="Q554" i="38"/>
  <c r="Q519" i="38"/>
  <c r="Q482" i="38"/>
  <c r="U22" i="38"/>
  <c r="T318" i="38"/>
  <c r="T204" i="38"/>
  <c r="T429" i="38"/>
  <c r="T103" i="38"/>
  <c r="T218" i="38"/>
  <c r="T537" i="38"/>
  <c r="T551" i="38"/>
  <c r="T209" i="38"/>
  <c r="T546" i="38"/>
  <c r="R20" i="38"/>
  <c r="P565" i="38"/>
  <c r="P531" i="38"/>
  <c r="P494" i="38"/>
  <c r="S17" i="38"/>
  <c r="M22" i="38"/>
  <c r="Q544" i="38"/>
  <c r="Q508" i="38"/>
  <c r="P16" i="38"/>
  <c r="P562" i="38"/>
  <c r="T210" i="38"/>
  <c r="T351" i="38"/>
  <c r="T23" i="38"/>
  <c r="T26" i="38"/>
  <c r="T175" i="38"/>
  <c r="T195" i="38"/>
  <c r="T91" i="38"/>
  <c r="T24" i="38"/>
  <c r="T169" i="38"/>
  <c r="T316" i="38"/>
  <c r="T311" i="38"/>
  <c r="T31" i="38"/>
  <c r="T176" i="38"/>
  <c r="T523" i="38"/>
  <c r="T219" i="38"/>
  <c r="T305" i="38"/>
  <c r="T278" i="38"/>
  <c r="T157" i="38"/>
  <c r="T547" i="38"/>
  <c r="T170" i="38"/>
  <c r="T538" i="38"/>
  <c r="T380" i="38"/>
  <c r="T550" i="38"/>
  <c r="T253" i="38"/>
  <c r="T368" i="38"/>
  <c r="T450" i="38"/>
  <c r="T56" i="38"/>
  <c r="T352" i="38"/>
  <c r="T338" i="38"/>
  <c r="T461" i="38"/>
  <c r="T282" i="38"/>
  <c r="T382" i="38"/>
  <c r="T273" i="38"/>
  <c r="T475" i="38"/>
  <c r="T62" i="38"/>
  <c r="T421" i="38"/>
  <c r="T335" i="38"/>
  <c r="T279" i="38"/>
  <c r="T288" i="38"/>
  <c r="T115" i="38"/>
  <c r="T68" i="38"/>
  <c r="T265" i="38"/>
  <c r="T432" i="38"/>
  <c r="T239" i="38"/>
  <c r="T36" i="38"/>
  <c r="T356" i="38"/>
  <c r="T182" i="38"/>
  <c r="T310" i="38"/>
  <c r="T274" i="38"/>
  <c r="T349" i="38"/>
  <c r="T154" i="38"/>
  <c r="T370" i="38"/>
  <c r="T427" i="38"/>
  <c r="T339" i="38"/>
  <c r="AA17" i="38"/>
  <c r="R22" i="38"/>
  <c r="P550" i="38"/>
  <c r="P523" i="38"/>
  <c r="P487" i="38"/>
  <c r="Q18" i="38"/>
  <c r="K23" i="38"/>
  <c r="Q546" i="38"/>
  <c r="Q511" i="38"/>
  <c r="Q474" i="38"/>
  <c r="T110" i="38"/>
  <c r="T98" i="38"/>
  <c r="T348" i="38"/>
  <c r="T477" i="38"/>
  <c r="T555" i="38"/>
  <c r="T82" i="38"/>
  <c r="T535" i="38"/>
  <c r="T377" i="38"/>
  <c r="T87" i="38"/>
  <c r="W16" i="38"/>
  <c r="U21" i="38"/>
  <c r="P556" i="38"/>
  <c r="P521" i="38"/>
  <c r="P484" i="38"/>
  <c r="V18" i="38"/>
  <c r="O23" i="38"/>
  <c r="Q535" i="38"/>
  <c r="Q498" i="38"/>
  <c r="U18" i="38"/>
  <c r="P545" i="38"/>
  <c r="T545" i="38"/>
  <c r="T365" i="38"/>
  <c r="T275" i="38"/>
  <c r="T168" i="38"/>
  <c r="T483" i="38"/>
  <c r="T120" i="38"/>
  <c r="T67" i="38"/>
  <c r="T212" i="38"/>
  <c r="T420" i="38"/>
  <c r="T80" i="38"/>
  <c r="T85" i="38"/>
  <c r="T174" i="38"/>
  <c r="T434" i="38"/>
  <c r="T35" i="38"/>
  <c r="T300" i="38"/>
  <c r="T453" i="38"/>
  <c r="T51" i="38"/>
  <c r="T22" i="38"/>
  <c r="T86" i="38"/>
  <c r="T409" i="38"/>
  <c r="T428" i="38"/>
  <c r="T258" i="38"/>
  <c r="T554" i="38"/>
  <c r="T216" i="38"/>
  <c r="T456" i="38"/>
  <c r="T520" i="38"/>
  <c r="T458" i="38"/>
  <c r="T125" i="38"/>
  <c r="T530" i="38"/>
  <c r="T289" i="38"/>
  <c r="T471" i="38"/>
  <c r="T93" i="38"/>
  <c r="T392" i="38"/>
  <c r="T146" i="38"/>
  <c r="T340" i="38"/>
  <c r="T333" i="38"/>
  <c r="T280" i="38"/>
  <c r="T401" i="38"/>
  <c r="T116" i="38"/>
  <c r="T514" i="38"/>
  <c r="T185" i="38"/>
  <c r="T506" i="38"/>
  <c r="T32" i="38"/>
  <c r="T565" i="38"/>
  <c r="T445" i="38"/>
  <c r="T105" i="38"/>
  <c r="N16" i="38"/>
  <c r="T270" i="38"/>
  <c r="T45" i="38"/>
  <c r="T287" i="38"/>
  <c r="T431" i="38"/>
  <c r="T331" i="38"/>
  <c r="T143" i="38"/>
  <c r="T238" i="38"/>
  <c r="T511" i="38"/>
  <c r="L19" i="38"/>
  <c r="U23" i="38"/>
  <c r="P515" i="38"/>
  <c r="P478" i="38"/>
  <c r="S19" i="38"/>
  <c r="M24" i="38"/>
  <c r="Q537" i="38"/>
  <c r="Q502" i="38"/>
  <c r="L18" i="38"/>
  <c r="T43" i="38"/>
  <c r="T325" i="38"/>
  <c r="T186" i="38"/>
  <c r="T132" i="38"/>
  <c r="T276" i="38"/>
  <c r="T189" i="38"/>
  <c r="T508" i="38"/>
  <c r="T197" i="38"/>
  <c r="T196" i="38"/>
  <c r="N18" i="38"/>
  <c r="W22" i="38"/>
  <c r="P548" i="38"/>
  <c r="P513" i="38"/>
  <c r="P476" i="38"/>
  <c r="X19" i="38"/>
  <c r="Q24" i="38"/>
  <c r="Q525" i="38"/>
  <c r="Q480" i="38"/>
  <c r="AA20" i="38"/>
  <c r="T319" i="38"/>
  <c r="T558" i="38"/>
  <c r="T74" i="38"/>
  <c r="T361" i="38"/>
  <c r="T529" i="38"/>
  <c r="T202" i="38"/>
  <c r="T226" i="38"/>
  <c r="T38" i="38"/>
  <c r="T495" i="38"/>
  <c r="T234" i="38"/>
  <c r="R18" i="38"/>
  <c r="L23" i="38"/>
  <c r="P546" i="38"/>
  <c r="P511" i="38"/>
  <c r="P474" i="38"/>
  <c r="M20" i="38"/>
  <c r="V24" i="38"/>
  <c r="Q506" i="38"/>
  <c r="Q470" i="38"/>
  <c r="W23" i="38"/>
  <c r="P505" i="38"/>
  <c r="Q435" i="38"/>
  <c r="Q403" i="38"/>
  <c r="Q359" i="38"/>
  <c r="Q324" i="38"/>
  <c r="Q289" i="38"/>
  <c r="Q255" i="38"/>
  <c r="W17" i="38"/>
  <c r="P551" i="38"/>
  <c r="P479" i="38"/>
  <c r="Q440" i="38"/>
  <c r="Q408" i="38"/>
  <c r="Q364" i="38"/>
  <c r="Q331" i="38"/>
  <c r="Q294" i="38"/>
  <c r="T145" i="38"/>
  <c r="T109" i="38"/>
  <c r="P552" i="38"/>
  <c r="V22" i="38"/>
  <c r="L22" i="38"/>
  <c r="Q466" i="38"/>
  <c r="T60" i="38"/>
  <c r="T357" i="38"/>
  <c r="T533" i="38"/>
  <c r="T433" i="38"/>
  <c r="T462" i="38"/>
  <c r="T172" i="38"/>
  <c r="T414" i="38"/>
  <c r="T320" i="38"/>
  <c r="T469" i="38"/>
  <c r="T466" i="38"/>
  <c r="T521" i="38"/>
  <c r="T552" i="38"/>
  <c r="T213" i="38"/>
  <c r="T206" i="38"/>
  <c r="T347" i="38"/>
  <c r="T438" i="38"/>
  <c r="T443" i="38"/>
  <c r="T142" i="38"/>
  <c r="T240" i="38"/>
  <c r="T251" i="38"/>
  <c r="T33" i="38"/>
  <c r="T250" i="38"/>
  <c r="T155" i="38"/>
  <c r="T336" i="38"/>
  <c r="T503" i="38"/>
  <c r="T194" i="38"/>
  <c r="T42" i="38"/>
  <c r="T423" i="38"/>
  <c r="T99" i="38"/>
  <c r="T505" i="38"/>
  <c r="T229" i="38"/>
  <c r="T102" i="38"/>
  <c r="T375" i="38"/>
  <c r="T548" i="38"/>
  <c r="T449" i="38"/>
  <c r="T101" i="38"/>
  <c r="T228" i="38"/>
  <c r="T304" i="38"/>
  <c r="T177" i="38"/>
  <c r="T309" i="38"/>
  <c r="T117" i="38"/>
  <c r="T20" i="38"/>
  <c r="T34" i="38"/>
  <c r="T242" i="38"/>
  <c r="T502" i="38"/>
  <c r="N20" i="38"/>
  <c r="M16" i="38"/>
  <c r="Q492" i="38"/>
  <c r="T126" i="38"/>
  <c r="T179" i="38"/>
  <c r="AA23" i="38"/>
  <c r="K21" i="38"/>
  <c r="N23" i="38"/>
  <c r="T411" i="38"/>
  <c r="T79" i="38"/>
  <c r="T324" i="38"/>
  <c r="T424" i="38"/>
  <c r="AA21" i="38"/>
  <c r="P537" i="38"/>
  <c r="P492" i="38"/>
  <c r="K19" i="38"/>
  <c r="Q558" i="38"/>
  <c r="Q523" i="38"/>
  <c r="Q478" i="38"/>
  <c r="P557" i="38"/>
  <c r="Q451" i="38"/>
  <c r="Q411" i="38"/>
  <c r="Q351" i="38"/>
  <c r="Q305" i="38"/>
  <c r="Q264" i="38"/>
  <c r="L20" i="38"/>
  <c r="P516" i="38"/>
  <c r="Q448" i="38"/>
  <c r="Q400" i="38"/>
  <c r="Q348" i="38"/>
  <c r="Q302" i="38"/>
  <c r="T254" i="38"/>
  <c r="U17" i="38"/>
  <c r="M18" i="38"/>
  <c r="P549" i="38"/>
  <c r="Q445" i="38"/>
  <c r="Q401" i="38"/>
  <c r="Q355" i="38"/>
  <c r="Q307" i="38"/>
  <c r="Q262" i="38"/>
  <c r="U16" i="38"/>
  <c r="P538" i="38"/>
  <c r="Q444" i="38"/>
  <c r="T342" i="38"/>
  <c r="T376" i="38"/>
  <c r="P23" i="38"/>
  <c r="O19" i="38"/>
  <c r="P24" i="38"/>
  <c r="Q453" i="38"/>
  <c r="Q409" i="38"/>
  <c r="Q353" i="38"/>
  <c r="Q303" i="38"/>
  <c r="Q259" i="38"/>
  <c r="N17" i="38"/>
  <c r="P530" i="38"/>
  <c r="Q452" i="38"/>
  <c r="Q410" i="38"/>
  <c r="Q362" i="38"/>
  <c r="T487" i="38"/>
  <c r="T299" i="38"/>
  <c r="T53" i="38"/>
  <c r="P535" i="38"/>
  <c r="Q531" i="38"/>
  <c r="P532" i="38"/>
  <c r="Q439" i="38"/>
  <c r="Q395" i="38"/>
  <c r="Q349" i="38"/>
  <c r="Q301" i="38"/>
  <c r="Q257" i="38"/>
  <c r="N21" i="38"/>
  <c r="P503" i="38"/>
  <c r="Q438" i="38"/>
  <c r="Q394" i="38"/>
  <c r="Q350" i="38"/>
  <c r="Q290" i="38"/>
  <c r="Q254" i="38"/>
  <c r="Q206" i="38"/>
  <c r="Q564" i="38"/>
  <c r="P447" i="38"/>
  <c r="P363" i="38"/>
  <c r="P293" i="38"/>
  <c r="P221" i="38"/>
  <c r="T444" i="38"/>
  <c r="W24" i="38"/>
  <c r="V20" i="38"/>
  <c r="P20" i="38"/>
  <c r="T517" i="38"/>
  <c r="T359" i="38"/>
  <c r="P539" i="38"/>
  <c r="Q552" i="38"/>
  <c r="T513" i="38"/>
  <c r="T129" i="38"/>
  <c r="T307" i="38"/>
  <c r="T18" i="38"/>
  <c r="L17" i="38"/>
  <c r="N24" i="38"/>
  <c r="P529" i="38"/>
  <c r="P482" i="38"/>
  <c r="O21" i="38"/>
  <c r="Q550" i="38"/>
  <c r="Q515" i="38"/>
  <c r="AA16" i="38"/>
  <c r="P540" i="38"/>
  <c r="Q443" i="38"/>
  <c r="Q393" i="38"/>
  <c r="Q342" i="38"/>
  <c r="Q297" i="38"/>
  <c r="Q246" i="38"/>
  <c r="P22" i="38"/>
  <c r="P497" i="38"/>
  <c r="Q432" i="38"/>
  <c r="Q380" i="38"/>
  <c r="Q339" i="38"/>
  <c r="Q286" i="38"/>
  <c r="T71" i="38"/>
  <c r="N22" i="38"/>
  <c r="Q548" i="38"/>
  <c r="P514" i="38"/>
  <c r="Q433" i="38"/>
  <c r="Q388" i="38"/>
  <c r="Q344" i="38"/>
  <c r="Q295" i="38"/>
  <c r="Q251" i="38"/>
  <c r="R19" i="38"/>
  <c r="P512" i="38"/>
  <c r="T341" i="38"/>
  <c r="T350" i="38"/>
  <c r="T290" i="38"/>
  <c r="P544" i="38"/>
  <c r="X23" i="38"/>
  <c r="P536" i="38"/>
  <c r="Q441" i="38"/>
  <c r="Q386" i="38"/>
  <c r="Q340" i="38"/>
  <c r="Q293" i="38"/>
  <c r="Q249" i="38"/>
  <c r="U20" i="38"/>
  <c r="P507" i="38"/>
  <c r="Q442" i="38"/>
  <c r="Q396" i="38"/>
  <c r="Q352" i="38"/>
  <c r="T178" i="38"/>
  <c r="T49" i="38"/>
  <c r="T492" i="38"/>
  <c r="P498" i="38"/>
  <c r="Q494" i="38"/>
  <c r="P477" i="38"/>
  <c r="Q429" i="38"/>
  <c r="Q381" i="38"/>
  <c r="Q338" i="38"/>
  <c r="Q291" i="38"/>
  <c r="Q232" i="38"/>
  <c r="L24" i="38"/>
  <c r="P475" i="38"/>
  <c r="Q428" i="38"/>
  <c r="Q382" i="38"/>
  <c r="Q337" i="38"/>
  <c r="Q280" i="38"/>
  <c r="Q245" i="38"/>
  <c r="Q197" i="38"/>
  <c r="Q530" i="38"/>
  <c r="P431" i="38"/>
  <c r="P347" i="38"/>
  <c r="P277" i="38"/>
  <c r="T70" i="38"/>
  <c r="Q563" i="38"/>
  <c r="T59" i="38"/>
  <c r="T363" i="38"/>
  <c r="T372" i="38"/>
  <c r="P504" i="38"/>
  <c r="Q517" i="38"/>
  <c r="T543" i="38"/>
  <c r="T330" i="38"/>
  <c r="T516" i="38"/>
  <c r="T124" i="38"/>
  <c r="U19" i="38"/>
  <c r="P563" i="38"/>
  <c r="P519" i="38"/>
  <c r="V16" i="38"/>
  <c r="Q22" i="38"/>
  <c r="Q496" i="38"/>
  <c r="N19" i="38"/>
  <c r="P522" i="38"/>
  <c r="Q427" i="38"/>
  <c r="Q375" i="38"/>
  <c r="Q334" i="38"/>
  <c r="Q281" i="38"/>
  <c r="Q237" i="38"/>
  <c r="U24" i="38"/>
  <c r="Q465" i="38"/>
  <c r="Q424" i="38"/>
  <c r="Q372" i="38"/>
  <c r="Q320" i="38"/>
  <c r="T184" i="38"/>
  <c r="T262" i="38"/>
  <c r="P517" i="38"/>
  <c r="Q513" i="38"/>
  <c r="P491" i="38"/>
  <c r="Q423" i="38"/>
  <c r="Q377" i="38"/>
  <c r="Q332" i="38"/>
  <c r="Q285" i="38"/>
  <c r="Q239" i="38"/>
  <c r="AA22" i="38"/>
  <c r="P488" i="38"/>
  <c r="T405" i="38"/>
  <c r="T294" i="38"/>
  <c r="T474" i="38"/>
  <c r="P508" i="38"/>
  <c r="Q539" i="38"/>
  <c r="P481" i="38"/>
  <c r="Q431" i="38"/>
  <c r="Q373" i="38"/>
  <c r="Q330" i="38"/>
  <c r="Q283" i="38"/>
  <c r="Q234" i="38"/>
  <c r="R23" i="38"/>
  <c r="P483" i="38"/>
  <c r="Q430" i="38"/>
  <c r="Q385" i="38"/>
  <c r="Q341" i="38"/>
  <c r="T297" i="38"/>
  <c r="T151" i="38"/>
  <c r="AA19" i="38"/>
  <c r="Q20" i="38"/>
  <c r="R17" i="38"/>
  <c r="Q462" i="38"/>
  <c r="Q417" i="38"/>
  <c r="Q371" i="38"/>
  <c r="Q326" i="38"/>
  <c r="Q279" i="38"/>
  <c r="Q219" i="38"/>
  <c r="P547" i="38"/>
  <c r="Q461" i="38"/>
  <c r="Q418" i="38"/>
  <c r="Q370" i="38"/>
  <c r="Q325" i="38"/>
  <c r="Q272" i="38"/>
  <c r="Q227" i="38"/>
  <c r="K16" i="38"/>
  <c r="Q493" i="38"/>
  <c r="P415" i="38"/>
  <c r="P330" i="38"/>
  <c r="P259" i="38"/>
  <c r="T563" i="38"/>
  <c r="P506" i="38"/>
  <c r="Q529" i="38"/>
  <c r="T404" i="38"/>
  <c r="T364" i="38"/>
  <c r="P19" i="38"/>
  <c r="Q16" i="38"/>
  <c r="Q472" i="38"/>
  <c r="T416" i="38"/>
  <c r="T400" i="38"/>
  <c r="T344" i="38"/>
  <c r="T408" i="38"/>
  <c r="W20" i="38"/>
  <c r="P554" i="38"/>
  <c r="P502" i="38"/>
  <c r="X17" i="38"/>
  <c r="S23" i="38"/>
  <c r="Q533" i="38"/>
  <c r="Q487" i="38"/>
  <c r="R21" i="38"/>
  <c r="Q469" i="38"/>
  <c r="Q419" i="38"/>
  <c r="Q367" i="38"/>
  <c r="Q314" i="38"/>
  <c r="Q273" i="38"/>
  <c r="Q228" i="38"/>
  <c r="P534" i="38"/>
  <c r="Q456" i="38"/>
  <c r="Q416" i="38"/>
  <c r="Q356" i="38"/>
  <c r="Q310" i="38"/>
  <c r="T406" i="38"/>
  <c r="T271" i="38"/>
  <c r="P480" i="38"/>
  <c r="Q476" i="38"/>
  <c r="Q455" i="38"/>
  <c r="Q413" i="38"/>
  <c r="Q365" i="38"/>
  <c r="Q319" i="38"/>
  <c r="Q275" i="38"/>
  <c r="Q226" i="38"/>
  <c r="P559" i="38"/>
  <c r="Q454" i="38"/>
  <c r="T519" i="38"/>
  <c r="T465" i="38"/>
  <c r="W18" i="38"/>
  <c r="P472" i="38"/>
  <c r="Q504" i="38"/>
  <c r="Q464" i="38"/>
  <c r="Q421" i="38"/>
  <c r="Q363" i="38"/>
  <c r="Q317" i="38"/>
  <c r="Q271" i="38"/>
  <c r="Q221" i="38"/>
  <c r="P555" i="38"/>
  <c r="Q463" i="38"/>
  <c r="Q420" i="38"/>
  <c r="Q374" i="38"/>
  <c r="Q316" i="38"/>
  <c r="T61" i="38"/>
  <c r="T479" i="38"/>
  <c r="R24" i="38"/>
  <c r="Q565" i="38"/>
  <c r="AA24" i="38"/>
  <c r="Q449" i="38"/>
  <c r="Q407" i="38"/>
  <c r="Q361" i="38"/>
  <c r="Q311" i="38"/>
  <c r="Q269" i="38"/>
  <c r="P18" i="38"/>
  <c r="P524" i="38"/>
  <c r="Q450" i="38"/>
  <c r="Q406" i="38"/>
  <c r="Q360" i="38"/>
  <c r="Q300" i="38"/>
  <c r="Q263" i="38"/>
  <c r="Q216" i="38"/>
  <c r="S20" i="38"/>
  <c r="P464" i="38"/>
  <c r="P379" i="38"/>
  <c r="P309" i="38"/>
  <c r="P241" i="38"/>
  <c r="Q176" i="38"/>
  <c r="Q140" i="38"/>
  <c r="Q104" i="38"/>
  <c r="P196" i="38"/>
  <c r="Q148" i="38"/>
  <c r="Q95" i="38"/>
  <c r="Q60" i="38"/>
  <c r="Q25" i="38"/>
  <c r="Q534" i="38"/>
  <c r="P433" i="38"/>
  <c r="P365" i="38"/>
  <c r="P295" i="38"/>
  <c r="P210" i="38"/>
  <c r="Q168" i="38"/>
  <c r="Q124" i="38"/>
  <c r="Q78" i="38"/>
  <c r="Q44" i="38"/>
  <c r="W535" i="38"/>
  <c r="W463" i="38"/>
  <c r="T447" i="38"/>
  <c r="T138" i="38"/>
  <c r="P525" i="38"/>
  <c r="Q521" i="38"/>
  <c r="P518" i="38"/>
  <c r="Q447" i="38"/>
  <c r="Q405" i="38"/>
  <c r="Q357" i="38"/>
  <c r="AA18" i="38"/>
  <c r="Q402" i="38"/>
  <c r="Q306" i="38"/>
  <c r="Q242" i="38"/>
  <c r="Q287" i="38"/>
  <c r="Q436" i="38"/>
  <c r="Q323" i="38"/>
  <c r="Q265" i="38"/>
  <c r="Q213" i="38"/>
  <c r="Q547" i="38"/>
  <c r="P393" i="38"/>
  <c r="P301" i="38"/>
  <c r="P211" i="38"/>
  <c r="Q155" i="38"/>
  <c r="Q98" i="38"/>
  <c r="Q39" i="38"/>
  <c r="Q23" i="38"/>
  <c r="P429" i="38"/>
  <c r="P340" i="38"/>
  <c r="P249" i="38"/>
  <c r="Q175" i="38"/>
  <c r="Q128" i="38"/>
  <c r="Q80" i="38"/>
  <c r="Q34" i="38"/>
  <c r="Q277" i="38"/>
  <c r="Q434" i="38"/>
  <c r="Q343" i="38"/>
  <c r="Q274" i="38"/>
  <c r="M17" i="38"/>
  <c r="P455" i="38"/>
  <c r="P367" i="38"/>
  <c r="P273" i="38"/>
  <c r="Q188" i="38"/>
  <c r="Q129" i="38"/>
  <c r="Q58" i="38"/>
  <c r="Q471" i="38"/>
  <c r="P377" i="38"/>
  <c r="P287" i="38"/>
  <c r="P201" i="38"/>
  <c r="Q147" i="38"/>
  <c r="Q101" i="38"/>
  <c r="Q42" i="38"/>
  <c r="W508" i="38"/>
  <c r="W418" i="38"/>
  <c r="W350" i="38"/>
  <c r="W263" i="38"/>
  <c r="W187" i="38"/>
  <c r="P543" i="38"/>
  <c r="Q378" i="38"/>
  <c r="Q296" i="38"/>
  <c r="Q247" i="38"/>
  <c r="Q195" i="38"/>
  <c r="Q475" i="38"/>
  <c r="P359" i="38"/>
  <c r="P269" i="38"/>
  <c r="Q186" i="38"/>
  <c r="Q138" i="38"/>
  <c r="Q91" i="38"/>
  <c r="Q45" i="38"/>
  <c r="M21" i="38"/>
  <c r="Q184" i="38"/>
  <c r="Q131" i="38"/>
  <c r="Q86" i="38"/>
  <c r="Q52" i="38"/>
  <c r="W550" i="38"/>
  <c r="Q497" i="38"/>
  <c r="P417" i="38"/>
  <c r="P349" i="38"/>
  <c r="P279" i="38"/>
  <c r="P197" i="38"/>
  <c r="Q158" i="38"/>
  <c r="Q115" i="38"/>
  <c r="Q70" i="38"/>
  <c r="Q36" i="38"/>
  <c r="W517" i="38"/>
  <c r="W446" i="38"/>
  <c r="T412" i="38"/>
  <c r="T272" i="38"/>
  <c r="K17" i="38"/>
  <c r="Q484" i="38"/>
  <c r="P495" i="38"/>
  <c r="Q437" i="38"/>
  <c r="Q391" i="38"/>
  <c r="Q347" i="38"/>
  <c r="P520" i="38"/>
  <c r="Q376" i="38"/>
  <c r="Q292" i="38"/>
  <c r="Q231" i="38"/>
  <c r="Q241" i="38"/>
  <c r="Q414" i="38"/>
  <c r="Q304" i="38"/>
  <c r="Q252" i="38"/>
  <c r="Q202" i="38"/>
  <c r="Q503" i="38"/>
  <c r="P371" i="38"/>
  <c r="P281" i="38"/>
  <c r="P193" i="38"/>
  <c r="Q144" i="38"/>
  <c r="Q73" i="38"/>
  <c r="Q27" i="38"/>
  <c r="Q524" i="38"/>
  <c r="P409" i="38"/>
  <c r="P317" i="38"/>
  <c r="P219" i="38"/>
  <c r="Q163" i="38"/>
  <c r="Q117" i="38"/>
  <c r="Q68" i="38"/>
  <c r="W539" i="38"/>
  <c r="Q230" i="38"/>
  <c r="Q412" i="38"/>
  <c r="Q318" i="38"/>
  <c r="Q250" i="38"/>
  <c r="X22" i="38"/>
  <c r="P435" i="38"/>
  <c r="P342" i="38"/>
  <c r="P251" i="38"/>
  <c r="Q178" i="38"/>
  <c r="Q93" i="38"/>
  <c r="Q37" i="38"/>
  <c r="X18" i="38"/>
  <c r="P445" i="38"/>
  <c r="P357" i="38"/>
  <c r="P266" i="38"/>
  <c r="Q183" i="38"/>
  <c r="Q137" i="38"/>
  <c r="Q76" i="38"/>
  <c r="Q32" i="38"/>
  <c r="W484" i="38"/>
  <c r="W402" i="38"/>
  <c r="W333" i="38"/>
  <c r="W245" i="38"/>
  <c r="Q309" i="38"/>
  <c r="Q458" i="38"/>
  <c r="Q358" i="38"/>
  <c r="Q282" i="38"/>
  <c r="Q233" i="38"/>
  <c r="O18" i="38"/>
  <c r="P451" i="38"/>
  <c r="P338" i="38"/>
  <c r="P246" i="38"/>
  <c r="Q174" i="38"/>
  <c r="Q127" i="38"/>
  <c r="Q79" i="38"/>
  <c r="Q33" i="38"/>
  <c r="Q551" i="38"/>
  <c r="Q167" i="38"/>
  <c r="Q123" i="38"/>
  <c r="Q77" i="38"/>
  <c r="Q43" i="38"/>
  <c r="K20" i="38"/>
  <c r="P466" i="38"/>
  <c r="P401" i="38"/>
  <c r="P332" i="38"/>
  <c r="P262" i="38"/>
  <c r="Q185" i="38"/>
  <c r="Q141" i="38"/>
  <c r="Q105" i="38"/>
  <c r="Q61" i="38"/>
  <c r="Q26" i="38"/>
  <c r="W498" i="38"/>
  <c r="W430" i="38"/>
  <c r="T417" i="38"/>
  <c r="T141" i="38"/>
  <c r="S21" i="38"/>
  <c r="W19" i="38"/>
  <c r="P473" i="38"/>
  <c r="Q425" i="38"/>
  <c r="Q379" i="38"/>
  <c r="Q299" i="38"/>
  <c r="Q446" i="38"/>
  <c r="Q354" i="38"/>
  <c r="Q278" i="38"/>
  <c r="Q218" i="38"/>
  <c r="W21" i="38"/>
  <c r="Q392" i="38"/>
  <c r="Q288" i="38"/>
  <c r="Q240" i="38"/>
  <c r="Q189" i="38"/>
  <c r="P439" i="38"/>
  <c r="P351" i="38"/>
  <c r="P255" i="38"/>
  <c r="Q180" i="38"/>
  <c r="Q121" i="38"/>
  <c r="Q62" i="38"/>
  <c r="W546" i="38"/>
  <c r="Q479" i="38"/>
  <c r="P386" i="38"/>
  <c r="P291" i="38"/>
  <c r="Q203" i="38"/>
  <c r="Q152" i="38"/>
  <c r="Q103" i="38"/>
  <c r="Q57" i="38"/>
  <c r="W513" i="38"/>
  <c r="P564" i="38"/>
  <c r="Q387" i="38"/>
  <c r="Q298" i="38"/>
  <c r="Q238" i="38"/>
  <c r="Q538" i="38"/>
  <c r="P411" i="38"/>
  <c r="P319" i="38"/>
  <c r="P228" i="38"/>
  <c r="Q153" i="38"/>
  <c r="Q81" i="38"/>
  <c r="W563" i="38"/>
  <c r="Q559" i="38"/>
  <c r="P425" i="38"/>
  <c r="P336" i="38"/>
  <c r="P239" i="38"/>
  <c r="Q173" i="38"/>
  <c r="Q126" i="38"/>
  <c r="Q66" i="38"/>
  <c r="W556" i="38"/>
  <c r="W458" i="38"/>
  <c r="W382" i="38"/>
  <c r="W296" i="38"/>
  <c r="W227" i="38"/>
  <c r="Q266" i="38"/>
  <c r="Q426" i="38"/>
  <c r="Q335" i="38"/>
  <c r="Q270" i="38"/>
  <c r="Q220" i="38"/>
  <c r="K24" i="38"/>
  <c r="P427" i="38"/>
  <c r="P314" i="38"/>
  <c r="Q217" i="38"/>
  <c r="Q161" i="38"/>
  <c r="Q157" i="38"/>
  <c r="Q114" i="38"/>
  <c r="Q69" i="38"/>
  <c r="Q35" i="38"/>
  <c r="S24" i="38"/>
  <c r="P449" i="38"/>
  <c r="P381" i="38"/>
  <c r="P311" i="38"/>
  <c r="P226" i="38"/>
  <c r="Q177" i="38"/>
  <c r="Q132" i="38"/>
  <c r="Q87" i="38"/>
  <c r="Q53" i="38"/>
  <c r="W552" i="38"/>
  <c r="W480" i="38"/>
  <c r="T407" i="38"/>
  <c r="T137" i="38"/>
  <c r="L21" i="38"/>
  <c r="Q556" i="38"/>
  <c r="P553" i="38"/>
  <c r="Q457" i="38"/>
  <c r="Q415" i="38"/>
  <c r="Q369" i="38"/>
  <c r="Q253" i="38"/>
  <c r="Q422" i="38"/>
  <c r="Q333" i="38"/>
  <c r="Q256" i="38"/>
  <c r="Q336" i="38"/>
  <c r="P493" i="38"/>
  <c r="Q368" i="38"/>
  <c r="Q276" i="38"/>
  <c r="Q229" i="38"/>
  <c r="V21" i="38"/>
  <c r="P419" i="38"/>
  <c r="P324" i="38"/>
  <c r="P232" i="38"/>
  <c r="Q169" i="38"/>
  <c r="Q110" i="38"/>
  <c r="Q50" i="38"/>
  <c r="V17" i="38"/>
  <c r="P453" i="38"/>
  <c r="P361" i="38"/>
  <c r="P271" i="38"/>
  <c r="Q187" i="38"/>
  <c r="Q139" i="38"/>
  <c r="Q92" i="38"/>
  <c r="Q46" i="38"/>
  <c r="Q321" i="38"/>
  <c r="P471" i="38"/>
  <c r="Q284" i="38"/>
  <c r="Q211" i="38"/>
  <c r="Q483" i="38"/>
  <c r="P388" i="38"/>
  <c r="P297" i="38"/>
  <c r="P205" i="38"/>
  <c r="Q142" i="38"/>
  <c r="Q71" i="38"/>
  <c r="Q516" i="38"/>
  <c r="P405" i="38"/>
  <c r="P307" i="38"/>
  <c r="P216" i="38"/>
  <c r="Q160" i="38"/>
  <c r="Q113" i="38"/>
  <c r="Q55" i="38"/>
  <c r="W531" i="38"/>
  <c r="W438" i="38"/>
  <c r="W280" i="38"/>
  <c r="W206" i="38"/>
  <c r="L16" i="38"/>
  <c r="Q404" i="38"/>
  <c r="Q308" i="38"/>
  <c r="Q258" i="38"/>
  <c r="Q209" i="38"/>
  <c r="Q520" i="38"/>
  <c r="P407" i="38"/>
  <c r="P289" i="38"/>
  <c r="P202" i="38"/>
  <c r="Q151" i="38"/>
  <c r="Q102" i="38"/>
  <c r="Q56" i="38"/>
  <c r="Q116" i="38"/>
  <c r="Q507" i="38"/>
  <c r="P395" i="38"/>
  <c r="P303" i="38"/>
  <c r="Q212" i="38"/>
  <c r="Q156" i="38"/>
  <c r="Q111" i="38"/>
  <c r="Q63" i="38"/>
  <c r="W548" i="38"/>
  <c r="Q512" i="38"/>
  <c r="Q112" i="38"/>
  <c r="P391" i="38"/>
  <c r="Q109" i="38"/>
  <c r="W434" i="38"/>
  <c r="W341" i="38"/>
  <c r="W250" i="38"/>
  <c r="W156" i="38"/>
  <c r="W85" i="38"/>
  <c r="P430" i="38"/>
  <c r="P461" i="38"/>
  <c r="P325" i="38"/>
  <c r="P194" i="38"/>
  <c r="P122" i="38"/>
  <c r="P51" i="38"/>
  <c r="Q536" i="38"/>
  <c r="P333" i="38"/>
  <c r="P198" i="38"/>
  <c r="P125" i="38"/>
  <c r="P37" i="38"/>
  <c r="W452" i="38"/>
  <c r="W363" i="38"/>
  <c r="W271" i="38"/>
  <c r="W173" i="38"/>
  <c r="W77" i="38"/>
  <c r="P131" i="38"/>
  <c r="W516" i="38"/>
  <c r="W394" i="38"/>
  <c r="W273" i="38"/>
  <c r="W141" i="38"/>
  <c r="W35" i="38"/>
  <c r="P203" i="38"/>
  <c r="P57" i="38"/>
  <c r="W451" i="38"/>
  <c r="W332" i="38"/>
  <c r="W204" i="38"/>
  <c r="W75" i="38"/>
  <c r="Q514" i="38"/>
  <c r="P180" i="38"/>
  <c r="P39" i="38"/>
  <c r="W435" i="38"/>
  <c r="P375" i="38"/>
  <c r="Q100" i="38"/>
  <c r="P369" i="38"/>
  <c r="Q49" i="38"/>
  <c r="W406" i="38"/>
  <c r="W308" i="38"/>
  <c r="W193" i="38"/>
  <c r="W117" i="38"/>
  <c r="M23" i="38"/>
  <c r="V23" i="38"/>
  <c r="P385" i="38"/>
  <c r="P247" i="38"/>
  <c r="P152" i="38"/>
  <c r="P80" i="38"/>
  <c r="W538" i="38"/>
  <c r="P426" i="38"/>
  <c r="P288" i="38"/>
  <c r="P155" i="38"/>
  <c r="P67" i="38"/>
  <c r="W518" i="38"/>
  <c r="W425" i="38"/>
  <c r="W335" i="38"/>
  <c r="W241" i="38"/>
  <c r="W120" i="38"/>
  <c r="P258" i="38"/>
  <c r="P86" i="38"/>
  <c r="W445" i="38"/>
  <c r="W325" i="38"/>
  <c r="W198" i="38"/>
  <c r="O20" i="38"/>
  <c r="P189" i="38"/>
  <c r="P49" i="38"/>
  <c r="W444" i="38"/>
  <c r="W291" i="38"/>
  <c r="W163" i="38"/>
  <c r="W51" i="38"/>
  <c r="P354" i="38"/>
  <c r="P136" i="38"/>
  <c r="Q19" i="38"/>
  <c r="Q182" i="38"/>
  <c r="O22" i="38"/>
  <c r="Q179" i="38"/>
  <c r="W494" i="38"/>
  <c r="W374" i="38"/>
  <c r="W258" i="38"/>
  <c r="W147" i="38"/>
  <c r="W76" i="38"/>
  <c r="P446" i="38"/>
  <c r="P444" i="38"/>
  <c r="P306" i="38"/>
  <c r="P183" i="38"/>
  <c r="P113" i="38"/>
  <c r="P42" i="38"/>
  <c r="P418" i="38"/>
  <c r="P245" i="38"/>
  <c r="P151" i="38"/>
  <c r="P62" i="38"/>
  <c r="W512" i="38"/>
  <c r="W420" i="38"/>
  <c r="W303" i="38"/>
  <c r="W209" i="38"/>
  <c r="W114" i="38"/>
  <c r="P308" i="38"/>
  <c r="P114" i="38"/>
  <c r="W502" i="38"/>
  <c r="W377" i="38"/>
  <c r="W256" i="38"/>
  <c r="W93" i="38"/>
  <c r="P237" i="38"/>
  <c r="Q31" i="38"/>
  <c r="P230" i="38"/>
  <c r="W565" i="38"/>
  <c r="W392" i="38"/>
  <c r="W276" i="38"/>
  <c r="W179" i="38"/>
  <c r="W109" i="38"/>
  <c r="Q473" i="38"/>
  <c r="Q540" i="38"/>
  <c r="P368" i="38"/>
  <c r="P229" i="38"/>
  <c r="P126" i="38"/>
  <c r="P38" i="38"/>
  <c r="Q481" i="38"/>
  <c r="P341" i="38"/>
  <c r="P182" i="38"/>
  <c r="P93" i="38"/>
  <c r="W562" i="38"/>
  <c r="W457" i="38"/>
  <c r="W368" i="38"/>
  <c r="W277" i="38"/>
  <c r="W178" i="38"/>
  <c r="Q477" i="38"/>
  <c r="P176" i="38"/>
  <c r="P35" i="38"/>
  <c r="W432" i="38"/>
  <c r="W307" i="38"/>
  <c r="W181" i="38"/>
  <c r="P465" i="38"/>
  <c r="P137" i="38"/>
  <c r="W522" i="38"/>
  <c r="W369" i="38"/>
  <c r="W246" i="38"/>
  <c r="W116" i="38"/>
  <c r="S22" i="38"/>
  <c r="P153" i="38"/>
  <c r="W66" i="38"/>
  <c r="W376" i="38"/>
  <c r="P91" i="38"/>
  <c r="W381" i="38"/>
  <c r="W228" i="38"/>
  <c r="W98" i="38"/>
  <c r="Q495" i="38"/>
  <c r="P141" i="38"/>
  <c r="W495" i="38"/>
  <c r="W372" i="38"/>
  <c r="W251" i="38"/>
  <c r="W121" i="38"/>
  <c r="T162" i="38"/>
  <c r="X15" i="38"/>
  <c r="T322" i="38"/>
  <c r="Q67" i="38"/>
  <c r="P462" i="38"/>
  <c r="P373" i="38"/>
  <c r="P283" i="38"/>
  <c r="Q194" i="38"/>
  <c r="Q145" i="38"/>
  <c r="Q99" i="38"/>
  <c r="Q51" i="38"/>
  <c r="W525" i="38"/>
  <c r="P403" i="38"/>
  <c r="Q65" i="38"/>
  <c r="P299" i="38"/>
  <c r="Q59" i="38"/>
  <c r="W410" i="38"/>
  <c r="W318" i="38"/>
  <c r="W220" i="38"/>
  <c r="W139" i="38"/>
  <c r="W68" i="38"/>
  <c r="P396" i="38"/>
  <c r="P428" i="38"/>
  <c r="P290" i="38"/>
  <c r="P175" i="38"/>
  <c r="P103" i="38"/>
  <c r="P34" i="38"/>
  <c r="P434" i="38"/>
  <c r="P296" i="38"/>
  <c r="P178" i="38"/>
  <c r="P88" i="38"/>
  <c r="W553" i="38"/>
  <c r="W431" i="38"/>
  <c r="W340" i="38"/>
  <c r="W247" i="38"/>
  <c r="W148" i="38"/>
  <c r="P440" i="38"/>
  <c r="P95" i="38"/>
  <c r="W483" i="38"/>
  <c r="W364" i="38"/>
  <c r="W239" i="38"/>
  <c r="W111" i="38"/>
  <c r="P432" i="38"/>
  <c r="P163" i="38"/>
  <c r="W559" i="38"/>
  <c r="W423" i="38"/>
  <c r="W299" i="38"/>
  <c r="W172" i="38"/>
  <c r="W55" i="38"/>
  <c r="P370" i="38"/>
  <c r="P144" i="38"/>
  <c r="W529" i="38"/>
  <c r="W407" i="38"/>
  <c r="P285" i="38"/>
  <c r="Q54" i="38"/>
  <c r="P275" i="38"/>
  <c r="W521" i="38"/>
  <c r="W378" i="38"/>
  <c r="W288" i="38"/>
  <c r="W170" i="38"/>
  <c r="W99" i="38"/>
  <c r="P454" i="38"/>
  <c r="Q505" i="38"/>
  <c r="P352" i="38"/>
  <c r="P212" i="38"/>
  <c r="P135" i="38"/>
  <c r="P63" i="38"/>
  <c r="K22" i="38"/>
  <c r="P392" i="38"/>
  <c r="P254" i="38"/>
  <c r="P138" i="38"/>
  <c r="P50" i="38"/>
  <c r="W493" i="38"/>
  <c r="W404" i="38"/>
  <c r="W309" i="38"/>
  <c r="W189" i="38"/>
  <c r="W95" i="38"/>
  <c r="P195" i="38"/>
  <c r="P52" i="38"/>
  <c r="W417" i="38"/>
  <c r="W294" i="38"/>
  <c r="W102" i="38"/>
  <c r="P400" i="38"/>
  <c r="P154" i="38"/>
  <c r="W543" i="38"/>
  <c r="W416" i="38"/>
  <c r="W262" i="38"/>
  <c r="W132" i="38"/>
  <c r="W34" i="38"/>
  <c r="P284" i="38"/>
  <c r="P100" i="38"/>
  <c r="P443" i="38"/>
  <c r="Q136" i="38"/>
  <c r="P437" i="38"/>
  <c r="Q130" i="38"/>
  <c r="W450" i="38"/>
  <c r="W354" i="38"/>
  <c r="W211" i="38"/>
  <c r="W130" i="38"/>
  <c r="O16" i="38"/>
  <c r="P414" i="38"/>
  <c r="P412" i="38"/>
  <c r="P274" i="38"/>
  <c r="P166" i="38"/>
  <c r="P94" i="38"/>
  <c r="W564" i="38"/>
  <c r="P382" i="38"/>
  <c r="Q210" i="38"/>
  <c r="P116" i="38"/>
  <c r="P45" i="38"/>
  <c r="W487" i="38"/>
  <c r="W373" i="38"/>
  <c r="W282" i="38"/>
  <c r="W184" i="38"/>
  <c r="W88" i="38"/>
  <c r="P240" i="38"/>
  <c r="P77" i="38"/>
  <c r="W469" i="38"/>
  <c r="W349" i="38"/>
  <c r="W188" i="38"/>
  <c r="Q555" i="38"/>
  <c r="Q172" i="38"/>
  <c r="Q543" i="38"/>
  <c r="Q166" i="38"/>
  <c r="W476" i="38"/>
  <c r="W370" i="38"/>
  <c r="W254" i="38"/>
  <c r="W160" i="38"/>
  <c r="W72" i="38"/>
  <c r="P438" i="38"/>
  <c r="P470" i="38"/>
  <c r="P335" i="38"/>
  <c r="P179" i="38"/>
  <c r="P109" i="38"/>
  <c r="W555" i="38"/>
  <c r="P442" i="38"/>
  <c r="P304" i="38"/>
  <c r="P146" i="38"/>
  <c r="P75" i="38"/>
  <c r="W530" i="38"/>
  <c r="W436" i="38"/>
  <c r="W347" i="38"/>
  <c r="W253" i="38"/>
  <c r="W154" i="38"/>
  <c r="P362" i="38"/>
  <c r="P140" i="38"/>
  <c r="W524" i="38"/>
  <c r="W403" i="38"/>
  <c r="W279" i="38"/>
  <c r="W86" i="38"/>
  <c r="P356" i="38"/>
  <c r="P101" i="38"/>
  <c r="W491" i="38"/>
  <c r="W339" i="38"/>
  <c r="W212" i="38"/>
  <c r="W59" i="38"/>
  <c r="P318" i="38"/>
  <c r="P81" i="38"/>
  <c r="P302" i="38"/>
  <c r="W255" i="38"/>
  <c r="W514" i="38"/>
  <c r="W353" i="38"/>
  <c r="W194" i="38"/>
  <c r="W69" i="38"/>
  <c r="P364" i="38"/>
  <c r="P105" i="38"/>
  <c r="W462" i="38"/>
  <c r="W343" i="38"/>
  <c r="W217" i="38"/>
  <c r="W87" i="38"/>
  <c r="P15" i="38"/>
  <c r="Q64" i="38"/>
  <c r="P28" i="38"/>
  <c r="W558" i="38"/>
  <c r="P441" i="38"/>
  <c r="P353" i="38"/>
  <c r="P257" i="38"/>
  <c r="Q181" i="38"/>
  <c r="Q135" i="38"/>
  <c r="Q85" i="38"/>
  <c r="Q40" i="38"/>
  <c r="W504" i="38"/>
  <c r="P305" i="38"/>
  <c r="W554" i="38"/>
  <c r="P206" i="38"/>
  <c r="W544" i="38"/>
  <c r="W387" i="38"/>
  <c r="W292" i="38"/>
  <c r="W197" i="38"/>
  <c r="W122" i="38"/>
  <c r="X20" i="38"/>
  <c r="Q21" i="38"/>
  <c r="P394" i="38"/>
  <c r="P256" i="38"/>
  <c r="P156" i="38"/>
  <c r="P85" i="38"/>
  <c r="W547" i="38"/>
  <c r="P402" i="38"/>
  <c r="P263" i="38"/>
  <c r="P159" i="38"/>
  <c r="P71" i="38"/>
  <c r="W523" i="38"/>
  <c r="W409" i="38"/>
  <c r="W316" i="38"/>
  <c r="W221" i="38"/>
  <c r="W125" i="38"/>
  <c r="P276" i="38"/>
  <c r="P60" i="38"/>
  <c r="W453" i="38"/>
  <c r="W334" i="38"/>
  <c r="W205" i="38"/>
  <c r="W78" i="38"/>
  <c r="P339" i="38"/>
  <c r="P128" i="38"/>
  <c r="W515" i="38"/>
  <c r="W393" i="38"/>
  <c r="W270" i="38"/>
  <c r="W140" i="38"/>
  <c r="W38" i="38"/>
  <c r="P300" i="38"/>
  <c r="P110" i="38"/>
  <c r="W496" i="38"/>
  <c r="Q193" i="38"/>
  <c r="Q198" i="38"/>
  <c r="S16" i="38"/>
  <c r="Q143" i="38"/>
  <c r="W454" i="38"/>
  <c r="W358" i="38"/>
  <c r="W240" i="38"/>
  <c r="W152" i="38"/>
  <c r="W80" i="38"/>
  <c r="P422" i="38"/>
  <c r="P452" i="38"/>
  <c r="P316" i="38"/>
  <c r="P187" i="38"/>
  <c r="P117" i="38"/>
  <c r="P46" i="38"/>
  <c r="Q518" i="38"/>
  <c r="P358" i="38"/>
  <c r="P217" i="38"/>
  <c r="P121" i="38"/>
  <c r="P33" i="38"/>
  <c r="W470" i="38"/>
  <c r="W379" i="38"/>
  <c r="W287" i="38"/>
  <c r="W167" i="38"/>
  <c r="K18" i="38"/>
  <c r="P157" i="38"/>
  <c r="W549" i="38"/>
  <c r="W386" i="38"/>
  <c r="W264" i="38"/>
  <c r="W71" i="38"/>
  <c r="P320" i="38"/>
  <c r="P120" i="38"/>
  <c r="W507" i="38"/>
  <c r="W355" i="38"/>
  <c r="W230" i="38"/>
  <c r="W100" i="38"/>
  <c r="W32" i="38"/>
  <c r="P213" i="38"/>
  <c r="P65" i="38"/>
  <c r="P355" i="38"/>
  <c r="Q88" i="38"/>
  <c r="P344" i="38"/>
  <c r="Q82" i="38"/>
  <c r="W422" i="38"/>
  <c r="W304" i="38"/>
  <c r="W183" i="38"/>
  <c r="W113" i="38"/>
  <c r="Q562" i="38"/>
  <c r="X16" i="38"/>
  <c r="P376" i="38"/>
  <c r="P238" i="38"/>
  <c r="P147" i="38"/>
  <c r="P76" i="38"/>
  <c r="O24" i="38"/>
  <c r="P350" i="38"/>
  <c r="P186" i="38"/>
  <c r="P98" i="38"/>
  <c r="P27" i="38"/>
  <c r="W464" i="38"/>
  <c r="W352" i="38"/>
  <c r="W259" i="38"/>
  <c r="W159" i="38"/>
  <c r="Q549" i="38"/>
  <c r="P184" i="38"/>
  <c r="P43" i="38"/>
  <c r="W439" i="38"/>
  <c r="W317" i="38"/>
  <c r="W157" i="38"/>
  <c r="P423" i="38"/>
  <c r="Q125" i="38"/>
  <c r="P413" i="38"/>
  <c r="Q120" i="38"/>
  <c r="W442" i="38"/>
  <c r="W323" i="38"/>
  <c r="W231" i="38"/>
  <c r="W143" i="38"/>
  <c r="S18" i="38"/>
  <c r="P406" i="38"/>
  <c r="P436" i="38"/>
  <c r="P298" i="38"/>
  <c r="P160" i="38"/>
  <c r="P72" i="38"/>
  <c r="Q17" i="38"/>
  <c r="P410" i="38"/>
  <c r="P272" i="38"/>
  <c r="P129" i="38"/>
  <c r="P58" i="38"/>
  <c r="W506" i="38"/>
  <c r="W415" i="38"/>
  <c r="W321" i="38"/>
  <c r="W229" i="38"/>
  <c r="W131" i="38"/>
  <c r="P292" i="38"/>
  <c r="P104" i="38"/>
  <c r="W492" i="38"/>
  <c r="W371" i="38"/>
  <c r="W249" i="38"/>
  <c r="W60" i="38"/>
  <c r="P286" i="38"/>
  <c r="P66" i="38"/>
  <c r="W429" i="38"/>
  <c r="W306" i="38"/>
  <c r="W180" i="38"/>
  <c r="W42" i="38"/>
  <c r="P250" i="38"/>
  <c r="W540" i="38"/>
  <c r="P111" i="38"/>
  <c r="W124" i="38"/>
  <c r="W456" i="38"/>
  <c r="W320" i="38"/>
  <c r="W161" i="38"/>
  <c r="W50" i="38"/>
  <c r="W537" i="38"/>
  <c r="P421" i="38"/>
  <c r="P326" i="38"/>
  <c r="P234" i="38"/>
  <c r="Q170" i="38"/>
  <c r="Q122" i="38"/>
  <c r="Q74" i="38"/>
  <c r="Q30" i="38"/>
  <c r="Q204" i="38"/>
  <c r="Q159" i="38"/>
  <c r="Q488" i="38"/>
  <c r="Q154" i="38"/>
  <c r="W472" i="38"/>
  <c r="W362" i="38"/>
  <c r="W272" i="38"/>
  <c r="W175" i="38"/>
  <c r="W103" i="38"/>
  <c r="P463" i="38"/>
  <c r="Q522" i="38"/>
  <c r="P360" i="38"/>
  <c r="P218" i="38"/>
  <c r="P139" i="38"/>
  <c r="P68" i="38"/>
  <c r="V19" i="38"/>
  <c r="P227" i="38"/>
  <c r="P142" i="38"/>
  <c r="P54" i="38"/>
  <c r="W475" i="38"/>
  <c r="W385" i="38"/>
  <c r="W293" i="38"/>
  <c r="W196" i="38"/>
  <c r="W101" i="38"/>
  <c r="P167" i="38"/>
  <c r="P25" i="38"/>
  <c r="W424" i="38"/>
  <c r="W301" i="38"/>
  <c r="W174" i="38"/>
  <c r="W56" i="38"/>
  <c r="P270" i="38"/>
  <c r="P92" i="38"/>
  <c r="W482" i="38"/>
  <c r="W361" i="38"/>
  <c r="W238" i="38"/>
  <c r="W110" i="38"/>
  <c r="W44" i="38"/>
  <c r="P231" i="38"/>
  <c r="P73" i="38"/>
  <c r="W465" i="38"/>
  <c r="P469" i="38"/>
  <c r="Q146" i="38"/>
  <c r="P457" i="38"/>
  <c r="Q94" i="38"/>
  <c r="W426" i="38"/>
  <c r="W337" i="38"/>
  <c r="W216" i="38"/>
  <c r="W135" i="38"/>
  <c r="W63" i="38"/>
  <c r="P387" i="38"/>
  <c r="P420" i="38"/>
  <c r="P282" i="38"/>
  <c r="P170" i="38"/>
  <c r="P99" i="38"/>
  <c r="P30" i="38"/>
  <c r="P458" i="38"/>
  <c r="P323" i="38"/>
  <c r="P174" i="38"/>
  <c r="P102" i="38"/>
  <c r="W545" i="38"/>
  <c r="W447" i="38"/>
  <c r="W357" i="38"/>
  <c r="W265" i="38"/>
  <c r="W142" i="38"/>
  <c r="P408" i="38"/>
  <c r="P123" i="38"/>
  <c r="W477" i="38"/>
  <c r="W356" i="38"/>
  <c r="W232" i="38"/>
  <c r="W52" i="38"/>
  <c r="P252" i="38"/>
  <c r="P82" i="38"/>
  <c r="W474" i="38"/>
  <c r="W324" i="38"/>
  <c r="W195" i="38"/>
  <c r="W70" i="38"/>
  <c r="P456" i="38"/>
  <c r="P172" i="38"/>
  <c r="P31" i="38"/>
  <c r="P264" i="38"/>
  <c r="Q41" i="38"/>
  <c r="P253" i="38"/>
  <c r="Q38" i="38"/>
  <c r="W396" i="38"/>
  <c r="W284" i="38"/>
  <c r="W166" i="38"/>
  <c r="W94" i="38"/>
  <c r="Q491" i="38"/>
  <c r="Q557" i="38"/>
  <c r="P343" i="38"/>
  <c r="Q205" i="38"/>
  <c r="P130" i="38"/>
  <c r="P59" i="38"/>
  <c r="P450" i="38"/>
  <c r="P280" i="38"/>
  <c r="P169" i="38"/>
  <c r="P79" i="38"/>
  <c r="W536" i="38"/>
  <c r="W441" i="38"/>
  <c r="W330" i="38"/>
  <c r="W234" i="38"/>
  <c r="W137" i="38"/>
  <c r="P378" i="38"/>
  <c r="P148" i="38"/>
  <c r="W533" i="38"/>
  <c r="W411" i="38"/>
  <c r="W286" i="38"/>
  <c r="W127" i="38"/>
  <c r="P334" i="38"/>
  <c r="Q75" i="38"/>
  <c r="P321" i="38"/>
  <c r="Q72" i="38"/>
  <c r="W414" i="38"/>
  <c r="W300" i="38"/>
  <c r="W202" i="38"/>
  <c r="W126" i="38"/>
  <c r="Q545" i="38"/>
  <c r="M19" i="38"/>
  <c r="P404" i="38"/>
  <c r="P265" i="38"/>
  <c r="P143" i="38"/>
  <c r="P55" i="38"/>
  <c r="Q553" i="38"/>
  <c r="P374" i="38"/>
  <c r="P204" i="38"/>
  <c r="P112" i="38"/>
  <c r="P41" i="38"/>
  <c r="W481" i="38"/>
  <c r="W391" i="38"/>
  <c r="W298" i="38"/>
  <c r="W203" i="38"/>
  <c r="W82" i="38"/>
  <c r="P220" i="38"/>
  <c r="P69" i="38"/>
  <c r="W461" i="38"/>
  <c r="W342" i="38"/>
  <c r="W213" i="38"/>
  <c r="W43" i="38"/>
  <c r="P173" i="38"/>
  <c r="P32" i="38"/>
  <c r="W401" i="38"/>
  <c r="W278" i="38"/>
  <c r="W146" i="38"/>
  <c r="W57" i="38"/>
  <c r="P188" i="38"/>
  <c r="W505" i="38"/>
  <c r="W497" i="38"/>
  <c r="W30" i="38"/>
  <c r="W421" i="38"/>
  <c r="W290" i="38"/>
  <c r="W129" i="38"/>
  <c r="W33" i="38"/>
  <c r="P177" i="38"/>
  <c r="P36" i="38"/>
  <c r="W405" i="38"/>
  <c r="W281" i="38"/>
  <c r="W151" i="38"/>
  <c r="W36" i="38"/>
  <c r="P162" i="38"/>
  <c r="P315" i="38"/>
  <c r="P294" i="38"/>
  <c r="W182" i="38"/>
  <c r="T248" i="38"/>
  <c r="R341" i="38"/>
  <c r="S537" i="38"/>
  <c r="N548" i="38"/>
  <c r="N555" i="38"/>
  <c r="M563" i="38"/>
  <c r="R539" i="38"/>
  <c r="S525" i="38"/>
  <c r="O507" i="38"/>
  <c r="X507" i="38"/>
  <c r="N519" i="38"/>
  <c r="V477" i="38"/>
  <c r="K497" i="38"/>
  <c r="L496" i="38"/>
  <c r="L464" i="38"/>
  <c r="S461" i="38"/>
  <c r="U417" i="38"/>
  <c r="M425" i="38"/>
  <c r="K401" i="38"/>
  <c r="U453" i="38"/>
  <c r="X429" i="38"/>
  <c r="AA360" i="38"/>
  <c r="R543" i="38"/>
  <c r="P233" i="38"/>
  <c r="W219" i="38"/>
  <c r="P56" i="38"/>
  <c r="W375" i="38"/>
  <c r="W252" i="38"/>
  <c r="W123" i="38"/>
  <c r="W27" i="38"/>
  <c r="P209" i="38"/>
  <c r="P26" i="38"/>
  <c r="W395" i="38"/>
  <c r="W274" i="38"/>
  <c r="W112" i="38"/>
  <c r="T64" i="38"/>
  <c r="M15" i="38"/>
  <c r="P322" i="38"/>
  <c r="K341" i="38"/>
  <c r="O552" i="38"/>
  <c r="R558" i="38"/>
  <c r="X531" i="38"/>
  <c r="K537" i="38"/>
  <c r="U537" i="38"/>
  <c r="AA519" i="38"/>
  <c r="S520" i="38"/>
  <c r="L516" i="38"/>
  <c r="X492" i="38"/>
  <c r="L508" i="38"/>
  <c r="U470" i="38"/>
  <c r="O472" i="38"/>
  <c r="U497" i="38"/>
  <c r="X495" i="38"/>
  <c r="V464" i="38"/>
  <c r="K416" i="38"/>
  <c r="O423" i="38"/>
  <c r="AA428" i="38"/>
  <c r="X428" i="38"/>
  <c r="S452" i="38"/>
  <c r="N359" i="38"/>
  <c r="X547" i="38"/>
  <c r="AA553" i="38"/>
  <c r="K562" i="38"/>
  <c r="N540" i="38"/>
  <c r="Q532" i="38"/>
  <c r="W314" i="38"/>
  <c r="P161" i="38"/>
  <c r="W400" i="38"/>
  <c r="W275" i="38"/>
  <c r="W115" i="38"/>
  <c r="P416" i="38"/>
  <c r="P124" i="38"/>
  <c r="W511" i="38"/>
  <c r="W388" i="38"/>
  <c r="W266" i="38"/>
  <c r="W104" i="38"/>
  <c r="T15" i="38"/>
  <c r="W162" i="38"/>
  <c r="Q322" i="38"/>
  <c r="AA341" i="38"/>
  <c r="L551" i="38"/>
  <c r="M557" i="38"/>
  <c r="S530" i="38"/>
  <c r="AA535" i="38"/>
  <c r="M547" i="38"/>
  <c r="N512" i="38"/>
  <c r="V521" i="38"/>
  <c r="U514" i="38"/>
  <c r="X515" i="38"/>
  <c r="V492" i="38"/>
  <c r="S484" i="38"/>
  <c r="L494" i="38"/>
  <c r="K456" i="38"/>
  <c r="N484" i="38"/>
  <c r="O420" i="38"/>
  <c r="V427" i="38"/>
  <c r="U404" i="38"/>
  <c r="X409" i="38"/>
  <c r="AA432" i="38"/>
  <c r="R388" i="38"/>
  <c r="K552" i="38"/>
  <c r="L558" i="38"/>
  <c r="R531" i="38"/>
  <c r="P145" i="38"/>
  <c r="W155" i="38"/>
  <c r="W520" i="38"/>
  <c r="W331" i="38"/>
  <c r="W201" i="38"/>
  <c r="W74" i="38"/>
  <c r="P380" i="38"/>
  <c r="P115" i="38"/>
  <c r="W503" i="38"/>
  <c r="W380" i="38"/>
  <c r="W257" i="38"/>
  <c r="W67" i="38"/>
  <c r="P29" i="38"/>
  <c r="Q15" i="38"/>
  <c r="W225" i="38"/>
  <c r="S341" i="38"/>
  <c r="X543" i="38"/>
  <c r="AA549" i="38"/>
  <c r="AA556" i="38"/>
  <c r="R564" i="38"/>
  <c r="M538" i="38"/>
  <c r="X523" i="38"/>
  <c r="R519" i="38"/>
  <c r="K513" i="38"/>
  <c r="O529" i="38"/>
  <c r="L503" i="38"/>
  <c r="R475" i="38"/>
  <c r="S477" i="38"/>
  <c r="R473" i="38"/>
  <c r="AA401" i="38"/>
  <c r="R407" i="38"/>
  <c r="X414" i="38"/>
  <c r="M420" i="38"/>
  <c r="V442" i="38"/>
  <c r="U454" i="38"/>
  <c r="L563" i="38"/>
  <c r="M539" i="38"/>
  <c r="M545" i="38"/>
  <c r="M552" i="38"/>
  <c r="O543" i="38"/>
  <c r="M551" i="38"/>
  <c r="X514" i="38"/>
  <c r="R517" i="38"/>
  <c r="X493" i="38"/>
  <c r="K508" i="38"/>
  <c r="M507" i="38"/>
  <c r="V483" i="38"/>
  <c r="K465" i="38"/>
  <c r="V484" i="38"/>
  <c r="U471" i="38"/>
  <c r="V428" i="38"/>
  <c r="U405" i="38"/>
  <c r="M413" i="38"/>
  <c r="K418" i="38"/>
  <c r="L441" i="38"/>
  <c r="X394" i="38"/>
  <c r="O544" i="38"/>
  <c r="P70" i="38"/>
  <c r="W61" i="38"/>
  <c r="W248" i="38"/>
  <c r="X559" i="38"/>
  <c r="O533" i="38"/>
  <c r="R537" i="38"/>
  <c r="R549" i="38"/>
  <c r="AA555" i="38"/>
  <c r="R530" i="38"/>
  <c r="O503" i="38"/>
  <c r="K494" i="38"/>
  <c r="N494" i="38"/>
  <c r="U506" i="38"/>
  <c r="L472" i="38"/>
  <c r="M474" i="38"/>
  <c r="V475" i="38"/>
  <c r="X477" i="38"/>
  <c r="O453" i="38"/>
  <c r="X411" i="38"/>
  <c r="K419" i="38"/>
  <c r="S424" i="38"/>
  <c r="K409" i="38"/>
  <c r="M448" i="38"/>
  <c r="V354" i="38"/>
  <c r="R540" i="38"/>
  <c r="P74" i="38"/>
  <c r="W92" i="38"/>
  <c r="W488" i="38"/>
  <c r="W344" i="38"/>
  <c r="W218" i="38"/>
  <c r="W91" i="38"/>
  <c r="P448" i="38"/>
  <c r="P168" i="38"/>
  <c r="W519" i="38"/>
  <c r="W365" i="38"/>
  <c r="W242" i="38"/>
  <c r="W79" i="38"/>
  <c r="V15" i="38"/>
  <c r="W15" i="38"/>
  <c r="W28" i="38"/>
  <c r="N341" i="38"/>
  <c r="AA546" i="38"/>
  <c r="U552" i="38"/>
  <c r="U559" i="38"/>
  <c r="S533" i="38"/>
  <c r="V540" i="38"/>
  <c r="X505" i="38"/>
  <c r="O523" i="38"/>
  <c r="R520" i="38"/>
  <c r="N517" i="38"/>
  <c r="S494" i="38"/>
  <c r="X482" i="38"/>
  <c r="AA478" i="38"/>
  <c r="R474" i="38"/>
  <c r="S476" i="38"/>
  <c r="L402" i="38"/>
  <c r="S410" i="38"/>
  <c r="AA417" i="38"/>
  <c r="V422" i="38"/>
  <c r="X405" i="38"/>
  <c r="O446" i="38"/>
  <c r="AA427" i="38"/>
  <c r="M537" i="38"/>
  <c r="V547" i="38"/>
  <c r="V554" i="38"/>
  <c r="U562" i="38"/>
  <c r="P181" i="38"/>
  <c r="W186" i="38"/>
  <c r="W557" i="38"/>
  <c r="W367" i="38"/>
  <c r="W210" i="38"/>
  <c r="W81" i="38"/>
  <c r="P331" i="38"/>
  <c r="P87" i="38"/>
  <c r="W478" i="38"/>
  <c r="W359" i="38"/>
  <c r="W233" i="38"/>
  <c r="W73" i="38"/>
  <c r="Q162" i="38"/>
  <c r="L15" i="38"/>
  <c r="Q28" i="38"/>
  <c r="V341" i="38"/>
  <c r="N545" i="38"/>
  <c r="K551" i="38"/>
  <c r="K558" i="38"/>
  <c r="V531" i="38"/>
  <c r="K536" i="38"/>
  <c r="N507" i="38"/>
  <c r="L525" i="38"/>
  <c r="M522" i="38"/>
  <c r="K520" i="38"/>
  <c r="R497" i="38"/>
  <c r="V476" i="38"/>
  <c r="M473" i="38"/>
  <c r="S497" i="38"/>
  <c r="R463" i="38"/>
  <c r="AA414" i="38"/>
  <c r="L422" i="38"/>
  <c r="N427" i="38"/>
  <c r="L420" i="38"/>
  <c r="V450" i="38"/>
  <c r="X357" i="38"/>
  <c r="S546" i="38"/>
  <c r="N552" i="38"/>
  <c r="N559" i="38"/>
  <c r="W532" i="38"/>
  <c r="W46" i="38"/>
  <c r="W473" i="38"/>
  <c r="W297" i="38"/>
  <c r="W169" i="38"/>
  <c r="W54" i="38"/>
  <c r="P310" i="38"/>
  <c r="P78" i="38"/>
  <c r="W471" i="38"/>
  <c r="W351" i="38"/>
  <c r="W226" i="38"/>
  <c r="W40" i="38"/>
  <c r="U15" i="38"/>
  <c r="Q225" i="38"/>
  <c r="T315" i="38"/>
  <c r="M562" i="38"/>
  <c r="L540" i="38"/>
  <c r="V543" i="38"/>
  <c r="V550" i="38"/>
  <c r="K557" i="38"/>
  <c r="N531" i="38"/>
  <c r="AA508" i="38"/>
  <c r="L506" i="38"/>
  <c r="O519" i="38"/>
  <c r="S514" i="38"/>
  <c r="O473" i="38"/>
  <c r="U481" i="38"/>
  <c r="O471" i="38"/>
  <c r="U479" i="38"/>
  <c r="V424" i="38"/>
  <c r="O463" i="38"/>
  <c r="M409" i="38"/>
  <c r="K414" i="38"/>
  <c r="L437" i="38"/>
  <c r="U385" i="38"/>
  <c r="O556" i="38"/>
  <c r="K563" i="38"/>
  <c r="V538" i="38"/>
  <c r="K546" i="38"/>
  <c r="O550" i="38"/>
  <c r="AA543" i="38"/>
  <c r="X521" i="38"/>
  <c r="U511" i="38"/>
  <c r="K517" i="38"/>
  <c r="V493" i="38"/>
  <c r="R491" i="38"/>
  <c r="R461" i="38"/>
  <c r="AA495" i="38"/>
  <c r="AA463" i="38"/>
  <c r="X483" i="38"/>
  <c r="L423" i="38"/>
  <c r="R401" i="38"/>
  <c r="K407" i="38"/>
  <c r="S412" i="38"/>
  <c r="N435" i="38"/>
  <c r="AA562" i="38"/>
  <c r="S539" i="38"/>
  <c r="U544" i="38"/>
  <c r="U551" i="38"/>
  <c r="V557" i="38"/>
  <c r="M532" i="38"/>
  <c r="M508" i="38"/>
  <c r="S505" i="38"/>
  <c r="N521" i="38"/>
  <c r="W433" i="38"/>
  <c r="P64" i="38"/>
  <c r="L341" i="38"/>
  <c r="M554" i="38"/>
  <c r="V559" i="38"/>
  <c r="N533" i="38"/>
  <c r="U543" i="38"/>
  <c r="V549" i="38"/>
  <c r="K515" i="38"/>
  <c r="X517" i="38"/>
  <c r="O517" i="38"/>
  <c r="AA518" i="38"/>
  <c r="X491" i="38"/>
  <c r="N478" i="38"/>
  <c r="K480" i="38"/>
  <c r="L470" i="38"/>
  <c r="M472" i="38"/>
  <c r="N400" i="38"/>
  <c r="M406" i="38"/>
  <c r="S413" i="38"/>
  <c r="O418" i="38"/>
  <c r="R441" i="38"/>
  <c r="K396" i="38"/>
  <c r="L555" i="38"/>
  <c r="K555" i="38"/>
  <c r="W466" i="38"/>
  <c r="W25" i="38"/>
  <c r="W449" i="38"/>
  <c r="W311" i="38"/>
  <c r="W185" i="38"/>
  <c r="W62" i="38"/>
  <c r="P348" i="38"/>
  <c r="P132" i="38"/>
  <c r="W455" i="38"/>
  <c r="W336" i="38"/>
  <c r="W176" i="38"/>
  <c r="W53" i="38"/>
  <c r="N15" i="38"/>
  <c r="K15" i="38"/>
  <c r="T225" i="38"/>
  <c r="V564" i="38"/>
  <c r="V535" i="38"/>
  <c r="X546" i="38"/>
  <c r="X553" i="38"/>
  <c r="N554" i="38"/>
  <c r="O534" i="38"/>
  <c r="L502" i="38"/>
  <c r="AA504" i="38"/>
  <c r="U523" i="38"/>
  <c r="R511" i="38"/>
  <c r="V495" i="38"/>
  <c r="R494" i="38"/>
  <c r="V461" i="38"/>
  <c r="U480" i="38"/>
  <c r="O470" i="38"/>
  <c r="X427" i="38"/>
  <c r="O404" i="38"/>
  <c r="V411" i="38"/>
  <c r="L417" i="38"/>
  <c r="M440" i="38"/>
  <c r="AA393" i="38"/>
  <c r="R559" i="38"/>
  <c r="K533" i="38"/>
  <c r="L537" i="38"/>
  <c r="L549" i="38"/>
  <c r="S555" i="38"/>
  <c r="P40" i="38"/>
  <c r="W65" i="38"/>
  <c r="W479" i="38"/>
  <c r="W338" i="38"/>
  <c r="W177" i="38"/>
  <c r="W58" i="38"/>
  <c r="Q196" i="38"/>
  <c r="P53" i="38"/>
  <c r="W448" i="38"/>
  <c r="W326" i="38"/>
  <c r="W168" i="38"/>
  <c r="W49" i="38"/>
  <c r="S15" i="38"/>
  <c r="P248" i="38"/>
  <c r="W315" i="38"/>
  <c r="R563" i="38"/>
  <c r="U538" i="38"/>
  <c r="S545" i="38"/>
  <c r="S552" i="38"/>
  <c r="U558" i="38"/>
  <c r="AA532" i="38"/>
  <c r="S529" i="38"/>
  <c r="N503" i="38"/>
  <c r="K525" i="38"/>
  <c r="S523" i="38"/>
  <c r="M475" i="38"/>
  <c r="L471" i="38"/>
  <c r="K479" i="38"/>
  <c r="V474" i="38"/>
  <c r="M456" i="38"/>
  <c r="V408" i="38"/>
  <c r="N416" i="38"/>
  <c r="R421" i="38"/>
  <c r="AA444" i="38"/>
  <c r="L445" i="38"/>
  <c r="O564" i="38"/>
  <c r="O535" i="38"/>
  <c r="R546" i="38"/>
  <c r="R553" i="38"/>
  <c r="W408" i="38"/>
  <c r="P337" i="38"/>
  <c r="W428" i="38"/>
  <c r="W269" i="38"/>
  <c r="W138" i="38"/>
  <c r="W37" i="38"/>
  <c r="P242" i="38"/>
  <c r="P44" i="38"/>
  <c r="W440" i="38"/>
  <c r="W319" i="38"/>
  <c r="W158" i="38"/>
  <c r="W31" i="38"/>
  <c r="R15" i="38"/>
  <c r="Q315" i="38"/>
  <c r="U341" i="38"/>
  <c r="R555" i="38"/>
  <c r="L562" i="38"/>
  <c r="M540" i="38"/>
  <c r="L545" i="38"/>
  <c r="S551" i="38"/>
  <c r="U516" i="38"/>
  <c r="X534" i="38"/>
  <c r="U491" i="38"/>
  <c r="S506" i="38"/>
  <c r="AA521" i="38"/>
  <c r="AA479" i="38"/>
  <c r="X484" i="38"/>
  <c r="AA483" i="38"/>
  <c r="X462" i="38"/>
  <c r="L419" i="38"/>
  <c r="R426" i="38"/>
  <c r="AA456" i="38"/>
  <c r="S408" i="38"/>
  <c r="N431" i="38"/>
  <c r="K362" i="38"/>
  <c r="AA550" i="38"/>
  <c r="U556" i="38"/>
  <c r="M530" i="38"/>
  <c r="S535" i="38"/>
  <c r="X538" i="38"/>
  <c r="X539" i="38"/>
  <c r="M525" i="38"/>
  <c r="U524" i="38"/>
  <c r="S511" i="38"/>
  <c r="S518" i="38"/>
  <c r="O477" i="38"/>
  <c r="U473" i="38"/>
  <c r="O475" i="38"/>
  <c r="V496" i="38"/>
  <c r="M461" i="38"/>
  <c r="N417" i="38"/>
  <c r="U424" i="38"/>
  <c r="X400" i="38"/>
  <c r="N402" i="38"/>
  <c r="R429" i="38"/>
  <c r="K556" i="38"/>
  <c r="X562" i="38"/>
  <c r="N539" i="38"/>
  <c r="X545" i="38"/>
  <c r="L552" i="38"/>
  <c r="S517" i="38"/>
  <c r="L534" i="38"/>
  <c r="O502" i="38"/>
  <c r="U505" i="38"/>
  <c r="R522" i="38"/>
  <c r="W310" i="38"/>
  <c r="AA15" i="38"/>
  <c r="X341" i="38"/>
  <c r="K548" i="38"/>
  <c r="L554" i="38"/>
  <c r="O562" i="38"/>
  <c r="V539" i="38"/>
  <c r="L544" i="38"/>
  <c r="K522" i="38"/>
  <c r="M512" i="38"/>
  <c r="AA511" i="38"/>
  <c r="V512" i="38"/>
  <c r="S492" i="38"/>
  <c r="X461" i="38"/>
  <c r="O465" i="38"/>
  <c r="N482" i="38"/>
  <c r="K478" i="38"/>
  <c r="R423" i="38"/>
  <c r="X401" i="38"/>
  <c r="O407" i="38"/>
  <c r="AA412" i="38"/>
  <c r="U435" i="38"/>
  <c r="K386" i="38"/>
  <c r="N549" i="38"/>
  <c r="S549" i="38"/>
  <c r="W348" i="38"/>
  <c r="Q201" i="38"/>
  <c r="W413" i="38"/>
  <c r="W283" i="38"/>
  <c r="W153" i="38"/>
  <c r="W45" i="38"/>
  <c r="P278" i="38"/>
  <c r="P61" i="38"/>
  <c r="W427" i="38"/>
  <c r="W302" i="38"/>
  <c r="W144" i="38"/>
  <c r="W26" i="38"/>
  <c r="W29" i="38"/>
  <c r="Q248" i="38"/>
  <c r="S558" i="38"/>
  <c r="L532" i="38"/>
  <c r="M536" i="38"/>
  <c r="M548" i="38"/>
  <c r="R548" i="38"/>
  <c r="AA513" i="38"/>
  <c r="S516" i="38"/>
  <c r="S531" i="38"/>
  <c r="X504" i="38"/>
  <c r="X524" i="38"/>
  <c r="R476" i="38"/>
  <c r="O487" i="38"/>
  <c r="L456" i="38"/>
  <c r="U465" i="38"/>
  <c r="AA482" i="38"/>
  <c r="M422" i="38"/>
  <c r="S400" i="38"/>
  <c r="L406" i="38"/>
  <c r="N411" i="38"/>
  <c r="K434" i="38"/>
  <c r="M387" i="38"/>
  <c r="U553" i="38"/>
  <c r="O559" i="38"/>
  <c r="V532" i="38"/>
  <c r="N543" i="38"/>
  <c r="O549" i="38"/>
  <c r="W437" i="38"/>
  <c r="P424" i="38"/>
  <c r="W443" i="38"/>
  <c r="W305" i="38"/>
  <c r="W145" i="38"/>
  <c r="W41" i="38"/>
  <c r="P158" i="38"/>
  <c r="W551" i="38"/>
  <c r="W419" i="38"/>
  <c r="W295" i="38"/>
  <c r="W136" i="38"/>
  <c r="W39" i="38"/>
  <c r="W64" i="38"/>
  <c r="P225" i="38"/>
  <c r="M341" i="38"/>
  <c r="V556" i="38"/>
  <c r="O563" i="38"/>
  <c r="O538" i="38"/>
  <c r="O546" i="38"/>
  <c r="X552" i="38"/>
  <c r="L518" i="38"/>
  <c r="V514" i="38"/>
  <c r="R529" i="38"/>
  <c r="S503" i="38"/>
  <c r="O504" i="38"/>
  <c r="K481" i="38"/>
  <c r="N483" i="38"/>
  <c r="M462" i="38"/>
  <c r="L481" i="38"/>
  <c r="S426" i="38"/>
  <c r="L444" i="38"/>
  <c r="R410" i="38"/>
  <c r="U415" i="38"/>
  <c r="O438" i="38"/>
  <c r="N392" i="38"/>
  <c r="M558" i="38"/>
  <c r="U564" i="38"/>
  <c r="U535" i="38"/>
  <c r="P372" i="38"/>
  <c r="W285" i="38"/>
  <c r="P127" i="38"/>
  <c r="W360" i="38"/>
  <c r="W237" i="38"/>
  <c r="W105" i="38"/>
  <c r="X24" i="38"/>
  <c r="P185" i="38"/>
  <c r="W534" i="38"/>
  <c r="W412" i="38"/>
  <c r="W289" i="38"/>
  <c r="W128" i="38"/>
  <c r="O15" i="38"/>
  <c r="Q29" i="38"/>
  <c r="W322" i="38"/>
  <c r="O341" i="38"/>
  <c r="U549" i="38"/>
  <c r="O555" i="38"/>
  <c r="M564" i="38"/>
  <c r="R538" i="38"/>
  <c r="O545" i="38"/>
  <c r="U520" i="38"/>
  <c r="R513" i="38"/>
  <c r="AA534" i="38"/>
  <c r="AA491" i="38"/>
  <c r="K505" i="38"/>
  <c r="U495" i="38"/>
  <c r="M464" i="38"/>
  <c r="AA402" i="38"/>
  <c r="M465" i="38"/>
  <c r="N413" i="38"/>
  <c r="U420" i="38"/>
  <c r="X425" i="38"/>
  <c r="M415" i="38"/>
  <c r="R449" i="38"/>
  <c r="S356" i="38"/>
  <c r="V544" i="38"/>
  <c r="X550" i="38"/>
  <c r="X557" i="38"/>
  <c r="O531" i="38"/>
  <c r="N558" i="38"/>
  <c r="U529" i="38"/>
  <c r="K503" i="38"/>
  <c r="V507" i="38"/>
  <c r="AA524" i="38"/>
  <c r="O512" i="38"/>
  <c r="AA471" i="38"/>
  <c r="X479" i="38"/>
  <c r="AA481" i="38"/>
  <c r="R477" i="38"/>
  <c r="K453" i="38"/>
  <c r="R411" i="38"/>
  <c r="X418" i="38"/>
  <c r="M424" i="38"/>
  <c r="R408" i="38"/>
  <c r="U447" i="38"/>
  <c r="S550" i="38"/>
  <c r="N556" i="38"/>
  <c r="AA564" i="38"/>
  <c r="M535" i="38"/>
  <c r="N546" i="38"/>
  <c r="O511" i="38"/>
  <c r="R550" i="38"/>
  <c r="O524" i="38"/>
  <c r="V513" i="38"/>
  <c r="U525" i="38"/>
  <c r="R480" i="38"/>
  <c r="O482" i="38"/>
  <c r="N472" i="38"/>
  <c r="K474" i="38"/>
  <c r="U425" i="38"/>
  <c r="K427" i="38"/>
  <c r="K463" i="38"/>
  <c r="L409" i="38"/>
  <c r="M432" i="38"/>
  <c r="AA558" i="38"/>
  <c r="R532" i="38"/>
  <c r="S536" i="38"/>
  <c r="O537" i="38"/>
  <c r="U547" i="38"/>
  <c r="N537" i="38"/>
  <c r="S519" i="38"/>
  <c r="M520" i="38"/>
  <c r="AA515" i="38"/>
  <c r="R492" i="38"/>
  <c r="R508" i="38"/>
  <c r="N470" i="38"/>
  <c r="K472" i="38"/>
  <c r="N497" i="38"/>
  <c r="R495" i="38"/>
  <c r="O464" i="38"/>
  <c r="M410" i="38"/>
  <c r="S417" i="38"/>
  <c r="O422" i="38"/>
  <c r="L405" i="38"/>
  <c r="K446" i="38"/>
  <c r="V548" i="38"/>
  <c r="M549" i="38"/>
  <c r="M556" i="38"/>
  <c r="AA563" i="38"/>
  <c r="AA538" i="38"/>
  <c r="L523" i="38"/>
  <c r="X506" i="38"/>
  <c r="L507" i="38"/>
  <c r="M521" i="38"/>
  <c r="R487" i="38"/>
  <c r="V497" i="38"/>
  <c r="N463" i="38"/>
  <c r="M483" i="38"/>
  <c r="AA472" i="38"/>
  <c r="M401" i="38"/>
  <c r="AA406" i="38"/>
  <c r="L414" i="38"/>
  <c r="N419" i="38"/>
  <c r="K442" i="38"/>
  <c r="V396" i="38"/>
  <c r="U545" i="38"/>
  <c r="O551" i="38"/>
  <c r="O558" i="38"/>
  <c r="N532" i="38"/>
  <c r="U563" i="38"/>
  <c r="U546" i="38"/>
  <c r="V511" i="38"/>
  <c r="O514" i="38"/>
  <c r="L529" i="38"/>
  <c r="M503" i="38"/>
  <c r="M523" i="38"/>
  <c r="U474" i="38"/>
  <c r="O476" i="38"/>
  <c r="U487" i="38"/>
  <c r="X453" i="38"/>
  <c r="L463" i="38"/>
  <c r="S414" i="38"/>
  <c r="AA421" i="38"/>
  <c r="V426" i="38"/>
  <c r="S419" i="38"/>
  <c r="O450" i="38"/>
  <c r="L559" i="38"/>
  <c r="X532" i="38"/>
  <c r="AA536" i="38"/>
  <c r="V537" i="38"/>
  <c r="K549" i="38"/>
  <c r="R514" i="38"/>
  <c r="L517" i="38"/>
  <c r="R493" i="38"/>
  <c r="O508" i="38"/>
  <c r="S507" i="38"/>
  <c r="S471" i="38"/>
  <c r="R479" i="38"/>
  <c r="K475" i="38"/>
  <c r="O496" i="38"/>
  <c r="X402" i="38"/>
  <c r="L411" i="38"/>
  <c r="R418" i="38"/>
  <c r="U423" i="38"/>
  <c r="AA407" i="38"/>
  <c r="N447" i="38"/>
  <c r="M550" i="38"/>
  <c r="V555" i="38"/>
  <c r="S556" i="38"/>
  <c r="K545" i="38"/>
  <c r="N520" i="38"/>
  <c r="L513" i="38"/>
  <c r="U518" i="38"/>
  <c r="S491" i="38"/>
  <c r="O505" i="38"/>
  <c r="S479" i="38"/>
  <c r="N481" i="38"/>
  <c r="K471" i="38"/>
  <c r="L473" i="38"/>
  <c r="S401" i="38"/>
  <c r="L407" i="38"/>
  <c r="R414" i="38"/>
  <c r="U419" i="38"/>
  <c r="O442" i="38"/>
  <c r="N454" i="38"/>
  <c r="X551" i="38"/>
  <c r="AA557" i="38"/>
  <c r="L531" i="38"/>
  <c r="R536" i="38"/>
  <c r="AA547" i="38"/>
  <c r="M513" i="38"/>
  <c r="U515" i="38"/>
  <c r="L530" i="38"/>
  <c r="L504" i="38"/>
  <c r="L524" i="38"/>
  <c r="AA475" i="38"/>
  <c r="U477" i="38"/>
  <c r="S453" i="38"/>
  <c r="V456" i="38"/>
  <c r="M482" i="38"/>
  <c r="N421" i="38"/>
  <c r="U428" i="38"/>
  <c r="S405" i="38"/>
  <c r="O410" i="38"/>
  <c r="R433" i="38"/>
  <c r="S554" i="38"/>
  <c r="R554" i="38"/>
  <c r="V562" i="38"/>
  <c r="O539" i="38"/>
  <c r="S564" i="38"/>
  <c r="L533" i="38"/>
  <c r="AA529" i="38"/>
  <c r="U503" i="38"/>
  <c r="O525" i="38"/>
  <c r="AA523" i="38"/>
  <c r="S475" i="38"/>
  <c r="R471" i="38"/>
  <c r="O479" i="38"/>
  <c r="N475" i="38"/>
  <c r="V463" i="38"/>
  <c r="N409" i="38"/>
  <c r="U416" i="38"/>
  <c r="X421" i="38"/>
  <c r="M404" i="38"/>
  <c r="R445" i="38"/>
  <c r="R428" i="38"/>
  <c r="L452" i="38"/>
  <c r="N358" i="38"/>
  <c r="K436" i="38"/>
  <c r="L385" i="38"/>
  <c r="R420" i="38"/>
  <c r="L450" i="38"/>
  <c r="S357" i="38"/>
  <c r="O369" i="38"/>
  <c r="K316" i="38"/>
  <c r="U373" i="38"/>
  <c r="S333" i="38"/>
  <c r="L292" i="38"/>
  <c r="K314" i="38"/>
  <c r="V349" i="38"/>
  <c r="R557" i="38"/>
  <c r="K514" i="38"/>
  <c r="U502" i="38"/>
  <c r="X503" i="38"/>
  <c r="S496" i="38"/>
  <c r="AA464" i="38"/>
  <c r="R478" i="38"/>
  <c r="S480" i="38"/>
  <c r="X419" i="38"/>
  <c r="S421" i="38"/>
  <c r="O426" i="38"/>
  <c r="U418" i="38"/>
  <c r="K450" i="38"/>
  <c r="V552" i="38"/>
  <c r="X558" i="38"/>
  <c r="K532" i="38"/>
  <c r="AA533" i="38"/>
  <c r="M533" i="38"/>
  <c r="X533" i="38"/>
  <c r="K506" i="38"/>
  <c r="K523" i="38"/>
  <c r="L520" i="38"/>
  <c r="V516" i="38"/>
  <c r="M494" i="38"/>
  <c r="R482" i="38"/>
  <c r="S478" i="38"/>
  <c r="L474" i="38"/>
  <c r="M476" i="38"/>
  <c r="R427" i="38"/>
  <c r="K404" i="38"/>
  <c r="O411" i="38"/>
  <c r="AA416" i="38"/>
  <c r="U439" i="38"/>
  <c r="S393" i="38"/>
  <c r="L543" i="38"/>
  <c r="K543" i="38"/>
  <c r="K550" i="38"/>
  <c r="R556" i="38"/>
  <c r="O530" i="38"/>
  <c r="N504" i="38"/>
  <c r="V494" i="38"/>
  <c r="M491" i="38"/>
  <c r="V505" i="38"/>
  <c r="X472" i="38"/>
  <c r="AA474" i="38"/>
  <c r="X496" i="38"/>
  <c r="X464" i="38"/>
  <c r="V478" i="38"/>
  <c r="K424" i="38"/>
  <c r="S402" i="38"/>
  <c r="N408" i="38"/>
  <c r="R413" i="38"/>
  <c r="S436" i="38"/>
  <c r="X563" i="38"/>
  <c r="N538" i="38"/>
  <c r="AA545" i="38"/>
  <c r="AA552" i="38"/>
  <c r="M559" i="38"/>
  <c r="AA544" i="38"/>
  <c r="X535" i="38"/>
  <c r="V524" i="38"/>
  <c r="O521" i="38"/>
  <c r="N514" i="38"/>
  <c r="M531" i="38"/>
  <c r="K504" i="38"/>
  <c r="X480" i="38"/>
  <c r="AA470" i="38"/>
  <c r="U472" i="38"/>
  <c r="M497" i="38"/>
  <c r="N453" i="38"/>
  <c r="O408" i="38"/>
  <c r="V415" i="38"/>
  <c r="L421" i="38"/>
  <c r="O444" i="38"/>
  <c r="AA455" i="38"/>
  <c r="N553" i="38"/>
  <c r="K559" i="38"/>
  <c r="O532" i="38"/>
  <c r="U540" i="38"/>
  <c r="S543" i="38"/>
  <c r="R521" i="38"/>
  <c r="N511" i="38"/>
  <c r="X516" i="38"/>
  <c r="O493" i="38"/>
  <c r="L491" i="38"/>
  <c r="O483" i="38"/>
  <c r="U462" i="38"/>
  <c r="S481" i="38"/>
  <c r="L477" i="38"/>
  <c r="O428" i="38"/>
  <c r="N405" i="38"/>
  <c r="U412" i="38"/>
  <c r="X417" i="38"/>
  <c r="AA440" i="38"/>
  <c r="R394" i="38"/>
  <c r="K544" i="38"/>
  <c r="L550" i="38"/>
  <c r="X536" i="38"/>
  <c r="S538" i="38"/>
  <c r="R523" i="38"/>
  <c r="L519" i="38"/>
  <c r="X512" i="38"/>
  <c r="K529" i="38"/>
  <c r="AA502" i="38"/>
  <c r="V462" i="38"/>
  <c r="R484" i="38"/>
  <c r="S483" i="38"/>
  <c r="N479" i="38"/>
  <c r="O424" i="38"/>
  <c r="X465" i="38"/>
  <c r="U408" i="38"/>
  <c r="X413" i="38"/>
  <c r="AA436" i="38"/>
  <c r="N385" i="38"/>
  <c r="M546" i="38"/>
  <c r="V551" i="38"/>
  <c r="V558" i="38"/>
  <c r="U532" i="38"/>
  <c r="V536" i="38"/>
  <c r="M519" i="38"/>
  <c r="U522" i="38"/>
  <c r="S515" i="38"/>
  <c r="L492" i="38"/>
  <c r="X508" i="38"/>
  <c r="V481" i="38"/>
  <c r="X471" i="38"/>
  <c r="AA473" i="38"/>
  <c r="L495" i="38"/>
  <c r="K464" i="38"/>
  <c r="R415" i="38"/>
  <c r="X422" i="38"/>
  <c r="M428" i="38"/>
  <c r="R424" i="38"/>
  <c r="U451" i="38"/>
  <c r="O548" i="38"/>
  <c r="U548" i="38"/>
  <c r="U555" i="38"/>
  <c r="S563" i="38"/>
  <c r="L538" i="38"/>
  <c r="R518" i="38"/>
  <c r="N515" i="38"/>
  <c r="X529" i="38"/>
  <c r="AA503" i="38"/>
  <c r="V504" i="38"/>
  <c r="O481" i="38"/>
  <c r="U483" i="38"/>
  <c r="S462" i="38"/>
  <c r="R481" i="38"/>
  <c r="AA426" i="38"/>
  <c r="R444" i="38"/>
  <c r="X410" i="38"/>
  <c r="M416" i="38"/>
  <c r="V438" i="38"/>
  <c r="U392" i="38"/>
  <c r="V405" i="38"/>
  <c r="N446" i="38"/>
  <c r="R352" i="38"/>
  <c r="S430" i="38"/>
  <c r="V360" i="38"/>
  <c r="O443" i="38"/>
  <c r="N455" i="38"/>
  <c r="O351" i="38"/>
  <c r="AA363" i="38"/>
  <c r="S320" i="38"/>
  <c r="X367" i="38"/>
  <c r="O315" i="38"/>
  <c r="N286" i="38"/>
  <c r="M381" i="38"/>
  <c r="S324" i="38"/>
  <c r="O374" i="38"/>
  <c r="X332" i="38"/>
  <c r="K531" i="38"/>
  <c r="K521" i="38"/>
  <c r="U530" i="38"/>
  <c r="K492" i="38"/>
  <c r="K476" i="38"/>
  <c r="AA492" i="38"/>
  <c r="N461" i="38"/>
  <c r="AA465" i="38"/>
  <c r="M414" i="38"/>
  <c r="O415" i="38"/>
  <c r="AA420" i="38"/>
  <c r="U443" i="38"/>
  <c r="S455" i="38"/>
  <c r="L547" i="38"/>
  <c r="M553" i="38"/>
  <c r="K554" i="38"/>
  <c r="U554" i="38"/>
  <c r="X556" i="38"/>
  <c r="V534" i="38"/>
  <c r="AA531" i="38"/>
  <c r="S504" i="38"/>
  <c r="N523" i="38"/>
  <c r="L511" i="38"/>
  <c r="O495" i="38"/>
  <c r="AA493" i="38"/>
  <c r="O461" i="38"/>
  <c r="N480" i="38"/>
  <c r="K470" i="38"/>
  <c r="U421" i="38"/>
  <c r="M400" i="38"/>
  <c r="AA405" i="38"/>
  <c r="V410" i="38"/>
  <c r="X433" i="38"/>
  <c r="S387" i="38"/>
  <c r="X540" i="38"/>
  <c r="AA540" i="38"/>
  <c r="S544" i="38"/>
  <c r="U550" i="38"/>
  <c r="V515" i="38"/>
  <c r="O518" i="38"/>
  <c r="N518" i="38"/>
  <c r="N534" i="38"/>
  <c r="S502" i="38"/>
  <c r="M479" i="38"/>
  <c r="V480" i="38"/>
  <c r="U476" i="38"/>
  <c r="M493" i="38"/>
  <c r="L462" i="38"/>
  <c r="S418" i="38"/>
  <c r="AA425" i="38"/>
  <c r="V401" i="38"/>
  <c r="U407" i="38"/>
  <c r="O430" i="38"/>
  <c r="N557" i="38"/>
  <c r="V563" i="38"/>
  <c r="K538" i="38"/>
  <c r="V546" i="38"/>
  <c r="K553" i="38"/>
  <c r="L564" i="38"/>
  <c r="S532" i="38"/>
  <c r="U507" i="38"/>
  <c r="M505" i="38"/>
  <c r="U521" i="38"/>
  <c r="R515" i="38"/>
  <c r="O492" i="38"/>
  <c r="M484" i="38"/>
  <c r="V482" i="38"/>
  <c r="X478" i="38"/>
  <c r="O474" i="38"/>
  <c r="M426" i="38"/>
  <c r="AA443" i="38"/>
  <c r="L410" i="38"/>
  <c r="N415" i="38"/>
  <c r="K438" i="38"/>
  <c r="V391" i="38"/>
  <c r="R547" i="38"/>
  <c r="S553" i="38"/>
  <c r="O554" i="38"/>
  <c r="N562" i="38"/>
  <c r="K540" i="38"/>
  <c r="L505" i="38"/>
  <c r="N524" i="38"/>
  <c r="M511" i="38"/>
  <c r="M518" i="38"/>
  <c r="U496" i="38"/>
  <c r="L461" i="38"/>
  <c r="X456" i="38"/>
  <c r="O484" i="38"/>
  <c r="N471" i="38"/>
  <c r="AA422" i="38"/>
  <c r="L401" i="38"/>
  <c r="X406" i="38"/>
  <c r="M412" i="38"/>
  <c r="V434" i="38"/>
  <c r="S562" i="38"/>
  <c r="AA539" i="38"/>
  <c r="N544" i="38"/>
  <c r="AA559" i="38"/>
  <c r="V530" i="38"/>
  <c r="U504" i="38"/>
  <c r="R506" i="38"/>
  <c r="K519" i="38"/>
  <c r="M514" i="38"/>
  <c r="X487" i="38"/>
  <c r="N495" i="38"/>
  <c r="U463" i="38"/>
  <c r="V491" i="38"/>
  <c r="R462" i="38"/>
  <c r="AA418" i="38"/>
  <c r="L426" i="38"/>
  <c r="O402" i="38"/>
  <c r="M408" i="38"/>
  <c r="V430" i="38"/>
  <c r="K564" i="38"/>
  <c r="K535" i="38"/>
  <c r="L546" i="38"/>
  <c r="L553" i="38"/>
  <c r="S559" i="38"/>
  <c r="R533" i="38"/>
  <c r="O506" i="38"/>
  <c r="X525" i="38"/>
  <c r="AA522" i="38"/>
  <c r="O516" i="38"/>
  <c r="U493" i="38"/>
  <c r="L482" i="38"/>
  <c r="M478" i="38"/>
  <c r="V479" i="38"/>
  <c r="U475" i="38"/>
  <c r="U464" i="38"/>
  <c r="U409" i="38"/>
  <c r="M417" i="38"/>
  <c r="K422" i="38"/>
  <c r="AA404" i="38"/>
  <c r="X445" i="38"/>
  <c r="AA537" i="38"/>
  <c r="X537" i="38"/>
  <c r="X549" i="38"/>
  <c r="L556" i="38"/>
  <c r="X548" i="38"/>
  <c r="U512" i="38"/>
  <c r="N522" i="38"/>
  <c r="M515" i="38"/>
  <c r="K516" i="38"/>
  <c r="N493" i="38"/>
  <c r="AA484" i="38"/>
  <c r="M453" i="38"/>
  <c r="O456" i="38"/>
  <c r="U484" i="38"/>
  <c r="V420" i="38"/>
  <c r="N428" i="38"/>
  <c r="M405" i="38"/>
  <c r="K410" i="38"/>
  <c r="L433" i="38"/>
  <c r="L388" i="38"/>
  <c r="AA439" i="38"/>
  <c r="R393" i="38"/>
  <c r="AA415" i="38"/>
  <c r="O448" i="38"/>
  <c r="L355" i="38"/>
  <c r="AA437" i="38"/>
  <c r="R391" i="38"/>
  <c r="AA377" i="38"/>
  <c r="L342" i="38"/>
  <c r="O298" i="38"/>
  <c r="R535" i="38"/>
  <c r="M534" i="38"/>
  <c r="L515" i="38"/>
  <c r="N474" i="38"/>
  <c r="S470" i="38"/>
  <c r="N487" i="38"/>
  <c r="R453" i="38"/>
  <c r="U402" i="38"/>
  <c r="K408" i="38"/>
  <c r="AA409" i="38"/>
  <c r="V414" i="38"/>
  <c r="X437" i="38"/>
  <c r="O391" i="38"/>
  <c r="N536" i="38"/>
  <c r="K547" i="38"/>
  <c r="S548" i="38"/>
  <c r="S540" i="38"/>
  <c r="L548" i="38"/>
  <c r="S513" i="38"/>
  <c r="M516" i="38"/>
  <c r="X530" i="38"/>
  <c r="R504" i="38"/>
  <c r="R524" i="38"/>
  <c r="L476" i="38"/>
  <c r="K487" i="38"/>
  <c r="AA453" i="38"/>
  <c r="N465" i="38"/>
  <c r="S482" i="38"/>
  <c r="X415" i="38"/>
  <c r="K423" i="38"/>
  <c r="S428" i="38"/>
  <c r="K425" i="38"/>
  <c r="M452" i="38"/>
  <c r="AA554" i="38"/>
  <c r="X554" i="38"/>
  <c r="N563" i="38"/>
  <c r="K539" i="38"/>
  <c r="X544" i="38"/>
  <c r="V522" i="38"/>
  <c r="AA512" i="38"/>
  <c r="R512" i="38"/>
  <c r="U513" i="38"/>
  <c r="O491" i="38"/>
  <c r="O462" i="38"/>
  <c r="L484" i="38"/>
  <c r="X470" i="38"/>
  <c r="S487" i="38"/>
  <c r="N456" i="38"/>
  <c r="O412" i="38"/>
  <c r="V419" i="38"/>
  <c r="L425" i="38"/>
  <c r="O413" i="38"/>
  <c r="AA448" i="38"/>
  <c r="R551" i="38"/>
  <c r="S557" i="38"/>
  <c r="AA530" i="38"/>
  <c r="L536" i="38"/>
  <c r="S547" i="38"/>
  <c r="V553" i="38"/>
  <c r="AA517" i="38"/>
  <c r="M529" i="38"/>
  <c r="V502" i="38"/>
  <c r="N505" i="38"/>
  <c r="X522" i="38"/>
  <c r="L497" i="38"/>
  <c r="AA496" i="38"/>
  <c r="S493" i="38"/>
  <c r="U461" i="38"/>
  <c r="AA480" i="38"/>
  <c r="K420" i="38"/>
  <c r="O427" i="38"/>
  <c r="N404" i="38"/>
  <c r="R409" i="38"/>
  <c r="S432" i="38"/>
  <c r="X388" i="38"/>
  <c r="U536" i="38"/>
  <c r="O547" i="38"/>
  <c r="AA548" i="38"/>
  <c r="M555" i="38"/>
  <c r="N529" i="38"/>
  <c r="X502" i="38"/>
  <c r="N508" i="38"/>
  <c r="S524" i="38"/>
  <c r="K512" i="38"/>
  <c r="K477" i="38"/>
  <c r="N473" i="38"/>
  <c r="S495" i="38"/>
  <c r="S463" i="38"/>
  <c r="R483" i="38"/>
  <c r="V416" i="38"/>
  <c r="N424" i="38"/>
  <c r="R400" i="38"/>
  <c r="N401" i="38"/>
  <c r="L429" i="38"/>
  <c r="X555" i="38"/>
  <c r="R562" i="38"/>
  <c r="U539" i="38"/>
  <c r="R552" i="38"/>
  <c r="N516" i="38"/>
  <c r="V518" i="38"/>
  <c r="N491" i="38"/>
  <c r="AA506" i="38"/>
  <c r="S521" i="38"/>
  <c r="K473" i="38"/>
  <c r="L475" i="38"/>
  <c r="M477" i="38"/>
  <c r="AA487" i="38"/>
  <c r="U456" i="38"/>
  <c r="V412" i="38"/>
  <c r="N420" i="38"/>
  <c r="R425" i="38"/>
  <c r="N414" i="38"/>
  <c r="L449" i="38"/>
  <c r="U557" i="38"/>
  <c r="N564" i="38"/>
  <c r="N535" i="38"/>
  <c r="N547" i="38"/>
  <c r="O553" i="38"/>
  <c r="X518" i="38"/>
  <c r="N530" i="38"/>
  <c r="M504" i="38"/>
  <c r="V525" i="38"/>
  <c r="V520" i="38"/>
  <c r="K495" i="38"/>
  <c r="N492" i="38"/>
  <c r="K461" i="38"/>
  <c r="AA462" i="38"/>
  <c r="X481" i="38"/>
  <c r="L427" i="38"/>
  <c r="X444" i="38"/>
  <c r="K411" i="38"/>
  <c r="S416" i="38"/>
  <c r="N439" i="38"/>
  <c r="M393" i="38"/>
  <c r="V533" i="38"/>
  <c r="U533" i="38"/>
  <c r="M544" i="38"/>
  <c r="N550" i="38"/>
  <c r="O536" i="38"/>
  <c r="V506" i="38"/>
  <c r="R525" i="38"/>
  <c r="S522" i="38"/>
  <c r="O520" i="38"/>
  <c r="X497" i="38"/>
  <c r="N477" i="38"/>
  <c r="S473" i="38"/>
  <c r="AA497" i="38"/>
  <c r="X463" i="38"/>
  <c r="L415" i="38"/>
  <c r="R422" i="38"/>
  <c r="U427" i="38"/>
  <c r="AA423" i="38"/>
  <c r="N451" i="38"/>
  <c r="X361" i="38"/>
  <c r="V433" i="38"/>
  <c r="U387" i="38"/>
  <c r="M442" i="38"/>
  <c r="AA396" i="38"/>
  <c r="N349" i="38"/>
  <c r="V431" i="38"/>
  <c r="V388" i="38"/>
  <c r="S375" i="38"/>
  <c r="M331" i="38"/>
  <c r="O349" i="38"/>
  <c r="O340" i="38"/>
  <c r="V297" i="38"/>
  <c r="U372" i="38"/>
  <c r="M332" i="38"/>
  <c r="AA290" i="38"/>
  <c r="M382" i="38"/>
  <c r="O296" i="38"/>
  <c r="M315" i="38"/>
  <c r="AA285" i="38"/>
  <c r="AA307" i="38"/>
  <c r="L246" i="38"/>
  <c r="S456" i="38"/>
  <c r="X452" i="38"/>
  <c r="K353" i="38"/>
  <c r="L431" i="38"/>
  <c r="U361" i="38"/>
  <c r="K444" i="38"/>
  <c r="M445" i="38"/>
  <c r="N352" i="38"/>
  <c r="R364" i="38"/>
  <c r="O322" i="38"/>
  <c r="M370" i="38"/>
  <c r="N316" i="38"/>
  <c r="M287" i="38"/>
  <c r="AA381" i="38"/>
  <c r="U326" i="38"/>
  <c r="X373" i="38"/>
  <c r="O333" i="38"/>
  <c r="N292" i="38"/>
  <c r="N271" i="38"/>
  <c r="U252" i="38"/>
  <c r="L276" i="38"/>
  <c r="L404" i="38"/>
  <c r="K445" i="38"/>
  <c r="S351" i="38"/>
  <c r="N429" i="38"/>
  <c r="X359" i="38"/>
  <c r="R442" i="38"/>
  <c r="K454" i="38"/>
  <c r="R350" i="38"/>
  <c r="U382" i="38"/>
  <c r="N325" i="38"/>
  <c r="M323" i="38"/>
  <c r="K354" i="38"/>
  <c r="N342" i="38"/>
  <c r="S298" i="38"/>
  <c r="O370" i="38"/>
  <c r="X316" i="38"/>
  <c r="O287" i="38"/>
  <c r="O309" i="38"/>
  <c r="V247" i="38"/>
  <c r="K429" i="38"/>
  <c r="O425" i="38"/>
  <c r="AA318" i="38"/>
  <c r="S369" i="38"/>
  <c r="S326" i="38"/>
  <c r="N278" i="38"/>
  <c r="L557" i="38"/>
  <c r="U531" i="38"/>
  <c r="S508" i="38"/>
  <c r="AA505" i="38"/>
  <c r="V519" i="38"/>
  <c r="AA514" i="38"/>
  <c r="V473" i="38"/>
  <c r="M470" i="38"/>
  <c r="AA477" i="38"/>
  <c r="X473" i="38"/>
  <c r="N425" i="38"/>
  <c r="N464" i="38"/>
  <c r="S409" i="38"/>
  <c r="O414" i="38"/>
  <c r="R437" i="38"/>
  <c r="K391" i="38"/>
  <c r="V444" i="38"/>
  <c r="X455" i="38"/>
  <c r="M351" i="38"/>
  <c r="V452" i="38"/>
  <c r="U353" i="38"/>
  <c r="N436" i="38"/>
  <c r="K385" i="38"/>
  <c r="R349" i="38"/>
  <c r="X340" i="38"/>
  <c r="L297" i="38"/>
  <c r="O380" i="38"/>
  <c r="N324" i="38"/>
  <c r="M377" i="38"/>
  <c r="S336" i="38"/>
  <c r="L295" i="38"/>
  <c r="N367" i="38"/>
  <c r="O323" i="38"/>
  <c r="N284" i="38"/>
  <c r="N306" i="38"/>
  <c r="U259" i="38"/>
  <c r="S423" i="38"/>
  <c r="S451" i="38"/>
  <c r="O357" i="38"/>
  <c r="R435" i="38"/>
  <c r="S386" i="38"/>
  <c r="L416" i="38"/>
  <c r="S449" i="38"/>
  <c r="U356" i="38"/>
  <c r="X368" i="38"/>
  <c r="V316" i="38"/>
  <c r="S374" i="38"/>
  <c r="U332" i="38"/>
  <c r="S291" i="38"/>
  <c r="M322" i="38"/>
  <c r="M378" i="38"/>
  <c r="V337" i="38"/>
  <c r="U296" i="38"/>
  <c r="U275" i="38"/>
  <c r="K264" i="38"/>
  <c r="K290" i="38"/>
  <c r="K358" i="38"/>
  <c r="S431" i="38"/>
  <c r="O361" i="38"/>
  <c r="R439" i="38"/>
  <c r="K393" i="38"/>
  <c r="N410" i="38"/>
  <c r="O447" i="38"/>
  <c r="X354" i="38"/>
  <c r="M367" i="38"/>
  <c r="U323" i="38"/>
  <c r="L371" i="38"/>
  <c r="S317" i="38"/>
  <c r="L288" i="38"/>
  <c r="X382" i="38"/>
  <c r="AA324" i="38"/>
  <c r="V374" i="38"/>
  <c r="K333" i="38"/>
  <c r="V291" i="38"/>
  <c r="V270" i="38"/>
  <c r="N252" i="38"/>
  <c r="S407" i="38"/>
  <c r="M362" i="38"/>
  <c r="X364" i="38"/>
  <c r="X288" i="38"/>
  <c r="X336" i="38"/>
  <c r="O286" i="38"/>
  <c r="N262" i="38"/>
  <c r="L539" i="38"/>
  <c r="AA525" i="38"/>
  <c r="K507" i="38"/>
  <c r="R507" i="38"/>
  <c r="U519" i="38"/>
  <c r="L487" i="38"/>
  <c r="O497" i="38"/>
  <c r="R496" i="38"/>
  <c r="R464" i="38"/>
  <c r="O478" i="38"/>
  <c r="X423" i="38"/>
  <c r="K402" i="38"/>
  <c r="V407" i="38"/>
  <c r="L413" i="38"/>
  <c r="M436" i="38"/>
  <c r="O386" i="38"/>
  <c r="U442" i="38"/>
  <c r="S454" i="38"/>
  <c r="U426" i="38"/>
  <c r="R451" i="38"/>
  <c r="M358" i="38"/>
  <c r="U440" i="38"/>
  <c r="S394" i="38"/>
  <c r="K378" i="38"/>
  <c r="V336" i="38"/>
  <c r="U295" i="38"/>
  <c r="L379" i="38"/>
  <c r="X300" i="38"/>
  <c r="O375" i="38"/>
  <c r="V331" i="38"/>
  <c r="AA325" i="38"/>
  <c r="AA368" i="38"/>
  <c r="K325" i="38"/>
  <c r="K282" i="38"/>
  <c r="V301" i="38"/>
  <c r="N255" i="38"/>
  <c r="V406" i="38"/>
  <c r="M447" i="38"/>
  <c r="K417" i="38"/>
  <c r="N449" i="38"/>
  <c r="X355" i="38"/>
  <c r="R438" i="38"/>
  <c r="K392" i="38"/>
  <c r="R378" i="38"/>
  <c r="X342" i="38"/>
  <c r="AA300" i="38"/>
  <c r="K364" i="38"/>
  <c r="R320" i="38"/>
  <c r="M348" i="38"/>
  <c r="L337" i="38"/>
  <c r="X295" i="38"/>
  <c r="M368" i="38"/>
  <c r="AA315" i="38"/>
  <c r="R286" i="38"/>
  <c r="R308" i="38"/>
  <c r="X246" i="38"/>
  <c r="N270" i="38"/>
  <c r="U438" i="38"/>
  <c r="S392" i="38"/>
  <c r="U410" i="38"/>
  <c r="R447" i="38"/>
  <c r="M354" i="38"/>
  <c r="U436" i="38"/>
  <c r="O385" i="38"/>
  <c r="U350" i="38"/>
  <c r="M343" i="38"/>
  <c r="R297" i="38"/>
  <c r="V380" i="38"/>
  <c r="K326" i="38"/>
  <c r="V375" i="38"/>
  <c r="X333" i="38"/>
  <c r="O292" i="38"/>
  <c r="AA364" i="38"/>
  <c r="M321" i="38"/>
  <c r="O284" i="38"/>
  <c r="AA303" i="38"/>
  <c r="L257" i="38"/>
  <c r="S359" i="38"/>
  <c r="K451" i="38"/>
  <c r="K376" i="38"/>
  <c r="AA316" i="38"/>
  <c r="S280" i="38"/>
  <c r="U270" i="38"/>
  <c r="X564" i="38"/>
  <c r="M517" i="38"/>
  <c r="R534" i="38"/>
  <c r="K502" i="38"/>
  <c r="M506" i="38"/>
  <c r="L522" i="38"/>
  <c r="L480" i="38"/>
  <c r="K482" i="38"/>
  <c r="V471" i="38"/>
  <c r="M480" i="38"/>
  <c r="R419" i="38"/>
  <c r="X426" i="38"/>
  <c r="R465" i="38"/>
  <c r="AA408" i="38"/>
  <c r="U431" i="38"/>
  <c r="O362" i="38"/>
  <c r="N438" i="38"/>
  <c r="M392" i="38"/>
  <c r="V409" i="38"/>
  <c r="L447" i="38"/>
  <c r="X347" i="38"/>
  <c r="R430" i="38"/>
  <c r="AA361" i="38"/>
  <c r="V373" i="38"/>
  <c r="O332" i="38"/>
  <c r="O378" i="38"/>
  <c r="AA337" i="38"/>
  <c r="R296" i="38"/>
  <c r="K371" i="38"/>
  <c r="O318" i="38"/>
  <c r="N289" i="38"/>
  <c r="R381" i="38"/>
  <c r="AA326" i="38"/>
  <c r="AA280" i="38"/>
  <c r="N263" i="38"/>
  <c r="U239" i="38"/>
  <c r="X404" i="38"/>
  <c r="O445" i="38"/>
  <c r="AA351" i="38"/>
  <c r="U429" i="38"/>
  <c r="K360" i="38"/>
  <c r="X442" i="38"/>
  <c r="O454" i="38"/>
  <c r="X350" i="38"/>
  <c r="M363" i="38"/>
  <c r="L321" i="38"/>
  <c r="O368" i="38"/>
  <c r="X314" i="38"/>
  <c r="O285" i="38"/>
  <c r="N380" i="38"/>
  <c r="K300" i="38"/>
  <c r="S372" i="38"/>
  <c r="L332" i="38"/>
  <c r="X290" i="38"/>
  <c r="X269" i="38"/>
  <c r="K251" i="38"/>
  <c r="R280" i="38"/>
  <c r="O417" i="38"/>
  <c r="O449" i="38"/>
  <c r="AA355" i="38"/>
  <c r="U433" i="38"/>
  <c r="O387" i="38"/>
  <c r="M441" i="38"/>
  <c r="AA394" i="38"/>
  <c r="M349" i="38"/>
  <c r="K381" i="38"/>
  <c r="X326" i="38"/>
  <c r="N365" i="38"/>
  <c r="O321" i="38"/>
  <c r="X349" i="38"/>
  <c r="U340" i="38"/>
  <c r="V296" i="38"/>
  <c r="L369" i="38"/>
  <c r="S315" i="38"/>
  <c r="L286" i="38"/>
  <c r="L308" i="38"/>
  <c r="R246" i="38"/>
  <c r="S447" i="38"/>
  <c r="S444" i="38"/>
  <c r="V322" i="38"/>
  <c r="O363" i="38"/>
  <c r="O295" i="38"/>
  <c r="R276" i="38"/>
  <c r="N551" i="38"/>
  <c r="K530" i="38"/>
  <c r="V503" i="38"/>
  <c r="O494" i="38"/>
  <c r="U494" i="38"/>
  <c r="N506" i="38"/>
  <c r="R472" i="38"/>
  <c r="S474" i="38"/>
  <c r="N476" i="38"/>
  <c r="U492" i="38"/>
  <c r="AA461" i="38"/>
  <c r="M418" i="38"/>
  <c r="S425" i="38"/>
  <c r="O401" i="38"/>
  <c r="N407" i="38"/>
  <c r="K430" i="38"/>
  <c r="L361" i="38"/>
  <c r="X436" i="38"/>
  <c r="S385" i="38"/>
  <c r="S404" i="38"/>
  <c r="U445" i="38"/>
  <c r="K352" i="38"/>
  <c r="X434" i="38"/>
  <c r="N360" i="38"/>
  <c r="R372" i="38"/>
  <c r="L319" i="38"/>
  <c r="O376" i="38"/>
  <c r="N336" i="38"/>
  <c r="M295" i="38"/>
  <c r="AA369" i="38"/>
  <c r="L317" i="38"/>
  <c r="X287" i="38"/>
  <c r="M380" i="38"/>
  <c r="N300" i="38"/>
  <c r="M347" i="38"/>
  <c r="V382" i="38"/>
  <c r="S297" i="38"/>
  <c r="S276" i="38"/>
  <c r="V264" i="38"/>
  <c r="N241" i="38"/>
  <c r="R440" i="38"/>
  <c r="K394" i="38"/>
  <c r="AA442" i="38"/>
  <c r="R454" i="38"/>
  <c r="M350" i="38"/>
  <c r="U432" i="38"/>
  <c r="K388" i="38"/>
  <c r="L376" i="38"/>
  <c r="K336" i="38"/>
  <c r="V294" i="38"/>
  <c r="O342" i="38"/>
  <c r="U298" i="38"/>
  <c r="S373" i="38"/>
  <c r="N319" i="38"/>
  <c r="M290" i="38"/>
  <c r="K382" i="38"/>
  <c r="V325" i="38"/>
  <c r="V282" i="38"/>
  <c r="U302" i="38"/>
  <c r="M256" i="38"/>
  <c r="M360" i="38"/>
  <c r="X432" i="38"/>
  <c r="AA388" i="38"/>
  <c r="V440" i="38"/>
  <c r="U394" i="38"/>
  <c r="K348" i="38"/>
  <c r="X430" i="38"/>
  <c r="L362" i="38"/>
  <c r="N374" i="38"/>
  <c r="V332" i="38"/>
  <c r="AA378" i="38"/>
  <c r="U336" i="38"/>
  <c r="S295" i="38"/>
  <c r="L370" i="38"/>
  <c r="M316" i="38"/>
  <c r="L353" i="38"/>
  <c r="AA342" i="38"/>
  <c r="K299" i="38"/>
  <c r="K278" i="38"/>
  <c r="AA266" i="38"/>
  <c r="L237" i="38"/>
  <c r="N437" i="38"/>
  <c r="R358" i="38"/>
  <c r="V334" i="38"/>
  <c r="R287" i="38"/>
  <c r="V262" i="38"/>
  <c r="AA306" i="38"/>
  <c r="V545" i="38"/>
  <c r="K511" i="38"/>
  <c r="X513" i="38"/>
  <c r="S534" i="38"/>
  <c r="N502" i="38"/>
  <c r="N525" i="38"/>
  <c r="M496" i="38"/>
  <c r="S464" i="38"/>
  <c r="L478" i="38"/>
  <c r="S465" i="38"/>
  <c r="U413" i="38"/>
  <c r="M421" i="38"/>
  <c r="K426" i="38"/>
  <c r="V417" i="38"/>
  <c r="X449" i="38"/>
  <c r="U359" i="38"/>
  <c r="R432" i="38"/>
  <c r="U362" i="38"/>
  <c r="O440" i="38"/>
  <c r="N394" i="38"/>
  <c r="U414" i="38"/>
  <c r="U448" i="38"/>
  <c r="V355" i="38"/>
  <c r="L368" i="38"/>
  <c r="AA314" i="38"/>
  <c r="K372" i="38"/>
  <c r="V319" i="38"/>
  <c r="U290" i="38"/>
  <c r="S365" i="38"/>
  <c r="AA322" i="38"/>
  <c r="U347" i="38"/>
  <c r="K337" i="38"/>
  <c r="V295" i="38"/>
  <c r="V274" i="38"/>
  <c r="N232" i="38"/>
  <c r="AA288" i="38"/>
  <c r="M439" i="38"/>
  <c r="AA392" i="38"/>
  <c r="S411" i="38"/>
  <c r="X447" i="38"/>
  <c r="S354" i="38"/>
  <c r="M437" i="38"/>
  <c r="V385" i="38"/>
  <c r="N351" i="38"/>
  <c r="S343" i="38"/>
  <c r="N299" i="38"/>
  <c r="AA382" i="38"/>
  <c r="M325" i="38"/>
  <c r="N378" i="38"/>
  <c r="U334" i="38"/>
  <c r="S294" i="38"/>
  <c r="N314" i="38"/>
  <c r="M285" i="38"/>
  <c r="M307" i="38"/>
  <c r="S245" i="38"/>
  <c r="U274" i="38"/>
  <c r="M443" i="38"/>
  <c r="AA454" i="38"/>
  <c r="S427" i="38"/>
  <c r="X451" i="38"/>
  <c r="S358" i="38"/>
  <c r="K435" i="38"/>
  <c r="L386" i="38"/>
  <c r="S378" i="38"/>
  <c r="N337" i="38"/>
  <c r="M296" i="38"/>
  <c r="R379" i="38"/>
  <c r="AA299" i="38"/>
  <c r="R374" i="38"/>
  <c r="S332" i="38"/>
  <c r="L291" i="38"/>
  <c r="N363" i="38"/>
  <c r="O325" i="38"/>
  <c r="O282" i="38"/>
  <c r="N302" i="38"/>
  <c r="U255" i="38"/>
  <c r="O353" i="38"/>
  <c r="S445" i="38"/>
  <c r="S370" i="38"/>
  <c r="V320" i="38"/>
  <c r="O274" i="38"/>
  <c r="R311" i="38"/>
  <c r="O557" i="38"/>
  <c r="O515" i="38"/>
  <c r="K518" i="38"/>
  <c r="V517" i="38"/>
  <c r="U534" i="38"/>
  <c r="M502" i="38"/>
  <c r="U478" i="38"/>
  <c r="O480" i="38"/>
  <c r="R470" i="38"/>
  <c r="M487" i="38"/>
  <c r="V453" i="38"/>
  <c r="K412" i="38"/>
  <c r="O419" i="38"/>
  <c r="AA424" i="38"/>
  <c r="X412" i="38"/>
  <c r="S448" i="38"/>
  <c r="R357" i="38"/>
  <c r="M431" i="38"/>
  <c r="K361" i="38"/>
  <c r="L439" i="38"/>
  <c r="X392" i="38"/>
  <c r="V402" i="38"/>
  <c r="M429" i="38"/>
  <c r="R354" i="38"/>
  <c r="N323" i="38"/>
  <c r="AA370" i="38"/>
  <c r="R318" i="38"/>
  <c r="K289" i="38"/>
  <c r="V363" i="38"/>
  <c r="X337" i="38"/>
  <c r="AA340" i="38"/>
  <c r="O291" i="38"/>
  <c r="O270" i="38"/>
  <c r="V251" i="38"/>
  <c r="AA387" i="38"/>
  <c r="U434" i="38"/>
  <c r="M359" i="38"/>
  <c r="V436" i="38"/>
  <c r="X385" i="38"/>
  <c r="X424" i="38"/>
  <c r="X450" i="38"/>
  <c r="L358" i="38"/>
  <c r="N370" i="38"/>
  <c r="S318" i="38"/>
  <c r="X375" i="38"/>
  <c r="L331" i="38"/>
  <c r="X292" i="38"/>
  <c r="O367" i="38"/>
  <c r="R323" i="38"/>
  <c r="X348" i="38"/>
  <c r="M340" i="38"/>
  <c r="L298" i="38"/>
  <c r="L277" i="38"/>
  <c r="U265" i="38"/>
  <c r="V281" i="38"/>
  <c r="U422" i="38"/>
  <c r="M451" i="38"/>
  <c r="K357" i="38"/>
  <c r="L435" i="38"/>
  <c r="M386" i="38"/>
  <c r="S415" i="38"/>
  <c r="M449" i="38"/>
  <c r="N356" i="38"/>
  <c r="R368" i="38"/>
  <c r="L315" i="38"/>
  <c r="O372" i="38"/>
  <c r="X318" i="38"/>
  <c r="O289" i="38"/>
  <c r="N364" i="38"/>
  <c r="K320" i="38"/>
  <c r="S376" i="38"/>
  <c r="U331" i="38"/>
  <c r="S293" i="38"/>
  <c r="S272" i="38"/>
  <c r="AA253" i="38"/>
  <c r="N355" i="38"/>
  <c r="M391" i="38"/>
  <c r="U370" i="38"/>
  <c r="U294" i="38"/>
  <c r="U379" i="38"/>
  <c r="N239" i="38"/>
  <c r="AA263" i="38"/>
  <c r="L535" i="38"/>
  <c r="K524" i="38"/>
  <c r="X519" i="38"/>
  <c r="O513" i="38"/>
  <c r="V529" i="38"/>
  <c r="R503" i="38"/>
  <c r="X475" i="38"/>
  <c r="M492" i="38"/>
  <c r="L453" i="38"/>
  <c r="M402" i="38"/>
  <c r="X407" i="38"/>
  <c r="K415" i="38"/>
  <c r="S420" i="38"/>
  <c r="N443" i="38"/>
  <c r="M455" i="38"/>
  <c r="V421" i="38"/>
  <c r="U450" i="38"/>
  <c r="X356" i="38"/>
  <c r="AA434" i="38"/>
  <c r="R359" i="38"/>
  <c r="L442" i="38"/>
  <c r="X396" i="38"/>
  <c r="L350" i="38"/>
  <c r="N382" i="38"/>
  <c r="V324" i="38"/>
  <c r="L314" i="38"/>
  <c r="X284" i="38"/>
  <c r="O379" i="38"/>
  <c r="V300" i="38"/>
  <c r="L373" i="38"/>
  <c r="S319" i="38"/>
  <c r="L290" i="38"/>
  <c r="L269" i="38"/>
  <c r="R250" i="38"/>
  <c r="S360" i="38"/>
  <c r="K433" i="38"/>
  <c r="S388" i="38"/>
  <c r="N441" i="38"/>
  <c r="M396" i="38"/>
  <c r="O348" i="38"/>
  <c r="K431" i="38"/>
  <c r="R362" i="38"/>
  <c r="U374" i="38"/>
  <c r="AA331" i="38"/>
  <c r="X353" i="38"/>
  <c r="L343" i="38"/>
  <c r="K297" i="38"/>
  <c r="V371" i="38"/>
  <c r="X317" i="38"/>
  <c r="O288" i="38"/>
  <c r="AA380" i="38"/>
  <c r="R324" i="38"/>
  <c r="R281" i="38"/>
  <c r="K301" i="38"/>
  <c r="O254" i="38"/>
  <c r="X311" i="38"/>
  <c r="K437" i="38"/>
  <c r="AA385" i="38"/>
  <c r="R405" i="38"/>
  <c r="M446" i="38"/>
  <c r="O352" i="38"/>
  <c r="S429" i="38"/>
  <c r="U360" i="38"/>
  <c r="X372" i="38"/>
  <c r="R319" i="38"/>
  <c r="V376" i="38"/>
  <c r="K334" i="38"/>
  <c r="V293" i="38"/>
  <c r="U368" i="38"/>
  <c r="O314" i="38"/>
  <c r="K350" i="38"/>
  <c r="N343" i="38"/>
  <c r="AA297" i="38"/>
  <c r="AA276" i="38"/>
  <c r="N265" i="38"/>
  <c r="U241" i="38"/>
  <c r="R431" i="38"/>
  <c r="U352" i="38"/>
  <c r="L318" i="38"/>
  <c r="L377" i="38"/>
  <c r="V231" i="38"/>
  <c r="N305" i="38"/>
  <c r="R544" i="38"/>
  <c r="O522" i="38"/>
  <c r="S512" i="38"/>
  <c r="L512" i="38"/>
  <c r="N513" i="38"/>
  <c r="X494" i="38"/>
  <c r="K462" i="38"/>
  <c r="V465" i="38"/>
  <c r="U482" i="38"/>
  <c r="S472" i="38"/>
  <c r="U400" i="38"/>
  <c r="S406" i="38"/>
  <c r="AA413" i="38"/>
  <c r="V418" i="38"/>
  <c r="X441" i="38"/>
  <c r="O396" i="38"/>
  <c r="X416" i="38"/>
  <c r="K449" i="38"/>
  <c r="S355" i="38"/>
  <c r="N433" i="38"/>
  <c r="V387" i="38"/>
  <c r="O409" i="38"/>
  <c r="K447" i="38"/>
  <c r="U348" i="38"/>
  <c r="X380" i="38"/>
  <c r="R326" i="38"/>
  <c r="V364" i="38"/>
  <c r="U322" i="38"/>
  <c r="R353" i="38"/>
  <c r="V343" i="38"/>
  <c r="R299" i="38"/>
  <c r="U371" i="38"/>
  <c r="V317" i="38"/>
  <c r="U288" i="38"/>
  <c r="N321" i="38"/>
  <c r="AA334" i="38"/>
  <c r="N279" i="38"/>
  <c r="X233" i="38"/>
  <c r="M284" i="38"/>
  <c r="O437" i="38"/>
  <c r="N391" i="38"/>
  <c r="U406" i="38"/>
  <c r="S446" i="38"/>
  <c r="V352" i="38"/>
  <c r="O435" i="38"/>
  <c r="R386" i="38"/>
  <c r="S347" i="38"/>
  <c r="L340" i="38"/>
  <c r="X297" i="38"/>
  <c r="N381" i="38"/>
  <c r="O326" i="38"/>
  <c r="N376" i="38"/>
  <c r="K331" i="38"/>
  <c r="V292" i="38"/>
  <c r="L365" i="38"/>
  <c r="X322" i="38"/>
  <c r="N291" i="38"/>
  <c r="O305" i="38"/>
  <c r="V258" i="38"/>
  <c r="K273" i="38"/>
  <c r="AA551" i="38"/>
  <c r="L514" i="38"/>
  <c r="AA516" i="38"/>
  <c r="L493" i="38"/>
  <c r="V508" i="38"/>
  <c r="AA507" i="38"/>
  <c r="M471" i="38"/>
  <c r="V472" i="38"/>
  <c r="M495" i="38"/>
  <c r="M463" i="38"/>
  <c r="L483" i="38"/>
  <c r="O416" i="38"/>
  <c r="V423" i="38"/>
  <c r="L400" i="38"/>
  <c r="O400" i="38"/>
  <c r="AA452" i="38"/>
  <c r="U355" i="38"/>
  <c r="O429" i="38"/>
  <c r="V353" i="38"/>
  <c r="X431" i="38"/>
  <c r="S362" i="38"/>
  <c r="R404" i="38"/>
  <c r="AA445" i="38"/>
  <c r="M353" i="38"/>
  <c r="K365" i="38"/>
  <c r="X321" i="38"/>
  <c r="N369" i="38"/>
  <c r="M317" i="38"/>
  <c r="AA287" i="38"/>
  <c r="R382" i="38"/>
  <c r="X325" i="38"/>
  <c r="M376" i="38"/>
  <c r="N331" i="38"/>
  <c r="M293" i="38"/>
  <c r="M272" i="38"/>
  <c r="S253" i="38"/>
  <c r="AA356" i="38"/>
  <c r="N430" i="38"/>
  <c r="R360" i="38"/>
  <c r="S438" i="38"/>
  <c r="L392" i="38"/>
  <c r="V400" i="38"/>
  <c r="N452" i="38"/>
  <c r="AA353" i="38"/>
  <c r="V365" i="38"/>
  <c r="M314" i="38"/>
  <c r="R371" i="38"/>
  <c r="AA317" i="38"/>
  <c r="R288" i="38"/>
  <c r="K363" i="38"/>
  <c r="L325" i="38"/>
  <c r="N375" i="38"/>
  <c r="M334" i="38"/>
  <c r="AA293" i="38"/>
  <c r="AA272" i="38"/>
  <c r="N248" i="38"/>
  <c r="O277" i="38"/>
  <c r="K406" i="38"/>
  <c r="U446" i="38"/>
  <c r="X352" i="38"/>
  <c r="AA430" i="38"/>
  <c r="N361" i="38"/>
  <c r="V443" i="38"/>
  <c r="U455" i="38"/>
  <c r="V351" i="38"/>
  <c r="L364" i="38"/>
  <c r="AA320" i="38"/>
  <c r="K368" i="38"/>
  <c r="R314" i="38"/>
  <c r="K285" i="38"/>
  <c r="V379" i="38"/>
  <c r="X299" i="38"/>
  <c r="M372" i="38"/>
  <c r="N318" i="38"/>
  <c r="M289" i="38"/>
  <c r="M311" i="38"/>
  <c r="S249" i="38"/>
  <c r="L443" i="38"/>
  <c r="X387" i="38"/>
  <c r="V342" i="38"/>
  <c r="N293" i="38"/>
  <c r="V305" i="38"/>
  <c r="AA411" i="38"/>
  <c r="AA362" i="38"/>
  <c r="O365" i="38"/>
  <c r="U286" i="38"/>
  <c r="AA319" i="38"/>
  <c r="X440" i="38"/>
  <c r="M319" i="38"/>
  <c r="V250" i="38"/>
  <c r="S278" i="38"/>
  <c r="U233" i="38"/>
  <c r="L293" i="38"/>
  <c r="L219" i="38"/>
  <c r="M175" i="38"/>
  <c r="N240" i="38"/>
  <c r="M205" i="38"/>
  <c r="R187" i="38"/>
  <c r="K228" i="38"/>
  <c r="L197" i="38"/>
  <c r="R305" i="38"/>
  <c r="M202" i="38"/>
  <c r="O170" i="38"/>
  <c r="L432" i="38"/>
  <c r="R347" i="38"/>
  <c r="U333" i="38"/>
  <c r="N372" i="38"/>
  <c r="N320" i="38"/>
  <c r="S279" i="38"/>
  <c r="U264" i="38"/>
  <c r="L285" i="38"/>
  <c r="U304" i="38"/>
  <c r="AA258" i="38"/>
  <c r="O265" i="38"/>
  <c r="K211" i="38"/>
  <c r="AA175" i="38"/>
  <c r="L242" i="38"/>
  <c r="R193" i="38"/>
  <c r="AA186" i="38"/>
  <c r="R227" i="38"/>
  <c r="S185" i="38"/>
  <c r="X309" i="38"/>
  <c r="O210" i="38"/>
  <c r="L177" i="38"/>
  <c r="O152" i="38"/>
  <c r="V432" i="38"/>
  <c r="L354" i="38"/>
  <c r="AA323" i="38"/>
  <c r="AA372" i="38"/>
  <c r="AA245" i="38"/>
  <c r="AA302" i="38"/>
  <c r="L256" i="38"/>
  <c r="O311" i="38"/>
  <c r="U250" i="38"/>
  <c r="AA281" i="38"/>
  <c r="X210" i="38"/>
  <c r="X176" i="38"/>
  <c r="V240" i="38"/>
  <c r="AA197" i="38"/>
  <c r="X278" i="38"/>
  <c r="O201" i="38"/>
  <c r="M189" i="38"/>
  <c r="U217" i="38"/>
  <c r="K178" i="38"/>
  <c r="R361" i="38"/>
  <c r="M364" i="38"/>
  <c r="X310" i="38"/>
  <c r="L251" i="38"/>
  <c r="R278" i="38"/>
  <c r="K159" i="38"/>
  <c r="N130" i="38"/>
  <c r="X74" i="38"/>
  <c r="L60" i="38"/>
  <c r="M160" i="38"/>
  <c r="L126" i="38"/>
  <c r="S91" i="38"/>
  <c r="R70" i="38"/>
  <c r="U27" i="38"/>
  <c r="AA144" i="38"/>
  <c r="N115" i="38"/>
  <c r="O73" i="38"/>
  <c r="AA53" i="38"/>
  <c r="N396" i="38"/>
  <c r="O439" i="38"/>
  <c r="S300" i="38"/>
  <c r="AA336" i="38"/>
  <c r="U284" i="38"/>
  <c r="X438" i="38"/>
  <c r="N274" i="38"/>
  <c r="U258" i="38"/>
  <c r="L271" i="38"/>
  <c r="K253" i="38"/>
  <c r="K310" i="38"/>
  <c r="U220" i="38"/>
  <c r="S179" i="38"/>
  <c r="X258" i="38"/>
  <c r="S204" i="38"/>
  <c r="N173" i="38"/>
  <c r="O226" i="38"/>
  <c r="R194" i="38"/>
  <c r="K279" i="38"/>
  <c r="O205" i="38"/>
  <c r="L189" i="38"/>
  <c r="N450" i="38"/>
  <c r="N448" i="38"/>
  <c r="N373" i="38"/>
  <c r="X323" i="38"/>
  <c r="R277" i="38"/>
  <c r="M306" i="38"/>
  <c r="S259" i="38"/>
  <c r="X271" i="38"/>
  <c r="V253" i="38"/>
  <c r="U291" i="38"/>
  <c r="S228" i="38"/>
  <c r="V185" i="38"/>
  <c r="O263" i="38"/>
  <c r="R209" i="38"/>
  <c r="S178" i="38"/>
  <c r="R258" i="38"/>
  <c r="S203" i="38"/>
  <c r="O283" i="38"/>
  <c r="L211" i="38"/>
  <c r="U175" i="38"/>
  <c r="L151" i="38"/>
  <c r="L451" i="38"/>
  <c r="N348" i="38"/>
  <c r="V326" i="38"/>
  <c r="V254" i="38"/>
  <c r="N301" i="38"/>
  <c r="U254" i="38"/>
  <c r="L310" i="38"/>
  <c r="S258" i="38"/>
  <c r="X264" i="38"/>
  <c r="M201" i="38"/>
  <c r="L282" i="38"/>
  <c r="M227" i="38"/>
  <c r="N185" i="38"/>
  <c r="L270" i="38"/>
  <c r="V218" i="38"/>
  <c r="U180" i="38"/>
  <c r="L258" i="38"/>
  <c r="S202" i="38"/>
  <c r="V170" i="38"/>
  <c r="V348" i="38"/>
  <c r="AA279" i="38"/>
  <c r="L259" i="38"/>
  <c r="V241" i="38"/>
  <c r="U196" i="38"/>
  <c r="AA139" i="38"/>
  <c r="X112" i="38"/>
  <c r="K87" i="38"/>
  <c r="R56" i="38"/>
  <c r="S153" i="38"/>
  <c r="R121" i="38"/>
  <c r="X95" i="38"/>
  <c r="AA71" i="38"/>
  <c r="K32" i="38"/>
  <c r="U141" i="38"/>
  <c r="X110" i="38"/>
  <c r="V77" i="38"/>
  <c r="L58" i="38"/>
  <c r="L26" i="38"/>
  <c r="M146" i="38"/>
  <c r="X443" i="38"/>
  <c r="L387" i="38"/>
  <c r="K342" i="38"/>
  <c r="U289" i="38"/>
  <c r="U263" i="38"/>
  <c r="O364" i="38"/>
  <c r="X266" i="38"/>
  <c r="L289" i="38"/>
  <c r="X306" i="38"/>
  <c r="V245" i="38"/>
  <c r="S304" i="38"/>
  <c r="M209" i="38"/>
  <c r="L172" i="38"/>
  <c r="M225" i="38"/>
  <c r="R183" i="38"/>
  <c r="R301" i="38"/>
  <c r="N210" i="38"/>
  <c r="L170" i="38"/>
  <c r="V227" i="38"/>
  <c r="L185" i="38"/>
  <c r="N186" i="38"/>
  <c r="L465" i="38"/>
  <c r="R396" i="38"/>
  <c r="R367" i="38"/>
  <c r="M324" i="38"/>
  <c r="U271" i="38"/>
  <c r="AA310" i="38"/>
  <c r="V257" i="38"/>
  <c r="S270" i="38"/>
  <c r="R252" i="38"/>
  <c r="AA308" i="38"/>
  <c r="AA209" i="38"/>
  <c r="U178" i="38"/>
  <c r="M237" i="38"/>
  <c r="O196" i="38"/>
  <c r="O279" i="38"/>
  <c r="AA211" i="38"/>
  <c r="U176" i="38"/>
  <c r="O241" i="38"/>
  <c r="U193" i="38"/>
  <c r="V186" i="38"/>
  <c r="R436" i="38"/>
  <c r="X351" i="38"/>
  <c r="U377" i="38"/>
  <c r="K318" i="38"/>
  <c r="M276" i="38"/>
  <c r="K269" i="38"/>
  <c r="X249" i="38"/>
  <c r="N277" i="38"/>
  <c r="K266" i="38"/>
  <c r="N237" i="38"/>
  <c r="X240" i="38"/>
  <c r="S193" i="38"/>
  <c r="M277" i="38"/>
  <c r="AA216" i="38"/>
  <c r="M178" i="38"/>
  <c r="O248" i="38"/>
  <c r="R204" i="38"/>
  <c r="S173" i="38"/>
  <c r="AA229" i="38"/>
  <c r="U293" i="38"/>
  <c r="L322" i="38"/>
  <c r="R273" i="38"/>
  <c r="M249" i="38"/>
  <c r="O358" i="38"/>
  <c r="AA431" i="38"/>
  <c r="V361" i="38"/>
  <c r="X439" i="38"/>
  <c r="O393" i="38"/>
  <c r="L347" i="38"/>
  <c r="AA429" i="38"/>
  <c r="M361" i="38"/>
  <c r="K373" i="38"/>
  <c r="N333" i="38"/>
  <c r="N347" i="38"/>
  <c r="M337" i="38"/>
  <c r="AA295" i="38"/>
  <c r="R370" i="38"/>
  <c r="S316" i="38"/>
  <c r="L287" i="38"/>
  <c r="N379" i="38"/>
  <c r="M326" i="38"/>
  <c r="M280" i="38"/>
  <c r="O262" i="38"/>
  <c r="V238" i="38"/>
  <c r="S310" i="38"/>
  <c r="M543" i="38"/>
  <c r="L521" i="38"/>
  <c r="AA520" i="38"/>
  <c r="R516" i="38"/>
  <c r="K493" i="38"/>
  <c r="AA494" i="38"/>
  <c r="K483" i="38"/>
  <c r="L479" i="38"/>
  <c r="X474" i="38"/>
  <c r="K496" i="38"/>
  <c r="R402" i="38"/>
  <c r="AA410" i="38"/>
  <c r="L418" i="38"/>
  <c r="N423" i="38"/>
  <c r="N406" i="38"/>
  <c r="V446" i="38"/>
  <c r="L408" i="38"/>
  <c r="AA447" i="38"/>
  <c r="O421" i="38"/>
  <c r="M450" i="38"/>
  <c r="O356" i="38"/>
  <c r="K439" i="38"/>
  <c r="V392" i="38"/>
  <c r="K347" i="38"/>
  <c r="S379" i="38"/>
  <c r="M300" i="38"/>
  <c r="R363" i="38"/>
  <c r="K321" i="38"/>
  <c r="L349" i="38"/>
  <c r="N340" i="38"/>
  <c r="M298" i="38"/>
  <c r="K370" i="38"/>
  <c r="R316" i="38"/>
  <c r="K287" i="38"/>
  <c r="K309" i="38"/>
  <c r="O247" i="38"/>
  <c r="R412" i="38"/>
  <c r="R448" i="38"/>
  <c r="U354" i="38"/>
  <c r="O432" i="38"/>
  <c r="U388" i="38"/>
  <c r="O406" i="38"/>
  <c r="R446" i="38"/>
  <c r="V347" i="38"/>
  <c r="L380" i="38"/>
  <c r="K324" i="38"/>
  <c r="U365" i="38"/>
  <c r="V321" i="38"/>
  <c r="N350" i="38"/>
  <c r="K343" i="38"/>
  <c r="N297" i="38"/>
  <c r="R369" i="38"/>
  <c r="K317" i="38"/>
  <c r="V287" i="38"/>
  <c r="V309" i="38"/>
  <c r="R257" i="38"/>
  <c r="AA271" i="38"/>
  <c r="L440" i="38"/>
  <c r="X393" i="38"/>
  <c r="R416" i="38"/>
  <c r="V448" i="38"/>
  <c r="R355" i="38"/>
  <c r="L438" i="38"/>
  <c r="X391" i="38"/>
  <c r="L378" i="38"/>
  <c r="R342" i="38"/>
  <c r="V298" i="38"/>
  <c r="S382" i="38"/>
  <c r="U324" i="38"/>
  <c r="S377" i="38"/>
  <c r="N334" i="38"/>
  <c r="M294" i="38"/>
  <c r="R322" i="38"/>
  <c r="O290" i="38"/>
  <c r="K305" i="38"/>
  <c r="O258" i="38"/>
  <c r="X454" i="38"/>
  <c r="R376" i="38"/>
  <c r="R300" i="38"/>
  <c r="R365" i="38"/>
  <c r="N259" i="38"/>
  <c r="L448" i="38"/>
  <c r="O405" i="38"/>
  <c r="K322" i="38"/>
  <c r="S381" i="38"/>
  <c r="R290" i="38"/>
  <c r="K356" i="38"/>
  <c r="N282" i="38"/>
  <c r="L245" i="38"/>
  <c r="O272" i="38"/>
  <c r="X248" i="38"/>
  <c r="M273" i="38"/>
  <c r="U205" i="38"/>
  <c r="K189" i="38"/>
  <c r="L228" i="38"/>
  <c r="S197" i="38"/>
  <c r="S269" i="38"/>
  <c r="O218" i="38"/>
  <c r="N180" i="38"/>
  <c r="S257" i="38"/>
  <c r="M196" i="38"/>
  <c r="AA167" i="38"/>
  <c r="N362" i="38"/>
  <c r="L430" i="38"/>
  <c r="R348" i="38"/>
  <c r="U319" i="38"/>
  <c r="N283" i="38"/>
  <c r="S271" i="38"/>
  <c r="U251" i="38"/>
  <c r="L279" i="38"/>
  <c r="M262" i="38"/>
  <c r="L239" i="38"/>
  <c r="X238" i="38"/>
  <c r="S201" i="38"/>
  <c r="R188" i="38"/>
  <c r="S227" i="38"/>
  <c r="U185" i="38"/>
  <c r="V310" i="38"/>
  <c r="X220" i="38"/>
  <c r="O179" i="38"/>
  <c r="AA246" i="38"/>
  <c r="AA202" i="38"/>
  <c r="X189" i="38"/>
  <c r="K413" i="38"/>
  <c r="N388" i="38"/>
  <c r="R284" i="38"/>
  <c r="U314" i="38"/>
  <c r="X280" i="38"/>
  <c r="AA265" i="38"/>
  <c r="AA286" i="38"/>
  <c r="AA305" i="38"/>
  <c r="X259" i="38"/>
  <c r="V263" i="38"/>
  <c r="R202" i="38"/>
  <c r="O189" i="38"/>
  <c r="R228" i="38"/>
  <c r="V180" i="38"/>
  <c r="K237" i="38"/>
  <c r="V195" i="38"/>
  <c r="M269" i="38"/>
  <c r="U209" i="38"/>
  <c r="S172" i="38"/>
  <c r="S396" i="38"/>
  <c r="X257" i="38"/>
  <c r="V249" i="38"/>
  <c r="X175" i="38"/>
  <c r="M219" i="38"/>
  <c r="AA138" i="38"/>
  <c r="R114" i="38"/>
  <c r="M81" i="38"/>
  <c r="N49" i="38"/>
  <c r="O143" i="38"/>
  <c r="N109" i="38"/>
  <c r="AA76" i="38"/>
  <c r="U59" i="38"/>
  <c r="O158" i="38"/>
  <c r="V125" i="38"/>
  <c r="R104" i="38"/>
  <c r="O72" i="38"/>
  <c r="K40" i="38"/>
  <c r="N422" i="38"/>
  <c r="N393" i="38"/>
  <c r="X363" i="38"/>
  <c r="R295" i="38"/>
  <c r="U306" i="38"/>
  <c r="L326" i="38"/>
  <c r="S302" i="38"/>
  <c r="U238" i="38"/>
  <c r="N308" i="38"/>
  <c r="S247" i="38"/>
  <c r="AA250" i="38"/>
  <c r="M212" i="38"/>
  <c r="O173" i="38"/>
  <c r="R226" i="38"/>
  <c r="AA194" i="38"/>
  <c r="M186" i="38"/>
  <c r="V217" i="38"/>
  <c r="U184" i="38"/>
  <c r="S237" i="38"/>
  <c r="O197" i="38"/>
  <c r="N168" i="38"/>
  <c r="R356" i="38"/>
  <c r="O355" i="38"/>
  <c r="M333" i="38"/>
  <c r="K349" i="38"/>
  <c r="M266" i="38"/>
  <c r="M263" i="38"/>
  <c r="S239" i="38"/>
  <c r="M309" i="38"/>
  <c r="L248" i="38"/>
  <c r="O271" i="38"/>
  <c r="S218" i="38"/>
  <c r="L180" i="38"/>
  <c r="R254" i="38"/>
  <c r="U203" i="38"/>
  <c r="O172" i="38"/>
  <c r="X225" i="38"/>
  <c r="V183" i="38"/>
  <c r="L301" i="38"/>
  <c r="N201" i="38"/>
  <c r="S188" i="38"/>
  <c r="N442" i="38"/>
  <c r="U357" i="38"/>
  <c r="R380" i="38"/>
  <c r="U376" i="38"/>
  <c r="X324" i="38"/>
  <c r="U278" i="38"/>
  <c r="N264" i="38"/>
  <c r="V284" i="38"/>
  <c r="N304" i="38"/>
  <c r="AA238" i="38"/>
  <c r="O237" i="38"/>
  <c r="M195" i="38"/>
  <c r="N303" i="38"/>
  <c r="S220" i="38"/>
  <c r="R179" i="38"/>
  <c r="U253" i="38"/>
  <c r="V212" i="38"/>
  <c r="X174" i="38"/>
  <c r="K225" i="38"/>
  <c r="S196" i="38"/>
  <c r="L166" i="38"/>
  <c r="L334" i="38"/>
  <c r="M265" i="38"/>
  <c r="N266" i="38"/>
  <c r="L201" i="38"/>
  <c r="U266" i="38"/>
  <c r="N145" i="38"/>
  <c r="M113" i="38"/>
  <c r="S73" i="38"/>
  <c r="U52" i="38"/>
  <c r="O140" i="38"/>
  <c r="U129" i="38"/>
  <c r="N75" i="38"/>
  <c r="K60" i="38"/>
  <c r="M26" i="38"/>
  <c r="N146" i="38"/>
  <c r="X116" i="38"/>
  <c r="L78" i="38"/>
  <c r="N50" i="38"/>
  <c r="X156" i="38"/>
  <c r="K124" i="38"/>
  <c r="O455" i="38"/>
  <c r="K377" i="38"/>
  <c r="N298" i="38"/>
  <c r="X381" i="38"/>
  <c r="K254" i="38"/>
  <c r="L299" i="38"/>
  <c r="X253" i="38"/>
  <c r="N281" i="38"/>
  <c r="M301" i="38"/>
  <c r="L255" i="38"/>
  <c r="V259" i="38"/>
  <c r="O203" i="38"/>
  <c r="N276" i="38"/>
  <c r="S216" i="38"/>
  <c r="U177" i="38"/>
  <c r="L254" i="38"/>
  <c r="U202" i="38"/>
  <c r="S273" i="38"/>
  <c r="V220" i="38"/>
  <c r="N179" i="38"/>
  <c r="K156" i="38"/>
  <c r="O452" i="38"/>
  <c r="AA349" i="38"/>
  <c r="K315" i="38"/>
  <c r="K374" i="38"/>
  <c r="M253" i="38"/>
  <c r="O304" i="38"/>
  <c r="R293" i="38"/>
  <c r="O307" i="38"/>
  <c r="U246" i="38"/>
  <c r="S246" i="38"/>
  <c r="N204" i="38"/>
  <c r="X172" i="38"/>
  <c r="N230" i="38"/>
  <c r="AA182" i="38"/>
  <c r="R262" i="38"/>
  <c r="V201" i="38"/>
  <c r="X170" i="38"/>
  <c r="U228" i="38"/>
  <c r="X185" i="38"/>
  <c r="M166" i="38"/>
  <c r="M385" i="38"/>
  <c r="R434" i="38"/>
  <c r="S337" i="38"/>
  <c r="V288" i="38"/>
  <c r="O264" i="38"/>
  <c r="U305" i="38"/>
  <c r="M259" i="38"/>
  <c r="R271" i="38"/>
  <c r="O253" i="38"/>
  <c r="V290" i="38"/>
  <c r="M228" i="38"/>
  <c r="O185" i="38"/>
  <c r="X262" i="38"/>
  <c r="L209" i="38"/>
  <c r="K172" i="38"/>
  <c r="X226" i="38"/>
  <c r="X194" i="38"/>
  <c r="X282" i="38"/>
  <c r="AA219" i="38"/>
  <c r="N175" i="38"/>
  <c r="M388" i="38"/>
  <c r="S286" i="38"/>
  <c r="S262" i="38"/>
  <c r="N170" i="38"/>
  <c r="L216" i="38"/>
  <c r="X151" i="38"/>
  <c r="K128" i="38"/>
  <c r="AA77" i="38"/>
  <c r="M57" i="38"/>
  <c r="V151" i="38"/>
  <c r="R377" i="38"/>
  <c r="R294" i="38"/>
  <c r="U310" i="38"/>
  <c r="K258" i="38"/>
  <c r="N418" i="38"/>
  <c r="V449" i="38"/>
  <c r="L356" i="38"/>
  <c r="M434" i="38"/>
  <c r="K387" i="38"/>
  <c r="M411" i="38"/>
  <c r="V447" i="38"/>
  <c r="K355" i="38"/>
  <c r="S367" i="38"/>
  <c r="R315" i="38"/>
  <c r="V372" i="38"/>
  <c r="K319" i="38"/>
  <c r="V289" i="38"/>
  <c r="U364" i="38"/>
  <c r="O320" i="38"/>
  <c r="AA376" i="38"/>
  <c r="R336" i="38"/>
  <c r="K295" i="38"/>
  <c r="K274" i="38"/>
  <c r="O231" i="38"/>
  <c r="N285" i="38"/>
  <c r="M356" i="38"/>
  <c r="O540" i="38"/>
  <c r="R505" i="38"/>
  <c r="V523" i="38"/>
  <c r="X520" i="38"/>
  <c r="U517" i="38"/>
  <c r="N496" i="38"/>
  <c r="K491" i="38"/>
  <c r="N462" i="38"/>
  <c r="M481" i="38"/>
  <c r="AA476" i="38"/>
  <c r="K428" i="38"/>
  <c r="V404" i="38"/>
  <c r="N412" i="38"/>
  <c r="R417" i="38"/>
  <c r="S440" i="38"/>
  <c r="L394" i="38"/>
  <c r="K441" i="38"/>
  <c r="V394" i="38"/>
  <c r="R443" i="38"/>
  <c r="K455" i="38"/>
  <c r="AA350" i="38"/>
  <c r="S433" i="38"/>
  <c r="R387" i="38"/>
  <c r="X376" i="38"/>
  <c r="R334" i="38"/>
  <c r="K294" i="38"/>
  <c r="X343" i="38"/>
  <c r="S299" i="38"/>
  <c r="L374" i="38"/>
  <c r="R333" i="38"/>
  <c r="K292" i="38"/>
  <c r="S364" i="38"/>
  <c r="U320" i="38"/>
  <c r="U283" i="38"/>
  <c r="S303" i="38"/>
  <c r="AA256" i="38"/>
  <c r="V441" i="38"/>
  <c r="U396" i="38"/>
  <c r="M423" i="38"/>
  <c r="AA450" i="38"/>
  <c r="N357" i="38"/>
  <c r="V439" i="38"/>
  <c r="U393" i="38"/>
  <c r="O377" i="38"/>
  <c r="U337" i="38"/>
  <c r="S296" i="38"/>
  <c r="X379" i="38"/>
  <c r="L300" i="38"/>
  <c r="X374" i="38"/>
  <c r="AA332" i="38"/>
  <c r="R291" i="38"/>
  <c r="U363" i="38"/>
  <c r="S321" i="38"/>
  <c r="R285" i="38"/>
  <c r="L304" i="38"/>
  <c r="R237" i="38"/>
  <c r="V362" i="38"/>
  <c r="N434" i="38"/>
  <c r="N387" i="38"/>
  <c r="S442" i="38"/>
  <c r="L454" i="38"/>
  <c r="U349" i="38"/>
  <c r="N432" i="38"/>
  <c r="O388" i="38"/>
  <c r="AA375" i="38"/>
  <c r="S331" i="38"/>
  <c r="O350" i="38"/>
  <c r="V340" i="38"/>
  <c r="X296" i="38"/>
  <c r="O371" i="38"/>
  <c r="R317" i="38"/>
  <c r="K288" i="38"/>
  <c r="S380" i="38"/>
  <c r="U300" i="38"/>
  <c r="U279" i="38"/>
  <c r="K262" i="38"/>
  <c r="O238" i="38"/>
  <c r="S350" i="38"/>
  <c r="O336" i="38"/>
  <c r="K375" i="38"/>
  <c r="K323" i="38"/>
  <c r="L280" i="38"/>
  <c r="N354" i="38"/>
  <c r="L446" i="38"/>
  <c r="U369" i="38"/>
  <c r="N326" i="38"/>
  <c r="R269" i="38"/>
  <c r="M379" i="38"/>
  <c r="X303" i="38"/>
  <c r="N254" i="38"/>
  <c r="AA309" i="38"/>
  <c r="M258" i="38"/>
  <c r="O232" i="38"/>
  <c r="U197" i="38"/>
  <c r="U307" i="38"/>
  <c r="R218" i="38"/>
  <c r="O180" i="38"/>
  <c r="V252" i="38"/>
  <c r="O212" i="38"/>
  <c r="R174" i="38"/>
  <c r="X230" i="38"/>
  <c r="K182" i="38"/>
  <c r="L169" i="38"/>
  <c r="K440" i="38"/>
  <c r="S361" i="38"/>
  <c r="K340" i="38"/>
  <c r="S290" i="38"/>
  <c r="M303" i="38"/>
  <c r="R307" i="38"/>
  <c r="X245" i="38"/>
  <c r="N273" i="38"/>
  <c r="S231" i="38"/>
  <c r="N242" i="38"/>
  <c r="X229" i="38"/>
  <c r="S195" i="38"/>
  <c r="M304" i="38"/>
  <c r="AA220" i="38"/>
  <c r="X179" i="38"/>
  <c r="N249" i="38"/>
  <c r="X204" i="38"/>
  <c r="AA173" i="38"/>
  <c r="O225" i="38"/>
  <c r="AA196" i="38"/>
  <c r="M167" i="38"/>
  <c r="X448" i="38"/>
  <c r="X408" i="38"/>
  <c r="O324" i="38"/>
  <c r="K379" i="38"/>
  <c r="S285" i="38"/>
  <c r="X272" i="38"/>
  <c r="AA252" i="38"/>
  <c r="K280" i="38"/>
  <c r="L263" i="38"/>
  <c r="M254" i="38"/>
  <c r="O255" i="38"/>
  <c r="R196" i="38"/>
  <c r="S308" i="38"/>
  <c r="X218" i="38"/>
  <c r="L175" i="38"/>
  <c r="M230" i="38"/>
  <c r="L182" i="38"/>
  <c r="X251" i="38"/>
  <c r="X203" i="38"/>
  <c r="O186" i="38"/>
  <c r="M375" i="38"/>
  <c r="M302" i="38"/>
  <c r="S277" i="38"/>
  <c r="L238" i="38"/>
  <c r="S180" i="38"/>
  <c r="V135" i="38"/>
  <c r="M100" i="38"/>
  <c r="S66" i="38"/>
  <c r="S168" i="38"/>
  <c r="AA136" i="38"/>
  <c r="U98" i="38"/>
  <c r="V80" i="38"/>
  <c r="N42" i="38"/>
  <c r="AA152" i="38"/>
  <c r="L120" i="38"/>
  <c r="L94" i="38"/>
  <c r="AA68" i="38"/>
  <c r="S39" i="38"/>
  <c r="S450" i="38"/>
  <c r="O347" i="38"/>
  <c r="L320" i="38"/>
  <c r="U367" i="38"/>
  <c r="M245" i="38"/>
  <c r="O343" i="38"/>
  <c r="N231" i="38"/>
  <c r="AA282" i="38"/>
  <c r="R302" i="38"/>
  <c r="O256" i="38"/>
  <c r="O240" i="38"/>
  <c r="M193" i="38"/>
  <c r="S281" i="38"/>
  <c r="X217" i="38"/>
  <c r="V184" i="38"/>
  <c r="N307" i="38"/>
  <c r="L220" i="38"/>
  <c r="X178" i="38"/>
  <c r="S229" i="38"/>
  <c r="AA180" i="38"/>
  <c r="U157" i="38"/>
  <c r="S434" i="38"/>
  <c r="AA367" i="38"/>
  <c r="AA291" i="38"/>
  <c r="S340" i="38"/>
  <c r="K277" i="38"/>
  <c r="M232" i="38"/>
  <c r="R283" i="38"/>
  <c r="K303" i="38"/>
  <c r="N257" i="38"/>
  <c r="K252" i="38"/>
  <c r="AA212" i="38"/>
  <c r="N174" i="38"/>
  <c r="AA225" i="38"/>
  <c r="M194" i="38"/>
  <c r="N166" i="38"/>
  <c r="K217" i="38"/>
  <c r="L178" i="38"/>
  <c r="V255" i="38"/>
  <c r="N195" i="38"/>
  <c r="O169" i="38"/>
  <c r="M454" i="38"/>
  <c r="N440" i="38"/>
  <c r="AA296" i="38"/>
  <c r="M336" i="38"/>
  <c r="X281" i="38"/>
  <c r="M271" i="38"/>
  <c r="N251" i="38"/>
  <c r="AA278" i="38"/>
  <c r="M231" i="38"/>
  <c r="V226" i="38"/>
  <c r="R229" i="38"/>
  <c r="K181" i="38"/>
  <c r="O259" i="38"/>
  <c r="AA204" i="38"/>
  <c r="U173" i="38"/>
  <c r="L240" i="38"/>
  <c r="L205" i="38"/>
  <c r="O187" i="38"/>
  <c r="K216" i="38"/>
  <c r="O182" i="38"/>
  <c r="S169" i="38"/>
  <c r="AA373" i="38"/>
  <c r="X285" i="38"/>
  <c r="O211" i="38"/>
  <c r="M170" i="38"/>
  <c r="O174" i="38"/>
  <c r="R147" i="38"/>
  <c r="S99" i="38"/>
  <c r="AA72" i="38"/>
  <c r="S40" i="38"/>
  <c r="L138" i="38"/>
  <c r="X113" i="38"/>
  <c r="R81" i="38"/>
  <c r="S49" i="38"/>
  <c r="L157" i="38"/>
  <c r="R124" i="38"/>
  <c r="AA105" i="38"/>
  <c r="L63" i="38"/>
  <c r="AA42" i="38"/>
  <c r="M151" i="38"/>
  <c r="AA435" i="38"/>
  <c r="L351" i="38"/>
  <c r="X334" i="38"/>
  <c r="M373" i="38"/>
  <c r="L324" i="38"/>
  <c r="X420" i="38"/>
  <c r="AA311" i="38"/>
  <c r="M248" i="38"/>
  <c r="R275" i="38"/>
  <c r="S264" i="38"/>
  <c r="R241" i="38"/>
  <c r="M226" i="38"/>
  <c r="AA183" i="38"/>
  <c r="K265" i="38"/>
  <c r="M210" i="38"/>
  <c r="S170" i="38"/>
  <c r="L225" i="38"/>
  <c r="K183" i="38"/>
  <c r="M233" i="38"/>
  <c r="V204" i="38"/>
  <c r="R173" i="38"/>
  <c r="N444" i="38"/>
  <c r="L359" i="38"/>
  <c r="V381" i="38"/>
  <c r="V285" i="38"/>
  <c r="V333" i="38"/>
  <c r="AA283" i="38"/>
  <c r="O233" i="38"/>
  <c r="M282" i="38"/>
  <c r="AA301" i="38"/>
  <c r="X255" i="38"/>
  <c r="M242" i="38"/>
  <c r="N194" i="38"/>
  <c r="X274" i="38"/>
  <c r="AA210" i="38"/>
  <c r="V176" i="38"/>
  <c r="V237" i="38"/>
  <c r="N196" i="38"/>
  <c r="AA277" i="38"/>
  <c r="U218" i="38"/>
  <c r="M180" i="38"/>
  <c r="R155" i="38"/>
  <c r="U444" i="38"/>
  <c r="V377" i="38"/>
  <c r="L296" i="38"/>
  <c r="L381" i="38"/>
  <c r="X293" i="38"/>
  <c r="U262" i="38"/>
  <c r="M239" i="38"/>
  <c r="U308" i="38"/>
  <c r="AA247" i="38"/>
  <c r="X270" i="38"/>
  <c r="M218" i="38"/>
  <c r="AA179" i="38"/>
  <c r="K239" i="38"/>
  <c r="N203" i="38"/>
  <c r="S186" i="38"/>
  <c r="L227" i="38"/>
  <c r="M185" i="38"/>
  <c r="L262" i="38"/>
  <c r="V205" i="38"/>
  <c r="R189" i="38"/>
  <c r="X365" i="38"/>
  <c r="X289" i="38"/>
  <c r="X304" i="38"/>
  <c r="K238" i="38"/>
  <c r="S443" i="38"/>
  <c r="L455" i="38"/>
  <c r="L428" i="38"/>
  <c r="K452" i="38"/>
  <c r="AA358" i="38"/>
  <c r="S441" i="38"/>
  <c r="L396" i="38"/>
  <c r="S349" i="38"/>
  <c r="O381" i="38"/>
  <c r="U325" i="38"/>
  <c r="L367" i="38"/>
  <c r="S323" i="38"/>
  <c r="L284" i="38"/>
  <c r="U342" i="38"/>
  <c r="AA298" i="38"/>
  <c r="V370" i="38"/>
  <c r="U318" i="38"/>
  <c r="S289" i="38"/>
  <c r="S311" i="38"/>
  <c r="AA249" i="38"/>
  <c r="M279" i="38"/>
  <c r="R545" i="38"/>
  <c r="K534" i="38"/>
  <c r="R502" i="38"/>
  <c r="U508" i="38"/>
  <c r="M524" i="38"/>
  <c r="X511" i="38"/>
  <c r="X476" i="38"/>
  <c r="V487" i="38"/>
  <c r="R456" i="38"/>
  <c r="K484" i="38"/>
  <c r="V470" i="38"/>
  <c r="S422" i="38"/>
  <c r="AA400" i="38"/>
  <c r="R406" i="38"/>
  <c r="U411" i="38"/>
  <c r="O434" i="38"/>
  <c r="V386" i="38"/>
  <c r="S435" i="38"/>
  <c r="AA359" i="38"/>
  <c r="U437" i="38"/>
  <c r="S391" i="38"/>
  <c r="N426" i="38"/>
  <c r="O451" i="38"/>
  <c r="X358" i="38"/>
  <c r="M371" i="38"/>
  <c r="U317" i="38"/>
  <c r="L375" i="38"/>
  <c r="X331" i="38"/>
  <c r="O293" i="38"/>
  <c r="N368" i="38"/>
  <c r="U315" i="38"/>
  <c r="S352" i="38"/>
  <c r="S342" i="38"/>
  <c r="X298" i="38"/>
  <c r="X277" i="38"/>
  <c r="S266" i="38"/>
  <c r="U282" i="38"/>
  <c r="L436" i="38"/>
  <c r="U386" i="38"/>
  <c r="M444" i="38"/>
  <c r="V455" i="38"/>
  <c r="R351" i="38"/>
  <c r="L434" i="38"/>
  <c r="O359" i="38"/>
  <c r="AA371" i="38"/>
  <c r="X319" i="38"/>
  <c r="N377" i="38"/>
  <c r="O334" i="38"/>
  <c r="N294" i="38"/>
  <c r="M369" i="38"/>
  <c r="V314" i="38"/>
  <c r="V350" i="38"/>
  <c r="U343" i="38"/>
  <c r="O299" i="38"/>
  <c r="O278" i="38"/>
  <c r="L233" i="38"/>
  <c r="S283" i="38"/>
  <c r="K400" i="38"/>
  <c r="R452" i="38"/>
  <c r="U358" i="38"/>
  <c r="O436" i="38"/>
  <c r="R385" i="38"/>
  <c r="K421" i="38"/>
  <c r="R450" i="38"/>
  <c r="AA357" i="38"/>
  <c r="V369" i="38"/>
  <c r="O316" i="38"/>
  <c r="M374" i="38"/>
  <c r="N332" i="38"/>
  <c r="M291" i="38"/>
  <c r="AA365" i="38"/>
  <c r="U321" i="38"/>
  <c r="X377" i="38"/>
  <c r="L336" i="38"/>
  <c r="X294" i="38"/>
  <c r="X273" i="38"/>
  <c r="K231" i="38"/>
  <c r="M435" i="38"/>
  <c r="M433" i="38"/>
  <c r="N295" i="38"/>
  <c r="O331" i="38"/>
  <c r="M292" i="38"/>
  <c r="R272" i="38"/>
  <c r="K432" i="38"/>
  <c r="S353" i="38"/>
  <c r="V315" i="38"/>
  <c r="R373" i="38"/>
  <c r="X250" i="38"/>
  <c r="AA352" i="38"/>
  <c r="AA232" i="38"/>
  <c r="K284" i="38"/>
  <c r="V303" i="38"/>
  <c r="S238" i="38"/>
  <c r="L229" i="38"/>
  <c r="X180" i="38"/>
  <c r="V248" i="38"/>
  <c r="X212" i="38"/>
  <c r="AA174" i="38"/>
  <c r="AA242" i="38"/>
  <c r="V193" i="38"/>
  <c r="K187" i="38"/>
  <c r="X211" i="38"/>
  <c r="S176" i="38"/>
  <c r="V358" i="38"/>
  <c r="V393" i="38"/>
  <c r="O373" i="38"/>
  <c r="O297" i="38"/>
  <c r="O382" i="38"/>
  <c r="S256" i="38"/>
  <c r="U301" i="38"/>
  <c r="M255" i="38"/>
  <c r="R310" i="38"/>
  <c r="O249" i="38"/>
  <c r="U276" i="38"/>
  <c r="X219" i="38"/>
  <c r="O181" i="38"/>
  <c r="N245" i="38"/>
  <c r="L212" i="38"/>
  <c r="M174" i="38"/>
  <c r="K242" i="38"/>
  <c r="K193" i="38"/>
  <c r="V187" i="38"/>
  <c r="O216" i="38"/>
  <c r="V182" i="38"/>
  <c r="S158" i="38"/>
  <c r="M355" i="38"/>
  <c r="X446" i="38"/>
  <c r="O300" i="38"/>
  <c r="S307" i="38"/>
  <c r="O308" i="38"/>
  <c r="V246" i="38"/>
  <c r="S274" i="38"/>
  <c r="R232" i="38"/>
  <c r="S240" i="38"/>
  <c r="V230" i="38"/>
  <c r="U182" i="38"/>
  <c r="U249" i="38"/>
  <c r="S205" i="38"/>
  <c r="N189" i="38"/>
  <c r="S211" i="38"/>
  <c r="N176" i="38"/>
  <c r="U226" i="38"/>
  <c r="M184" i="38"/>
  <c r="X167" i="38"/>
  <c r="M299" i="38"/>
  <c r="S255" i="38"/>
  <c r="V181" i="38"/>
  <c r="N202" i="38"/>
  <c r="N157" i="38"/>
  <c r="L122" i="38"/>
  <c r="U86" i="38"/>
  <c r="V55" i="38"/>
  <c r="X154" i="38"/>
  <c r="V122" i="38"/>
  <c r="K102" i="38"/>
  <c r="N64" i="38"/>
  <c r="N35" i="38"/>
  <c r="V139" i="38"/>
  <c r="N112" i="38"/>
  <c r="S87" i="38"/>
  <c r="O57" i="38"/>
  <c r="O441" i="38"/>
  <c r="V356" i="38"/>
  <c r="AA379" i="38"/>
  <c r="AA347" i="38"/>
  <c r="V323" i="38"/>
  <c r="O394" i="38"/>
  <c r="AA289" i="38"/>
  <c r="R249" i="38"/>
  <c r="V276" i="38"/>
  <c r="X265" i="38"/>
  <c r="M288" i="38"/>
  <c r="U227" i="38"/>
  <c r="K185" i="38"/>
  <c r="O302" i="38"/>
  <c r="M220" i="38"/>
  <c r="L179" i="38"/>
  <c r="X247" i="38"/>
  <c r="L204" i="38"/>
  <c r="M173" i="38"/>
  <c r="S219" i="38"/>
  <c r="V174" i="38"/>
  <c r="M419" i="38"/>
  <c r="V413" i="38"/>
  <c r="X315" i="38"/>
  <c r="R298" i="38"/>
  <c r="O269" i="38"/>
  <c r="K250" i="38"/>
  <c r="U277" i="38"/>
  <c r="O266" i="38"/>
  <c r="U237" i="38"/>
  <c r="M241" i="38"/>
  <c r="AA193" i="38"/>
  <c r="V279" i="38"/>
  <c r="L217" i="38"/>
  <c r="K184" i="38"/>
  <c r="X305" i="38"/>
  <c r="O209" i="38"/>
  <c r="N172" i="38"/>
  <c r="L230" i="38"/>
  <c r="R181" i="38"/>
  <c r="V156" i="38"/>
  <c r="V425" i="38"/>
  <c r="M394" i="38"/>
  <c r="K380" i="38"/>
  <c r="AA294" i="38"/>
  <c r="O301" i="38"/>
  <c r="L307" i="38"/>
  <c r="R245" i="38"/>
  <c r="V272" i="38"/>
  <c r="K249" i="38"/>
  <c r="V275" i="38"/>
  <c r="R219" i="38"/>
  <c r="S175" i="38"/>
  <c r="AA226" i="38"/>
  <c r="L193" i="38"/>
  <c r="X187" i="38"/>
  <c r="O228" i="38"/>
  <c r="R197" i="38"/>
  <c r="K306" i="38"/>
  <c r="V210" i="38"/>
  <c r="AA176" i="38"/>
  <c r="O433" i="38"/>
  <c r="AA321" i="38"/>
  <c r="M305" i="38"/>
  <c r="L176" i="38"/>
  <c r="AA230" i="38"/>
  <c r="U153" i="38"/>
  <c r="U120" i="38"/>
  <c r="O93" i="38"/>
  <c r="V68" i="38"/>
  <c r="K169" i="38"/>
  <c r="N135" i="38"/>
  <c r="AA101" i="38"/>
  <c r="X66" i="38"/>
  <c r="X37" i="38"/>
  <c r="N151" i="38"/>
  <c r="U127" i="38"/>
  <c r="O92" i="38"/>
  <c r="N69" i="38"/>
  <c r="K35" i="38"/>
  <c r="V141" i="38"/>
  <c r="N386" i="38"/>
  <c r="AA433" i="38"/>
  <c r="O294" i="38"/>
  <c r="V318" i="38"/>
  <c r="L281" i="38"/>
  <c r="O392" i="38"/>
  <c r="U309" i="38"/>
  <c r="K257" i="38"/>
  <c r="U269" i="38"/>
  <c r="AA251" i="38"/>
  <c r="U285" i="38"/>
  <c r="M217" i="38"/>
  <c r="V177" i="38"/>
  <c r="R238" i="38"/>
  <c r="V202" i="38"/>
  <c r="M281" i="38"/>
  <c r="R216" i="38"/>
  <c r="S177" i="38"/>
  <c r="K240" i="38"/>
  <c r="V194" i="38"/>
  <c r="U187" i="38"/>
  <c r="R455" i="38"/>
  <c r="AA441" i="38"/>
  <c r="M320" i="38"/>
  <c r="U380" i="38"/>
  <c r="U292" i="38"/>
  <c r="S275" i="38"/>
  <c r="AA248" i="38"/>
  <c r="K276" i="38"/>
  <c r="L265" i="38"/>
  <c r="V286" i="38"/>
  <c r="AA217" i="38"/>
  <c r="R184" i="38"/>
  <c r="K232" i="38"/>
  <c r="K202" i="38"/>
  <c r="U189" i="38"/>
  <c r="S230" i="38"/>
  <c r="R182" i="38"/>
  <c r="V265" i="38"/>
  <c r="U212" i="38"/>
  <c r="K174" i="38"/>
  <c r="U160" i="38"/>
  <c r="N445" i="38"/>
  <c r="K332" i="38"/>
  <c r="X370" i="38"/>
  <c r="M297" i="38"/>
  <c r="X276" i="38"/>
  <c r="U231" i="38"/>
  <c r="L283" i="38"/>
  <c r="X302" i="38"/>
  <c r="V256" i="38"/>
  <c r="R251" i="38"/>
  <c r="S212" i="38"/>
  <c r="V173" i="38"/>
  <c r="S225" i="38"/>
  <c r="X183" i="38"/>
  <c r="M308" i="38"/>
  <c r="R220" i="38"/>
  <c r="K179" i="38"/>
  <c r="V239" i="38"/>
  <c r="V197" i="38"/>
  <c r="U168" i="38"/>
  <c r="O354" i="38"/>
  <c r="M252" i="38"/>
  <c r="O239" i="38"/>
  <c r="R195" i="38"/>
  <c r="K205" i="38"/>
  <c r="X146" i="38"/>
  <c r="L181" i="38"/>
  <c r="L272" i="38"/>
  <c r="K229" i="38"/>
  <c r="R141" i="38"/>
  <c r="AA92" i="38"/>
  <c r="K53" i="38"/>
  <c r="U144" i="38"/>
  <c r="O115" i="38"/>
  <c r="X73" i="38"/>
  <c r="AA52" i="38"/>
  <c r="U167" i="38"/>
  <c r="X136" i="38"/>
  <c r="S98" i="38"/>
  <c r="L360" i="38"/>
  <c r="V451" i="38"/>
  <c r="R375" i="38"/>
  <c r="L323" i="38"/>
  <c r="N275" i="38"/>
  <c r="X378" i="38"/>
  <c r="K308" i="38"/>
  <c r="AA255" i="38"/>
  <c r="K311" i="38"/>
  <c r="N250" i="38"/>
  <c r="L278" i="38"/>
  <c r="L202" i="38"/>
  <c r="U170" i="38"/>
  <c r="V219" i="38"/>
  <c r="M182" i="38"/>
  <c r="L264" i="38"/>
  <c r="O195" i="38"/>
  <c r="N311" i="38"/>
  <c r="N209" i="38"/>
  <c r="M172" i="38"/>
  <c r="V437" i="38"/>
  <c r="N353" i="38"/>
  <c r="R340" i="38"/>
  <c r="V378" i="38"/>
  <c r="L316" i="38"/>
  <c r="K281" i="38"/>
  <c r="L266" i="38"/>
  <c r="U287" i="38"/>
  <c r="L306" i="38"/>
  <c r="K245" i="38"/>
  <c r="V302" i="38"/>
  <c r="R210" i="38"/>
  <c r="K177" i="38"/>
  <c r="K241" i="38"/>
  <c r="L195" i="38"/>
  <c r="AA273" i="38"/>
  <c r="N219" i="38"/>
  <c r="K175" i="38"/>
  <c r="O242" i="38"/>
  <c r="K194" i="38"/>
  <c r="R166" i="38"/>
  <c r="U430" i="38"/>
  <c r="U401" i="38"/>
  <c r="S314" i="38"/>
  <c r="M365" i="38"/>
  <c r="K291" i="38"/>
  <c r="M275" i="38"/>
  <c r="S248" i="38"/>
  <c r="X275" i="38"/>
  <c r="AA264" i="38"/>
  <c r="X241" i="38"/>
  <c r="S226" i="38"/>
  <c r="L184" i="38"/>
  <c r="R231" i="38"/>
  <c r="K196" i="38"/>
  <c r="V283" i="38"/>
  <c r="X216" i="38"/>
  <c r="AA177" i="38"/>
  <c r="R240" i="38"/>
  <c r="N193" i="38"/>
  <c r="M188" i="38"/>
  <c r="X362" i="38"/>
  <c r="X307" i="38"/>
  <c r="U242" i="38"/>
  <c r="O219" i="38"/>
  <c r="M177" i="38"/>
  <c r="M161" i="38"/>
  <c r="AA126" i="38"/>
  <c r="N91" i="38"/>
  <c r="M70" i="38"/>
  <c r="R161" i="38"/>
  <c r="O127" i="38"/>
  <c r="S78" i="38"/>
  <c r="N53" i="38"/>
  <c r="K168" i="38"/>
  <c r="S135" i="38"/>
  <c r="V99" i="38"/>
  <c r="K81" i="38"/>
  <c r="O45" i="38"/>
  <c r="V153" i="38"/>
  <c r="N121" i="38"/>
  <c r="R76" i="38"/>
  <c r="R144" i="38"/>
  <c r="R93" i="38"/>
  <c r="X68" i="38"/>
  <c r="AA34" i="38"/>
  <c r="AA221" i="38"/>
  <c r="S213" i="38"/>
  <c r="AA449" i="38"/>
  <c r="V269" i="38"/>
  <c r="M238" i="38"/>
  <c r="AA227" i="38"/>
  <c r="S181" i="38"/>
  <c r="N153" i="38"/>
  <c r="N120" i="38"/>
  <c r="K93" i="38"/>
  <c r="L56" i="38"/>
  <c r="M153" i="38"/>
  <c r="L121" i="38"/>
  <c r="S101" i="38"/>
  <c r="R66" i="38"/>
  <c r="R37" i="38"/>
  <c r="S152" i="38"/>
  <c r="AA128" i="38"/>
  <c r="M87" i="38"/>
  <c r="K57" i="38"/>
  <c r="S29" i="38"/>
  <c r="O145" i="38"/>
  <c r="N113" i="38"/>
  <c r="N73" i="38"/>
  <c r="X53" i="38"/>
  <c r="L33" i="38"/>
  <c r="AA457" i="38"/>
  <c r="K85" i="38"/>
  <c r="S206" i="38"/>
  <c r="S466" i="38"/>
  <c r="L44" i="38"/>
  <c r="X339" i="38"/>
  <c r="N51" i="38"/>
  <c r="AA62" i="38"/>
  <c r="R325" i="38"/>
  <c r="O276" i="38"/>
  <c r="U280" i="38"/>
  <c r="K218" i="38"/>
  <c r="X166" i="38"/>
  <c r="N124" i="38"/>
  <c r="M92" i="38"/>
  <c r="AA70" i="38"/>
  <c r="M157" i="38"/>
  <c r="L125" i="38"/>
  <c r="O94" i="38"/>
  <c r="X57" i="38"/>
  <c r="L30" i="38"/>
  <c r="S142" i="38"/>
  <c r="L110" i="38"/>
  <c r="K77" i="38"/>
  <c r="S59" i="38"/>
  <c r="O157" i="38"/>
  <c r="V124" i="38"/>
  <c r="N92" i="38"/>
  <c r="U70" i="38"/>
  <c r="U32" i="38"/>
  <c r="K339" i="38"/>
  <c r="AA163" i="38"/>
  <c r="M466" i="38"/>
  <c r="S162" i="38"/>
  <c r="N221" i="38"/>
  <c r="N344" i="38"/>
  <c r="X565" i="38"/>
  <c r="O317" i="38"/>
  <c r="R306" i="38"/>
  <c r="O177" i="38"/>
  <c r="V209" i="38"/>
  <c r="K170" i="38"/>
  <c r="S125" i="38"/>
  <c r="O160" i="38"/>
  <c r="K104" i="38"/>
  <c r="S69" i="38"/>
  <c r="R35" i="38"/>
  <c r="O466" i="38"/>
  <c r="M148" i="38"/>
  <c r="AA466" i="38"/>
  <c r="U51" i="38"/>
  <c r="U351" i="38"/>
  <c r="N233" i="38"/>
  <c r="V306" i="38"/>
  <c r="O175" i="38"/>
  <c r="R151" i="38"/>
  <c r="X127" i="38"/>
  <c r="S77" i="38"/>
  <c r="U58" i="38"/>
  <c r="O151" i="38"/>
  <c r="U128" i="38"/>
  <c r="K94" i="38"/>
  <c r="M67" i="38"/>
  <c r="M38" i="38"/>
  <c r="V161" i="38"/>
  <c r="N127" i="38"/>
  <c r="K92" i="38"/>
  <c r="V70" i="38"/>
  <c r="L27" i="38"/>
  <c r="L144" i="38"/>
  <c r="N105" i="38"/>
  <c r="X64" i="38"/>
  <c r="L42" i="38"/>
  <c r="R34" i="38"/>
  <c r="O36" i="38"/>
  <c r="V198" i="38"/>
  <c r="V457" i="38"/>
  <c r="U103" i="38"/>
  <c r="K330" i="38"/>
  <c r="V51" i="38"/>
  <c r="V565" i="38"/>
  <c r="U375" i="38"/>
  <c r="AA270" i="38"/>
  <c r="X184" i="38"/>
  <c r="M250" i="38"/>
  <c r="V168" i="38"/>
  <c r="X122" i="38"/>
  <c r="AA100" i="38"/>
  <c r="L65" i="38"/>
  <c r="O155" i="38"/>
  <c r="U123" i="38"/>
  <c r="V102" i="38"/>
  <c r="M63" i="38"/>
  <c r="M41" i="38"/>
  <c r="V154" i="38"/>
  <c r="N122" i="38"/>
  <c r="S95" i="38"/>
  <c r="AA55" i="38"/>
  <c r="N33" i="38"/>
  <c r="U142" i="38"/>
  <c r="X109" i="38"/>
  <c r="X75" i="38"/>
  <c r="S60" i="38"/>
  <c r="R25" i="38"/>
  <c r="M335" i="38"/>
  <c r="V458" i="38"/>
  <c r="N162" i="38"/>
  <c r="O457" i="38"/>
  <c r="L117" i="38"/>
  <c r="O469" i="38"/>
  <c r="L132" i="38"/>
  <c r="U132" i="38"/>
  <c r="V117" i="38"/>
  <c r="AA348" i="38"/>
  <c r="V280" i="38"/>
  <c r="K203" i="38"/>
  <c r="K259" i="38"/>
  <c r="U195" i="38"/>
  <c r="U65" i="38"/>
  <c r="U125" i="38"/>
  <c r="O91" i="38"/>
  <c r="K71" i="38"/>
  <c r="K26" i="38"/>
  <c r="L458" i="38"/>
  <c r="R103" i="38"/>
  <c r="AA117" i="38"/>
  <c r="L424" i="38"/>
  <c r="M342" i="38"/>
  <c r="S309" i="38"/>
  <c r="R180" i="38"/>
  <c r="S241" i="38"/>
  <c r="AA184" i="38"/>
  <c r="M137" i="38"/>
  <c r="V98" i="38"/>
  <c r="L80" i="38"/>
  <c r="K166" i="38"/>
  <c r="X137" i="38"/>
  <c r="AA116" i="38"/>
  <c r="M78" i="38"/>
  <c r="V50" i="38"/>
  <c r="L167" i="38"/>
  <c r="R136" i="38"/>
  <c r="M98" i="38"/>
  <c r="N80" i="38"/>
  <c r="R49" i="38"/>
  <c r="R156" i="38"/>
  <c r="X123" i="38"/>
  <c r="M102" i="38"/>
  <c r="S65" i="38"/>
  <c r="U37" i="38"/>
  <c r="L31" i="38"/>
  <c r="X338" i="38"/>
  <c r="R221" i="38"/>
  <c r="N498" i="38"/>
  <c r="S498" i="38"/>
  <c r="R46" i="38"/>
  <c r="M338" i="38"/>
  <c r="S363" i="38"/>
  <c r="N238" i="38"/>
  <c r="N220" i="38"/>
  <c r="V172" i="38"/>
  <c r="V216" i="38"/>
  <c r="M138" i="38"/>
  <c r="AA113" i="38"/>
  <c r="R82" i="38"/>
  <c r="M45" i="38"/>
  <c r="X138" i="38"/>
  <c r="O114" i="38"/>
  <c r="K80" i="38"/>
  <c r="O43" i="38"/>
  <c r="R153" i="38"/>
  <c r="X120" i="38"/>
  <c r="S93" i="38"/>
  <c r="R67" i="38"/>
  <c r="L38" i="38"/>
  <c r="X159" i="38"/>
  <c r="K130" i="38"/>
  <c r="S74" i="38"/>
  <c r="V52" i="38"/>
  <c r="V39" i="38"/>
  <c r="S457" i="38"/>
  <c r="U44" i="38"/>
  <c r="K395" i="38"/>
  <c r="N85" i="38"/>
  <c r="AA36" i="38"/>
  <c r="K206" i="38"/>
  <c r="S32" i="38"/>
  <c r="K88" i="38"/>
  <c r="U297" i="38"/>
  <c r="N71" i="38"/>
  <c r="AA122" i="38"/>
  <c r="V86" i="38"/>
  <c r="R55" i="38"/>
  <c r="N30" i="38"/>
  <c r="R498" i="38"/>
  <c r="L131" i="38"/>
  <c r="AA451" i="38"/>
  <c r="V299" i="38"/>
  <c r="O303" i="38"/>
  <c r="S242" i="38"/>
  <c r="K195" i="38"/>
  <c r="X155" i="38"/>
  <c r="AA121" i="38"/>
  <c r="N86" i="38"/>
  <c r="O55" i="38"/>
  <c r="R154" i="38"/>
  <c r="O122" i="38"/>
  <c r="X100" i="38"/>
  <c r="V65" i="38"/>
  <c r="U35" i="38"/>
  <c r="M159" i="38"/>
  <c r="S129" i="38"/>
  <c r="M158" i="38"/>
  <c r="R279" i="38"/>
  <c r="N280" i="38"/>
  <c r="M125" i="38"/>
  <c r="V79" i="38"/>
  <c r="L188" i="38"/>
  <c r="X125" i="38"/>
  <c r="AA104" i="38"/>
  <c r="K82" i="38"/>
  <c r="L45" i="38"/>
  <c r="U155" i="38"/>
  <c r="M123" i="38"/>
  <c r="O100" i="38"/>
  <c r="M438" i="38"/>
  <c r="K359" i="38"/>
  <c r="AA333" i="38"/>
  <c r="L348" i="38"/>
  <c r="U232" i="38"/>
  <c r="N322" i="38"/>
  <c r="S265" i="38"/>
  <c r="M286" i="38"/>
  <c r="S305" i="38"/>
  <c r="R259" i="38"/>
  <c r="X254" i="38"/>
  <c r="L196" i="38"/>
  <c r="R270" i="38"/>
  <c r="N211" i="38"/>
  <c r="K176" i="38"/>
  <c r="U229" i="38"/>
  <c r="AA181" i="38"/>
  <c r="K248" i="38"/>
  <c r="R203" i="38"/>
  <c r="K186" i="38"/>
  <c r="U391" i="38"/>
  <c r="V435" i="38"/>
  <c r="K298" i="38"/>
  <c r="R337" i="38"/>
  <c r="X286" i="38"/>
  <c r="O273" i="38"/>
  <c r="L253" i="38"/>
  <c r="O280" i="38"/>
  <c r="R263" i="38"/>
  <c r="S254" i="38"/>
  <c r="N256" i="38"/>
  <c r="X202" i="38"/>
  <c r="V189" i="38"/>
  <c r="X228" i="38"/>
  <c r="N181" i="38"/>
  <c r="S233" i="38"/>
  <c r="R205" i="38"/>
  <c r="S189" i="38"/>
  <c r="K227" i="38"/>
  <c r="S184" i="38"/>
  <c r="M168" i="38"/>
  <c r="X360" i="38"/>
  <c r="U452" i="38"/>
  <c r="X371" i="38"/>
  <c r="S322" i="38"/>
  <c r="K270" i="38"/>
  <c r="M310" i="38"/>
  <c r="O257" i="38"/>
  <c r="M270" i="38"/>
  <c r="L252" i="38"/>
  <c r="K286" i="38"/>
  <c r="S217" i="38"/>
  <c r="N178" i="38"/>
  <c r="V229" i="38"/>
  <c r="S182" i="38"/>
  <c r="K302" i="38"/>
  <c r="K209" i="38"/>
  <c r="R170" i="38"/>
  <c r="N228" i="38"/>
  <c r="R185" i="38"/>
  <c r="AA187" i="38"/>
  <c r="R343" i="38"/>
  <c r="K246" i="38"/>
  <c r="K230" i="38"/>
  <c r="U181" i="38"/>
  <c r="M229" i="38"/>
  <c r="V142" i="38"/>
  <c r="V109" i="38"/>
  <c r="N76" i="38"/>
  <c r="O59" i="38"/>
  <c r="L142" i="38"/>
  <c r="AA110" i="38"/>
  <c r="AA63" i="38"/>
  <c r="AA41" i="38"/>
  <c r="K154" i="38"/>
  <c r="O121" i="38"/>
  <c r="L101" i="38"/>
  <c r="K66" i="38"/>
  <c r="X38" i="38"/>
  <c r="L159" i="38"/>
  <c r="R129" i="38"/>
  <c r="U60" i="38"/>
  <c r="X128" i="38"/>
  <c r="R87" i="38"/>
  <c r="M56" i="38"/>
  <c r="X29" i="38"/>
  <c r="U117" i="38"/>
  <c r="V221" i="38"/>
  <c r="AA374" i="38"/>
  <c r="O250" i="38"/>
  <c r="AA241" i="38"/>
  <c r="M197" i="38"/>
  <c r="N253" i="38"/>
  <c r="S139" i="38"/>
  <c r="R112" i="38"/>
  <c r="M73" i="38"/>
  <c r="N52" i="38"/>
  <c r="K140" i="38"/>
  <c r="N129" i="38"/>
  <c r="AA86" i="38"/>
  <c r="U55" i="38"/>
  <c r="V33" i="38"/>
  <c r="O139" i="38"/>
  <c r="V111" i="38"/>
  <c r="K73" i="38"/>
  <c r="S53" i="38"/>
  <c r="U169" i="38"/>
  <c r="AA147" i="38"/>
  <c r="N99" i="38"/>
  <c r="N72" i="38"/>
  <c r="O41" i="38"/>
  <c r="K25" i="38"/>
  <c r="R395" i="38"/>
  <c r="U403" i="38"/>
  <c r="N132" i="38"/>
  <c r="O335" i="38"/>
  <c r="N62" i="38"/>
  <c r="K213" i="38"/>
  <c r="M163" i="38"/>
  <c r="L352" i="38"/>
  <c r="L273" i="38"/>
  <c r="R265" i="38"/>
  <c r="R217" i="38"/>
  <c r="V179" i="38"/>
  <c r="AA161" i="38"/>
  <c r="R127" i="38"/>
  <c r="M77" i="38"/>
  <c r="N58" i="38"/>
  <c r="K151" i="38"/>
  <c r="N128" i="38"/>
  <c r="L73" i="38"/>
  <c r="M52" i="38"/>
  <c r="U186" i="38"/>
  <c r="O137" i="38"/>
  <c r="L116" i="38"/>
  <c r="S79" i="38"/>
  <c r="M42" i="38"/>
  <c r="AA151" i="38"/>
  <c r="L128" i="38"/>
  <c r="N77" i="38"/>
  <c r="X59" i="38"/>
  <c r="V26" i="38"/>
  <c r="U163" i="38"/>
  <c r="S469" i="38"/>
  <c r="V131" i="38"/>
  <c r="K335" i="38"/>
  <c r="X88" i="38"/>
  <c r="X36" i="38"/>
  <c r="K46" i="38"/>
  <c r="K448" i="38"/>
  <c r="O281" i="38"/>
  <c r="O245" i="38"/>
  <c r="U230" i="38"/>
  <c r="R178" i="38"/>
  <c r="K152" i="38"/>
  <c r="U80" i="38"/>
  <c r="O136" i="38"/>
  <c r="AA94" i="38"/>
  <c r="O58" i="38"/>
  <c r="R27" i="38"/>
  <c r="AA335" i="38"/>
  <c r="V36" i="38"/>
  <c r="L163" i="38"/>
  <c r="X435" i="38"/>
  <c r="S306" i="38"/>
  <c r="S292" i="38"/>
  <c r="L218" i="38"/>
  <c r="X242" i="38"/>
  <c r="X141" i="38"/>
  <c r="M111" i="38"/>
  <c r="O79" i="38"/>
  <c r="X50" i="38"/>
  <c r="M141" i="38"/>
  <c r="X111" i="38"/>
  <c r="N87" i="38"/>
  <c r="K56" i="38"/>
  <c r="R30" i="38"/>
  <c r="M142" i="38"/>
  <c r="R110" i="38"/>
  <c r="O77" i="38"/>
  <c r="AA59" i="38"/>
  <c r="V157" i="38"/>
  <c r="N125" i="38"/>
  <c r="U92" i="38"/>
  <c r="M69" i="38"/>
  <c r="X35" i="38"/>
  <c r="R31" i="38"/>
  <c r="AA54" i="38"/>
  <c r="U162" i="38"/>
  <c r="L330" i="38"/>
  <c r="X51" i="38"/>
  <c r="O206" i="38"/>
  <c r="AA565" i="38"/>
  <c r="M430" i="38"/>
  <c r="R233" i="38"/>
  <c r="X252" i="38"/>
  <c r="X301" i="38"/>
  <c r="K212" i="38"/>
  <c r="V159" i="38"/>
  <c r="M126" i="38"/>
  <c r="O95" i="38"/>
  <c r="R71" i="38"/>
  <c r="AA160" i="38"/>
  <c r="X126" i="38"/>
  <c r="L92" i="38"/>
  <c r="K69" i="38"/>
  <c r="O34" i="38"/>
  <c r="L160" i="38"/>
  <c r="R130" i="38"/>
  <c r="AA75" i="38"/>
  <c r="V61" i="38"/>
  <c r="S25" i="38"/>
  <c r="N137" i="38"/>
  <c r="X98" i="38"/>
  <c r="M80" i="38"/>
  <c r="O49" i="38"/>
  <c r="S35" i="38"/>
  <c r="AA234" i="38"/>
  <c r="L335" i="38"/>
  <c r="AA88" i="38"/>
  <c r="N395" i="38"/>
  <c r="S85" i="38"/>
  <c r="AA338" i="38"/>
  <c r="S103" i="38"/>
  <c r="U498" i="38"/>
  <c r="S439" i="38"/>
  <c r="N288" i="38"/>
  <c r="X263" i="38"/>
  <c r="O275" i="38"/>
  <c r="AA203" i="38"/>
  <c r="S167" i="38"/>
  <c r="N43" i="38"/>
  <c r="V130" i="38"/>
  <c r="O76" i="38"/>
  <c r="L59" i="38"/>
  <c r="N38" i="38"/>
  <c r="N330" i="38"/>
  <c r="N131" i="38"/>
  <c r="AA386" i="38"/>
  <c r="X237" i="38"/>
  <c r="R248" i="38"/>
  <c r="M246" i="38"/>
  <c r="X205" i="38"/>
  <c r="AA166" i="38"/>
  <c r="K123" i="38"/>
  <c r="L102" i="38"/>
  <c r="R65" i="38"/>
  <c r="V155" i="38"/>
  <c r="M124" i="38"/>
  <c r="X105" i="38"/>
  <c r="S63" i="38"/>
  <c r="S41" i="38"/>
  <c r="N155" i="38"/>
  <c r="U122" i="38"/>
  <c r="K100" i="38"/>
  <c r="N65" i="38"/>
  <c r="V37" i="38"/>
  <c r="U161" i="38"/>
  <c r="M127" i="38"/>
  <c r="K91" i="38"/>
  <c r="O71" i="38"/>
  <c r="S33" i="38"/>
  <c r="O339" i="38"/>
  <c r="S117" i="38"/>
  <c r="U395" i="38"/>
  <c r="AA395" i="38"/>
  <c r="L565" i="38"/>
  <c r="X132" i="38"/>
  <c r="S287" i="38"/>
  <c r="V307" i="38"/>
  <c r="M179" i="38"/>
  <c r="R242" i="38"/>
  <c r="N183" i="38"/>
  <c r="K135" i="38"/>
  <c r="N101" i="38"/>
  <c r="U67" i="38"/>
  <c r="AA169" i="38"/>
  <c r="M136" i="38"/>
  <c r="R100" i="38"/>
  <c r="O65" i="38"/>
  <c r="X32" i="38"/>
  <c r="U140" i="38"/>
  <c r="M129" i="38"/>
  <c r="L86" i="38"/>
  <c r="N56" i="38"/>
  <c r="N31" i="38"/>
  <c r="U138" i="38"/>
  <c r="S114" i="38"/>
  <c r="S82" i="38"/>
  <c r="U40" i="38"/>
  <c r="N26" i="38"/>
  <c r="L395" i="38"/>
  <c r="X62" i="38"/>
  <c r="O198" i="38"/>
  <c r="R28" i="38"/>
  <c r="V54" i="38"/>
  <c r="R162" i="38"/>
  <c r="L234" i="38"/>
  <c r="L393" i="38"/>
  <c r="N310" i="38"/>
  <c r="N32" i="38"/>
  <c r="M112" i="38"/>
  <c r="L75" i="38"/>
  <c r="U61" i="38"/>
  <c r="S37" i="38"/>
  <c r="X395" i="38"/>
  <c r="X335" i="38"/>
  <c r="AA419" i="38"/>
  <c r="V277" i="38"/>
  <c r="U257" i="38"/>
  <c r="X193" i="38"/>
  <c r="U272" i="38"/>
  <c r="X140" i="38"/>
  <c r="V129" i="38"/>
  <c r="R74" i="38"/>
  <c r="AA61" i="38"/>
  <c r="U159" i="38"/>
  <c r="AA130" i="38"/>
  <c r="M91" i="38"/>
  <c r="L70" i="38"/>
  <c r="M27" i="38"/>
  <c r="X145" i="38"/>
  <c r="O113" i="38"/>
  <c r="U74" i="38"/>
  <c r="X52" i="38"/>
  <c r="R167" i="38"/>
  <c r="K136" i="38"/>
  <c r="O101" i="38"/>
  <c r="O431" i="38"/>
  <c r="R239" i="38"/>
  <c r="X182" i="38"/>
  <c r="S111" i="38"/>
  <c r="N63" i="38"/>
  <c r="AA157" i="38"/>
  <c r="M120" i="38"/>
  <c r="N93" i="38"/>
  <c r="S67" i="38"/>
  <c r="S38" i="38"/>
  <c r="X160" i="38"/>
  <c r="K126" i="38"/>
  <c r="L91" i="38"/>
  <c r="AA391" i="38"/>
  <c r="S371" i="38"/>
  <c r="R292" i="38"/>
  <c r="O337" i="38"/>
  <c r="R289" i="38"/>
  <c r="N371" i="38"/>
  <c r="S252" i="38"/>
  <c r="X279" i="38"/>
  <c r="AA262" i="38"/>
  <c r="X239" i="38"/>
  <c r="O230" i="38"/>
  <c r="N182" i="38"/>
  <c r="AA233" i="38"/>
  <c r="R201" i="38"/>
  <c r="V188" i="38"/>
  <c r="M211" i="38"/>
  <c r="V175" i="38"/>
  <c r="N226" i="38"/>
  <c r="U183" i="38"/>
  <c r="O167" i="38"/>
  <c r="M407" i="38"/>
  <c r="X386" i="38"/>
  <c r="U381" i="38"/>
  <c r="K296" i="38"/>
  <c r="X308" i="38"/>
  <c r="V308" i="38"/>
  <c r="N247" i="38"/>
  <c r="AA274" i="38"/>
  <c r="X232" i="38"/>
  <c r="AA240" i="38"/>
  <c r="N225" i="38"/>
  <c r="X196" i="38"/>
  <c r="L309" i="38"/>
  <c r="K219" i="38"/>
  <c r="R175" i="38"/>
  <c r="U240" i="38"/>
  <c r="X197" i="38"/>
  <c r="V271" i="38"/>
  <c r="K220" i="38"/>
  <c r="O178" i="38"/>
  <c r="M154" i="38"/>
  <c r="AA438" i="38"/>
  <c r="V359" i="38"/>
  <c r="O319" i="38"/>
  <c r="U378" i="38"/>
  <c r="O251" i="38"/>
  <c r="K304" i="38"/>
  <c r="AA292" i="38"/>
  <c r="K307" i="38"/>
  <c r="N246" i="38"/>
  <c r="L305" i="38"/>
  <c r="S209" i="38"/>
  <c r="R172" i="38"/>
  <c r="U211" i="38"/>
  <c r="O176" i="38"/>
  <c r="AA257" i="38"/>
  <c r="M203" i="38"/>
  <c r="L274" i="38"/>
  <c r="N218" i="38"/>
  <c r="U179" i="38"/>
  <c r="O156" i="38"/>
  <c r="X291" i="38"/>
  <c r="U273" i="38"/>
  <c r="AA195" i="38"/>
  <c r="K263" i="38"/>
  <c r="K197" i="38"/>
  <c r="S137" i="38"/>
  <c r="N116" i="38"/>
  <c r="R80" i="38"/>
  <c r="V166" i="38"/>
  <c r="K146" i="38"/>
  <c r="R105" i="38"/>
  <c r="V69" i="38"/>
  <c r="X39" i="38"/>
  <c r="S159" i="38"/>
  <c r="AA129" i="38"/>
  <c r="X86" i="38"/>
  <c r="M55" i="38"/>
  <c r="O30" i="38"/>
  <c r="V145" i="38"/>
  <c r="U113" i="38"/>
  <c r="S27" i="38"/>
  <c r="O110" i="38"/>
  <c r="U73" i="38"/>
  <c r="K52" i="38"/>
  <c r="L32" i="38"/>
  <c r="M488" i="38"/>
  <c r="O85" i="38"/>
  <c r="X46" i="38"/>
  <c r="N315" i="38"/>
  <c r="M278" i="38"/>
  <c r="N205" i="38"/>
  <c r="R274" i="38"/>
  <c r="O204" i="38"/>
  <c r="V144" i="38"/>
  <c r="X115" i="38"/>
  <c r="S72" i="38"/>
  <c r="M40" i="38"/>
  <c r="AA145" i="38"/>
  <c r="R113" i="38"/>
  <c r="V74" i="38"/>
  <c r="X61" i="38"/>
  <c r="U25" i="38"/>
  <c r="S144" i="38"/>
  <c r="L104" i="38"/>
  <c r="K72" i="38"/>
  <c r="X41" i="38"/>
  <c r="O153" i="38"/>
  <c r="V120" i="38"/>
  <c r="L93" i="38"/>
  <c r="R68" i="38"/>
  <c r="S34" i="38"/>
  <c r="L34" i="38"/>
  <c r="X198" i="38"/>
  <c r="X457" i="38"/>
  <c r="O103" i="38"/>
  <c r="AA339" i="38"/>
  <c r="R466" i="38"/>
  <c r="K44" i="38"/>
  <c r="K488" i="38"/>
  <c r="V454" i="38"/>
  <c r="L311" i="38"/>
  <c r="V242" i="38"/>
  <c r="O184" i="38"/>
  <c r="R247" i="38"/>
  <c r="K142" i="38"/>
  <c r="U110" i="38"/>
  <c r="K79" i="38"/>
  <c r="R50" i="38"/>
  <c r="S141" i="38"/>
  <c r="R111" i="38"/>
  <c r="R72" i="38"/>
  <c r="R40" i="38"/>
  <c r="S156" i="38"/>
  <c r="AA123" i="38"/>
  <c r="N102" i="38"/>
  <c r="S64" i="38"/>
  <c r="V35" i="38"/>
  <c r="K141" i="38"/>
  <c r="N111" i="38"/>
  <c r="R79" i="38"/>
  <c r="M50" i="38"/>
  <c r="V42" i="38"/>
  <c r="N469" i="38"/>
  <c r="X131" i="38"/>
  <c r="O338" i="38"/>
  <c r="K103" i="38"/>
  <c r="V234" i="38"/>
  <c r="M46" i="38"/>
  <c r="M62" i="38"/>
  <c r="M36" i="38"/>
  <c r="M352" i="38"/>
  <c r="R266" i="38"/>
  <c r="U303" i="38"/>
  <c r="V196" i="38"/>
  <c r="U256" i="38"/>
  <c r="L141" i="38"/>
  <c r="X49" i="38"/>
  <c r="S127" i="38"/>
  <c r="K78" i="38"/>
  <c r="AA50" i="38"/>
  <c r="U26" i="38"/>
  <c r="V339" i="38"/>
  <c r="L62" i="38"/>
  <c r="S458" i="38"/>
  <c r="M357" i="38"/>
  <c r="AA259" i="38"/>
  <c r="AA228" i="38"/>
  <c r="K180" i="38"/>
  <c r="O194" i="38"/>
  <c r="R146" i="38"/>
  <c r="O105" i="38"/>
  <c r="V64" i="38"/>
  <c r="S187" i="38"/>
  <c r="N144" i="38"/>
  <c r="K115" i="38"/>
  <c r="R73" i="38"/>
  <c r="S52" i="38"/>
  <c r="M187" i="38"/>
  <c r="V137" i="38"/>
  <c r="R116" i="38"/>
  <c r="AA79" i="38"/>
  <c r="S42" i="38"/>
  <c r="L152" i="38"/>
  <c r="R128" i="38"/>
  <c r="U77" i="38"/>
  <c r="K58" i="38"/>
  <c r="K27" i="38"/>
  <c r="L498" i="38"/>
  <c r="K498" i="38"/>
  <c r="N46" i="38"/>
  <c r="R206" i="38"/>
  <c r="X403" i="38"/>
  <c r="R132" i="38"/>
  <c r="K131" i="38"/>
  <c r="K351" i="38"/>
  <c r="V304" i="38"/>
  <c r="N287" i="38"/>
  <c r="X209" i="38"/>
  <c r="L174" i="38"/>
  <c r="R143" i="38"/>
  <c r="K109" i="38"/>
  <c r="O75" i="38"/>
  <c r="X60" i="38"/>
  <c r="X142" i="38"/>
  <c r="M110" i="38"/>
  <c r="R77" i="38"/>
  <c r="S58" i="38"/>
  <c r="U29" i="38"/>
  <c r="V138" i="38"/>
  <c r="U114" i="38"/>
  <c r="V81" i="38"/>
  <c r="L49" i="38"/>
  <c r="L156" i="38"/>
  <c r="R123" i="38"/>
  <c r="U100" i="38"/>
  <c r="M65" i="38"/>
  <c r="N37" i="38"/>
  <c r="O29" i="38"/>
  <c r="K162" i="38"/>
  <c r="X234" i="38"/>
  <c r="V28" i="38"/>
  <c r="U198" i="38"/>
  <c r="R339" i="38"/>
  <c r="O51" i="38"/>
  <c r="R213" i="38"/>
  <c r="AA354" i="38"/>
  <c r="V273" i="38"/>
  <c r="AA254" i="38"/>
  <c r="M216" i="38"/>
  <c r="U172" i="38"/>
  <c r="S161" i="38"/>
  <c r="N158" i="38"/>
  <c r="M115" i="38"/>
  <c r="AA80" i="38"/>
  <c r="M43" i="38"/>
  <c r="O39" i="38"/>
  <c r="U206" i="38"/>
  <c r="R344" i="38"/>
  <c r="K369" i="38"/>
  <c r="S263" i="38"/>
  <c r="N272" i="38"/>
  <c r="R212" i="38"/>
  <c r="AA189" i="38"/>
  <c r="N160" i="38"/>
  <c r="S126" i="38"/>
  <c r="K95" i="38"/>
  <c r="L71" i="38"/>
  <c r="L161" i="38"/>
  <c r="K127" i="38"/>
  <c r="R92" i="38"/>
  <c r="O69" i="38"/>
  <c r="V34" i="38"/>
  <c r="R160" i="38"/>
  <c r="X130" i="38"/>
  <c r="M95" i="38"/>
  <c r="U71" i="38"/>
  <c r="U33" i="38"/>
  <c r="N142" i="38"/>
  <c r="K110" i="38"/>
  <c r="K76" i="38"/>
  <c r="AA60" i="38"/>
  <c r="X25" i="38"/>
  <c r="K132" i="38"/>
  <c r="AA469" i="38"/>
  <c r="U85" i="38"/>
  <c r="AA162" i="38"/>
  <c r="X162" i="38"/>
  <c r="V335" i="38"/>
  <c r="K405" i="38"/>
  <c r="S334" i="38"/>
  <c r="M247" i="38"/>
  <c r="K255" i="38"/>
  <c r="O193" i="38"/>
  <c r="L155" i="38"/>
  <c r="S121" i="38"/>
  <c r="V87" i="38"/>
  <c r="K55" i="38"/>
  <c r="L154" i="38"/>
  <c r="K122" i="38"/>
  <c r="L95" i="38"/>
  <c r="M71" i="38"/>
  <c r="AA26" i="38"/>
  <c r="R145" i="38"/>
  <c r="K113" i="38"/>
  <c r="N74" i="38"/>
  <c r="R52" i="38"/>
  <c r="K167" i="38"/>
  <c r="X135" i="38"/>
  <c r="K101" i="38"/>
  <c r="O67" i="38"/>
  <c r="N39" i="38"/>
  <c r="R43" i="38"/>
  <c r="R198" i="38"/>
  <c r="N403" i="38"/>
  <c r="X148" i="38"/>
  <c r="V488" i="38"/>
  <c r="L466" i="38"/>
  <c r="V88" i="38"/>
  <c r="V103" i="38"/>
  <c r="S437" i="38"/>
  <c r="N309" i="38"/>
  <c r="S155" i="38"/>
  <c r="O116" i="38"/>
  <c r="N81" i="38"/>
  <c r="U45" i="38"/>
  <c r="V29" i="38"/>
  <c r="M234" i="38"/>
  <c r="U46" i="38"/>
  <c r="N317" i="38"/>
  <c r="S232" i="38"/>
  <c r="X231" i="38"/>
  <c r="O188" i="38"/>
  <c r="L333" i="38"/>
  <c r="AA201" i="38"/>
  <c r="AA188" i="38"/>
  <c r="K105" i="38"/>
  <c r="R69" i="38"/>
  <c r="L139" i="38"/>
  <c r="K112" i="38"/>
  <c r="U87" i="38"/>
  <c r="O56" i="38"/>
  <c r="X30" i="38"/>
  <c r="U143" i="38"/>
  <c r="S109" i="38"/>
  <c r="V429" i="38"/>
  <c r="M427" i="38"/>
  <c r="M318" i="38"/>
  <c r="K367" i="38"/>
  <c r="N296" i="38"/>
  <c r="U449" i="38"/>
  <c r="L250" i="38"/>
  <c r="O246" i="38"/>
  <c r="M274" i="38"/>
  <c r="L232" i="38"/>
  <c r="M240" i="38"/>
  <c r="V211" i="38"/>
  <c r="R176" i="38"/>
  <c r="O229" i="38"/>
  <c r="X195" i="38"/>
  <c r="K275" i="38"/>
  <c r="K201" i="38"/>
  <c r="U188" i="38"/>
  <c r="N217" i="38"/>
  <c r="X177" i="38"/>
  <c r="AA154" i="38"/>
  <c r="AA446" i="38"/>
  <c r="S348" i="38"/>
  <c r="S325" i="38"/>
  <c r="S368" i="38"/>
  <c r="K247" i="38"/>
  <c r="L303" i="38"/>
  <c r="R256" i="38"/>
  <c r="V311" i="38"/>
  <c r="M251" i="38"/>
  <c r="R282" i="38"/>
  <c r="N216" i="38"/>
  <c r="M183" i="38"/>
  <c r="S250" i="38"/>
  <c r="AA205" i="38"/>
  <c r="K188" i="38"/>
  <c r="V228" i="38"/>
  <c r="M181" i="38"/>
  <c r="O252" i="38"/>
  <c r="K204" i="38"/>
  <c r="AA172" i="38"/>
  <c r="L357" i="38"/>
  <c r="R392" i="38"/>
  <c r="L372" i="38"/>
  <c r="N290" i="38"/>
  <c r="R332" i="38"/>
  <c r="M283" i="38"/>
  <c r="K233" i="38"/>
  <c r="U281" i="38"/>
  <c r="S301" i="38"/>
  <c r="R255" i="38"/>
  <c r="U245" i="38"/>
  <c r="V203" i="38"/>
  <c r="K271" i="38"/>
  <c r="X201" i="38"/>
  <c r="AA170" i="38"/>
  <c r="R225" i="38"/>
  <c r="O183" i="38"/>
  <c r="V232" i="38"/>
  <c r="N212" i="38"/>
  <c r="X173" i="38"/>
  <c r="U441" i="38"/>
  <c r="R304" i="38"/>
  <c r="AA231" i="38"/>
  <c r="AA269" i="38"/>
  <c r="U210" i="38"/>
  <c r="V169" i="38"/>
  <c r="O123" i="38"/>
  <c r="R102" i="38"/>
  <c r="X65" i="38"/>
  <c r="N156" i="38"/>
  <c r="S124" i="38"/>
  <c r="X92" i="38"/>
  <c r="L57" i="38"/>
  <c r="S31" i="38"/>
  <c r="K138" i="38"/>
  <c r="V113" i="38"/>
  <c r="M75" i="38"/>
  <c r="K61" i="38"/>
  <c r="O168" i="38"/>
  <c r="L135" i="38"/>
  <c r="U99" i="38"/>
  <c r="R152" i="38"/>
  <c r="L98" i="38"/>
  <c r="U72" i="38"/>
  <c r="V41" i="38"/>
  <c r="K39" i="38"/>
  <c r="K344" i="38"/>
  <c r="S330" i="38"/>
  <c r="V357" i="38"/>
  <c r="V278" i="38"/>
  <c r="V266" i="38"/>
  <c r="X188" i="38"/>
  <c r="U219" i="38"/>
  <c r="L173" i="38"/>
  <c r="L147" i="38"/>
  <c r="M99" i="38"/>
  <c r="O68" i="38"/>
  <c r="X158" i="38"/>
  <c r="V147" i="38"/>
  <c r="X99" i="38"/>
  <c r="L81" i="38"/>
  <c r="M49" i="38"/>
  <c r="K158" i="38"/>
  <c r="O125" i="38"/>
  <c r="R94" i="38"/>
  <c r="S68" i="38"/>
  <c r="AA39" i="38"/>
  <c r="AA140" i="38"/>
  <c r="L129" i="38"/>
  <c r="L87" i="38"/>
  <c r="U57" i="38"/>
  <c r="R29" i="38"/>
  <c r="O403" i="38"/>
  <c r="N117" i="38"/>
  <c r="M330" i="38"/>
  <c r="AA51" i="38"/>
  <c r="L213" i="38"/>
  <c r="U335" i="38"/>
  <c r="S62" i="38"/>
  <c r="N28" i="38"/>
  <c r="V368" i="38"/>
  <c r="L249" i="38"/>
  <c r="U194" i="38"/>
  <c r="U311" i="38"/>
  <c r="L203" i="38"/>
  <c r="L146" i="38"/>
  <c r="V105" i="38"/>
  <c r="O64" i="38"/>
  <c r="X186" i="38"/>
  <c r="V146" i="38"/>
  <c r="M104" i="38"/>
  <c r="U68" i="38"/>
  <c r="L39" i="38"/>
  <c r="O161" i="38"/>
  <c r="V126" i="38"/>
  <c r="X91" i="38"/>
  <c r="O70" i="38"/>
  <c r="X26" i="38"/>
  <c r="AA146" i="38"/>
  <c r="U105" i="38"/>
  <c r="R64" i="38"/>
  <c r="AA43" i="38"/>
  <c r="AA35" i="38"/>
  <c r="R338" i="38"/>
  <c r="N339" i="38"/>
  <c r="S51" i="38"/>
  <c r="L206" i="38"/>
  <c r="M498" i="38"/>
  <c r="M565" i="38"/>
  <c r="O330" i="38"/>
  <c r="X320" i="38"/>
  <c r="S288" i="38"/>
  <c r="L210" i="38"/>
  <c r="O306" i="38"/>
  <c r="U201" i="38"/>
  <c r="K144" i="38"/>
  <c r="O166" i="38"/>
  <c r="L109" i="38"/>
  <c r="K63" i="38"/>
  <c r="R42" i="38"/>
  <c r="X33" i="38"/>
  <c r="N213" i="38"/>
  <c r="O498" i="38"/>
  <c r="V206" i="38"/>
  <c r="R331" i="38"/>
  <c r="K272" i="38"/>
  <c r="N197" i="38"/>
  <c r="L231" i="38"/>
  <c r="N187" i="38"/>
  <c r="U124" i="38"/>
  <c r="S92" i="38"/>
  <c r="L69" i="38"/>
  <c r="S157" i="38"/>
  <c r="R125" i="38"/>
  <c r="S104" i="38"/>
  <c r="X72" i="38"/>
  <c r="X40" i="38"/>
  <c r="AA156" i="38"/>
  <c r="L124" i="38"/>
  <c r="U102" i="38"/>
  <c r="AA64" i="38"/>
  <c r="O35" i="38"/>
  <c r="N139" i="38"/>
  <c r="U111" i="38"/>
  <c r="X79" i="38"/>
  <c r="S50" i="38"/>
  <c r="V25" i="38"/>
  <c r="S221" i="38"/>
  <c r="O395" i="38"/>
  <c r="AA403" i="38"/>
  <c r="S132" i="38"/>
  <c r="M458" i="38"/>
  <c r="AA103" i="38"/>
  <c r="AA498" i="38"/>
  <c r="U316" i="38"/>
  <c r="N258" i="38"/>
  <c r="N227" i="38"/>
  <c r="AA178" i="38"/>
  <c r="V225" i="38"/>
  <c r="U136" i="38"/>
  <c r="O98" i="38"/>
  <c r="AA81" i="38"/>
  <c r="V167" i="38"/>
  <c r="R137" i="38"/>
  <c r="S116" i="38"/>
  <c r="U79" i="38"/>
  <c r="O50" i="38"/>
  <c r="AA168" i="38"/>
  <c r="L136" i="38"/>
  <c r="X101" i="38"/>
  <c r="V66" i="38"/>
  <c r="O37" i="38"/>
  <c r="N161" i="38"/>
  <c r="U126" i="38"/>
  <c r="N95" i="38"/>
  <c r="V71" i="38"/>
  <c r="M33" i="38"/>
  <c r="X458" i="38"/>
  <c r="N88" i="38"/>
  <c r="M206" i="38"/>
  <c r="S403" i="38"/>
  <c r="V148" i="38"/>
  <c r="V163" i="38"/>
  <c r="N565" i="38"/>
  <c r="K54" i="38"/>
  <c r="AA343" i="38"/>
  <c r="R253" i="38"/>
  <c r="M257" i="38"/>
  <c r="L183" i="38"/>
  <c r="R230" i="38"/>
  <c r="O142" i="38"/>
  <c r="U139" i="38"/>
  <c r="S102" i="38"/>
  <c r="AA65" i="38"/>
  <c r="AA33" i="38"/>
  <c r="V403" i="38"/>
  <c r="O132" i="38"/>
  <c r="K458" i="38"/>
  <c r="N148" i="38"/>
  <c r="K293" i="38"/>
  <c r="AA239" i="38"/>
  <c r="AA218" i="38"/>
  <c r="S174" i="38"/>
  <c r="O227" i="38"/>
  <c r="X143" i="38"/>
  <c r="O109" i="38"/>
  <c r="V75" i="38"/>
  <c r="K59" i="38"/>
  <c r="R142" i="38"/>
  <c r="S110" i="38"/>
  <c r="X77" i="38"/>
  <c r="AA58" i="38"/>
  <c r="AA31" i="38"/>
  <c r="N143" i="38"/>
  <c r="M109" i="38"/>
  <c r="L76" i="38"/>
  <c r="N60" i="38"/>
  <c r="AA25" i="38"/>
  <c r="U137" i="38"/>
  <c r="K116" i="38"/>
  <c r="S80" i="38"/>
  <c r="V49" i="38"/>
  <c r="X34" i="38"/>
  <c r="U469" i="38"/>
  <c r="L103" i="38"/>
  <c r="V338" i="38"/>
  <c r="X28" i="38"/>
  <c r="S46" i="38"/>
  <c r="M131" i="38"/>
  <c r="AA132" i="38"/>
  <c r="O360" i="38"/>
  <c r="AA284" i="38"/>
  <c r="R309" i="38"/>
  <c r="M204" i="38"/>
  <c r="N188" i="38"/>
  <c r="R140" i="38"/>
  <c r="O129" i="38"/>
  <c r="L74" i="38"/>
  <c r="S61" i="38"/>
  <c r="N159" i="38"/>
  <c r="S130" i="38"/>
  <c r="M76" i="38"/>
  <c r="V60" i="38"/>
  <c r="N169" i="38"/>
  <c r="U147" i="38"/>
  <c r="K99" i="38"/>
  <c r="N82" i="38"/>
  <c r="V40" i="38"/>
  <c r="U154" i="38"/>
  <c r="M122" i="38"/>
  <c r="K86" i="38"/>
  <c r="AA56" i="38"/>
  <c r="O31" i="38"/>
  <c r="K403" i="38"/>
  <c r="AA148" i="38"/>
  <c r="R457" i="38"/>
  <c r="M117" i="38"/>
  <c r="K221" i="38"/>
  <c r="N335" i="38"/>
  <c r="L46" i="38"/>
  <c r="N458" i="38"/>
  <c r="U299" i="38"/>
  <c r="U247" i="38"/>
  <c r="S143" i="38"/>
  <c r="V101" i="38"/>
  <c r="N66" i="38"/>
  <c r="O38" i="38"/>
  <c r="AA30" i="38"/>
  <c r="V162" i="38"/>
  <c r="U62" i="38"/>
  <c r="V367" i="38"/>
  <c r="X283" i="38"/>
  <c r="U174" i="38"/>
  <c r="N229" i="38"/>
  <c r="V178" i="38"/>
  <c r="O135" i="38"/>
  <c r="U101" i="38"/>
  <c r="M66" i="38"/>
  <c r="L168" i="38"/>
  <c r="S136" i="38"/>
  <c r="N98" i="38"/>
  <c r="O80" i="38"/>
  <c r="V43" i="38"/>
  <c r="X153" i="38"/>
  <c r="K121" i="38"/>
  <c r="O220" i="38"/>
  <c r="S45" i="38"/>
  <c r="N59" i="38"/>
  <c r="AA93" i="38"/>
  <c r="U56" i="38"/>
  <c r="M155" i="38"/>
  <c r="O130" i="38"/>
  <c r="AA82" i="38"/>
  <c r="N45" i="38"/>
  <c r="V27" i="38"/>
  <c r="N206" i="38"/>
  <c r="R335" i="38"/>
  <c r="K62" i="38"/>
  <c r="M344" i="38"/>
  <c r="U221" i="38"/>
  <c r="O565" i="38"/>
  <c r="K443" i="38"/>
  <c r="AA275" i="38"/>
  <c r="K256" i="38"/>
  <c r="L226" i="38"/>
  <c r="AA185" i="38"/>
  <c r="V152" i="38"/>
  <c r="V128" i="38"/>
  <c r="N94" i="38"/>
  <c r="AA57" i="38"/>
  <c r="U152" i="38"/>
  <c r="AA120" i="38"/>
  <c r="M101" i="38"/>
  <c r="L66" i="38"/>
  <c r="L37" i="38"/>
  <c r="M152" i="38"/>
  <c r="S128" i="38"/>
  <c r="X78" i="38"/>
  <c r="M53" i="38"/>
  <c r="M169" i="38"/>
  <c r="S147" i="38"/>
  <c r="V104" i="38"/>
  <c r="L68" i="38"/>
  <c r="M34" i="38"/>
  <c r="R32" i="38"/>
  <c r="K36" i="38"/>
  <c r="U36" i="38"/>
  <c r="R469" i="38"/>
  <c r="M132" i="38"/>
  <c r="U457" i="38"/>
  <c r="R85" i="38"/>
  <c r="M88" i="38"/>
  <c r="O213" i="38"/>
  <c r="L363" i="38"/>
  <c r="X256" i="38"/>
  <c r="U216" i="38"/>
  <c r="U166" i="38"/>
  <c r="AA304" i="38"/>
  <c r="M121" i="38"/>
  <c r="V93" i="38"/>
  <c r="N67" i="38"/>
  <c r="R169" i="38"/>
  <c r="U135" i="38"/>
  <c r="L100" i="38"/>
  <c r="K65" i="38"/>
  <c r="K43" i="38"/>
  <c r="U151" i="38"/>
  <c r="M128" i="38"/>
  <c r="R78" i="38"/>
  <c r="U50" i="38"/>
  <c r="X168" i="38"/>
  <c r="R135" i="38"/>
  <c r="X93" i="38"/>
  <c r="K67" i="38"/>
  <c r="U39" i="38"/>
  <c r="O27" i="38"/>
  <c r="N163" i="38"/>
  <c r="N36" i="38"/>
  <c r="AA344" i="38"/>
  <c r="M85" i="38"/>
  <c r="O163" i="38"/>
  <c r="M264" i="38"/>
  <c r="L143" i="38"/>
  <c r="L115" i="38"/>
  <c r="U63" i="38"/>
  <c r="N41" i="38"/>
  <c r="M145" i="38"/>
  <c r="V115" i="38"/>
  <c r="K74" i="38"/>
  <c r="L61" i="38"/>
  <c r="S166" i="38"/>
  <c r="K137" i="38"/>
  <c r="AA98" i="38"/>
  <c r="M79" i="38"/>
  <c r="U43" i="38"/>
  <c r="X152" i="38"/>
  <c r="K120" i="38"/>
  <c r="S94" i="38"/>
  <c r="V58" i="38"/>
  <c r="X27" i="38"/>
  <c r="X498" i="38"/>
  <c r="O458" i="38"/>
  <c r="O131" i="38"/>
  <c r="L469" i="38"/>
  <c r="O54" i="38"/>
  <c r="L162" i="38"/>
  <c r="L148" i="38"/>
  <c r="K163" i="38"/>
  <c r="X206" i="38"/>
  <c r="N184" i="38"/>
  <c r="V123" i="38"/>
  <c r="X102" i="38"/>
  <c r="K64" i="38"/>
  <c r="L186" i="38"/>
  <c r="O146" i="38"/>
  <c r="L105" i="38"/>
  <c r="N68" i="38"/>
  <c r="R39" i="38"/>
  <c r="AA159" i="38"/>
  <c r="L130" i="38"/>
  <c r="S75" i="38"/>
  <c r="O61" i="38"/>
  <c r="M25" i="38"/>
  <c r="S146" i="38"/>
  <c r="V116" i="38"/>
  <c r="L79" i="38"/>
  <c r="S43" i="38"/>
  <c r="X43" i="38"/>
  <c r="U213" i="38"/>
  <c r="V498" i="38"/>
  <c r="O28" i="38"/>
  <c r="R163" i="38"/>
  <c r="N457" i="38"/>
  <c r="V44" i="38"/>
  <c r="R330" i="38"/>
  <c r="U225" i="38"/>
  <c r="O159" i="38"/>
  <c r="X114" i="38"/>
  <c r="K75" i="38"/>
  <c r="R60" i="38"/>
  <c r="S160" i="38"/>
  <c r="R126" i="38"/>
  <c r="AA91" i="38"/>
  <c r="X70" i="38"/>
  <c r="K34" i="38"/>
  <c r="N140" i="38"/>
  <c r="U112" i="38"/>
  <c r="AA87" i="38"/>
  <c r="V57" i="38"/>
  <c r="U31" i="38"/>
  <c r="AA143" i="38"/>
  <c r="R109" i="38"/>
  <c r="R75" i="38"/>
  <c r="M60" i="38"/>
  <c r="L25" i="38"/>
  <c r="L338" i="38"/>
  <c r="R488" i="38"/>
  <c r="AA44" i="38"/>
  <c r="K457" i="38"/>
  <c r="U28" i="38"/>
  <c r="R36" i="38"/>
  <c r="L88" i="38"/>
  <c r="X221" i="38"/>
  <c r="T29" i="38"/>
  <c r="L171" i="38"/>
  <c r="M171" i="38"/>
  <c r="Q171" i="38"/>
  <c r="N171" i="38"/>
  <c r="S138" i="38"/>
  <c r="K143" i="38"/>
  <c r="X169" i="38"/>
  <c r="R86" i="38"/>
  <c r="K45" i="38"/>
  <c r="K160" i="38"/>
  <c r="AA114" i="38"/>
  <c r="V67" i="38"/>
  <c r="K38" i="38"/>
  <c r="K42" i="38"/>
  <c r="O162" i="38"/>
  <c r="U339" i="38"/>
  <c r="O221" i="38"/>
  <c r="O117" i="38"/>
  <c r="L54" i="38"/>
  <c r="R321" i="38"/>
  <c r="V233" i="38"/>
  <c r="L247" i="38"/>
  <c r="S194" i="38"/>
  <c r="O310" i="38"/>
  <c r="M139" i="38"/>
  <c r="L112" i="38"/>
  <c r="U78" i="38"/>
  <c r="V53" i="38"/>
  <c r="X139" i="38"/>
  <c r="V112" i="38"/>
  <c r="S86" i="38"/>
  <c r="N55" i="38"/>
  <c r="O33" i="38"/>
  <c r="K139" i="38"/>
  <c r="O111" i="38"/>
  <c r="X63" i="38"/>
  <c r="R41" i="38"/>
  <c r="K153" i="38"/>
  <c r="O120" i="38"/>
  <c r="M94" i="38"/>
  <c r="N57" i="38"/>
  <c r="L29" i="38"/>
  <c r="AA488" i="38"/>
  <c r="S54" i="38"/>
  <c r="X54" i="38"/>
  <c r="U338" i="38"/>
  <c r="N103" i="38"/>
  <c r="S395" i="38"/>
  <c r="O46" i="38"/>
  <c r="K234" i="38"/>
  <c r="S28" i="38"/>
  <c r="X369" i="38"/>
  <c r="N269" i="38"/>
  <c r="S183" i="38"/>
  <c r="O217" i="38"/>
  <c r="M176" i="38"/>
  <c r="K129" i="38"/>
  <c r="O87" i="38"/>
  <c r="X56" i="38"/>
  <c r="AA153" i="38"/>
  <c r="X121" i="38"/>
  <c r="R95" i="38"/>
  <c r="S71" i="38"/>
  <c r="O32" i="38"/>
  <c r="N141" i="38"/>
  <c r="K111" i="38"/>
  <c r="R63" i="38"/>
  <c r="L41" i="38"/>
  <c r="N154" i="38"/>
  <c r="U121" i="38"/>
  <c r="X87" i="38"/>
  <c r="S56" i="38"/>
  <c r="V31" i="38"/>
  <c r="R458" i="38"/>
  <c r="R131" i="38"/>
  <c r="R54" i="38"/>
  <c r="X213" i="38"/>
  <c r="K469" i="38"/>
  <c r="AA131" i="38"/>
  <c r="R264" i="38"/>
  <c r="X147" i="38"/>
  <c r="N104" i="38"/>
  <c r="X69" i="38"/>
  <c r="L158" i="38"/>
  <c r="K147" i="38"/>
  <c r="L99" i="38"/>
  <c r="O82" i="38"/>
  <c r="R45" i="38"/>
  <c r="M156" i="38"/>
  <c r="S123" i="38"/>
  <c r="V100" i="38"/>
  <c r="M64" i="38"/>
  <c r="V32" i="38"/>
  <c r="M140" i="38"/>
  <c r="S112" i="38"/>
  <c r="O78" i="38"/>
  <c r="L53" i="38"/>
  <c r="M35" i="38"/>
  <c r="M457" i="38"/>
  <c r="AA330" i="38"/>
  <c r="M51" i="38"/>
  <c r="N338" i="38"/>
  <c r="AA458" i="38"/>
  <c r="O88" i="38"/>
  <c r="S344" i="38"/>
  <c r="U565" i="38"/>
  <c r="N54" i="38"/>
  <c r="R211" i="38"/>
  <c r="L127" i="38"/>
  <c r="U91" i="38"/>
  <c r="S70" i="38"/>
  <c r="U156" i="38"/>
  <c r="AA124" i="38"/>
  <c r="V94" i="38"/>
  <c r="R57" i="38"/>
  <c r="M31" i="38"/>
  <c r="O138" i="38"/>
  <c r="N114" i="38"/>
  <c r="O81" i="38"/>
  <c r="V45" i="38"/>
  <c r="K157" i="38"/>
  <c r="O124" i="38"/>
  <c r="AA102" i="38"/>
  <c r="L64" i="38"/>
  <c r="M32" i="38"/>
  <c r="R33" i="38"/>
  <c r="S148" i="38"/>
  <c r="L457" i="38"/>
  <c r="U458" i="38"/>
  <c r="U131" i="38"/>
  <c r="M395" i="38"/>
  <c r="L85" i="38"/>
  <c r="S131" i="38"/>
  <c r="N177" i="38"/>
  <c r="AA137" i="38"/>
  <c r="K98" i="38"/>
  <c r="S81" i="38"/>
  <c r="U49" i="38"/>
  <c r="V143" i="38"/>
  <c r="U109" i="38"/>
  <c r="L77" i="38"/>
  <c r="M58" i="38"/>
  <c r="N29" i="38"/>
  <c r="L145" i="38"/>
  <c r="U115" i="38"/>
  <c r="V73" i="38"/>
  <c r="L52" i="38"/>
  <c r="R186" i="38"/>
  <c r="V136" i="38"/>
  <c r="R98" i="38"/>
  <c r="U81" i="38"/>
  <c r="K49" i="38"/>
  <c r="M37" i="38"/>
  <c r="V132" i="38"/>
  <c r="U344" i="38"/>
  <c r="V62" i="38"/>
  <c r="N198" i="38"/>
  <c r="U488" i="38"/>
  <c r="U54" i="38"/>
  <c r="N234" i="38"/>
  <c r="AA46" i="38"/>
  <c r="AA29" i="38"/>
  <c r="AA171" i="38"/>
  <c r="K171" i="38"/>
  <c r="S171" i="38"/>
  <c r="P171" i="38"/>
  <c r="L114" i="38"/>
  <c r="V114" i="38"/>
  <c r="M135" i="38"/>
  <c r="U82" i="38"/>
  <c r="R38" i="38"/>
  <c r="M143" i="38"/>
  <c r="O86" i="38"/>
  <c r="L55" i="38"/>
  <c r="K31" i="38"/>
  <c r="K466" i="38"/>
  <c r="U88" i="38"/>
  <c r="M213" i="38"/>
  <c r="R117" i="38"/>
  <c r="V469" i="38"/>
  <c r="X85" i="38"/>
  <c r="L36" i="38"/>
  <c r="L382" i="38"/>
  <c r="S282" i="38"/>
  <c r="U204" i="38"/>
  <c r="L187" i="38"/>
  <c r="K210" i="38"/>
  <c r="O144" i="38"/>
  <c r="R115" i="38"/>
  <c r="M72" i="38"/>
  <c r="U41" i="38"/>
  <c r="S145" i="38"/>
  <c r="L113" i="38"/>
  <c r="O74" i="38"/>
  <c r="R61" i="38"/>
  <c r="N25" i="38"/>
  <c r="M144" i="38"/>
  <c r="M105" i="38"/>
  <c r="M68" i="38"/>
  <c r="U34" i="38"/>
  <c r="S140" i="38"/>
  <c r="AA112" i="38"/>
  <c r="V78" i="38"/>
  <c r="R53" i="38"/>
  <c r="S30" i="38"/>
  <c r="V344" i="38"/>
  <c r="X488" i="38"/>
  <c r="S339" i="38"/>
  <c r="R51" i="38"/>
  <c r="AA198" i="38"/>
  <c r="L488" i="38"/>
  <c r="X117" i="38"/>
  <c r="L412" i="38"/>
  <c r="U248" i="38"/>
  <c r="S251" i="38"/>
  <c r="AA237" i="38"/>
  <c r="L275" i="38"/>
  <c r="L140" i="38"/>
  <c r="S113" i="38"/>
  <c r="AA73" i="38"/>
  <c r="M61" i="38"/>
  <c r="V140" i="38"/>
  <c r="M130" i="38"/>
  <c r="U75" i="38"/>
  <c r="O60" i="38"/>
  <c r="S26" i="38"/>
  <c r="U146" i="38"/>
  <c r="S105" i="38"/>
  <c r="U69" i="38"/>
  <c r="N34" i="38"/>
  <c r="R159" i="38"/>
  <c r="X129" i="38"/>
  <c r="M74" i="38"/>
  <c r="O52" i="38"/>
  <c r="L43" i="38"/>
  <c r="U330" i="38"/>
  <c r="M469" i="38"/>
  <c r="L28" i="38"/>
  <c r="O148" i="38"/>
  <c r="S338" i="38"/>
  <c r="M103" i="38"/>
  <c r="L194" i="38"/>
  <c r="O128" i="38"/>
  <c r="U94" i="38"/>
  <c r="S57" i="38"/>
  <c r="N152" i="38"/>
  <c r="S120" i="38"/>
  <c r="U93" i="38"/>
  <c r="AA67" i="38"/>
  <c r="AA38" i="38"/>
  <c r="K161" i="38"/>
  <c r="O126" i="38"/>
  <c r="R91" i="38"/>
  <c r="K70" i="38"/>
  <c r="R26" i="38"/>
  <c r="X144" i="38"/>
  <c r="S115" i="38"/>
  <c r="O63" i="38"/>
  <c r="X42" i="38"/>
  <c r="O25" i="38"/>
  <c r="L198" i="38"/>
  <c r="R234" i="38"/>
  <c r="M339" i="38"/>
  <c r="V330" i="38"/>
  <c r="R565" i="38"/>
  <c r="K148" i="38"/>
  <c r="N27" i="38"/>
  <c r="L241" i="38"/>
  <c r="S154" i="38"/>
  <c r="N110" i="38"/>
  <c r="U76" i="38"/>
  <c r="V59" i="38"/>
  <c r="X161" i="38"/>
  <c r="V127" i="38"/>
  <c r="AA78" i="38"/>
  <c r="U53" i="38"/>
  <c r="R168" i="38"/>
  <c r="AA135" i="38"/>
  <c r="R101" i="38"/>
  <c r="O66" i="38"/>
  <c r="K37" i="38"/>
  <c r="S151" i="38"/>
  <c r="AA127" i="38"/>
  <c r="V91" i="38"/>
  <c r="N70" i="38"/>
  <c r="O26" i="38"/>
  <c r="S488" i="38"/>
  <c r="N44" i="38"/>
  <c r="K198" i="38"/>
  <c r="X330" i="38"/>
  <c r="L51" i="38"/>
  <c r="S198" i="38"/>
  <c r="S565" i="38"/>
  <c r="M198" i="38"/>
  <c r="S284" i="38"/>
  <c r="R122" i="38"/>
  <c r="S100" i="38"/>
  <c r="AA66" i="38"/>
  <c r="N167" i="38"/>
  <c r="L137" i="38"/>
  <c r="M116" i="38"/>
  <c r="N79" i="38"/>
  <c r="K50" i="38"/>
  <c r="V158" i="38"/>
  <c r="N147" i="38"/>
  <c r="X104" i="38"/>
  <c r="V72" i="38"/>
  <c r="O40" i="38"/>
  <c r="AA155" i="38"/>
  <c r="L123" i="38"/>
  <c r="N100" i="38"/>
  <c r="U66" i="38"/>
  <c r="V38" i="38"/>
  <c r="AA32" i="38"/>
  <c r="X103" i="38"/>
  <c r="AA213" i="38"/>
  <c r="V46" i="38"/>
  <c r="M162" i="38"/>
  <c r="X344" i="38"/>
  <c r="U466" i="38"/>
  <c r="O44" i="38"/>
  <c r="AA28" i="38"/>
  <c r="T28" i="38"/>
  <c r="R171" i="38"/>
  <c r="W171" i="38"/>
  <c r="U171" i="38"/>
  <c r="V171" i="38"/>
  <c r="X82" i="38"/>
  <c r="S76" i="38"/>
  <c r="O99" i="38"/>
  <c r="X67" i="38"/>
  <c r="K30" i="38"/>
  <c r="S122" i="38"/>
  <c r="AA74" i="38"/>
  <c r="N61" i="38"/>
  <c r="U38" i="38"/>
  <c r="S335" i="38"/>
  <c r="N466" i="38"/>
  <c r="M44" i="38"/>
  <c r="X469" i="38"/>
  <c r="AA85" i="38"/>
  <c r="L344" i="38"/>
  <c r="M28" i="38"/>
  <c r="V445" i="38"/>
  <c r="L294" i="38"/>
  <c r="L302" i="38"/>
  <c r="K173" i="38"/>
  <c r="X227" i="38"/>
  <c r="R177" i="38"/>
  <c r="AA125" i="38"/>
  <c r="U104" i="38"/>
  <c r="K68" i="38"/>
  <c r="R158" i="38"/>
  <c r="O147" i="38"/>
  <c r="R99" i="38"/>
  <c r="V82" i="38"/>
  <c r="X45" i="38"/>
  <c r="X157" i="38"/>
  <c r="K125" i="38"/>
  <c r="X94" i="38"/>
  <c r="X58" i="38"/>
  <c r="M29" i="38"/>
  <c r="K145" i="38"/>
  <c r="AA115" i="38"/>
  <c r="V63" i="38"/>
  <c r="K41" i="38"/>
  <c r="O42" i="38"/>
  <c r="M221" i="38"/>
  <c r="L221" i="38"/>
  <c r="X163" i="38"/>
  <c r="R403" i="38"/>
  <c r="K117" i="38"/>
  <c r="AA206" i="38"/>
  <c r="N488" i="38"/>
  <c r="L391" i="38"/>
  <c r="R303" i="38"/>
  <c r="K283" i="38"/>
  <c r="O202" i="38"/>
  <c r="K226" i="38"/>
  <c r="N136" i="38"/>
  <c r="AA99" i="38"/>
  <c r="L82" i="38"/>
  <c r="AA40" i="38"/>
  <c r="R138" i="38"/>
  <c r="K114" i="38"/>
  <c r="X81" i="38"/>
  <c r="AA49" i="38"/>
  <c r="R157" i="38"/>
  <c r="X124" i="38"/>
  <c r="V92" i="38"/>
  <c r="R58" i="38"/>
  <c r="AA27" i="38"/>
  <c r="N138" i="38"/>
  <c r="M114" i="38"/>
  <c r="M82" i="38"/>
  <c r="N40" i="38"/>
  <c r="M30" i="38"/>
  <c r="S234" i="38"/>
  <c r="K338" i="38"/>
  <c r="O488" i="38"/>
  <c r="X44" i="38"/>
  <c r="L339" i="38"/>
  <c r="K51" i="38"/>
  <c r="AA158" i="38"/>
  <c r="AA111" i="38"/>
  <c r="N78" i="38"/>
  <c r="O53" i="38"/>
  <c r="R139" i="38"/>
  <c r="O112" i="38"/>
  <c r="M86" i="38"/>
  <c r="V56" i="38"/>
  <c r="K33" i="38"/>
  <c r="AA142" i="38"/>
  <c r="AA109" i="38"/>
  <c r="X76" i="38"/>
  <c r="M59" i="38"/>
  <c r="U158" i="38"/>
  <c r="M147" i="38"/>
  <c r="O104" i="38"/>
  <c r="AA69" i="38"/>
  <c r="L35" i="38"/>
  <c r="AA37" i="38"/>
  <c r="V85" i="38"/>
  <c r="S163" i="38"/>
  <c r="S36" i="38"/>
  <c r="U234" i="38"/>
  <c r="V395" i="38"/>
  <c r="X466" i="38"/>
  <c r="R44" i="38"/>
  <c r="S210" i="38"/>
  <c r="U145" i="38"/>
  <c r="U116" i="38"/>
  <c r="X80" i="38"/>
  <c r="L50" i="38"/>
  <c r="AA141" i="38"/>
  <c r="L111" i="38"/>
  <c r="L72" i="38"/>
  <c r="L40" i="38"/>
  <c r="O154" i="38"/>
  <c r="V121" i="38"/>
  <c r="AA95" i="38"/>
  <c r="S55" i="38"/>
  <c r="V30" i="38"/>
  <c r="O141" i="38"/>
  <c r="V110" i="38"/>
  <c r="V76" i="38"/>
  <c r="R59" i="38"/>
  <c r="X31" i="38"/>
  <c r="O344" i="38"/>
  <c r="R62" i="38"/>
  <c r="S88" i="38"/>
  <c r="O234" i="38"/>
  <c r="L403" i="38"/>
  <c r="U148" i="38"/>
  <c r="S44" i="38"/>
  <c r="AA45" i="38"/>
  <c r="X181" i="38"/>
  <c r="U130" i="38"/>
  <c r="V95" i="38"/>
  <c r="X71" i="38"/>
  <c r="K155" i="38"/>
  <c r="N123" i="38"/>
  <c r="O102" i="38"/>
  <c r="U64" i="38"/>
  <c r="U42" i="38"/>
  <c r="L153" i="38"/>
  <c r="R120" i="38"/>
  <c r="M93" i="38"/>
  <c r="L67" i="38"/>
  <c r="M39" i="38"/>
  <c r="V160" i="38"/>
  <c r="N126" i="38"/>
  <c r="U95" i="38"/>
  <c r="X55" i="38"/>
  <c r="U30" i="38"/>
  <c r="V466" i="38"/>
  <c r="M54" i="38"/>
  <c r="R148" i="38"/>
  <c r="M403" i="38"/>
  <c r="R88" i="38"/>
  <c r="V213" i="38"/>
  <c r="O62" i="38"/>
  <c r="K565" i="38"/>
  <c r="K28" i="38"/>
  <c r="K29" i="38"/>
  <c r="X171" i="38"/>
  <c r="O171" i="38"/>
  <c r="T171" i="38"/>
  <c r="T542" i="38"/>
  <c r="T541" i="38"/>
  <c r="P542" i="38"/>
  <c r="P541" i="38"/>
  <c r="Q542" i="38"/>
  <c r="Q541" i="38"/>
  <c r="W542" i="38"/>
  <c r="W541" i="38"/>
  <c r="AA542" i="38"/>
  <c r="M542" i="38"/>
  <c r="M541" i="38"/>
  <c r="R542" i="38"/>
  <c r="R541" i="38"/>
  <c r="X542" i="38"/>
  <c r="X541" i="38"/>
  <c r="S542" i="38"/>
  <c r="S541" i="38"/>
  <c r="N542" i="38"/>
  <c r="N541" i="38"/>
  <c r="L542" i="38"/>
  <c r="L541" i="38"/>
  <c r="U542" i="38"/>
  <c r="U541" i="38"/>
  <c r="AA165" i="38"/>
  <c r="K165" i="38"/>
  <c r="S165" i="38"/>
  <c r="P165" i="38"/>
  <c r="S486" i="38"/>
  <c r="T48" i="38"/>
  <c r="T47" i="38"/>
  <c r="T390" i="38"/>
  <c r="T389" i="38"/>
  <c r="P84" i="38"/>
  <c r="P83" i="38"/>
  <c r="R460" i="38"/>
  <c r="L119" i="38"/>
  <c r="R390" i="38"/>
  <c r="R97" i="38"/>
  <c r="N390" i="38"/>
  <c r="M510" i="38"/>
  <c r="K244" i="38"/>
  <c r="M97" i="38"/>
  <c r="M268" i="38"/>
  <c r="O236" i="38"/>
  <c r="L208" i="38"/>
  <c r="U313" i="38"/>
  <c r="S390" i="38"/>
  <c r="O510" i="38"/>
  <c r="N90" i="38"/>
  <c r="S48" i="38"/>
  <c r="U208" i="38"/>
  <c r="V97" i="38"/>
  <c r="O215" i="38"/>
  <c r="O390" i="38"/>
  <c r="N236" i="38"/>
  <c r="M48" i="38"/>
  <c r="L150" i="38"/>
  <c r="S236" i="38"/>
  <c r="K510" i="38"/>
  <c r="Q150" i="38"/>
  <c r="Q149" i="38"/>
  <c r="T460" i="38"/>
  <c r="T459" i="38"/>
  <c r="W134" i="38"/>
  <c r="W133" i="38"/>
  <c r="T490" i="38"/>
  <c r="T489" i="38"/>
  <c r="P150" i="38"/>
  <c r="P149" i="38"/>
  <c r="P215" i="38"/>
  <c r="P214" i="38"/>
  <c r="P313" i="38"/>
  <c r="P312" i="38"/>
  <c r="AA390" i="38"/>
  <c r="M313" i="38"/>
  <c r="V244" i="38"/>
  <c r="N460" i="38"/>
  <c r="L490" i="38"/>
  <c r="T384" i="38"/>
  <c r="T383" i="38"/>
  <c r="V460" i="38"/>
  <c r="M561" i="38"/>
  <c r="N313" i="38"/>
  <c r="S313" i="38"/>
  <c r="AA208" i="38"/>
  <c r="S90" i="38"/>
  <c r="R90" i="38"/>
  <c r="L510" i="38"/>
  <c r="R268" i="38"/>
  <c r="K561" i="38"/>
  <c r="K215" i="38"/>
  <c r="L200" i="38"/>
  <c r="X119" i="38"/>
  <c r="O268" i="38"/>
  <c r="U384" i="38"/>
  <c r="K150" i="38"/>
  <c r="N119" i="38"/>
  <c r="X150" i="38"/>
  <c r="M150" i="38"/>
  <c r="L48" i="38"/>
  <c r="V119" i="38"/>
  <c r="K200" i="38"/>
  <c r="U236" i="38"/>
  <c r="N510" i="38"/>
  <c r="X236" i="38"/>
  <c r="L384" i="38"/>
  <c r="L383" i="38"/>
  <c r="U468" i="38"/>
  <c r="K119" i="38"/>
  <c r="N486" i="38"/>
  <c r="AA490" i="38"/>
  <c r="K460" i="38"/>
  <c r="O244" i="38"/>
  <c r="O84" i="38"/>
  <c r="K208" i="38"/>
  <c r="AA90" i="38"/>
  <c r="AA384" i="38"/>
  <c r="V84" i="38"/>
  <c r="X97" i="38"/>
  <c r="U200" i="38"/>
  <c r="O119" i="38"/>
  <c r="N244" i="38"/>
  <c r="L90" i="38"/>
  <c r="R261" i="38"/>
  <c r="K84" i="38"/>
  <c r="X244" i="38"/>
  <c r="X134" i="38"/>
  <c r="M119" i="38"/>
  <c r="O90" i="38"/>
  <c r="K390" i="38"/>
  <c r="U268" i="38"/>
  <c r="O261" i="38"/>
  <c r="AA510" i="38"/>
  <c r="AA134" i="38"/>
  <c r="K97" i="38"/>
  <c r="V384" i="38"/>
  <c r="T346" i="38"/>
  <c r="T200" i="38"/>
  <c r="T199" i="38"/>
  <c r="W468" i="38"/>
  <c r="W467" i="38"/>
  <c r="T134" i="38"/>
  <c r="T133" i="38"/>
  <c r="W208" i="38"/>
  <c r="W207" i="38"/>
  <c r="V542" i="38"/>
  <c r="V541" i="38"/>
  <c r="R165" i="38"/>
  <c r="M108" i="38"/>
  <c r="W165" i="38"/>
  <c r="U165" i="38"/>
  <c r="N108" i="38"/>
  <c r="V165" i="38"/>
  <c r="W486" i="38"/>
  <c r="W485" i="38"/>
  <c r="Q119" i="38"/>
  <c r="Q118" i="38"/>
  <c r="T150" i="38"/>
  <c r="T149" i="38"/>
  <c r="W119" i="38"/>
  <c r="W118" i="38"/>
  <c r="P460" i="38"/>
  <c r="P459" i="38"/>
  <c r="T208" i="38"/>
  <c r="T207" i="38"/>
  <c r="W313" i="38"/>
  <c r="W312" i="38"/>
  <c r="P134" i="38"/>
  <c r="P133" i="38"/>
  <c r="Q468" i="38"/>
  <c r="Q467" i="38"/>
  <c r="T510" i="38"/>
  <c r="T509" i="38"/>
  <c r="K468" i="38"/>
  <c r="X486" i="38"/>
  <c r="N490" i="38"/>
  <c r="R490" i="38"/>
  <c r="X490" i="38"/>
  <c r="L215" i="38"/>
  <c r="M208" i="38"/>
  <c r="L313" i="38"/>
  <c r="W84" i="38"/>
  <c r="W83" i="38"/>
  <c r="W90" i="38"/>
  <c r="W89" i="38"/>
  <c r="P486" i="38"/>
  <c r="P485" i="38"/>
  <c r="T119" i="38"/>
  <c r="T118" i="38"/>
  <c r="Q208" i="38"/>
  <c r="Q207" i="38"/>
  <c r="T97" i="38"/>
  <c r="T96" i="38"/>
  <c r="AA468" i="38"/>
  <c r="O468" i="38"/>
  <c r="U460" i="38"/>
  <c r="X460" i="38"/>
  <c r="V150" i="38"/>
  <c r="U48" i="38"/>
  <c r="M215" i="38"/>
  <c r="K384" i="38"/>
  <c r="X108" i="38"/>
  <c r="X48" i="38"/>
  <c r="N97" i="38"/>
  <c r="X346" i="38"/>
  <c r="R200" i="38"/>
  <c r="M90" i="38"/>
  <c r="M384" i="38"/>
  <c r="U215" i="38"/>
  <c r="U390" i="38"/>
  <c r="R244" i="38"/>
  <c r="S97" i="38"/>
  <c r="S268" i="38"/>
  <c r="M84" i="38"/>
  <c r="N261" i="38"/>
  <c r="O108" i="38"/>
  <c r="AA97" i="38"/>
  <c r="S261" i="38"/>
  <c r="X384" i="38"/>
  <c r="P261" i="38"/>
  <c r="P260" i="38"/>
  <c r="W390" i="38"/>
  <c r="W389" i="38"/>
  <c r="Q510" i="38"/>
  <c r="Q509" i="38"/>
  <c r="P48" i="38"/>
  <c r="P47" i="38"/>
  <c r="P468" i="38"/>
  <c r="P467" i="38"/>
  <c r="Q268" i="38"/>
  <c r="Q267" i="38"/>
  <c r="T313" i="38"/>
  <c r="T312" i="38"/>
  <c r="W460" i="38"/>
  <c r="W459" i="38"/>
  <c r="W236" i="38"/>
  <c r="W235" i="38"/>
  <c r="T261" i="38"/>
  <c r="T260" i="38"/>
  <c r="W150" i="38"/>
  <c r="W149" i="38"/>
  <c r="X208" i="38"/>
  <c r="O542" i="38"/>
  <c r="O541" i="38"/>
  <c r="K542" i="38"/>
  <c r="K541" i="38"/>
  <c r="X165" i="38"/>
  <c r="K108" i="38"/>
  <c r="O165" i="38"/>
  <c r="S108" i="38"/>
  <c r="T165" i="38"/>
  <c r="P108" i="38"/>
  <c r="P107" i="38"/>
  <c r="Q244" i="38"/>
  <c r="Q243" i="38"/>
  <c r="Q90" i="38"/>
  <c r="Q89" i="38"/>
  <c r="W384" i="38"/>
  <c r="W383" i="38"/>
  <c r="Q108" i="38"/>
  <c r="Q107" i="38"/>
  <c r="R528" i="38"/>
  <c r="R527" i="38"/>
  <c r="S346" i="38"/>
  <c r="AA460" i="38"/>
  <c r="R384" i="38"/>
  <c r="S119" i="38"/>
  <c r="O313" i="38"/>
  <c r="S510" i="38"/>
  <c r="S509" i="38"/>
  <c r="X90" i="38"/>
  <c r="R150" i="38"/>
  <c r="V390" i="38"/>
  <c r="U150" i="38"/>
  <c r="N134" i="38"/>
  <c r="V313" i="38"/>
  <c r="R215" i="38"/>
  <c r="N200" i="38"/>
  <c r="V236" i="38"/>
  <c r="S84" i="38"/>
  <c r="AA119" i="38"/>
  <c r="V208" i="38"/>
  <c r="K346" i="38"/>
  <c r="V134" i="38"/>
  <c r="AA313" i="38"/>
  <c r="U261" i="38"/>
  <c r="U510" i="38"/>
  <c r="M200" i="38"/>
  <c r="X268" i="38"/>
  <c r="O384" i="38"/>
  <c r="K486" i="38"/>
  <c r="W200" i="38"/>
  <c r="W199" i="38"/>
  <c r="T486" i="38"/>
  <c r="T485" i="38"/>
  <c r="Q134" i="38"/>
  <c r="Q133" i="38"/>
  <c r="W244" i="38"/>
  <c r="W243" i="38"/>
  <c r="P97" i="38"/>
  <c r="P96" i="38"/>
  <c r="W490" i="38"/>
  <c r="W489" i="38"/>
  <c r="T215" i="38"/>
  <c r="T214" i="38"/>
  <c r="U528" i="38"/>
  <c r="U486" i="38"/>
  <c r="X215" i="38"/>
  <c r="O208" i="38"/>
  <c r="V561" i="38"/>
  <c r="N208" i="38"/>
  <c r="V268" i="38"/>
  <c r="P528" i="38"/>
  <c r="P527" i="38"/>
  <c r="S468" i="38"/>
  <c r="M468" i="38"/>
  <c r="L460" i="38"/>
  <c r="L528" i="38"/>
  <c r="L561" i="38"/>
  <c r="N528" i="38"/>
  <c r="N527" i="38"/>
  <c r="O200" i="38"/>
  <c r="M486" i="38"/>
  <c r="V346" i="38"/>
  <c r="AA150" i="38"/>
  <c r="L84" i="38"/>
  <c r="K261" i="38"/>
  <c r="U244" i="38"/>
  <c r="S208" i="38"/>
  <c r="S244" i="38"/>
  <c r="R84" i="38"/>
  <c r="N150" i="38"/>
  <c r="AA268" i="38"/>
  <c r="AA48" i="38"/>
  <c r="O48" i="38"/>
  <c r="V48" i="38"/>
  <c r="AA200" i="38"/>
  <c r="S134" i="38"/>
  <c r="L346" i="38"/>
  <c r="X84" i="38"/>
  <c r="AA261" i="38"/>
  <c r="X261" i="38"/>
  <c r="M244" i="38"/>
  <c r="U90" i="38"/>
  <c r="M261" i="38"/>
  <c r="V486" i="38"/>
  <c r="S490" i="38"/>
  <c r="V528" i="38"/>
  <c r="N84" i="38"/>
  <c r="X390" i="38"/>
  <c r="M460" i="38"/>
  <c r="S528" i="38"/>
  <c r="S200" i="38"/>
  <c r="S384" i="38"/>
  <c r="S383" i="38"/>
  <c r="V261" i="38"/>
  <c r="R134" i="38"/>
  <c r="X200" i="38"/>
  <c r="L244" i="38"/>
  <c r="K134" i="38"/>
  <c r="V215" i="38"/>
  <c r="L165" i="38"/>
  <c r="M165" i="38"/>
  <c r="Q165" i="38"/>
  <c r="U108" i="38"/>
  <c r="N165" i="38"/>
  <c r="V108" i="38"/>
  <c r="T528" i="38"/>
  <c r="T527" i="38"/>
  <c r="Q48" i="38"/>
  <c r="Q47" i="38"/>
  <c r="W268" i="38"/>
  <c r="W267" i="38"/>
  <c r="Q346" i="38"/>
  <c r="P390" i="38"/>
  <c r="P389" i="38"/>
  <c r="P200" i="38"/>
  <c r="Q460" i="38"/>
  <c r="Q459" i="38"/>
  <c r="T561" i="38"/>
  <c r="T560" i="38"/>
  <c r="W97" i="38"/>
  <c r="W96" i="38"/>
  <c r="Q97" i="38"/>
  <c r="Q96" i="38"/>
  <c r="Q561" i="38"/>
  <c r="Q560" i="38"/>
  <c r="O486" i="38"/>
  <c r="N468" i="38"/>
  <c r="U561" i="38"/>
  <c r="X561" i="38"/>
  <c r="K313" i="38"/>
  <c r="M490" i="38"/>
  <c r="U84" i="38"/>
  <c r="R313" i="38"/>
  <c r="W528" i="38"/>
  <c r="W527" i="38"/>
  <c r="W108" i="38"/>
  <c r="W107" i="38"/>
  <c r="Q261" i="38"/>
  <c r="Q260" i="38"/>
  <c r="T90" i="38"/>
  <c r="T89" i="38"/>
  <c r="P244" i="38"/>
  <c r="P243" i="38"/>
  <c r="P510" i="38"/>
  <c r="P509" i="38"/>
  <c r="O561" i="38"/>
  <c r="AA486" i="38"/>
  <c r="S460" i="38"/>
  <c r="U490" i="38"/>
  <c r="K528" i="38"/>
  <c r="O490" i="38"/>
  <c r="U346" i="38"/>
  <c r="L268" i="38"/>
  <c r="N384" i="38"/>
  <c r="U119" i="38"/>
  <c r="K268" i="38"/>
  <c r="M134" i="38"/>
  <c r="O134" i="38"/>
  <c r="V200" i="38"/>
  <c r="N268" i="38"/>
  <c r="N48" i="38"/>
  <c r="L108" i="38"/>
  <c r="S215" i="38"/>
  <c r="AA244" i="38"/>
  <c r="R208" i="38"/>
  <c r="L97" i="38"/>
  <c r="AA108" i="38"/>
  <c r="K236" i="38"/>
  <c r="X510" i="38"/>
  <c r="X313" i="38"/>
  <c r="O150" i="38"/>
  <c r="L261" i="38"/>
  <c r="T244" i="38"/>
  <c r="T243" i="38"/>
  <c r="T236" i="38"/>
  <c r="T235" i="38"/>
  <c r="W510" i="38"/>
  <c r="W509" i="38"/>
  <c r="P384" i="38"/>
  <c r="P383" i="38"/>
  <c r="P208" i="38"/>
  <c r="P207" i="38"/>
  <c r="W561" i="38"/>
  <c r="W560" i="38"/>
  <c r="P490" i="38"/>
  <c r="P489" i="38"/>
  <c r="W261" i="38"/>
  <c r="W260" i="38"/>
  <c r="P236" i="38"/>
  <c r="P235" i="38"/>
  <c r="Q390" i="38"/>
  <c r="Q389" i="38"/>
  <c r="T108" i="38"/>
  <c r="T107" i="38"/>
  <c r="P268" i="38"/>
  <c r="P267" i="38"/>
  <c r="AA528" i="38"/>
  <c r="N215" i="38"/>
  <c r="R486" i="38"/>
  <c r="X528" i="38"/>
  <c r="X527" i="38"/>
  <c r="R561" i="38"/>
  <c r="O460" i="38"/>
  <c r="O97" i="38"/>
  <c r="AA215" i="38"/>
  <c r="L134" i="38"/>
  <c r="U134" i="38"/>
  <c r="R48" i="38"/>
  <c r="Q486" i="38"/>
  <c r="Q485" i="38"/>
  <c r="O346" i="38"/>
  <c r="AA346" i="38"/>
  <c r="K490" i="38"/>
  <c r="N561" i="38"/>
  <c r="R510" i="38"/>
  <c r="V90" i="38"/>
  <c r="L390" i="38"/>
  <c r="M390" i="38"/>
  <c r="K90" i="38"/>
  <c r="S150" i="38"/>
  <c r="W215" i="38"/>
  <c r="W214" i="38"/>
  <c r="P346" i="38"/>
  <c r="P561" i="38"/>
  <c r="P560" i="38"/>
  <c r="Q215" i="38"/>
  <c r="Q214" i="38"/>
  <c r="Q84" i="38"/>
  <c r="Q83" i="38"/>
  <c r="T268" i="38"/>
  <c r="T267" i="38"/>
  <c r="W48" i="38"/>
  <c r="W47" i="38"/>
  <c r="Q236" i="38"/>
  <c r="Q235" i="38"/>
  <c r="T84" i="38"/>
  <c r="T83" i="38"/>
  <c r="X468" i="38"/>
  <c r="V468" i="38"/>
  <c r="W399" i="38"/>
  <c r="W398" i="38"/>
  <c r="X14" i="38"/>
  <c r="AA192" i="38"/>
  <c r="O501" i="38"/>
  <c r="V329" i="38"/>
  <c r="O224" i="38"/>
  <c r="Q399" i="38"/>
  <c r="Q398" i="38"/>
  <c r="U14" i="38"/>
  <c r="M346" i="38"/>
  <c r="U399" i="38"/>
  <c r="M501" i="38"/>
  <c r="Q14" i="38"/>
  <c r="N346" i="38"/>
  <c r="Q501" i="38"/>
  <c r="Q500" i="38"/>
  <c r="W224" i="38"/>
  <c r="W223" i="38"/>
  <c r="L501" i="38"/>
  <c r="L500" i="38"/>
  <c r="X192" i="38"/>
  <c r="K399" i="38"/>
  <c r="AA224" i="38"/>
  <c r="T501" i="38"/>
  <c r="T500" i="38"/>
  <c r="P329" i="38"/>
  <c r="P328" i="38"/>
  <c r="AA14" i="38"/>
  <c r="R14" i="38"/>
  <c r="O399" i="38"/>
  <c r="O329" i="38"/>
  <c r="R329" i="38"/>
  <c r="K192" i="38"/>
  <c r="S224" i="38"/>
  <c r="N329" i="38"/>
  <c r="N224" i="38"/>
  <c r="M329" i="38"/>
  <c r="V490" i="38"/>
  <c r="L468" i="38"/>
  <c r="L486" i="38"/>
  <c r="R108" i="38"/>
  <c r="R119" i="38"/>
  <c r="U97" i="38"/>
  <c r="M236" i="38"/>
  <c r="V510" i="38"/>
  <c r="Q313" i="38"/>
  <c r="Q312" i="38"/>
  <c r="T224" i="38"/>
  <c r="T223" i="38"/>
  <c r="P192" i="38"/>
  <c r="P191" i="38"/>
  <c r="K329" i="38"/>
  <c r="K501" i="38"/>
  <c r="K500" i="38"/>
  <c r="S329" i="38"/>
  <c r="X224" i="38"/>
  <c r="P224" i="38"/>
  <c r="P223" i="38"/>
  <c r="AA501" i="38"/>
  <c r="T192" i="38"/>
  <c r="T191" i="38"/>
  <c r="T190" i="38"/>
  <c r="Q192" i="38"/>
  <c r="N501" i="38"/>
  <c r="X501" i="38"/>
  <c r="X500" i="38"/>
  <c r="R224" i="38"/>
  <c r="U329" i="38"/>
  <c r="R346" i="38"/>
  <c r="R501" i="38"/>
  <c r="L224" i="38"/>
  <c r="W192" i="38"/>
  <c r="W191" i="38"/>
  <c r="W190" i="38"/>
  <c r="AA329" i="38"/>
  <c r="R399" i="38"/>
  <c r="M399" i="38"/>
  <c r="N399" i="38"/>
  <c r="U501" i="38"/>
  <c r="U500" i="38"/>
  <c r="O528" i="38"/>
  <c r="S561" i="38"/>
  <c r="M528" i="38"/>
  <c r="M527" i="38"/>
  <c r="AA84" i="38"/>
  <c r="AA236" i="38"/>
  <c r="K48" i="38"/>
  <c r="R236" i="38"/>
  <c r="L236" i="38"/>
  <c r="Q200" i="38"/>
  <c r="Q199" i="38"/>
  <c r="Q528" i="38"/>
  <c r="Q527" i="38"/>
  <c r="P119" i="38"/>
  <c r="P118" i="38"/>
  <c r="P90" i="38"/>
  <c r="P89" i="38"/>
  <c r="Q384" i="38"/>
  <c r="Q383" i="38"/>
  <c r="T468" i="38"/>
  <c r="T467" i="38"/>
  <c r="W346" i="38"/>
  <c r="Q490" i="38"/>
  <c r="Q489" i="38"/>
  <c r="R468" i="38"/>
  <c r="AA561" i="38"/>
  <c r="W501" i="38"/>
  <c r="W500" i="38"/>
  <c r="T329" i="38"/>
  <c r="T328" i="38"/>
  <c r="P501" i="38"/>
  <c r="P500" i="38"/>
  <c r="W14" i="38"/>
  <c r="W13" i="38"/>
  <c r="M14" i="38"/>
  <c r="O14" i="38"/>
  <c r="S399" i="38"/>
  <c r="M192" i="38"/>
  <c r="X399" i="38"/>
  <c r="L399" i="38"/>
  <c r="V224" i="38"/>
  <c r="X329" i="38"/>
  <c r="P399" i="38"/>
  <c r="P398" i="38"/>
  <c r="K14" i="38"/>
  <c r="R192" i="38"/>
  <c r="U192" i="38"/>
  <c r="U224" i="38"/>
  <c r="T14" i="38"/>
  <c r="Q224" i="38"/>
  <c r="Q223" i="38"/>
  <c r="T399" i="38"/>
  <c r="T398" i="38"/>
  <c r="L14" i="38"/>
  <c r="S501" i="38"/>
  <c r="S192" i="38"/>
  <c r="O192" i="38"/>
  <c r="AA399" i="38"/>
  <c r="V501" i="38"/>
  <c r="M224" i="38"/>
  <c r="K224" i="38"/>
  <c r="Q329" i="38"/>
  <c r="Q328" i="38"/>
  <c r="N14" i="38"/>
  <c r="N192" i="38"/>
  <c r="V399" i="38"/>
  <c r="P14" i="38"/>
  <c r="P13" i="38"/>
  <c r="W329" i="38"/>
  <c r="W328" i="38"/>
  <c r="V14" i="38"/>
  <c r="V192" i="38"/>
  <c r="L192" i="38"/>
  <c r="S14" i="38"/>
  <c r="L329" i="38"/>
  <c r="Q191" i="38"/>
  <c r="Q190" i="38"/>
  <c r="Q13" i="38"/>
  <c r="P199" i="38"/>
  <c r="AA541" i="38"/>
  <c r="S527" i="38"/>
  <c r="S526" i="38"/>
  <c r="R489" i="38"/>
  <c r="P190" i="38"/>
  <c r="K527" i="38"/>
  <c r="K526" i="38"/>
  <c r="U527" i="38"/>
  <c r="U526" i="38"/>
  <c r="K389" i="38"/>
  <c r="O500" i="38"/>
  <c r="AA527" i="38"/>
  <c r="V527" i="38"/>
  <c r="V526" i="38"/>
  <c r="AA500" i="38"/>
  <c r="L527" i="38"/>
  <c r="L526" i="38"/>
  <c r="AA459" i="38"/>
  <c r="M509" i="38"/>
  <c r="V560" i="38"/>
  <c r="K489" i="38"/>
  <c r="M383" i="38"/>
  <c r="N489" i="38"/>
  <c r="O509" i="38"/>
  <c r="M459" i="38"/>
  <c r="O527" i="38"/>
  <c r="O526" i="38"/>
  <c r="R500" i="38"/>
  <c r="R509" i="38"/>
  <c r="O383" i="38"/>
  <c r="S260" i="38"/>
  <c r="U389" i="38"/>
  <c r="M312" i="38"/>
  <c r="X509" i="38"/>
  <c r="X499" i="38"/>
  <c r="U489" i="38"/>
  <c r="S489" i="38"/>
  <c r="U260" i="38"/>
  <c r="AA509" i="38"/>
  <c r="N509" i="38"/>
  <c r="L509" i="38"/>
  <c r="L499" i="38"/>
  <c r="O235" i="38"/>
  <c r="V500" i="38"/>
  <c r="S500" i="38"/>
  <c r="S499" i="38"/>
  <c r="N500" i="38"/>
  <c r="V509" i="38"/>
  <c r="M500" i="38"/>
  <c r="AA312" i="38"/>
  <c r="K383" i="38"/>
  <c r="K509" i="38"/>
  <c r="K499" i="38"/>
  <c r="AA560" i="38"/>
  <c r="O459" i="38"/>
  <c r="X312" i="38"/>
  <c r="N383" i="38"/>
  <c r="V214" i="38"/>
  <c r="U509" i="38"/>
  <c r="U499" i="38"/>
  <c r="R383" i="38"/>
  <c r="N260" i="38"/>
  <c r="O467" i="38"/>
  <c r="L312" i="38"/>
  <c r="V243" i="38"/>
  <c r="L260" i="38"/>
  <c r="K235" i="38"/>
  <c r="S459" i="38"/>
  <c r="K312" i="38"/>
  <c r="X260" i="38"/>
  <c r="R214" i="38"/>
  <c r="V383" i="38"/>
  <c r="O260" i="38"/>
  <c r="U383" i="38"/>
  <c r="N235" i="38"/>
  <c r="N389" i="38"/>
  <c r="N560" i="38"/>
  <c r="L459" i="38"/>
  <c r="L214" i="38"/>
  <c r="R459" i="38"/>
  <c r="K485" i="38"/>
  <c r="X191" i="38"/>
  <c r="L560" i="38"/>
  <c r="X383" i="38"/>
  <c r="V235" i="38"/>
  <c r="X235" i="38"/>
  <c r="L235" i="38"/>
  <c r="AA83" i="38"/>
  <c r="R191" i="38"/>
  <c r="R199" i="38"/>
  <c r="AA383" i="38"/>
  <c r="X467" i="38"/>
  <c r="U467" i="38"/>
  <c r="R467" i="38"/>
  <c r="O398" i="38"/>
  <c r="K89" i="38"/>
  <c r="M489" i="38"/>
  <c r="O191" i="38"/>
  <c r="L467" i="38"/>
  <c r="U560" i="38"/>
  <c r="V398" i="38"/>
  <c r="N243" i="38"/>
  <c r="X526" i="38"/>
  <c r="AA191" i="38"/>
  <c r="U199" i="38"/>
  <c r="K214" i="38"/>
  <c r="N312" i="38"/>
  <c r="M267" i="38"/>
  <c r="AA328" i="38"/>
  <c r="AA243" i="38"/>
  <c r="X389" i="38"/>
  <c r="O312" i="38"/>
  <c r="U235" i="38"/>
  <c r="R89" i="38"/>
  <c r="S199" i="38"/>
  <c r="AA260" i="38"/>
  <c r="L223" i="38"/>
  <c r="L96" i="38"/>
  <c r="O560" i="38"/>
  <c r="X398" i="38"/>
  <c r="M235" i="38"/>
  <c r="Q499" i="38"/>
  <c r="S214" i="38"/>
  <c r="V199" i="38"/>
  <c r="X560" i="38"/>
  <c r="V312" i="38"/>
  <c r="U83" i="38"/>
  <c r="K107" i="38"/>
  <c r="R260" i="38"/>
  <c r="K459" i="38"/>
  <c r="S389" i="38"/>
  <c r="S328" i="38"/>
  <c r="P499" i="38"/>
  <c r="AA235" i="38"/>
  <c r="V467" i="38"/>
  <c r="R312" i="38"/>
  <c r="U191" i="38"/>
  <c r="R235" i="38"/>
  <c r="N223" i="38"/>
  <c r="R328" i="38"/>
  <c r="M107" i="38"/>
  <c r="L328" i="38"/>
  <c r="N191" i="38"/>
  <c r="M223" i="38"/>
  <c r="N398" i="38"/>
  <c r="U398" i="38"/>
  <c r="O223" i="38"/>
  <c r="N467" i="38"/>
  <c r="M485" i="38"/>
  <c r="P526" i="38"/>
  <c r="O207" i="38"/>
  <c r="N199" i="38"/>
  <c r="S560" i="38"/>
  <c r="R223" i="38"/>
  <c r="V489" i="38"/>
  <c r="S223" i="38"/>
  <c r="V328" i="38"/>
  <c r="S149" i="38"/>
  <c r="R485" i="38"/>
  <c r="N267" i="38"/>
  <c r="M164" i="38"/>
  <c r="L243" i="38"/>
  <c r="L83" i="38"/>
  <c r="O199" i="38"/>
  <c r="O13" i="38"/>
  <c r="L191" i="38"/>
  <c r="N83" i="38"/>
  <c r="N47" i="38"/>
  <c r="V191" i="38"/>
  <c r="V223" i="38"/>
  <c r="M191" i="38"/>
  <c r="K191" i="38"/>
  <c r="AA214" i="38"/>
  <c r="U118" i="38"/>
  <c r="L164" i="38"/>
  <c r="X199" i="38"/>
  <c r="M260" i="38"/>
  <c r="N207" i="38"/>
  <c r="U485" i="38"/>
  <c r="X489" i="38"/>
  <c r="K467" i="38"/>
  <c r="N107" i="38"/>
  <c r="U267" i="38"/>
  <c r="AA489" i="38"/>
  <c r="M560" i="38"/>
  <c r="O389" i="38"/>
  <c r="M83" i="38"/>
  <c r="U164" i="38"/>
  <c r="N485" i="38"/>
  <c r="S13" i="38"/>
  <c r="K398" i="38"/>
  <c r="R560" i="38"/>
  <c r="L267" i="38"/>
  <c r="AA199" i="38"/>
  <c r="AA267" i="38"/>
  <c r="S207" i="38"/>
  <c r="AA149" i="38"/>
  <c r="M467" i="38"/>
  <c r="X207" i="38"/>
  <c r="T499" i="38"/>
  <c r="U207" i="38"/>
  <c r="M526" i="38"/>
  <c r="V13" i="38"/>
  <c r="K13" i="38"/>
  <c r="AA398" i="38"/>
  <c r="U223" i="38"/>
  <c r="L398" i="38"/>
  <c r="S398" i="38"/>
  <c r="M398" i="38"/>
  <c r="U328" i="38"/>
  <c r="X223" i="38"/>
  <c r="U96" i="38"/>
  <c r="O328" i="38"/>
  <c r="N214" i="38"/>
  <c r="K267" i="38"/>
  <c r="S467" i="38"/>
  <c r="S83" i="38"/>
  <c r="S107" i="38"/>
  <c r="X164" i="38"/>
  <c r="U214" i="38"/>
  <c r="AA467" i="38"/>
  <c r="M207" i="38"/>
  <c r="W164" i="38"/>
  <c r="O89" i="38"/>
  <c r="L207" i="38"/>
  <c r="R389" i="38"/>
  <c r="L389" i="38"/>
  <c r="O96" i="38"/>
  <c r="R526" i="38"/>
  <c r="Q12" i="38"/>
  <c r="Q222" i="38"/>
  <c r="T526" i="38"/>
  <c r="Q526" i="38"/>
  <c r="V89" i="38"/>
  <c r="O149" i="38"/>
  <c r="R398" i="38"/>
  <c r="X328" i="38"/>
  <c r="N13" i="38"/>
  <c r="O133" i="38"/>
  <c r="L107" i="38"/>
  <c r="M389" i="38"/>
  <c r="AA96" i="38"/>
  <c r="V207" i="38"/>
  <c r="W499" i="38"/>
  <c r="M13" i="38"/>
  <c r="R107" i="38"/>
  <c r="W397" i="38"/>
  <c r="N164" i="38"/>
  <c r="N526" i="38"/>
  <c r="X485" i="38"/>
  <c r="V164" i="38"/>
  <c r="M118" i="38"/>
  <c r="AA89" i="38"/>
  <c r="M149" i="38"/>
  <c r="O214" i="38"/>
  <c r="N89" i="38"/>
  <c r="S164" i="38"/>
  <c r="W12" i="38"/>
  <c r="K47" i="38"/>
  <c r="K328" i="38"/>
  <c r="L485" i="38"/>
  <c r="M328" i="38"/>
  <c r="AA223" i="38"/>
  <c r="X83" i="38"/>
  <c r="N149" i="38"/>
  <c r="U243" i="38"/>
  <c r="X214" i="38"/>
  <c r="V133" i="38"/>
  <c r="AA118" i="38"/>
  <c r="V389" i="38"/>
  <c r="O107" i="38"/>
  <c r="N96" i="38"/>
  <c r="L89" i="38"/>
  <c r="K207" i="38"/>
  <c r="K199" i="38"/>
  <c r="K560" i="38"/>
  <c r="S89" i="38"/>
  <c r="V96" i="38"/>
  <c r="P222" i="38"/>
  <c r="K223" i="38"/>
  <c r="S191" i="38"/>
  <c r="L13" i="38"/>
  <c r="T13" i="38"/>
  <c r="T12" i="38"/>
  <c r="P397" i="38"/>
  <c r="R118" i="38"/>
  <c r="N328" i="38"/>
  <c r="U133" i="38"/>
  <c r="O489" i="38"/>
  <c r="AA485" i="38"/>
  <c r="V485" i="38"/>
  <c r="S133" i="38"/>
  <c r="AA47" i="38"/>
  <c r="S243" i="38"/>
  <c r="V267" i="38"/>
  <c r="X267" i="38"/>
  <c r="O164" i="38"/>
  <c r="R243" i="38"/>
  <c r="AA133" i="38"/>
  <c r="X243" i="38"/>
  <c r="V83" i="38"/>
  <c r="L489" i="38"/>
  <c r="AA389" i="38"/>
  <c r="S485" i="38"/>
  <c r="AA164" i="38"/>
  <c r="T222" i="38"/>
  <c r="R13" i="38"/>
  <c r="W222" i="38"/>
  <c r="X13" i="38"/>
  <c r="Q164" i="38"/>
  <c r="K133" i="38"/>
  <c r="V260" i="38"/>
  <c r="M243" i="38"/>
  <c r="K260" i="38"/>
  <c r="M199" i="38"/>
  <c r="S118" i="38"/>
  <c r="K83" i="38"/>
  <c r="O243" i="38"/>
  <c r="K118" i="38"/>
  <c r="L199" i="38"/>
  <c r="S312" i="38"/>
  <c r="N459" i="38"/>
  <c r="S235" i="38"/>
  <c r="U312" i="38"/>
  <c r="M96" i="38"/>
  <c r="R96" i="38"/>
  <c r="P164" i="38"/>
  <c r="T164" i="38"/>
  <c r="V459" i="38"/>
  <c r="M89" i="38"/>
  <c r="X459" i="38"/>
  <c r="AA13" i="38"/>
  <c r="M214" i="38"/>
  <c r="AA107" i="38"/>
  <c r="U459" i="38"/>
  <c r="V149" i="38"/>
  <c r="L133" i="38"/>
  <c r="S96" i="38"/>
  <c r="X107" i="38"/>
  <c r="R47" i="38"/>
  <c r="U13" i="38"/>
  <c r="S267" i="38"/>
  <c r="M133" i="38"/>
  <c r="U149" i="38"/>
  <c r="R207" i="38"/>
  <c r="Q397" i="38"/>
  <c r="T397" i="38"/>
  <c r="U47" i="38"/>
  <c r="X47" i="38"/>
  <c r="P12" i="38"/>
  <c r="W526" i="38"/>
  <c r="O485" i="38"/>
  <c r="U107" i="38"/>
  <c r="R133" i="38"/>
  <c r="U89" i="38"/>
  <c r="V47" i="38"/>
  <c r="R164" i="38"/>
  <c r="V107" i="38"/>
  <c r="O47" i="38"/>
  <c r="R83" i="38"/>
  <c r="R149" i="38"/>
  <c r="X89" i="38"/>
  <c r="O118" i="38"/>
  <c r="L47" i="38"/>
  <c r="K149" i="38"/>
  <c r="M47" i="38"/>
  <c r="L118" i="38"/>
  <c r="N133" i="38"/>
  <c r="K96" i="38"/>
  <c r="X133" i="38"/>
  <c r="X96" i="38"/>
  <c r="X149" i="38"/>
  <c r="O267" i="38"/>
  <c r="S47" i="38"/>
  <c r="K164" i="38"/>
  <c r="O83" i="38"/>
  <c r="V118" i="38"/>
  <c r="N118" i="38"/>
  <c r="X118" i="38"/>
  <c r="R267" i="38"/>
  <c r="AA207" i="38"/>
  <c r="L149" i="38"/>
  <c r="K243" i="38"/>
  <c r="U190" i="38"/>
  <c r="AA526" i="38"/>
  <c r="S190" i="38"/>
  <c r="V190" i="38"/>
  <c r="V106" i="38"/>
  <c r="R190" i="38"/>
  <c r="R106" i="38"/>
  <c r="M190" i="38"/>
  <c r="M106" i="38"/>
  <c r="N190" i="38"/>
  <c r="N106" i="38"/>
  <c r="L190" i="38"/>
  <c r="L106" i="38"/>
  <c r="O190" i="38"/>
  <c r="O106" i="38"/>
  <c r="X190" i="38"/>
  <c r="X106" i="38"/>
  <c r="K190" i="38"/>
  <c r="K106" i="38"/>
  <c r="AA190" i="38"/>
  <c r="M499" i="38"/>
  <c r="O499" i="38"/>
  <c r="S106" i="38"/>
  <c r="AA499" i="38"/>
  <c r="R499" i="38"/>
  <c r="V499" i="38"/>
  <c r="N499" i="38"/>
  <c r="AA106" i="38"/>
  <c r="U106" i="38"/>
  <c r="P106" i="38"/>
  <c r="O222" i="38"/>
  <c r="K397" i="38"/>
  <c r="N222" i="38"/>
  <c r="R397" i="38"/>
  <c r="L222" i="38"/>
  <c r="M397" i="38"/>
  <c r="S397" i="38"/>
  <c r="T106" i="38"/>
  <c r="Q106" i="38"/>
  <c r="W106" i="38"/>
  <c r="X397" i="38"/>
  <c r="M222" i="38"/>
  <c r="AA222" i="38"/>
  <c r="U397" i="38"/>
  <c r="AA397" i="38"/>
  <c r="X222" i="38"/>
  <c r="K222" i="38"/>
  <c r="N397" i="38"/>
  <c r="N12" i="38"/>
  <c r="V222" i="38"/>
  <c r="AA12" i="38"/>
  <c r="L397" i="38"/>
  <c r="V397" i="38"/>
  <c r="V12" i="38"/>
  <c r="O397" i="38"/>
  <c r="S12" i="38"/>
  <c r="M12" i="38"/>
  <c r="S222" i="38"/>
  <c r="U222" i="38"/>
  <c r="R222" i="38"/>
  <c r="L12" i="38"/>
  <c r="X12" i="38"/>
  <c r="K12" i="38"/>
  <c r="R12" i="38"/>
  <c r="U12" i="38"/>
  <c r="O12" i="38"/>
  <c r="P366" i="38"/>
  <c r="P345" i="38"/>
  <c r="P327" i="38"/>
  <c r="T366" i="38"/>
  <c r="T345" i="38"/>
  <c r="T327" i="38"/>
  <c r="X366" i="38"/>
  <c r="X345" i="38"/>
  <c r="X327" i="38"/>
  <c r="M366" i="38"/>
  <c r="M345" i="38"/>
  <c r="M327" i="38"/>
  <c r="R366" i="38"/>
  <c r="R345" i="38"/>
  <c r="R327" i="38"/>
  <c r="K366" i="38"/>
  <c r="K345" i="38"/>
  <c r="K327" i="38"/>
  <c r="W366" i="38"/>
  <c r="W345" i="38"/>
  <c r="W327" i="38"/>
  <c r="N366" i="38"/>
  <c r="N345" i="38"/>
  <c r="N327" i="38"/>
  <c r="S366" i="38"/>
  <c r="S345" i="38"/>
  <c r="S327" i="38"/>
  <c r="O366" i="38"/>
  <c r="O345" i="38"/>
  <c r="O327" i="38"/>
  <c r="U366" i="38"/>
  <c r="U345" i="38"/>
  <c r="U327" i="38"/>
  <c r="V366" i="38"/>
  <c r="V345" i="38"/>
  <c r="V327" i="38"/>
  <c r="Q366" i="38"/>
  <c r="Q345" i="38"/>
  <c r="Q327" i="38"/>
  <c r="Q566" i="38"/>
  <c r="L366" i="38"/>
  <c r="L345" i="38"/>
  <c r="L327" i="38"/>
  <c r="AA366" i="38"/>
  <c r="AA345" i="38"/>
  <c r="AA327" i="38"/>
  <c r="L566" i="38"/>
  <c r="T566" i="38"/>
  <c r="P566" i="38"/>
  <c r="AA566" i="38"/>
  <c r="K566" i="38"/>
  <c r="O566" i="38"/>
  <c r="W566" i="38"/>
  <c r="S566" i="38"/>
  <c r="R566" i="38"/>
  <c r="V566" i="38"/>
  <c r="N566" i="38"/>
  <c r="M566" i="38"/>
  <c r="U566" i="38"/>
  <c r="X566" i="38"/>
  <c r="N17" i="24"/>
  <c r="N18" i="24"/>
  <c r="H18" i="24"/>
  <c r="C48" i="27" l="1"/>
  <c r="C74" i="27"/>
  <c r="C99" i="27"/>
  <c r="C78" i="27"/>
  <c r="C98" i="27"/>
  <c r="D5" i="12"/>
  <c r="C8" i="27" s="1"/>
  <c r="C101" i="27"/>
  <c r="C47" i="27"/>
  <c r="C70" i="27"/>
  <c r="D90" i="27"/>
  <c r="C94" i="27"/>
  <c r="D54" i="27"/>
  <c r="D86" i="27"/>
  <c r="D100" i="27"/>
  <c r="D71" i="27"/>
  <c r="D95" i="27"/>
  <c r="C46" i="27"/>
  <c r="C87" i="27"/>
  <c r="C89" i="27"/>
  <c r="D77" i="27"/>
  <c r="D96" i="27"/>
  <c r="D91" i="27"/>
  <c r="D73" i="27"/>
  <c r="C54" i="27"/>
  <c r="C86" i="27"/>
  <c r="D41" i="27"/>
  <c r="C49" i="27"/>
  <c r="D88" i="27"/>
  <c r="C91" i="27"/>
  <c r="C88" i="27"/>
  <c r="C97" i="27"/>
  <c r="C102" i="27"/>
  <c r="D93" i="27"/>
  <c r="D98" i="27"/>
  <c r="C96" i="27"/>
  <c r="D87" i="27"/>
  <c r="D5" i="10"/>
  <c r="C7" i="27" s="1"/>
  <c r="D89" i="27"/>
  <c r="D101" i="27"/>
  <c r="D92" i="27"/>
  <c r="D102" i="27"/>
  <c r="D94" i="27"/>
  <c r="D44" i="27"/>
  <c r="C93" i="27"/>
  <c r="C95" i="27"/>
  <c r="C92" i="27"/>
  <c r="C90" i="27"/>
  <c r="D5" i="7"/>
  <c r="C4" i="27" s="1"/>
  <c r="C44" i="27"/>
  <c r="D79" i="27"/>
  <c r="D5" i="40"/>
  <c r="C9" i="27" s="1"/>
  <c r="D5" i="42"/>
  <c r="C10" i="27" s="1"/>
  <c r="D5" i="43"/>
  <c r="C11" i="27" s="1"/>
  <c r="D72" i="27"/>
  <c r="D76" i="27"/>
  <c r="C55" i="27"/>
  <c r="C75" i="27"/>
  <c r="C79" i="27"/>
  <c r="D56" i="27"/>
  <c r="D51" i="27"/>
  <c r="C43" i="27"/>
  <c r="C51" i="27"/>
  <c r="D5" i="8"/>
  <c r="C5" i="27" s="1"/>
  <c r="D5" i="9"/>
  <c r="C6" i="27" s="1"/>
  <c r="D78" i="27"/>
  <c r="D74" i="27"/>
  <c r="C56" i="27"/>
  <c r="C72" i="27"/>
  <c r="C76" i="27"/>
  <c r="D43" i="27"/>
  <c r="D49" i="27"/>
  <c r="D50" i="27"/>
  <c r="C41" i="27"/>
  <c r="C42" i="27"/>
  <c r="C40" i="27"/>
  <c r="C71" i="27"/>
  <c r="D55" i="27"/>
  <c r="D42" i="27"/>
  <c r="D47" i="27"/>
  <c r="C53" i="27"/>
  <c r="C52" i="27"/>
  <c r="D40" i="27"/>
  <c r="D69" i="27"/>
  <c r="D75" i="27"/>
  <c r="D70" i="27"/>
  <c r="C69" i="27"/>
  <c r="C73" i="27"/>
  <c r="C77" i="27"/>
  <c r="D53" i="27"/>
  <c r="D46" i="27"/>
  <c r="D48" i="27"/>
  <c r="D52" i="27"/>
  <c r="C45" i="27"/>
  <c r="C50" i="27"/>
  <c r="D103" i="27" l="1"/>
  <c r="C13" i="27"/>
  <c r="C103" i="27"/>
  <c r="C80" i="27"/>
  <c r="D57" i="27"/>
  <c r="D80" i="27"/>
  <c r="C57" i="27"/>
</calcChain>
</file>

<file path=xl/comments1.xml><?xml version="1.0" encoding="utf-8"?>
<comments xmlns="http://schemas.openxmlformats.org/spreadsheetml/2006/main">
  <authors>
    <author>karlaflores</author>
    <author>.....</author>
    <author>Alejandro Carías</author>
  </authors>
  <commentList>
    <comment ref="U7" authorId="0">
      <text>
        <r>
          <rPr>
            <sz val="9"/>
            <color indexed="81"/>
            <rFont val="Tahoma"/>
            <family val="2"/>
          </rPr>
          <t xml:space="preserve">
.....:
Indicar donde y en que forma se pueden encontrar las informaciones que permitan verificar el cumplimiento de los resultados </t>
        </r>
      </text>
    </comment>
    <comment ref="X7" authorId="0">
      <text>
        <r>
          <rPr>
            <b/>
            <sz val="9"/>
            <color indexed="81"/>
            <rFont val="Tahoma"/>
            <family val="2"/>
          </rPr>
          <t>….:
Establecer las condiciones que deben cumplirse para garantizar el logro de los resultados y sobre las cuales la unidad ejecutora no tiene ningún control.:</t>
        </r>
        <r>
          <rPr>
            <sz val="9"/>
            <color indexed="81"/>
            <rFont val="Tahoma"/>
            <family val="2"/>
          </rPr>
          <t xml:space="preserve">
</t>
        </r>
      </text>
    </comment>
    <comment ref="AB7" authorId="0">
      <text>
        <r>
          <rPr>
            <b/>
            <sz val="9"/>
            <color indexed="81"/>
            <rFont val="Tahoma"/>
            <family val="2"/>
          </rPr>
          <t>….:
Descripción y cantidad de la población objetivo para el año</t>
        </r>
      </text>
    </comment>
    <comment ref="AC7" authorId="1">
      <text>
        <r>
          <rPr>
            <b/>
            <sz val="8"/>
            <color indexed="81"/>
            <rFont val="Tahoma"/>
            <family val="2"/>
          </rPr>
          <t>.....:</t>
        </r>
        <r>
          <rPr>
            <sz val="8"/>
            <color indexed="81"/>
            <rFont val="Tahoma"/>
            <family val="2"/>
          </rPr>
          <t xml:space="preserve">
</t>
        </r>
        <r>
          <rPr>
            <sz val="10"/>
            <color indexed="81"/>
            <rFont val="Tahoma"/>
            <family val="2"/>
          </rPr>
          <t>Valores de resultados  programados para el los trimestres del año 2011 de la población objetivo</t>
        </r>
      </text>
    </comment>
    <comment ref="AG7" authorId="0">
      <text>
        <r>
          <rPr>
            <b/>
            <sz val="9"/>
            <color indexed="81"/>
            <rFont val="Tahoma"/>
            <family val="2"/>
          </rPr>
          <t>…..:</t>
        </r>
        <r>
          <rPr>
            <sz val="9"/>
            <color indexed="81"/>
            <rFont val="Tahoma"/>
            <family val="2"/>
          </rPr>
          <t xml:space="preserve">
Indicar donde y en que forma se pueden encontrar la informaciones que permitan verificar el cumplimiento de los resultados en base a lo programado en población objetivo</t>
        </r>
      </text>
    </comment>
    <comment ref="Z11" authorId="2">
      <text>
        <r>
          <rPr>
            <b/>
            <sz val="9"/>
            <color indexed="81"/>
            <rFont val="Tahoma"/>
            <family val="2"/>
          </rPr>
          <t>Alejandro Carías:</t>
        </r>
        <r>
          <rPr>
            <sz val="9"/>
            <color indexed="81"/>
            <rFont val="Tahoma"/>
            <family val="2"/>
          </rPr>
          <t xml:space="preserve">
No se encontró variable macroecónom</t>
        </r>
      </text>
    </comment>
  </commentList>
</comments>
</file>

<file path=xl/comments2.xml><?xml version="1.0" encoding="utf-8"?>
<comments xmlns="http://schemas.openxmlformats.org/spreadsheetml/2006/main">
  <authors>
    <author>aly13</author>
  </authors>
  <commentList>
    <comment ref="Q12" authorId="0">
      <text>
        <r>
          <rPr>
            <b/>
            <sz val="9"/>
            <color indexed="81"/>
            <rFont val="Tahoma"/>
            <family val="2"/>
          </rPr>
          <t>aly13:</t>
        </r>
        <r>
          <rPr>
            <sz val="9"/>
            <color indexed="81"/>
            <rFont val="Tahoma"/>
            <family val="2"/>
          </rPr>
          <t xml:space="preserve">
</t>
        </r>
      </text>
    </comment>
  </commentList>
</comments>
</file>

<file path=xl/comments3.xml><?xml version="1.0" encoding="utf-8"?>
<comments xmlns="http://schemas.openxmlformats.org/spreadsheetml/2006/main">
  <authors>
    <author>USUARIO</author>
  </authors>
  <commentList>
    <comment ref="C9" authorId="0">
      <text>
        <r>
          <rPr>
            <b/>
            <sz val="9"/>
            <color indexed="81"/>
            <rFont val="Tahoma"/>
            <family val="2"/>
          </rPr>
          <t>USUARIO:</t>
        </r>
        <r>
          <rPr>
            <sz val="9"/>
            <color indexed="81"/>
            <rFont val="Tahoma"/>
            <family val="2"/>
          </rPr>
          <t xml:space="preserve">
TICS</t>
        </r>
      </text>
    </comment>
    <comment ref="C10" authorId="0">
      <text>
        <r>
          <rPr>
            <sz val="9"/>
            <color indexed="81"/>
            <rFont val="Tahoma"/>
            <family val="2"/>
          </rPr>
          <t xml:space="preserve">Gestión administrativa
</t>
        </r>
      </text>
    </comment>
    <comment ref="D10" authorId="0">
      <text>
        <r>
          <rPr>
            <b/>
            <sz val="9"/>
            <color indexed="81"/>
            <rFont val="Tahoma"/>
            <family val="2"/>
          </rPr>
          <t>USUARIO:</t>
        </r>
        <r>
          <rPr>
            <sz val="9"/>
            <color indexed="81"/>
            <rFont val="Tahoma"/>
            <family val="2"/>
          </rPr>
          <t xml:space="preserve">
Gestión Administrativa</t>
        </r>
      </text>
    </comment>
  </commentList>
</comments>
</file>

<file path=xl/comments4.xml><?xml version="1.0" encoding="utf-8"?>
<comments xmlns="http://schemas.openxmlformats.org/spreadsheetml/2006/main">
  <authors>
    <author>USUARIO</author>
  </authors>
  <commentList>
    <comment ref="C8" authorId="0">
      <text>
        <r>
          <rPr>
            <b/>
            <sz val="9"/>
            <color indexed="81"/>
            <rFont val="Tahoma"/>
            <family val="2"/>
          </rPr>
          <t>USUARIO:</t>
        </r>
        <r>
          <rPr>
            <sz val="9"/>
            <color indexed="81"/>
            <rFont val="Tahoma"/>
            <family val="2"/>
          </rPr>
          <t xml:space="preserve">
La facultad desarrollara la feria vocacional? Dimensión de Estudiantes</t>
        </r>
      </text>
    </comment>
  </commentList>
</comments>
</file>

<file path=xl/comments5.xml><?xml version="1.0" encoding="utf-8"?>
<comments xmlns="http://schemas.openxmlformats.org/spreadsheetml/2006/main">
  <authors>
    <author>USUARIO</author>
  </authors>
  <commentList>
    <comment ref="C12" authorId="0">
      <text>
        <r>
          <rPr>
            <b/>
            <sz val="9"/>
            <color indexed="81"/>
            <rFont val="Tahoma"/>
            <family val="2"/>
          </rPr>
          <t>USUARIO:</t>
        </r>
        <r>
          <rPr>
            <sz val="9"/>
            <color indexed="81"/>
            <rFont val="Tahoma"/>
            <family val="2"/>
          </rPr>
          <t xml:space="preserve">
Cultura de Innovación Educativa</t>
        </r>
      </text>
    </comment>
    <comment ref="C13" authorId="0">
      <text>
        <r>
          <rPr>
            <b/>
            <sz val="9"/>
            <color indexed="81"/>
            <rFont val="Tahoma"/>
            <family val="2"/>
          </rPr>
          <t>USUARIO:</t>
        </r>
        <r>
          <rPr>
            <sz val="9"/>
            <color indexed="81"/>
            <rFont val="Tahoma"/>
            <family val="2"/>
          </rPr>
          <t xml:space="preserve">
TICS</t>
        </r>
      </text>
    </comment>
  </commentList>
</comments>
</file>

<file path=xl/comments6.xml><?xml version="1.0" encoding="utf-8"?>
<comments xmlns="http://schemas.openxmlformats.org/spreadsheetml/2006/main">
  <authors>
    <author>USUARIO</author>
  </authors>
  <commentList>
    <comment ref="C8" authorId="0">
      <text>
        <r>
          <rPr>
            <b/>
            <sz val="9"/>
            <color indexed="81"/>
            <rFont val="Tahoma"/>
            <family val="2"/>
          </rPr>
          <t>USUARIO:</t>
        </r>
        <r>
          <rPr>
            <sz val="9"/>
            <color indexed="81"/>
            <rFont val="Tahoma"/>
            <family val="2"/>
          </rPr>
          <t xml:space="preserve">
TICs</t>
        </r>
      </text>
    </comment>
    <comment ref="C9" authorId="0">
      <text>
        <r>
          <rPr>
            <b/>
            <sz val="9"/>
            <color indexed="81"/>
            <rFont val="Tahoma"/>
            <family val="2"/>
          </rPr>
          <t>USUARIO:</t>
        </r>
        <r>
          <rPr>
            <sz val="9"/>
            <color indexed="81"/>
            <rFont val="Tahoma"/>
            <family val="2"/>
          </rPr>
          <t xml:space="preserve">
TICS</t>
        </r>
      </text>
    </comment>
    <comment ref="C12" authorId="0">
      <text>
        <r>
          <rPr>
            <b/>
            <sz val="9"/>
            <color indexed="81"/>
            <rFont val="Tahoma"/>
            <family val="2"/>
          </rPr>
          <t>USUARIO:</t>
        </r>
        <r>
          <rPr>
            <sz val="9"/>
            <color indexed="81"/>
            <rFont val="Tahoma"/>
            <family val="2"/>
          </rPr>
          <t xml:space="preserve">
TICS, ESTA REPETIDA ESTA ACTIVIDAD EN ASEGURAMEINTO DE LA CALIDAD</t>
        </r>
      </text>
    </comment>
  </commentList>
</comments>
</file>

<file path=xl/comments7.xml><?xml version="1.0" encoding="utf-8"?>
<comments xmlns="http://schemas.openxmlformats.org/spreadsheetml/2006/main">
  <authors>
    <author>USUARIO</author>
  </authors>
  <commentList>
    <comment ref="C9" authorId="0">
      <text>
        <r>
          <rPr>
            <b/>
            <sz val="9"/>
            <color indexed="81"/>
            <rFont val="Tahoma"/>
            <family val="2"/>
          </rPr>
          <t>USUARIO:</t>
        </r>
        <r>
          <rPr>
            <sz val="9"/>
            <color indexed="81"/>
            <rFont val="Tahoma"/>
            <family val="2"/>
          </rPr>
          <t xml:space="preserve">
tics
</t>
        </r>
      </text>
    </comment>
    <comment ref="C11" authorId="0">
      <text>
        <r>
          <rPr>
            <b/>
            <sz val="9"/>
            <color indexed="81"/>
            <rFont val="Tahoma"/>
            <family val="2"/>
          </rPr>
          <t>USUARIO:</t>
        </r>
        <r>
          <rPr>
            <sz val="9"/>
            <color indexed="81"/>
            <rFont val="Tahoma"/>
            <family val="2"/>
          </rPr>
          <t xml:space="preserve">
TICS</t>
        </r>
      </text>
    </comment>
    <comment ref="C13" authorId="0">
      <text>
        <r>
          <rPr>
            <b/>
            <sz val="9"/>
            <color indexed="81"/>
            <rFont val="Tahoma"/>
            <family val="2"/>
          </rPr>
          <t>USUARIO:</t>
        </r>
        <r>
          <rPr>
            <sz val="9"/>
            <color indexed="81"/>
            <rFont val="Tahoma"/>
            <family val="2"/>
          </rPr>
          <t xml:space="preserve">
esto no es un resultado</t>
        </r>
      </text>
    </comment>
  </commentList>
</comments>
</file>

<file path=xl/comments8.xml><?xml version="1.0" encoding="utf-8"?>
<comments xmlns="http://schemas.openxmlformats.org/spreadsheetml/2006/main">
  <authors>
    <author>USUARIO</author>
  </authors>
  <commentList>
    <comment ref="C10" authorId="0">
      <text>
        <r>
          <rPr>
            <b/>
            <sz val="9"/>
            <color indexed="81"/>
            <rFont val="Tahoma"/>
            <family val="2"/>
          </rPr>
          <t>USUARIO:</t>
        </r>
        <r>
          <rPr>
            <sz val="9"/>
            <color indexed="81"/>
            <rFont val="Tahoma"/>
            <family val="2"/>
          </rPr>
          <t xml:space="preserve">
iNTERNACIONALIZACIÓN</t>
        </r>
      </text>
    </comment>
  </commentList>
</comments>
</file>

<file path=xl/sharedStrings.xml><?xml version="1.0" encoding="utf-8"?>
<sst xmlns="http://schemas.openxmlformats.org/spreadsheetml/2006/main" count="13879" uniqueCount="2047">
  <si>
    <t>INDICADORES</t>
  </si>
  <si>
    <t>Iniciativas  Vinculadas</t>
  </si>
  <si>
    <t>Responsables</t>
  </si>
  <si>
    <t>I</t>
  </si>
  <si>
    <t>II</t>
  </si>
  <si>
    <t>III</t>
  </si>
  <si>
    <t>IV</t>
  </si>
  <si>
    <t>CUADRO DE MANDO ESTRATÉGICO</t>
  </si>
  <si>
    <t>Racional/Observaciones/   Forma de calculo.</t>
  </si>
  <si>
    <t>Actividades</t>
  </si>
  <si>
    <t>COSTO TOTAL ACTIVIDADES</t>
  </si>
  <si>
    <t>CANTIDAD</t>
  </si>
  <si>
    <t>COSTO</t>
  </si>
  <si>
    <t>META TRIMESTRAL</t>
  </si>
  <si>
    <t>Presupuesto Total</t>
  </si>
  <si>
    <t>Supuestos</t>
  </si>
  <si>
    <t>Regionalización</t>
  </si>
  <si>
    <t>Variable Macroeconómica</t>
  </si>
  <si>
    <t>Medio de Verificación</t>
  </si>
  <si>
    <t>Munic</t>
  </si>
  <si>
    <t>Objetivo Estratégico Institucional</t>
  </si>
  <si>
    <t>Descripción</t>
  </si>
  <si>
    <t>Justificación</t>
  </si>
  <si>
    <t>Código</t>
  </si>
  <si>
    <t>Población Objetivo</t>
  </si>
  <si>
    <t>FACULTAD DE CIENCIAS MÉDICAS</t>
  </si>
  <si>
    <t>Unidad de Medida</t>
  </si>
  <si>
    <t>Costo Total</t>
  </si>
  <si>
    <t>medio de verificación de la Población</t>
  </si>
  <si>
    <t>Supuestos de la Población Objetivo</t>
  </si>
  <si>
    <t>FACULTAD X</t>
  </si>
  <si>
    <t>NÚMERO POBLACION OBJETIVO TRIMESTRAL</t>
  </si>
  <si>
    <t>Nombre Población objetivo</t>
  </si>
  <si>
    <t>Depto</t>
  </si>
  <si>
    <t>Marcadores</t>
  </si>
  <si>
    <t>Datashow</t>
  </si>
  <si>
    <t>Proceso de Planificación 2012</t>
  </si>
  <si>
    <t>Actividad Institucional</t>
  </si>
  <si>
    <t>Resultado de Gestión</t>
  </si>
  <si>
    <t>Indicador de Resultado</t>
  </si>
  <si>
    <t>Objetivo Estratégico                                           FACES</t>
  </si>
  <si>
    <t>MODELO I</t>
  </si>
  <si>
    <t>TALLERES, SEMINARIOS, CAPACITACIONES, CONGRESOS</t>
  </si>
  <si>
    <t>Sub Total</t>
  </si>
  <si>
    <t>Actividad</t>
  </si>
  <si>
    <t>Cantidad Personas</t>
  </si>
  <si>
    <t>Obj. del Gto</t>
  </si>
  <si>
    <t>Expositor</t>
  </si>
  <si>
    <t>Materiales impresos del evento</t>
  </si>
  <si>
    <t>Alimentos y Bebidas</t>
  </si>
  <si>
    <t>Pasajes</t>
  </si>
  <si>
    <t>Papel</t>
  </si>
  <si>
    <t>Cuadernos</t>
  </si>
  <si>
    <t xml:space="preserve">Sub Total </t>
  </si>
  <si>
    <t>CONTRATACIÓN DE PERSONAL</t>
  </si>
  <si>
    <t>Cantidad</t>
  </si>
  <si>
    <t>Meses</t>
  </si>
  <si>
    <t>Costo</t>
  </si>
  <si>
    <t>Décimotercer mes</t>
  </si>
  <si>
    <t>Décimocuarto mes</t>
  </si>
  <si>
    <t>Consultores</t>
  </si>
  <si>
    <t>Personal Administrativo</t>
  </si>
  <si>
    <t>EQUIPO DE OFICINA</t>
  </si>
  <si>
    <t>Sillas Ejecutivas</t>
  </si>
  <si>
    <t>Sillas Secretariales</t>
  </si>
  <si>
    <t>Sillas de Espera</t>
  </si>
  <si>
    <t>Escritorio Ejecutivo</t>
  </si>
  <si>
    <t>Escritorio Secretarial</t>
  </si>
  <si>
    <t>Mesa para Reuniones</t>
  </si>
  <si>
    <t>Archivadores</t>
  </si>
  <si>
    <t>Fax</t>
  </si>
  <si>
    <t>Fotocopiadoras de Oficina</t>
  </si>
  <si>
    <t>Fotocopiadoras de Industrial</t>
  </si>
  <si>
    <t>Scanner</t>
  </si>
  <si>
    <t>Impresora Laser Blanco y Negro</t>
  </si>
  <si>
    <t>Impresora Laser a Color</t>
  </si>
  <si>
    <t>Pantalla Plasma 42"</t>
  </si>
  <si>
    <t>Pantalla Plasma 32"</t>
  </si>
  <si>
    <t>Licencias</t>
  </si>
  <si>
    <t>Disco Duro Externo</t>
  </si>
  <si>
    <t>Router</t>
  </si>
  <si>
    <t>Memorias USB</t>
  </si>
  <si>
    <t>CD´s</t>
  </si>
  <si>
    <t>Servicios Profesionales</t>
  </si>
  <si>
    <t>PLAN OPERATIVO ANUAL</t>
  </si>
  <si>
    <t>cifras en L.</t>
  </si>
  <si>
    <t>RESULTADOS</t>
  </si>
  <si>
    <t>INDICADORES DE RESULTADOS</t>
  </si>
  <si>
    <t>ACTIVIDADES</t>
  </si>
  <si>
    <t>RESPONSABLE</t>
  </si>
  <si>
    <t>1) Diseño e integración en todas las carreras de la UNAH, del eje curricular “ética y bioética”.</t>
  </si>
  <si>
    <t>VINCULACIÓN UNIVERSIDAD-SOCIEDAD</t>
  </si>
  <si>
    <t>4) Adecuación de  las estructuras organizativas de las Coordinaciones de Facultad y Regionales.</t>
  </si>
  <si>
    <t>Realización de estudios regionalizados de cobertura y equidad en el acceso a la UNAH; y de estudios de oferta y demanda de estudios universitarios en cada región educativa.</t>
  </si>
  <si>
    <t>1) Nuevos postgrados que demanda el desarrollo del pais
2) Planificación y ejecución de todas las actividades requeridas para lograr la aprobación y puesta en marcha de nuevos postgrados y programas de investigación</t>
  </si>
  <si>
    <t>1) Eliminación del ausentismo de los docentes y del personal administrativo.</t>
  </si>
  <si>
    <t>1) Restructurar las actividades de prestación de servicios
2) Incorporar nuevas fuentes de prestación de servicios
3) Sistematizar los sistemas de recaudación</t>
  </si>
  <si>
    <t>OBJETIVOS INSTITUCIONALES</t>
  </si>
  <si>
    <t>TOTAL VINCULACIÓN UNIVERSIDAD - SOCIEDAD</t>
  </si>
  <si>
    <t>1.1. f .   Concierto de bienvenido al primer periodo académico</t>
  </si>
  <si>
    <t>METAS TRIMESTRALES</t>
  </si>
  <si>
    <t>TOTAL RECURSOS REQUERIDOS</t>
  </si>
  <si>
    <t>SUPUESTOS</t>
  </si>
  <si>
    <t>JUSTIFICACIÓN</t>
  </si>
  <si>
    <t xml:space="preserve"> I TRIMESTRE </t>
  </si>
  <si>
    <t xml:space="preserve"> II TRIMESTRE </t>
  </si>
  <si>
    <t xml:space="preserve"> III TRIMESTRE </t>
  </si>
  <si>
    <t xml:space="preserve"> IV TRIMESTRE </t>
  </si>
  <si>
    <t>CANTIDAD / PORCENTAJE</t>
  </si>
  <si>
    <t>POBLACIÓN OBJETIVO</t>
  </si>
  <si>
    <t>MEDIO DE VERIFICACIÓN</t>
  </si>
  <si>
    <t>AREAS ESTRATEGICAS</t>
  </si>
  <si>
    <t>a) Fortalecimiento y consolidación del proceso de organización y desarrollo de las redes educativas regionales de la UNAH, y de los planes estratégicos y tácticos para continuar con la reforma integral de los centros regionales de la UNAH.</t>
  </si>
  <si>
    <t>b) Mejorar significativamente la cobertura de la UNAH y el acceso de la población hondureña a los servicios académicos de la UNAH.</t>
  </si>
  <si>
    <t>TOTAL GESTIÓN DEL CONOCIMIENTO</t>
  </si>
  <si>
    <t>GESTIÓN DEL CONOCIMIENTO</t>
  </si>
  <si>
    <t>TOTAL GESTIÓN ACADEMICA, UNIVERSITARIA Y RELACIONES INTERNACIONALES</t>
  </si>
  <si>
    <t>b) Fortalecer la atribución que la Constitución de la República le otorga a la UNAH de organizar, dirigir y desarrollar la educación superior y profesional.</t>
  </si>
  <si>
    <t>TOTAL LO ESENCIAL DE LA UNAH PARA LA CONSTRUCCIÓN DE CIUDADANÍA</t>
  </si>
  <si>
    <t>Presupuesto</t>
  </si>
  <si>
    <t>Proyectos</t>
  </si>
  <si>
    <t>Proyecto</t>
  </si>
  <si>
    <t>Talleres</t>
  </si>
  <si>
    <t>Lápices</t>
  </si>
  <si>
    <t>ENERGIA ELECTRICA</t>
  </si>
  <si>
    <t>Total</t>
  </si>
  <si>
    <t>Equipo de oficina</t>
  </si>
  <si>
    <t>Actividades de especiales</t>
  </si>
  <si>
    <t>Monto Total en Contratraciones</t>
  </si>
  <si>
    <t>Recurrente</t>
  </si>
  <si>
    <t>POA 2014</t>
  </si>
  <si>
    <t>Tipo de Presupuesto</t>
  </si>
  <si>
    <t>Descripción de Cuenta</t>
  </si>
  <si>
    <t>Objeto de Gasto</t>
  </si>
  <si>
    <t>SERVICIOS PERSONALES (10000-00)</t>
  </si>
  <si>
    <t>PERSONAL PERMANENTE (11000-00)</t>
  </si>
  <si>
    <t>SUELDOS Y SALARIOS BASICOS (11100-00)</t>
  </si>
  <si>
    <t>RESTRIBUCIONES A PERSONAL DIRECTIVO Y DE CONTROL (11300-00)</t>
  </si>
  <si>
    <t>ADICIONALES (11400-00)</t>
  </si>
  <si>
    <t>AGUINALDO Y DECIMOCUARTO MES (11500-00)</t>
  </si>
  <si>
    <t>COMPLEMENTO (VACACIONES) (11600-00)</t>
  </si>
  <si>
    <t>CONTRIBUCIONES PATRONALES (11700-00)</t>
  </si>
  <si>
    <t>OTROS SERVICIOS PERSONALES. (11900-00)</t>
  </si>
  <si>
    <t>PERSONAL NO PERMANENTE (12000-00)</t>
  </si>
  <si>
    <t>JORNALES (12200-00)</t>
  </si>
  <si>
    <t>AGUINALDO Y DECIMOCUARTO MES (12400-00)</t>
  </si>
  <si>
    <t>CONTRIBUCIONES PATRONAL. (12500-00)</t>
  </si>
  <si>
    <t>OTROS SERVICIOS PERSONALES (12900-00)</t>
  </si>
  <si>
    <t>RETRIBUCIONES EXTRAORDINARIAS (14000-00)</t>
  </si>
  <si>
    <t>HORAS EXTRAORIDINARIAS (14100-00)</t>
  </si>
  <si>
    <t>GASTOS DE REPRESENTACION (14200-00)</t>
  </si>
  <si>
    <t>ASISTENCIA SOCIAL AL PERSONAL (15000-00)</t>
  </si>
  <si>
    <t>ASISTENCIAS SOCIALES VARIAS (15100-00)</t>
  </si>
  <si>
    <t>OTROS ASISTENCIAS SOCIALES AL PERSONAL (15900-00)</t>
  </si>
  <si>
    <t>BENEFICIOS Y COMPENSACIONES (16000-00)</t>
  </si>
  <si>
    <t>PRESTACIONES LABORALES (16100-00)</t>
  </si>
  <si>
    <t>INDEMNIZACIONES POR CAUSA DE MUERTE (16200-00)</t>
  </si>
  <si>
    <t>PRESTAMOS CLAUSULA 117 Y 121 (16300-00)</t>
  </si>
  <si>
    <t>APORTACIONES PATRONALES (11740-00)</t>
  </si>
  <si>
    <t>OTRAS CONTRIBUCIONES PATRONALES (11790-00)</t>
  </si>
  <si>
    <t>OTROS SERVICIOS PERSONALES (NUEVA)</t>
  </si>
  <si>
    <t>SERVICIOS NO PERSONALES (20000-00)</t>
  </si>
  <si>
    <t>SERVICIOS BASICOS (21000-00)</t>
  </si>
  <si>
    <t>COMUNICACIONES (21400-00)</t>
  </si>
  <si>
    <t>ALQUILERES Y DERECHOS SOBRE BIENES INTANGIBLES (22000-00)</t>
  </si>
  <si>
    <t>ALQUILER DE EDIFICIOS Y LOCALES (22100-00)</t>
  </si>
  <si>
    <t>ALQUILER DE EQUIPO Y MAQUINARIA (22200-00)</t>
  </si>
  <si>
    <t>ALQUILER DE TIERRAS Y TERRENOS (22300-00)</t>
  </si>
  <si>
    <t>MANTENIMIENTO,REPARACION Y LIMPIEZA (23000-00)</t>
  </si>
  <si>
    <t>MANTENIMIENTO Y REPARAC DE EQUIPO Y MEDIO DE TRANSPORTE (23200-01)</t>
  </si>
  <si>
    <t>MANTENIMIENTO Y REPARACION MAQUINARIA Y EQUIPO (23300-00)</t>
  </si>
  <si>
    <t>SERVICIOS PROFESIONALES (24000-00)</t>
  </si>
  <si>
    <t>ESTUDIOS INVEST.ANALISIS DE FACTIBILIDAD. (24200-00)</t>
  </si>
  <si>
    <t>SERVICIOS TECNICOS Y PROFESIONALES JURIDICOS (24300-00)</t>
  </si>
  <si>
    <t>SERVICIOS TECNICOS Y PROFESIONALES DE CAPAC. (24500-00)</t>
  </si>
  <si>
    <t>OTROS SERVICIOS TECNICOS Y PROFESIONALES N.C. (24900-00)</t>
  </si>
  <si>
    <t>SERVICIOS COMERCIALES Y FINANCIEROS (25000-00)</t>
  </si>
  <si>
    <t>SERVICIOS DE TRANSPORTE (25100-00)</t>
  </si>
  <si>
    <t>IMPRENTA, PUBLIC. Y REPRODUC. (25300-00)</t>
  </si>
  <si>
    <t>PASAJES, VIATICOS (26000-00)</t>
  </si>
  <si>
    <t>PASAJES (26100-00)</t>
  </si>
  <si>
    <t>VIATICOS (26200-00)</t>
  </si>
  <si>
    <t>MULTAS Y RECARGOS Y GASTOS JUDICIALES (27000-00)</t>
  </si>
  <si>
    <t>IMPUESTOS (27100-00)</t>
  </si>
  <si>
    <t>OTROS SERVICIOS NO PERSONALES (29000-00)</t>
  </si>
  <si>
    <t>SERVICIOS DE CEREMONIAL Y PROTOCOLO (29100-00)</t>
  </si>
  <si>
    <t>PASAJES NACIONALES (26110-00)</t>
  </si>
  <si>
    <t>VIATICOS NACIONALES Y OTROS GASTOS DE VIAJE PROYECTO FORTALECIMIENTO ORG. ESTUDI (26200-72)</t>
  </si>
  <si>
    <t>MATERIALES Y SUMINISTROS (30000-00)</t>
  </si>
  <si>
    <t>PRODUCTOS ALIMENTICIOS AGROPECUARIOS Y FORESTALES (31000-00)</t>
  </si>
  <si>
    <t>ALIMENTOS Y BEBIDAS PARA PERSONAS (31100-00)</t>
  </si>
  <si>
    <t>TEXTILES Y VESTUARIOS (32000-00)</t>
  </si>
  <si>
    <t>PRODUCTOS DE PAPEL, CARTON E IMPRESOS (33000-00)</t>
  </si>
  <si>
    <t>PRODUCTOS DE PAPEL Y CARTON (33400-00)</t>
  </si>
  <si>
    <t>LIBROS, REVISTAS Y PERIODICOS (33500-00)</t>
  </si>
  <si>
    <t>TEXTOS DE ENSE¥ANZA (33600-00)</t>
  </si>
  <si>
    <t>ESPECIES Y TIMBRADOS Y VALORES (33700-00)</t>
  </si>
  <si>
    <t>CUEROS,PIELES Y SUS PRODUCTOS (34000-00)</t>
  </si>
  <si>
    <t>ARTICULOS DE CAUCHO (34300-00)</t>
  </si>
  <si>
    <t>PRODUCTOS QUIMICOS, COMBUSTIBLES Y LUBRICANTES (35000-00)</t>
  </si>
  <si>
    <t>OTROS MATERIALES Y SUMINISTROS (39000-00)</t>
  </si>
  <si>
    <t>PRODUCTOS FORESTALES (31420-00)</t>
  </si>
  <si>
    <t>BIENES CAPITALIZABLES (40000-00)</t>
  </si>
  <si>
    <t>BIENES PREEXISTENTES (41000-00)</t>
  </si>
  <si>
    <t>TIERRAS Y TERRENOS (41100-00)</t>
  </si>
  <si>
    <t>EDIFICIOS E INSTALACIONES (41210-00)</t>
  </si>
  <si>
    <t>MAQUINARIA Y EQUIPO (42000-00)</t>
  </si>
  <si>
    <t>EQUIPOS DE OFICINA Y MUEBLES (42140-00)</t>
  </si>
  <si>
    <t>ACTIVOS INTANGIBLES (45000-00)</t>
  </si>
  <si>
    <t>APLICACIONES INFORMATICAS (45100-00)</t>
  </si>
  <si>
    <t>CONSTRUCCIONES (47000-00)</t>
  </si>
  <si>
    <t>CONSTRUCCIONES ADICIONES Y MEJORA DE EDIF (47100-00)</t>
  </si>
  <si>
    <t>CONSTRUCCIONES Y MEJORAS DE BIENES NACIONALES EN DOMINIO PUBLICO (NUEVA)</t>
  </si>
  <si>
    <t>CONSOLIDACION Y MEJORAS EN BIENES CULTURALES (NUEVA)</t>
  </si>
  <si>
    <t>PARA CONSTRUCCION DE BIENES EN DOMINIO PRIVADO (41110-00)</t>
  </si>
  <si>
    <t>PARA CONSTRUCCION DE BIENES DE DOMINIO PUBLICOS (41120-00)</t>
  </si>
  <si>
    <t>TIERRA PREDIOS Y SOLARES (41130-00)</t>
  </si>
  <si>
    <t>INSTALACIONES VARIAS (41240-00)</t>
  </si>
  <si>
    <t>INSTALACIONES VARIAS AULAS NO. 6 (41240-05)</t>
  </si>
  <si>
    <t>TRANSFERENCIAS (50000-00)</t>
  </si>
  <si>
    <t>TRANSFERENCIAS CORRIENTES AL SECTOR PRIVADO (51000-00)</t>
  </si>
  <si>
    <t>PRESTACIONES DE LA SEGURIDAD SOCIAL (NUEVA)</t>
  </si>
  <si>
    <t>PRESTACIONES DE ASISTENCIA SOCIAL (51200-00)</t>
  </si>
  <si>
    <t>DONACIONES A INSTITUCIONES PRIVADAS SIN FINES DE LUCRO (51300-00)</t>
  </si>
  <si>
    <t>TRANSFERENCIAS CORRIENTES UNIDADES DEL SECTOR PUBLICO (NUEVA)</t>
  </si>
  <si>
    <t>DONACIONES A UNIDADES DEL GOBIERNO CENTRAL (NUEVA)</t>
  </si>
  <si>
    <t>TRANSFERENCIAS CORRIENTES SECTOR EXTERNO (53000-00)</t>
  </si>
  <si>
    <t>TRANSFERENCIAS CORR. SECTOR EXTERNO (53200-00)</t>
  </si>
  <si>
    <t>TRANSFERENCIAS DE CAPITAL AL SECTOR PRIVADO (NUEVA)</t>
  </si>
  <si>
    <t>PRESTACIONES DE ASISTENCIA SOCIAL (NUEVA)</t>
  </si>
  <si>
    <t>TRANSFERENCIAS DE CAPITAL A UNIDADES DEL SECTOR PUBLICO (NUEVA)</t>
  </si>
  <si>
    <t>BECAS (51210-00)</t>
  </si>
  <si>
    <t>DONACIONES A ORG. INTERNAC. CUOTAS ORDINARIAS (53210-00)</t>
  </si>
  <si>
    <t>ACTIVOS FINANCIEROS (60000-00)</t>
  </si>
  <si>
    <t>PARTICIPACION DE CAPITAL Y COMPRA DE ACCIONES (NUEVA)</t>
  </si>
  <si>
    <t>APORTES DE CAPITAL A EMPRESAS PRIVADAS (NUEVA)</t>
  </si>
  <si>
    <t>APORTES DE CAPITAL A EMPRESAS PUBLICAS NACIONALES (NUEVA)</t>
  </si>
  <si>
    <t>PRESTAMOS A CORTO PLAZO (NUEVA)</t>
  </si>
  <si>
    <t>PRESTAMOS A CORTO PLAZO AL SECTOR PRIVADO (NUEVA)</t>
  </si>
  <si>
    <t>DEUDA Y OTROS PASIVOS (70000-00)</t>
  </si>
  <si>
    <t>SERVICIO DE LA DEUDA PUBLICA A INTERNA A CORTO PLAZO (71000-00)</t>
  </si>
  <si>
    <t>AMORTIZACION DE LA DEUDA PUBLICA CORTO PLAZO (71100-00)</t>
  </si>
  <si>
    <t>INTERESES DE LA DEUDA PUBLICA INTERNA A CORTO PLAZO (NUEVA)</t>
  </si>
  <si>
    <t>SERVICIO DE LA DEUDA PUBLICA A INTERNA A LARGO PLAZO (72000-00)</t>
  </si>
  <si>
    <t>AMORTIZACION PRESTAMOS DEL SECTOR PRIVADO (72100-00)</t>
  </si>
  <si>
    <t>ATENCION DEUDAS SALARIALES (AJUSTES SAL.MINIMO) (72110-00)</t>
  </si>
  <si>
    <t>Total Plan Operativo</t>
  </si>
  <si>
    <t>Unidad X</t>
  </si>
  <si>
    <t>Totales</t>
  </si>
  <si>
    <t>Monto Total en Talleres y Seminarios</t>
  </si>
  <si>
    <t>1-01-09-00-00</t>
  </si>
  <si>
    <t>1-00-00-00-00</t>
  </si>
  <si>
    <t>1-01-00-00-00</t>
  </si>
  <si>
    <t>1-01-01-00-00</t>
  </si>
  <si>
    <t>1-01-03-00-00</t>
  </si>
  <si>
    <t>1-01-04-00-00</t>
  </si>
  <si>
    <t>1-01-05-00-00</t>
  </si>
  <si>
    <t>1-01-06-00-00</t>
  </si>
  <si>
    <t>1-01-07-00-00</t>
  </si>
  <si>
    <t>1-02-00-00-00</t>
  </si>
  <si>
    <t>1-02-02-00-00</t>
  </si>
  <si>
    <t>1-02-04-00-00</t>
  </si>
  <si>
    <t>1-02-05-00-00</t>
  </si>
  <si>
    <t>1-02-09-00-00</t>
  </si>
  <si>
    <t>1-04-00-00-00</t>
  </si>
  <si>
    <t>1-04-01-00-00</t>
  </si>
  <si>
    <t>1-04-02-00-00</t>
  </si>
  <si>
    <t>1-05-00-00-00</t>
  </si>
  <si>
    <t>1-05-01-00-00</t>
  </si>
  <si>
    <t>1-05-09-00-00</t>
  </si>
  <si>
    <t>1-06-00-00-00</t>
  </si>
  <si>
    <t>1-06-03-00-00</t>
  </si>
  <si>
    <t>1-06-04-00-00</t>
  </si>
  <si>
    <t>1-06-05-00-00</t>
  </si>
  <si>
    <t>1-01-07-04-00</t>
  </si>
  <si>
    <t>1-01-07-09-00</t>
  </si>
  <si>
    <t>1-02-09-09-00</t>
  </si>
  <si>
    <t>2-00-00-00-00</t>
  </si>
  <si>
    <t>2-01-00-00-00</t>
  </si>
  <si>
    <t>2-01-04-00-00</t>
  </si>
  <si>
    <t>2-02-00-00-00</t>
  </si>
  <si>
    <t>2-02-01-00-00</t>
  </si>
  <si>
    <t>2-02-02-00-00</t>
  </si>
  <si>
    <t>2-02-03-00-00</t>
  </si>
  <si>
    <t>2-03-00-00-00</t>
  </si>
  <si>
    <t>2-03-02-00-00</t>
  </si>
  <si>
    <t>2-03-03-00-00</t>
  </si>
  <si>
    <t>2-04-00-00-00</t>
  </si>
  <si>
    <t>2-04-02-00-00</t>
  </si>
  <si>
    <t>2-04-03-00-00</t>
  </si>
  <si>
    <t>2-04-05-00-00</t>
  </si>
  <si>
    <t>2-04-09-00-00</t>
  </si>
  <si>
    <t>2-05-00-00-00</t>
  </si>
  <si>
    <t>2-05-01-00-00</t>
  </si>
  <si>
    <t>2-05-03-00-00</t>
  </si>
  <si>
    <t>2-05-05-00-00</t>
  </si>
  <si>
    <t>2-05-06-00-00</t>
  </si>
  <si>
    <t>2-05-07-00-00</t>
  </si>
  <si>
    <t>2-05-09-00-00</t>
  </si>
  <si>
    <t>2-06-00-00-00</t>
  </si>
  <si>
    <t>2-06-01-00-00</t>
  </si>
  <si>
    <t>2-06-02-00-00</t>
  </si>
  <si>
    <t>2-07-00-00-00</t>
  </si>
  <si>
    <t>2-07-01-00-00</t>
  </si>
  <si>
    <t>2-09-00-00-00</t>
  </si>
  <si>
    <t>2-09-01-00-00</t>
  </si>
  <si>
    <t>2-06-01-01-00</t>
  </si>
  <si>
    <t>2-06-02-01-00</t>
  </si>
  <si>
    <t>2-06-02-02-00</t>
  </si>
  <si>
    <t>3-00-00-00-00</t>
  </si>
  <si>
    <t>3-01-00-00-00</t>
  </si>
  <si>
    <t>3-01-01-00-00</t>
  </si>
  <si>
    <t>3-01-04-00-00</t>
  </si>
  <si>
    <t>3-02-00-00-00</t>
  </si>
  <si>
    <t>3-02-03-00-00</t>
  </si>
  <si>
    <t>3-03-00-00-00</t>
  </si>
  <si>
    <t>3-03-04-00-00</t>
  </si>
  <si>
    <t>3-03-05-00-00</t>
  </si>
  <si>
    <t>3-03-06-00-00</t>
  </si>
  <si>
    <t>3-03-07-00-00</t>
  </si>
  <si>
    <t>3-04-00-00-00</t>
  </si>
  <si>
    <t>3-04-03-00-00</t>
  </si>
  <si>
    <t>3-05-00-00-00</t>
  </si>
  <si>
    <t>3-05-02-00-00</t>
  </si>
  <si>
    <t>3-05-06-00-00</t>
  </si>
  <si>
    <t>3-05-09-00-00</t>
  </si>
  <si>
    <t>3-09-00-00-00</t>
  </si>
  <si>
    <t>3-09-02-00-00</t>
  </si>
  <si>
    <t>3-09-05-00-00</t>
  </si>
  <si>
    <t>3-01-04-02-00</t>
  </si>
  <si>
    <t>4-00-00-00-00</t>
  </si>
  <si>
    <t>4-01-00-00-00</t>
  </si>
  <si>
    <t>4-01-01-00-00</t>
  </si>
  <si>
    <t>4-01-02-00-00</t>
  </si>
  <si>
    <t>4-02-00-00-00</t>
  </si>
  <si>
    <t>4-02-01-00-00</t>
  </si>
  <si>
    <t>4-02-03-00-00</t>
  </si>
  <si>
    <t>4-02-05-00-00</t>
  </si>
  <si>
    <t>4-02-06-00-00</t>
  </si>
  <si>
    <t>4-02-07-00-00</t>
  </si>
  <si>
    <t>4-05-00-00-00</t>
  </si>
  <si>
    <t>4-05-01-00-00</t>
  </si>
  <si>
    <t>4-07-00-00-00</t>
  </si>
  <si>
    <t>4-07-01-00-00</t>
  </si>
  <si>
    <t>4-07-02-00-00</t>
  </si>
  <si>
    <t>4-07-03-00-00</t>
  </si>
  <si>
    <t>4-01-01-01-00</t>
  </si>
  <si>
    <t>4-01-01-02-00</t>
  </si>
  <si>
    <t>4-01-01-03-00</t>
  </si>
  <si>
    <t>4-01-02-04-00</t>
  </si>
  <si>
    <t>4-01-02-04-03</t>
  </si>
  <si>
    <t>5-00-00-00-00</t>
  </si>
  <si>
    <t>5-01-00-00-00</t>
  </si>
  <si>
    <t>5-01-01-00-00</t>
  </si>
  <si>
    <t>5-01-02-00-00</t>
  </si>
  <si>
    <t>5-01-03-00-00</t>
  </si>
  <si>
    <t>5-02-00-00-00</t>
  </si>
  <si>
    <t>5-02-01-00-00</t>
  </si>
  <si>
    <t>5-03-00-00-00</t>
  </si>
  <si>
    <t>5-03-02-00-00</t>
  </si>
  <si>
    <t>5-04-00-00-00</t>
  </si>
  <si>
    <t>5-04-01-00-00</t>
  </si>
  <si>
    <t>5-05-00-00-00</t>
  </si>
  <si>
    <t>5-05-01-00-00</t>
  </si>
  <si>
    <t>5-01-02-01-00</t>
  </si>
  <si>
    <t>5-01-02-02-00</t>
  </si>
  <si>
    <t>5-03-02-01-00</t>
  </si>
  <si>
    <t>6-00-00-00-00</t>
  </si>
  <si>
    <t>6-01-00-00-00</t>
  </si>
  <si>
    <t>6-01-01-00-00</t>
  </si>
  <si>
    <t>6-01-02-00-00</t>
  </si>
  <si>
    <t>6-02-00-00-00</t>
  </si>
  <si>
    <t>6-02-01-00-00</t>
  </si>
  <si>
    <t>7-00-00-00-00</t>
  </si>
  <si>
    <t>7-01-00-00-00</t>
  </si>
  <si>
    <t>7-01-01-00-00</t>
  </si>
  <si>
    <t>7-01-02-00-00</t>
  </si>
  <si>
    <t>7-02-00-00-00</t>
  </si>
  <si>
    <t>7-02-01-00-00</t>
  </si>
  <si>
    <t>7-02-01-01-00</t>
  </si>
  <si>
    <t>3. Equipo de Oficina</t>
  </si>
  <si>
    <t>4. Equipo Tecnológico</t>
  </si>
  <si>
    <t xml:space="preserve">Descripción </t>
  </si>
  <si>
    <t>Monto Total en Equipo Tecnológico</t>
  </si>
  <si>
    <t>Monto Total en Equipo de Oficina</t>
  </si>
  <si>
    <t>Monto Total en Actividades Especiales</t>
  </si>
  <si>
    <t>Becas</t>
  </si>
  <si>
    <t>Infraestructura</t>
  </si>
  <si>
    <t>Monto Total en Becas</t>
  </si>
  <si>
    <t>Monto Total en Infraestructura</t>
  </si>
  <si>
    <t>Dimensión</t>
  </si>
  <si>
    <t>Monto</t>
  </si>
  <si>
    <t>Correlativo de la Actividad</t>
  </si>
  <si>
    <t>Dimensiones</t>
  </si>
  <si>
    <t xml:space="preserve">Enero </t>
  </si>
  <si>
    <t>Marzo</t>
  </si>
  <si>
    <t>Abril</t>
  </si>
  <si>
    <t>Mayo</t>
  </si>
  <si>
    <t>Junio</t>
  </si>
  <si>
    <t>Julio</t>
  </si>
  <si>
    <t>Agosto</t>
  </si>
  <si>
    <t>Septiembre</t>
  </si>
  <si>
    <t>Octubre</t>
  </si>
  <si>
    <t>Noviembre</t>
  </si>
  <si>
    <t>Diciembre</t>
  </si>
  <si>
    <t>PAC</t>
  </si>
  <si>
    <t>IV Trimestre</t>
  </si>
  <si>
    <t>III Trimestre</t>
  </si>
  <si>
    <t>II Trimestre</t>
  </si>
  <si>
    <t>I Trimestre</t>
  </si>
  <si>
    <t>Dimensión Estratégica</t>
  </si>
  <si>
    <t>Mes Requerido</t>
  </si>
  <si>
    <t>Febrero</t>
  </si>
  <si>
    <t>2. Contratación de Personal</t>
  </si>
  <si>
    <t>Computadora Portátil</t>
  </si>
  <si>
    <t>Contratación de personal</t>
  </si>
  <si>
    <t>Equipo tecnológico</t>
  </si>
  <si>
    <t>material didáctico</t>
  </si>
  <si>
    <t>Venta de Servicios</t>
  </si>
  <si>
    <t>Monto Total en Venta de Servicios</t>
  </si>
  <si>
    <t>Viáticos Nacionales Categoría I Zona 1 Periodo Corto</t>
  </si>
  <si>
    <t>Viáticos Nacionales Categoría 1 Zona I Periodo Largo</t>
  </si>
  <si>
    <t>Viáticos Nacionales Categoría I Zona 2 Periodo Corto</t>
  </si>
  <si>
    <t>Viáticos Nacionales Categoría I Zona 2 Periodo Largo</t>
  </si>
  <si>
    <t>Viáticos Nacionales Categoría II Zona 1 Periodo Corto</t>
  </si>
  <si>
    <t>Viáticos Nacionales Categoría II Zona 2 Periodo Corto</t>
  </si>
  <si>
    <t>Viáticos Nacionales Categoría II Zona 2 Periodo Largo</t>
  </si>
  <si>
    <t>Viáticos Nacionales Categoría II Zona 1 Periodo Largo</t>
  </si>
  <si>
    <t>Viáticos Nacionales Categoría III Zona 1 Periodo Corto</t>
  </si>
  <si>
    <t>Viáticos Nacionales Categoría III Zona 1 Periodo Largo</t>
  </si>
  <si>
    <t>Viáticos Nacionales Categoría III Zona 2 Periodo Corto</t>
  </si>
  <si>
    <t>Viáticos Nacionales Categoría III Zona 2 Periodo Largo</t>
  </si>
  <si>
    <t>Viáticos Nacionales Categoría IV Zona 1 Periodo Corto</t>
  </si>
  <si>
    <t>Viáticos Nacionales Categoría IV Zona 1 Periodo Largo</t>
  </si>
  <si>
    <t>Viáticos Nacionales Categoría IV Zona 2 Periodo Corto</t>
  </si>
  <si>
    <t>Viáticos Nacionales Categoría IV Zona 2 Periodo Largo</t>
  </si>
  <si>
    <t>Viáticos Nacionales Categoría V Zona 1 Periodo Corto</t>
  </si>
  <si>
    <t>Viáticos Nacionales Categoría V Zona 1 Periodo Largo</t>
  </si>
  <si>
    <t>Viáticos Nacionales Categoría V Zona 2 Periodo Corto</t>
  </si>
  <si>
    <t>Viáticos Nacionales Categoría V Zona 2 Periodo Largo</t>
  </si>
  <si>
    <t>Viáticos Internacionales Categoría I Zona 1 Periodo Corto</t>
  </si>
  <si>
    <t>Viáticos Internacionales Categoría 1 Zona I Periodo Largo</t>
  </si>
  <si>
    <t>Viáticos Internacionales Categoría I Zona 2 Periodo Corto</t>
  </si>
  <si>
    <t>Viáticos Internacionales Categoría I Zona 2 Periodo Largo</t>
  </si>
  <si>
    <t>Viáticos Internacionales Categoría II Zona 1 Periodo Corto</t>
  </si>
  <si>
    <t>Viáticos Internacionales Categoría II Zona 1 Periodo Largo</t>
  </si>
  <si>
    <t>Viáticos Internacionales Categoría II Zona 2 Periodo Corto</t>
  </si>
  <si>
    <t>Viáticos Internacionales Categoría II Zona 2 Periodo Largo</t>
  </si>
  <si>
    <t>Viáticos Internacionales Categoría III Zona 1 Periodo Corto</t>
  </si>
  <si>
    <t>Viáticos Internacionales Categoría III Zona 1 Periodo Largo</t>
  </si>
  <si>
    <t>Viáticos Internacionales Categoría III Zona 2 Periodo Corto</t>
  </si>
  <si>
    <t>Viáticos Internacionales Categoría III Zona 2 Periodo Largo</t>
  </si>
  <si>
    <t>Viáticos Internacionales Categoría IV Zona 1 Periodo Corto</t>
  </si>
  <si>
    <t>Viáticos Internacionales Categoría IV Zona 1 Periodo Largo</t>
  </si>
  <si>
    <t>Viáticos Internacionales Categoría IV Zona 2 Periodo Corto</t>
  </si>
  <si>
    <t>Viáticos Internacionales Categoría IV Zona 2 Periodo Largo</t>
  </si>
  <si>
    <t>Viáticos Internacionales Categoría V Zona 1 Periodo Corto</t>
  </si>
  <si>
    <t>Viáticos Internacionales Categoría V Zona 1 Periodo Largo</t>
  </si>
  <si>
    <t>Viáticos Internacionales Categoría V Zona 2 Periodo Corto</t>
  </si>
  <si>
    <t>Viáticos Internacionales Categoría V Zona 2 Periodo Largo</t>
  </si>
  <si>
    <t>Aprobado 2013</t>
  </si>
  <si>
    <t>Diferencia</t>
  </si>
  <si>
    <t xml:space="preserve">Diferencia </t>
  </si>
  <si>
    <t>Ingreso por Venta de Bienes y Servicios</t>
  </si>
  <si>
    <t>Tipo de Equipo Tecnológico</t>
  </si>
  <si>
    <t>Área de la Beca</t>
  </si>
  <si>
    <t>Arrastre</t>
  </si>
  <si>
    <t>Precio</t>
  </si>
  <si>
    <t>Ingreso</t>
  </si>
  <si>
    <t>Ingreso Unidad</t>
  </si>
  <si>
    <t>Ingreso UNAH</t>
  </si>
  <si>
    <t>Vinculación Universidad-Sociedad</t>
  </si>
  <si>
    <t>Gestión del Conocimiento</t>
  </si>
  <si>
    <t>6. Becas</t>
  </si>
  <si>
    <t>7. Infraestructura</t>
  </si>
  <si>
    <t>Montos</t>
  </si>
  <si>
    <t>Nuevos</t>
  </si>
  <si>
    <t>DOCENCIA Y RECURSOS HUMANOS</t>
  </si>
  <si>
    <t>GRADUADOS</t>
  </si>
  <si>
    <t>LO ESENCIAL DE LA UNAH PARA LA CONSTRUCCIÓN DE CIUDADANÍA</t>
  </si>
  <si>
    <t>Mantenimiento</t>
  </si>
  <si>
    <t>8. Venta de Servicios</t>
  </si>
  <si>
    <t>Docente Titular V</t>
  </si>
  <si>
    <t>Docente Titular IV</t>
  </si>
  <si>
    <t>Docente Titular III</t>
  </si>
  <si>
    <t>Docente Titular II</t>
  </si>
  <si>
    <t>Docente Titular I</t>
  </si>
  <si>
    <t>Profesor Auxiliar III</t>
  </si>
  <si>
    <t>Profesor Auxiliar II</t>
  </si>
  <si>
    <t>Profesor Auxiliar I</t>
  </si>
  <si>
    <t>Profesor M.T.</t>
  </si>
  <si>
    <t>Instructor III</t>
  </si>
  <si>
    <t>Instructor II</t>
  </si>
  <si>
    <t>Instructor I</t>
  </si>
  <si>
    <t>Profesor por Hora</t>
  </si>
  <si>
    <t>Unidad Valorativa (Máximo 12 U.V)</t>
  </si>
  <si>
    <t>1-01-01-01-00</t>
  </si>
  <si>
    <t>SUELDOS Y SALARIOS PERMANENTES</t>
  </si>
  <si>
    <t>1-01-01-02-00</t>
  </si>
  <si>
    <t>PAGOS A PERSONAL NO CLASIFICADO</t>
  </si>
  <si>
    <t>1-01-01-03-00</t>
  </si>
  <si>
    <t>PAGOS A PERSONAL POR HORA</t>
  </si>
  <si>
    <t>1-01-01-04-00</t>
  </si>
  <si>
    <t>PAGOS SUSTITUTOS DE PERSONAL DOCENTE NO CLASIFICADO</t>
  </si>
  <si>
    <t>1-01-01-05-00</t>
  </si>
  <si>
    <t>SUELDOS Y SALARIOS DEJADOS DE PERCIBIR</t>
  </si>
  <si>
    <t>1-01-02-00-00</t>
  </si>
  <si>
    <t>DIETAS</t>
  </si>
  <si>
    <t>RESTRIBUCIONES A PERSONAL DIRECTIVO Y DE CONTROL</t>
  </si>
  <si>
    <t>1-01-03-01-00</t>
  </si>
  <si>
    <t>ATENCIONES DEUDAS SALARIALES(AJUSTE SAL.MIN)</t>
  </si>
  <si>
    <t>1-01-04-01-00</t>
  </si>
  <si>
    <t>NEGOCIACION CONTRATO COLECTIVO</t>
  </si>
  <si>
    <t>1-01-04-02-00</t>
  </si>
  <si>
    <t>RECLASIFICACIONES PERSONAL DOCENTE Y ADMON.</t>
  </si>
  <si>
    <t>1-01-04-04-00</t>
  </si>
  <si>
    <t>1-01-05-01-00</t>
  </si>
  <si>
    <t>AGUINALDO Y DECIMO CUARTO MES</t>
  </si>
  <si>
    <t>DECIMOCUARTO MES</t>
  </si>
  <si>
    <t>1-01-05-02-00</t>
  </si>
  <si>
    <t>COMPLEMENTO DE VACACIONES</t>
  </si>
  <si>
    <t>1-01-06-01-00</t>
  </si>
  <si>
    <t>1-01-07-01-00</t>
  </si>
  <si>
    <t>1-01-07-02-00</t>
  </si>
  <si>
    <t>CONTRIBUCIONES AL INSTITUTO NACIONAL DE JUBILACIONES Y PENSIONES DE LOS EMPLEADOS Y FUNCIONARIOS DE PODER EJECUTIVO</t>
  </si>
  <si>
    <t>CONTRIBUCIONES AL INSTITUTO NACIONAL DE PREVISION DEL MAGISTERIO</t>
  </si>
  <si>
    <t>CONTRIBUCIONES AL INSTITUTO DE PREVISION MILITAR</t>
  </si>
  <si>
    <t>1-01-07-03-00</t>
  </si>
  <si>
    <t>1-01-07-04-01</t>
  </si>
  <si>
    <t>APORTACIONES PATRONAL INPREUNAH</t>
  </si>
  <si>
    <t>1-01-07-05-00</t>
  </si>
  <si>
    <t>CONTRIBUCIONES PATRONALES PARA IHSS</t>
  </si>
  <si>
    <t>1-01-07-06-00</t>
  </si>
  <si>
    <t>CONTRIBUCIONES AL INSTITUTO NACIONAL DEL FORMACION PROFESIONAL</t>
  </si>
  <si>
    <t>1-01-07-09-01</t>
  </si>
  <si>
    <t>CONTRIBUCIONES PATRONAL SEGURO MEDICO</t>
  </si>
  <si>
    <t>1-01-07-09-02</t>
  </si>
  <si>
    <t>HIGIENE YS EGURIDAD</t>
  </si>
  <si>
    <t>1-01-07-09-03</t>
  </si>
  <si>
    <t>IMPLEMENTOS DE TRABAJO</t>
  </si>
  <si>
    <t>1-01-07-09-04</t>
  </si>
  <si>
    <t>SERVICIOS DE EXODONCIA</t>
  </si>
  <si>
    <t>1-01-09-09-00</t>
  </si>
  <si>
    <t>OTROS SERVICIOS PERSONALES.</t>
  </si>
  <si>
    <t>1-02-01-00-00</t>
  </si>
  <si>
    <t>SUELDOS BASICOS</t>
  </si>
  <si>
    <t>1-02-02-01-00</t>
  </si>
  <si>
    <t>JORNALES</t>
  </si>
  <si>
    <t>1-02-03-00-00</t>
  </si>
  <si>
    <t>ADICIONES</t>
  </si>
  <si>
    <t>1-02-04-01-00</t>
  </si>
  <si>
    <t>DECIMO TERCER MES</t>
  </si>
  <si>
    <t>1-02-04-02-00</t>
  </si>
  <si>
    <t>1-02-05-01-00</t>
  </si>
  <si>
    <t>JUBILACIONES</t>
  </si>
  <si>
    <t>1-02-05-02-00</t>
  </si>
  <si>
    <t>1-02-05-03-00</t>
  </si>
  <si>
    <t>1-02-05-04-00</t>
  </si>
  <si>
    <t>CONTRIBUCIONES AL INSTITUTO DE PREVISION SOCIAL DE LOS EMPLEADOS</t>
  </si>
  <si>
    <t>1-02-05-05-00</t>
  </si>
  <si>
    <t>CONTRIBUCION PARA SEGURO SOCIAL</t>
  </si>
  <si>
    <t>1-02-05-06-00</t>
  </si>
  <si>
    <t>1-02-05-09-00</t>
  </si>
  <si>
    <t>OTROS CONTRIBUCIONES PATRONALES</t>
  </si>
  <si>
    <t>1-02-09-01-00</t>
  </si>
  <si>
    <t>CONTRATOS ESPECIALES</t>
  </si>
  <si>
    <t>1-02-09-02-00</t>
  </si>
  <si>
    <t>INTERNADO ROTATORIO</t>
  </si>
  <si>
    <t>1-02-09-03-00</t>
  </si>
  <si>
    <t>PROYECTO LENGUAJE SE¥AS</t>
  </si>
  <si>
    <t>1-02-09-04-00</t>
  </si>
  <si>
    <t>PROGRAMA DE SERVICIOS A ESTUDIANTES DISCAPACITADOS</t>
  </si>
  <si>
    <t>1-02-09-05-00</t>
  </si>
  <si>
    <t>CARRERA ING. EN SISTEMAS.</t>
  </si>
  <si>
    <t>1-02-09-06-00</t>
  </si>
  <si>
    <t>SERVICIOS DE PROFESIONALES Y TECNICOS</t>
  </si>
  <si>
    <t>1-02-09-07-00</t>
  </si>
  <si>
    <t>SUELDOS DE SUST.PERSONAL CON LICENCIA</t>
  </si>
  <si>
    <t>1-02-09-08-00</t>
  </si>
  <si>
    <t>SUELDOS DE EMPLEADOS DE EMERGENCIA</t>
  </si>
  <si>
    <t>1-02-09-09-01</t>
  </si>
  <si>
    <t>OTROS SERVICIOS PERSONALES PROYECTO VINCULACION UNAH SOCIEDAD</t>
  </si>
  <si>
    <t>1-02-09-10-00</t>
  </si>
  <si>
    <t>SERV. PROF. Y TEC.VICE RECTORIA ACADEMICA</t>
  </si>
  <si>
    <t>1-02-09-11-00</t>
  </si>
  <si>
    <t>SUELDOS DE SUST,PERSONAL CON INCAPACIDAD</t>
  </si>
  <si>
    <t>1-02-09-12-00</t>
  </si>
  <si>
    <t>SERV,PROFE.Y TEC. VICE RECTORIA RELACIONES INTERN.</t>
  </si>
  <si>
    <t>1-02-09-13-00</t>
  </si>
  <si>
    <t>SERV.PROFE. Y TEC. VICE RECTORIA ORIENTACION Y ASUNTOS ESTUD.</t>
  </si>
  <si>
    <t>1-02-09-14-00</t>
  </si>
  <si>
    <t>SERV. DE PROFESIONALES Y TECNICOS EDUC, SUPERIOR</t>
  </si>
  <si>
    <t>1-02-09-15-00</t>
  </si>
  <si>
    <t>INTITUTO HONDURE¥O DE CIENCIAS DE LA TIERRA</t>
  </si>
  <si>
    <t>1-02-09-16-00</t>
  </si>
  <si>
    <t>INSTITUTO DE MICROBIOLOGIA</t>
  </si>
  <si>
    <t>1-02-09-17-00</t>
  </si>
  <si>
    <t>INSTITUTO DE SEGURIDAD Y PAZ</t>
  </si>
  <si>
    <t>1-03-00-00-00</t>
  </si>
  <si>
    <t>ASIGNACIONES FAMILIARES</t>
  </si>
  <si>
    <t>1-04-01-01-00</t>
  </si>
  <si>
    <t>HORAS EXTRAORDINARIAS</t>
  </si>
  <si>
    <t>1-04-02-01-00</t>
  </si>
  <si>
    <t>GASTOS DE REPRESENTACION</t>
  </si>
  <si>
    <t>1-04-03-00-00</t>
  </si>
  <si>
    <t>GASTOS DE REPRESENTACION EN EL PAIS</t>
  </si>
  <si>
    <t>1-05-01-01-00</t>
  </si>
  <si>
    <t>ASISTENCIA SOCIAL VARIAS</t>
  </si>
  <si>
    <t>1-05-09-01-00</t>
  </si>
  <si>
    <t>A¥O SABATICO</t>
  </si>
  <si>
    <t>1-05-09-02-00</t>
  </si>
  <si>
    <t>COMPENSACION EXTRAORDINARIA TERCER PERIODO INTENSIVO</t>
  </si>
  <si>
    <t>1-05-09-03-00</t>
  </si>
  <si>
    <t>CURSOS INTERSEMESTRALES (MEDICINA)</t>
  </si>
  <si>
    <t>1-06-03-01-00</t>
  </si>
  <si>
    <t>PRESTACIONES LABORALES.</t>
  </si>
  <si>
    <t>1-06-03-02-00</t>
  </si>
  <si>
    <t>DEMANDAS JUDICIALES</t>
  </si>
  <si>
    <t>1-06-01-00-00</t>
  </si>
  <si>
    <t>INDEMNIZACIONES POR CAUSA DE MUERTE</t>
  </si>
  <si>
    <t>1-06-02-00-00</t>
  </si>
  <si>
    <t>PRESTAMOS CLAUSULA 117 Y 121</t>
  </si>
  <si>
    <t>1-06-04-01-00</t>
  </si>
  <si>
    <t>1-06-05-01-00</t>
  </si>
  <si>
    <t>2-01-01-00-00</t>
  </si>
  <si>
    <t>2-01-02-00-00</t>
  </si>
  <si>
    <t>AGUA</t>
  </si>
  <si>
    <t>2-01-03-00-00</t>
  </si>
  <si>
    <t>GAS</t>
  </si>
  <si>
    <t>2-01-04-01-00</t>
  </si>
  <si>
    <t>CORREO POSTAL</t>
  </si>
  <si>
    <t>2-01-04-02-00</t>
  </si>
  <si>
    <t>TELEFONIA FIJA</t>
  </si>
  <si>
    <t>2-01-04-03-00</t>
  </si>
  <si>
    <t>TELEFONIA CELULAR</t>
  </si>
  <si>
    <t>2-01-04-04-00</t>
  </si>
  <si>
    <t>TELEX Y TELEFAX</t>
  </si>
  <si>
    <t>2-01-04-09-00</t>
  </si>
  <si>
    <t>OTROS SERVICIOS BASICOS</t>
  </si>
  <si>
    <t>2-01-05-00-00</t>
  </si>
  <si>
    <t>PROYECCION CONSUMO DE ENERGIA NUEVAS EDIFICACIONES</t>
  </si>
  <si>
    <t>2-02-01-01-00</t>
  </si>
  <si>
    <t>ALQUILERES DE EDIFICIOS Y LOCALES</t>
  </si>
  <si>
    <t>2-02-02-01-00</t>
  </si>
  <si>
    <t>ALQUILERES DE EQUIPO Y MAQUINARIA DE PRODUCCION</t>
  </si>
  <si>
    <t>2-02-02-02-00</t>
  </si>
  <si>
    <t>ALQUILER DE EQUIPO DE TRANSPORTE TRAC,Y ELEV.</t>
  </si>
  <si>
    <t>2-02-02-03-00</t>
  </si>
  <si>
    <t>ALQUILER DE EQUIPO SANITARIO Y DE LABORATORIO</t>
  </si>
  <si>
    <t>2-02-02-04-00</t>
  </si>
  <si>
    <t>ALQUILER DE EQUIPO EDUCACIONAL</t>
  </si>
  <si>
    <t>2-02-02-05-00</t>
  </si>
  <si>
    <t>ALQUILER EQUIPO DE COMPUTACION</t>
  </si>
  <si>
    <t>2-02-02-06-00</t>
  </si>
  <si>
    <t>ALQUILER DE EQUIPO DE OFICINA Y MUEBLES</t>
  </si>
  <si>
    <t>2-02-02-07-00</t>
  </si>
  <si>
    <t>ALQUILER DE EQUIPO DE COMUNICACION</t>
  </si>
  <si>
    <t>2-02-03-01-00</t>
  </si>
  <si>
    <t>MANT. Y REP. DE EDIFIC.MEJ.TECHOS Y AREAS DEP.CURLA</t>
  </si>
  <si>
    <t>2-02-04-00-00</t>
  </si>
  <si>
    <t>DERECHOS SOBRE BIENES INTANGIBLES</t>
  </si>
  <si>
    <t>2-02-09-00-00</t>
  </si>
  <si>
    <t>OTROS ALQUILERES</t>
  </si>
  <si>
    <t>2-03-01-00-00</t>
  </si>
  <si>
    <t>MANTENIMIENTO Y REPARACION DE EDIFIC.Y LOCALES.</t>
  </si>
  <si>
    <t>2-03-02-01-00</t>
  </si>
  <si>
    <t>MANTENIMIENTO Y REPARACION DE EQUIPOS Y MEDIOS DE TRANSPORTE</t>
  </si>
  <si>
    <t>2-03-03-01-00</t>
  </si>
  <si>
    <t>MANTENIMIENTO Y REPARACION DE EQUIPO Y MAQUINARIA DE PRODUCCION</t>
  </si>
  <si>
    <t>2-03-03-02-00</t>
  </si>
  <si>
    <t>MANTENIMIENTO Y REPARAC DE EQUIPO DE TRANSP. TRACCION Y ELEVACION</t>
  </si>
  <si>
    <t>2-03-03-03-00</t>
  </si>
  <si>
    <t>MANTENIMIENTO Y REPARACION DE QUIPO SANITARIO Y DE LABORATORIO</t>
  </si>
  <si>
    <t>2-03-03-04-00</t>
  </si>
  <si>
    <t>MANTENIMIENTO Y REPACION DE EQUIPO EDUCACIONAL</t>
  </si>
  <si>
    <t>2-03-03-05-00</t>
  </si>
  <si>
    <t>MANTEN. Y REPARACION EQUIPO DE COMPUTACION</t>
  </si>
  <si>
    <t>2-03-03-06-00</t>
  </si>
  <si>
    <t>MANTENIMIENTO Y REPARACION DE EQUIPO DE OFICINA Y MUEBLES</t>
  </si>
  <si>
    <t>2-03-03-07-00</t>
  </si>
  <si>
    <t>MANTENIMIENTO Y REPARACION DE EQUIPO DE COMUNICACIàN</t>
  </si>
  <si>
    <t>2-03-03-09-00</t>
  </si>
  <si>
    <t>MANTENIMIENTO Y REPARACION DE OTROS EQUIPOS</t>
  </si>
  <si>
    <t>2-03-04-00-00</t>
  </si>
  <si>
    <t>MANTENIMIENTO Y REPARACION DE OBRAS CIVILES EINSTALACIONES VARIAS</t>
  </si>
  <si>
    <t>2-03-05-00-00</t>
  </si>
  <si>
    <t>LIMPIEZA ASEO Y FUMIGACION</t>
  </si>
  <si>
    <t>2-03-06-00-00</t>
  </si>
  <si>
    <t>MANTENIMIENTO DE SISTEMAS INFORMATICOS</t>
  </si>
  <si>
    <t>2-04-01-00-00</t>
  </si>
  <si>
    <t>SERVICIOS MEDICOS SANITARIOS</t>
  </si>
  <si>
    <t>2-04-02-01-00</t>
  </si>
  <si>
    <t>ESTUDIOS INVESTISTACIàN Y ANALISIS DE FACTIBILIDAD</t>
  </si>
  <si>
    <t>2-04-02-02-00</t>
  </si>
  <si>
    <t>ESTUD.INVEST.FAC. LASPAU</t>
  </si>
  <si>
    <t>2-04-03-01-00</t>
  </si>
  <si>
    <t>SERVICIOS JURIDICIOS</t>
  </si>
  <si>
    <t>2-04-04-00-00</t>
  </si>
  <si>
    <t>SERVICIOS DE CONTABILIDAD Y ADITORIA</t>
  </si>
  <si>
    <t>2-04-05-01-00</t>
  </si>
  <si>
    <t>SERVICIOS DE CAPACITACION.</t>
  </si>
  <si>
    <t>2-04-05-02-00</t>
  </si>
  <si>
    <t>SERVICIO DE CAPACITACION EDUC. SUPERIOR</t>
  </si>
  <si>
    <t>2-04-06-00-00</t>
  </si>
  <si>
    <t>SERVICIOS DE INFORMATICA Y SISTEMA COMPUTARIZADAS</t>
  </si>
  <si>
    <t>2-04-09-01-00</t>
  </si>
  <si>
    <t>OTROS SERVICIOS TECNICOS Y PROFESIONALES</t>
  </si>
  <si>
    <t>2-04-09-02-00</t>
  </si>
  <si>
    <t>COMISION INTERVENTORA CURLP</t>
  </si>
  <si>
    <t>2-05-01-01-00</t>
  </si>
  <si>
    <t>SERVICIOS DE TRANSPORTE EMPLEADOS</t>
  </si>
  <si>
    <t>2-05-01-02-00</t>
  </si>
  <si>
    <t>SERVICIO DE TRANSPORTE EVENTUALES</t>
  </si>
  <si>
    <t>2-05-01-03-00</t>
  </si>
  <si>
    <t>SERVICIOS DE TRANSPORTE CURLA</t>
  </si>
  <si>
    <t>2-05-02-00-00</t>
  </si>
  <si>
    <t>SERVICIOS DE ALMACENAMIENTO</t>
  </si>
  <si>
    <t>2-05-03-01-00</t>
  </si>
  <si>
    <t>SERVICIOS DE IMPRENTA PUBLIC.Y REPRODUCCION</t>
  </si>
  <si>
    <t>2-05-03-02-00</t>
  </si>
  <si>
    <t>IMPRENTA Y PUBLICIDAD Y REPRODUC.</t>
  </si>
  <si>
    <t>2-05-03-03-00</t>
  </si>
  <si>
    <t>SERV. IMPRENTA, PUBLICACIONES Y REPRODUCCIONES PROYECTO VINCULACION UNAH SOCIEDA</t>
  </si>
  <si>
    <t>2-05-03-04-00</t>
  </si>
  <si>
    <t>IMPRENTA PUBLIC.Y REPRODUCCION PROYECTO FORTALECIMIENTO DE ORG. ESTUDIANTIL</t>
  </si>
  <si>
    <t>2-05-04-00-00</t>
  </si>
  <si>
    <t>PRIMAS Y GASTOS DE SEGUROS</t>
  </si>
  <si>
    <t>COMISIONES Y GASTOS BANCARIOS</t>
  </si>
  <si>
    <t>2-05-05-01-00</t>
  </si>
  <si>
    <t>COMISIONES Y GASTOS DE SEGUROS</t>
  </si>
  <si>
    <t>PUBLICIDAD Y PROPAGANDA</t>
  </si>
  <si>
    <t>2-05-06-01-00</t>
  </si>
  <si>
    <t>2-05-06-02-00</t>
  </si>
  <si>
    <t>PUBLICIDAD Y PROPAGANDA EDUC.SUPERIOR</t>
  </si>
  <si>
    <t>2-05-06-03-00</t>
  </si>
  <si>
    <t>PUBLICIDAD Y PROPAGANDA PROYECTO FORTALECIMIENTO ORG. ESTUDIANTILES</t>
  </si>
  <si>
    <t>SERVICIOS DE INTERNET</t>
  </si>
  <si>
    <t>2-05-07-01-00</t>
  </si>
  <si>
    <t>2-05-07-02-00</t>
  </si>
  <si>
    <t>SERVICIO DE INTERNET CONVENIO HONDUTEL-UNAH</t>
  </si>
  <si>
    <t>2-05-07-03-00</t>
  </si>
  <si>
    <t>SERV. DE INTERNET PROYECTO VINCULACION UNAH SOCIEDAD</t>
  </si>
  <si>
    <t>OTROS SERVICIOS COMERCIALES Y FINANCIEROS N.C.</t>
  </si>
  <si>
    <t>2-05-09-01-00</t>
  </si>
  <si>
    <t>OTROS SERVICIOS COMERCIALES Y FINANCIEROS</t>
  </si>
  <si>
    <t>2-05-09-02-00</t>
  </si>
  <si>
    <t>SEGUROS CELULARES</t>
  </si>
  <si>
    <t>2-05-09-03-00</t>
  </si>
  <si>
    <t>OTROS SERVICIOS COMERCIALES Y FINANCIEROS N.C PROYECTO FORTALECIMIENTO ORG. ESTU</t>
  </si>
  <si>
    <t>2-06-01-01-01</t>
  </si>
  <si>
    <t>PASAJES NACIONALES</t>
  </si>
  <si>
    <t>2-06-01-01-02</t>
  </si>
  <si>
    <t>PASAJES NACIONALES PROYECTO VINCULACION UNAH SOCIEDAD</t>
  </si>
  <si>
    <t>2-06-01-01-03</t>
  </si>
  <si>
    <t>PASAJES NACIONALES ASESORIA LEGAL</t>
  </si>
  <si>
    <t>2-06-01-02-00</t>
  </si>
  <si>
    <t>PASAJES AL EXTERIOR</t>
  </si>
  <si>
    <t>2-06-01-03-00</t>
  </si>
  <si>
    <t>PASAJES AL EXTERIOR MAESTRIA EN DERECHO MARITIMO</t>
  </si>
  <si>
    <t>2-06-01-04-00</t>
  </si>
  <si>
    <t>OTROS GASTOS DE PASAJES</t>
  </si>
  <si>
    <t>2-06-02-01-01</t>
  </si>
  <si>
    <t>VIATICOS NACIONALES</t>
  </si>
  <si>
    <t>2-06-02-01-02</t>
  </si>
  <si>
    <t>2-06-02-01-03</t>
  </si>
  <si>
    <t>VIATICOS NACIONALES PROYECTO VINCULACION UNAH SOCIEDAD</t>
  </si>
  <si>
    <t>VIATICOS AL EXTERIOR</t>
  </si>
  <si>
    <t>2-06-02-02-01</t>
  </si>
  <si>
    <t>2-06-02-02-02</t>
  </si>
  <si>
    <t>TRANSPORTE Y OTROS GASTOS DE VIAJE</t>
  </si>
  <si>
    <t>2-07-01-01-00</t>
  </si>
  <si>
    <t>IMPUESTOS NACIONALES</t>
  </si>
  <si>
    <t>2-07-02-00-00</t>
  </si>
  <si>
    <t>DERECHOS Y TASAS</t>
  </si>
  <si>
    <t>2-07-03-00-00</t>
  </si>
  <si>
    <t>MULTAS Y RECARGOS</t>
  </si>
  <si>
    <t>2-07-04-00-00</t>
  </si>
  <si>
    <t>CANONES Y REGALIAS</t>
  </si>
  <si>
    <t>2-07-05-00-00</t>
  </si>
  <si>
    <t>GASTOS JUDICIALES</t>
  </si>
  <si>
    <t>2-09-01-01-00</t>
  </si>
  <si>
    <t>SERVICIOS CEREMONIAL Y PROTOCOLO</t>
  </si>
  <si>
    <t>2-09-01-02-00</t>
  </si>
  <si>
    <t>REUNIONES Y EVENTOS ESPECIALES</t>
  </si>
  <si>
    <t>2-09-01-03-00</t>
  </si>
  <si>
    <t>CEREMONIAL Y PROTOCOLO PROYECTO VINCULACION UNAH SOCIEDAD</t>
  </si>
  <si>
    <t>2-09-02-00-00</t>
  </si>
  <si>
    <t>SERVICIOS DE VIGILANCIA</t>
  </si>
  <si>
    <t>2-09-03-00-00</t>
  </si>
  <si>
    <t>ACTUACIONES DEPORTIVAS</t>
  </si>
  <si>
    <t>2-09-04-00-00</t>
  </si>
  <si>
    <t>ACTUACIONES ARTISTICAS</t>
  </si>
  <si>
    <t>3-01-01-01-00</t>
  </si>
  <si>
    <t>ALIMENTOS B EBIDAS PARA PERSONAS</t>
  </si>
  <si>
    <t>3-01-01-02-00</t>
  </si>
  <si>
    <t>ALIMENTOS B EBIDAS PARA PERSONAS PROYECTO FORTALECIMIENTO ORG. ESTUDIANTILES</t>
  </si>
  <si>
    <t>3-01-02-00-00</t>
  </si>
  <si>
    <t>ALIMENTOS PARA ANIMALES</t>
  </si>
  <si>
    <t>3-01-03-00-00</t>
  </si>
  <si>
    <t>PRODUCTOS PECUARIOS</t>
  </si>
  <si>
    <t>PRODUCTOS AGROFORESTALES</t>
  </si>
  <si>
    <t>3-01-04-01-00</t>
  </si>
  <si>
    <t>PRODUCTOS AGROPECUARIOS</t>
  </si>
  <si>
    <t>3-02-01-00-00</t>
  </si>
  <si>
    <t>HILADOS Y TELAS</t>
  </si>
  <si>
    <t>3-02-02-00-00</t>
  </si>
  <si>
    <t>CONFECCIONES TEXTILES,</t>
  </si>
  <si>
    <t>ACABADOS Y TEXTILES</t>
  </si>
  <si>
    <t>3-02-03-01-00</t>
  </si>
  <si>
    <t>PRENDA DE VESTIR</t>
  </si>
  <si>
    <t>3-02-03-02-00</t>
  </si>
  <si>
    <t>3-02-03-03-00</t>
  </si>
  <si>
    <t>OTROS TEXTILES Y VESTUARIOS</t>
  </si>
  <si>
    <t>3-02-04-00-00</t>
  </si>
  <si>
    <t>CALZADOS</t>
  </si>
  <si>
    <t>3-03-01-00-00</t>
  </si>
  <si>
    <t>PAPEL DE ESCRITORIO</t>
  </si>
  <si>
    <t>3-03-02-00-00</t>
  </si>
  <si>
    <t>PAPEL PARA COMPUTACION</t>
  </si>
  <si>
    <t>3-03-03-00-00</t>
  </si>
  <si>
    <t>PRODUCTOS DE ARTES GRAFICAS</t>
  </si>
  <si>
    <t>3-03-04-01-00</t>
  </si>
  <si>
    <t>PRODUCTOS PAPEL Y CARTON</t>
  </si>
  <si>
    <t>3-03-04-02-00</t>
  </si>
  <si>
    <t>OTROS PRODUCTOS DE PAPEL CARTON</t>
  </si>
  <si>
    <t>3-03-05-01-00</t>
  </si>
  <si>
    <t>LIBROS REVISTAS Y PERIODICOS</t>
  </si>
  <si>
    <t>3-03-05-02-00</t>
  </si>
  <si>
    <t>FORTALECIMIENTO DE LAS BIBLIOTECAS (PLAN DE REFORMA)</t>
  </si>
  <si>
    <t>3-03-06-01-00</t>
  </si>
  <si>
    <t>TEXTOS DE ENSE¥ANZA LIBRERÖA</t>
  </si>
  <si>
    <t>3-03-06-02-00</t>
  </si>
  <si>
    <t>PROGAMA COMPRA LIBROS</t>
  </si>
  <si>
    <t>3-03-06-03-00</t>
  </si>
  <si>
    <t>COMPRA LIBROS PROGRAMA RTAC II AID</t>
  </si>
  <si>
    <t>3-03-06-04-00</t>
  </si>
  <si>
    <t>TEXTOS DE ENSE¥ANZA</t>
  </si>
  <si>
    <t>3-03-07-01-00</t>
  </si>
  <si>
    <t>ESPECIES TIMBRADOS Y VALORES</t>
  </si>
  <si>
    <t>3-01-04-02-01</t>
  </si>
  <si>
    <t>PRODUCTOS FORESTALES</t>
  </si>
  <si>
    <t>3-01-04-03-00</t>
  </si>
  <si>
    <t>OTROS PRODUCTOS ALIMENTICIOS AGROFORESTALES</t>
  </si>
  <si>
    <t>3-01-05-00-00</t>
  </si>
  <si>
    <t>MADERA CORCHO Y SUS MANUFACTURAS</t>
  </si>
  <si>
    <t>3-04-01-00-00</t>
  </si>
  <si>
    <t>CUEROS Y PIELES</t>
  </si>
  <si>
    <t>3-04-02-00-00</t>
  </si>
  <si>
    <t>ARTICULOS DE CUERO</t>
  </si>
  <si>
    <t>3-04-03-01-00</t>
  </si>
  <si>
    <t>ARTICULOS DE CAUCHO</t>
  </si>
  <si>
    <t>3-04-03-02-00</t>
  </si>
  <si>
    <t>OTROS PRODUCTOS DE CUERO Y CAUCHO</t>
  </si>
  <si>
    <t>3-04-04-00-00</t>
  </si>
  <si>
    <t>LLANTAS Y NEUMATICOS</t>
  </si>
  <si>
    <t>3-05-01-00-00</t>
  </si>
  <si>
    <t>ELEMENTOS Y COMPUESTOS QUIMICOS</t>
  </si>
  <si>
    <t>PRODUCTOS FARMACEUTICOS Y MEDICINALES</t>
  </si>
  <si>
    <t>3-05-02-01-00</t>
  </si>
  <si>
    <t>PRODUCTOS FARMACEUTICO Y MEDICINALES</t>
  </si>
  <si>
    <t>3-05-02-02-00</t>
  </si>
  <si>
    <t>PRODUCTOS FARMACEUTICO Y MED.(PLAN DE REFORMA)</t>
  </si>
  <si>
    <t>3-05-02-03-00</t>
  </si>
  <si>
    <t>PRODUC.FARMAC.Y MEDIC.(COM.HIGIENE Y SEG.)</t>
  </si>
  <si>
    <t>3-05-03-00-00</t>
  </si>
  <si>
    <t>ABONOS Y FERTILIZANTES</t>
  </si>
  <si>
    <t>3-05-04-00-00</t>
  </si>
  <si>
    <t>INSECTICIDAS, FUMIGANTES Y OTROS</t>
  </si>
  <si>
    <t>3-05-05-00-00</t>
  </si>
  <si>
    <t>TINTES, PINTURAS Y COLORANTES</t>
  </si>
  <si>
    <t>COMBUSTIBLES Y LUBRICANTES</t>
  </si>
  <si>
    <t>3-05-06-01-00</t>
  </si>
  <si>
    <t>GASOLINA</t>
  </si>
  <si>
    <t>3-05-06-02-00</t>
  </si>
  <si>
    <t>DIESEL</t>
  </si>
  <si>
    <t>3-05-06-03-00</t>
  </si>
  <si>
    <t>KEROSEN</t>
  </si>
  <si>
    <t>3-05-06-04-00</t>
  </si>
  <si>
    <t>GAS LPG</t>
  </si>
  <si>
    <t>3-05-06-05-00</t>
  </si>
  <si>
    <t>ACEITE Y GRASAS LUBRICANTES</t>
  </si>
  <si>
    <t>3-05-06-06-00</t>
  </si>
  <si>
    <t>BUNKER</t>
  </si>
  <si>
    <t>3-05-07-00-00</t>
  </si>
  <si>
    <t>PRODUCTOS VETERINARIOS</t>
  </si>
  <si>
    <t>3-05-08-00-00</t>
  </si>
  <si>
    <t>PRODUCTOS DE MATERIAL PLASTICO.</t>
  </si>
  <si>
    <t>PRODUCTOS QUIMICOS</t>
  </si>
  <si>
    <t>3-05-09-01-00</t>
  </si>
  <si>
    <t>PRODUCTOS EXPLOSIVOS Y DE PIROTECNIA</t>
  </si>
  <si>
    <t>3-05-09-02-00</t>
  </si>
  <si>
    <t>PRODUCTOS FOTOQUIMICOS</t>
  </si>
  <si>
    <t>3-05-09-03-00</t>
  </si>
  <si>
    <t>PRODUCTOS QUIMICOS DE USO PERSONAL</t>
  </si>
  <si>
    <t>3-05-09-04-00</t>
  </si>
  <si>
    <t>3-06-00-00-00</t>
  </si>
  <si>
    <t>PRODUCTOS METALICOS</t>
  </si>
  <si>
    <t>3-06-01-00-00</t>
  </si>
  <si>
    <t>PRODUCTOS FERROSOS</t>
  </si>
  <si>
    <t>3-06-02-00-00</t>
  </si>
  <si>
    <t>PRODUCTOS NO FERROSOS</t>
  </si>
  <si>
    <t>3-06-03-00-00</t>
  </si>
  <si>
    <t>ESTRUCTURAS METALICAS ACABADAS</t>
  </si>
  <si>
    <t>3-06-04-00-00</t>
  </si>
  <si>
    <t>HERRAMIENTAS MENORES</t>
  </si>
  <si>
    <t>3-06-05-00-00</t>
  </si>
  <si>
    <t>MATERIAL DE GUERRA Y SEGURIDAD</t>
  </si>
  <si>
    <t>3-06-09-00-00</t>
  </si>
  <si>
    <t>OTROS PRODUCTOS METALICOS</t>
  </si>
  <si>
    <t>3-07-00-00-00</t>
  </si>
  <si>
    <t>PRODUCTOS MINERALES NO METALICOS</t>
  </si>
  <si>
    <t>3-07-01-00-00</t>
  </si>
  <si>
    <t>PRODUCTOS DE ARCILLA Y CERAMICA</t>
  </si>
  <si>
    <t>3-07-02-00-00</t>
  </si>
  <si>
    <t>PRODUCTOS DE VIDRIO</t>
  </si>
  <si>
    <t>3-07-03-00-00</t>
  </si>
  <si>
    <t>PRODUCTOS DE LOZA Y PORCELANA</t>
  </si>
  <si>
    <t>3-07-04-00-00</t>
  </si>
  <si>
    <t>PRODUCTOS DE CEMENTO Y ASBESTO Y YESO</t>
  </si>
  <si>
    <t>3-07-05-00-00</t>
  </si>
  <si>
    <t>CEMENTO CAL Y YESO</t>
  </si>
  <si>
    <t>3-07-06-00-00</t>
  </si>
  <si>
    <t>PRODUCTOS AISLANTES</t>
  </si>
  <si>
    <t>3-07-09-00-00</t>
  </si>
  <si>
    <t>OTROS PRODUCTOS DE MINERALES NO METALICOS</t>
  </si>
  <si>
    <t>3-08-00-00-00</t>
  </si>
  <si>
    <t>MINERALES VARIOS</t>
  </si>
  <si>
    <t>3-08-01-00-00</t>
  </si>
  <si>
    <t>MINERALES METALIFEROS</t>
  </si>
  <si>
    <t>3-08-02-00-00</t>
  </si>
  <si>
    <t>PETROLEO CRUDO</t>
  </si>
  <si>
    <t>3-08-03-00-00</t>
  </si>
  <si>
    <t>CARBON MINERAL</t>
  </si>
  <si>
    <t>3-08-04-00-00</t>
  </si>
  <si>
    <t>PIEDRA ARCILLA Y ARENA</t>
  </si>
  <si>
    <t>3-08-05-00-00</t>
  </si>
  <si>
    <t>OTROS MINERALES.</t>
  </si>
  <si>
    <t>3-08-09-00-00</t>
  </si>
  <si>
    <t>DIVERSOS MINERALES NO METALICOS</t>
  </si>
  <si>
    <t>3-09-01-00-00</t>
  </si>
  <si>
    <t>ELEMENTOS DE LIMPIEZA</t>
  </si>
  <si>
    <t>UTILES DE ESCRITORIO, OFICINA Y ENZE¥ANZA</t>
  </si>
  <si>
    <t>3-09-02-01-00</t>
  </si>
  <si>
    <t>UTILES DE ESCRITORIO, OFICINA Y ENSE¥ANZA</t>
  </si>
  <si>
    <t>3-09-02-02-00</t>
  </si>
  <si>
    <t>UTILES DE ESCRITORIO, OFICINA Y ENSE¥ANZA PROYECTO FORTALECIMIENTO ORG. ESTUDIAN</t>
  </si>
  <si>
    <t>3-09-03-00-00</t>
  </si>
  <si>
    <t>UTILES Y MATERIALES ELECTRICOS</t>
  </si>
  <si>
    <t>3-09-04-00-00</t>
  </si>
  <si>
    <t>UTENCILIOS DE COCINA Y COMEDOR</t>
  </si>
  <si>
    <t>INSTRUMENTOS MENORES MEDICO-QUIRURGICO Y LABORAT.</t>
  </si>
  <si>
    <t>3-09-05-01-00</t>
  </si>
  <si>
    <t>INSTRUMENTOS MEDICOS QUIRURGICOS MENOR Y DE LABORATORIO</t>
  </si>
  <si>
    <t>3-09-05-02-00</t>
  </si>
  <si>
    <t>UT. MENORES MEDICOS QUIRUR.(PLAN REFORMA))</t>
  </si>
  <si>
    <t>3-09-06-00-00</t>
  </si>
  <si>
    <t>OTROS RESPUESTOS Y ACCESORIOS MENORES</t>
  </si>
  <si>
    <t>3-09-08-00-00</t>
  </si>
  <si>
    <t>ARTICULOS PARA DEPORTES Y RECREATIVOS</t>
  </si>
  <si>
    <t>3-09-10-00-00</t>
  </si>
  <si>
    <t>PRODUCTOS DE HOJALATA</t>
  </si>
  <si>
    <t>3-09-11-00-00</t>
  </si>
  <si>
    <t>ACCESORIOS DE METAL</t>
  </si>
  <si>
    <t>3-09-12-00-00</t>
  </si>
  <si>
    <t>ELEMENTOS DE FERRETERIA</t>
  </si>
  <si>
    <t>4-01-01-01-01</t>
  </si>
  <si>
    <t>PARA CONSTRUCCION DE BIENES EN DOMINIO PRIVADO</t>
  </si>
  <si>
    <t>4-01-01-01-02</t>
  </si>
  <si>
    <t>CONSTR.DE MEJ. DOM.EDIFICIO AULAS No.5 v.s.</t>
  </si>
  <si>
    <t>4-01-01-01-03</t>
  </si>
  <si>
    <t>CONSTR.DE MEJ.DOM LABOR. DE INGENIERIA V.S.</t>
  </si>
  <si>
    <t>4-01-01-01-04</t>
  </si>
  <si>
    <t>CONSTR.DE MEJ.DOM SALA DE JUICIO V.S.</t>
  </si>
  <si>
    <t>4-01-01-02-01</t>
  </si>
  <si>
    <t>CONSTRUCCION DE BIENES DE DOMINIO PUBLICO</t>
  </si>
  <si>
    <t>4-01-01-03-01</t>
  </si>
  <si>
    <t>TIERRA PREDIOS Y SOLARES (COMPRA DE TERRENO EN CRUNO)</t>
  </si>
  <si>
    <t>4-01-02-01-00</t>
  </si>
  <si>
    <t>EDIFICIOS Y LOCALES</t>
  </si>
  <si>
    <t>4-01-02-04-01</t>
  </si>
  <si>
    <t>INSTALACIONES VARIAS</t>
  </si>
  <si>
    <t>4-01-02-04-02</t>
  </si>
  <si>
    <t>INSTALACIONES VARIAS EDIFICIO DE QUIMICA Y FARMACIA</t>
  </si>
  <si>
    <t>4-02-01-01-00</t>
  </si>
  <si>
    <t>MUEBLES VARIOS DE OFICINA</t>
  </si>
  <si>
    <t>4-02-01-01-01</t>
  </si>
  <si>
    <t>4-02-01-02-00</t>
  </si>
  <si>
    <t>EQUIPOS VARIOS DE OFICINA</t>
  </si>
  <si>
    <t>4-02-01-02-01</t>
  </si>
  <si>
    <t>4-02-01-02-02</t>
  </si>
  <si>
    <t>EQUPOS DE OFICINA (RELOJES DIGITALES)</t>
  </si>
  <si>
    <t>4-02-01-02-03</t>
  </si>
  <si>
    <t>EQUIPOS VARIOS DE OFICINA PROYECTO FORTALECIMIENTO ORG. ESTUDIANTILES</t>
  </si>
  <si>
    <t>4-02-01-04-00</t>
  </si>
  <si>
    <t>ELECTRODOMESTICOS</t>
  </si>
  <si>
    <t>4-02-01-10-00</t>
  </si>
  <si>
    <t>OTROS</t>
  </si>
  <si>
    <t>4-02-02-00-00</t>
  </si>
  <si>
    <t>MAQUINARIA Y EQUIPO DE PRODUCCION</t>
  </si>
  <si>
    <t>EQUIPO DE TRANSPORTE TRACCION Y ELEVACION</t>
  </si>
  <si>
    <t>4-02-03-01-00</t>
  </si>
  <si>
    <t>4-02-03-02-00</t>
  </si>
  <si>
    <t>EQUIPO DE TRANSPORTE TRACCION Y ELEVACION PROY. EDUC. SUPERIOR</t>
  </si>
  <si>
    <t>4-02-04-00-00</t>
  </si>
  <si>
    <t>EQUIPO MEDICO Y LABORATORIO</t>
  </si>
  <si>
    <t>EQUIPO DE COMUNICACIàN Y SE¥ALAMIENTO</t>
  </si>
  <si>
    <t>4-02-05-01-00</t>
  </si>
  <si>
    <t>4-02-05-02-00</t>
  </si>
  <si>
    <t>EQUIPO DE COMUNICACIàN Y SE¥ALAMIENTO PROY. EDUC. SUPERIOR</t>
  </si>
  <si>
    <t>4-02-05-03-00</t>
  </si>
  <si>
    <t>EQUIPO DE COMUNICACIàN Y SE¥ALAMIENTO PROYECTO VINCULACION UNAH SOCIEDAD</t>
  </si>
  <si>
    <t>4-02-05-04-00</t>
  </si>
  <si>
    <t>EQUIPO DE COMUNICACIàN Y SE¥ALAMIENTO PROYECTO FORTALECIMIENTO ORG. ESTUDIANTILE</t>
  </si>
  <si>
    <t>EQUIPOS PARA COMPUTACION</t>
  </si>
  <si>
    <t>4-02-06-01-00</t>
  </si>
  <si>
    <t>EQUIPO DE COMPUTACION</t>
  </si>
  <si>
    <t>4-02-06-02-00</t>
  </si>
  <si>
    <t>EQUIPO DE COMPUTACIàN PROY. EDUCACION SUPERIOR</t>
  </si>
  <si>
    <t>4-02-06-03-00</t>
  </si>
  <si>
    <t>EQUIPO PARA COMPUTACION PROYECTO VINCULACION UNAH SOCIEDAD</t>
  </si>
  <si>
    <t>4-02-06-04-00</t>
  </si>
  <si>
    <t>EQUIPO DE COMPUTACIàN PROYECTO FORTALECIMIENTO ORG. ESTUDIANTILES</t>
  </si>
  <si>
    <t>MUEBLES Y EQUIPO EDUCACIONALES</t>
  </si>
  <si>
    <t>4-02-07-01-00</t>
  </si>
  <si>
    <t>MUEBLES Y EQUIPO EDUCACIONAL</t>
  </si>
  <si>
    <t>4-02-07-02-00</t>
  </si>
  <si>
    <t>EQUIPO EDUCACIONAL Y RECREATIVO</t>
  </si>
  <si>
    <t>4-02-07-03-00</t>
  </si>
  <si>
    <t>EQUIPO RECREATIVOS Y DEPORTIVOS</t>
  </si>
  <si>
    <t>4-02-08-00-00</t>
  </si>
  <si>
    <t>HERRAMIENTAS Y REPUESTOS MAYORES</t>
  </si>
  <si>
    <t>4-03-00-00-00</t>
  </si>
  <si>
    <t>LIBROS,REVISTAS</t>
  </si>
  <si>
    <t>4-03-01-00-00</t>
  </si>
  <si>
    <t>LIBROS, REVISTAS Y OTROS ELEMENTOS COLECCIONABLES</t>
  </si>
  <si>
    <t>4-03-02-00-00</t>
  </si>
  <si>
    <t>DISCOS Y OTRAS UNIDADES DE SONIDO</t>
  </si>
  <si>
    <t>4-03-03-00-00</t>
  </si>
  <si>
    <t>PELICULAS Y OTRAS UNIDADES DE IMAGEN Y SONIDO</t>
  </si>
  <si>
    <t>4-03-04-00-00</t>
  </si>
  <si>
    <t>OBRAS DE ARTE PLASTICA</t>
  </si>
  <si>
    <t>4-03-05-00-00</t>
  </si>
  <si>
    <t>OTROS ELEMENTOS COLECCIONABLES</t>
  </si>
  <si>
    <t>4-03-09-00-00</t>
  </si>
  <si>
    <t>4-04-00-00-00</t>
  </si>
  <si>
    <t>SEMOVIENTES</t>
  </si>
  <si>
    <t>4-05-01-01-00</t>
  </si>
  <si>
    <t>APLICACIONES INFORMATICAS</t>
  </si>
  <si>
    <t>4-05-01-02-00</t>
  </si>
  <si>
    <t>APLICACIONES INFORMATICAS PROYECTO VINCULACION UNAH SOCIEDAD</t>
  </si>
  <si>
    <t>4-06-00-00-00</t>
  </si>
  <si>
    <t>EQUIPO MILITAR Y DE SEGURIDAD</t>
  </si>
  <si>
    <t>4-06-01-00-00</t>
  </si>
  <si>
    <t>4-07-01-01-00</t>
  </si>
  <si>
    <t>CONSTRUCCIONES Y MEJORAS DE BIENES NACIONALES EN DOMINIO PRIVADO</t>
  </si>
  <si>
    <t>4-07-02-01-00</t>
  </si>
  <si>
    <t>CONSTRUCCIONES Y MEJORAS DE BIENES EN DOMINIO PUBLICO</t>
  </si>
  <si>
    <t>4-07-02-02-00</t>
  </si>
  <si>
    <t>SUPERVISION DE CONSTRUCCIONES Y MEJORAS EN BIENES EN DOMINIO PUBLICO</t>
  </si>
  <si>
    <t>4-07-03-01-00</t>
  </si>
  <si>
    <t>CONSOLIDACION Y MEJORAS EN BIENES CULTURALES</t>
  </si>
  <si>
    <t>4-07-03-02-00</t>
  </si>
  <si>
    <t>5-01-01-01-00</t>
  </si>
  <si>
    <t>JUBILACIONES Y RETIROS</t>
  </si>
  <si>
    <t>5-01-01-02-00</t>
  </si>
  <si>
    <t>PENSIONES</t>
  </si>
  <si>
    <t>5-01-02-01-01</t>
  </si>
  <si>
    <t>BECAS</t>
  </si>
  <si>
    <t>5-01-02-01-02</t>
  </si>
  <si>
    <t>BECAS ESTUDIANTES DE PREGRADO (PLAN REFORMA)</t>
  </si>
  <si>
    <t>5-01-02-01-03</t>
  </si>
  <si>
    <t>BECAS CONVENIO MINISTERIO SALUD -IHSS-UNAH</t>
  </si>
  <si>
    <t>5-01-02-01-04</t>
  </si>
  <si>
    <t>BECAS DE ACTUALIZACION Y CAPACITACION DOCENTE</t>
  </si>
  <si>
    <t>5-01-02-01-05</t>
  </si>
  <si>
    <t>BECAS EXCELENCIA ACADEMICA</t>
  </si>
  <si>
    <t>5-01-02-01-06</t>
  </si>
  <si>
    <t>BECAS PARA HIJOS DE LOS TRABAJADORES</t>
  </si>
  <si>
    <t>5-01-02-01-07</t>
  </si>
  <si>
    <t>BECAS POST GRADO ECONOMIA</t>
  </si>
  <si>
    <t>5-01-02-01-08</t>
  </si>
  <si>
    <t>BECAS POST-GRADO DE TRABAJO SOCIAL</t>
  </si>
  <si>
    <t>5-01-02-01-09</t>
  </si>
  <si>
    <t>BECAS PROFESIONALIZANTES DOCENTE (PLAN DE REFORMA)</t>
  </si>
  <si>
    <t>5-01-02-01-10</t>
  </si>
  <si>
    <t>PRESTAMOS A ESTUDIANTES</t>
  </si>
  <si>
    <t>5-01-02-01-11</t>
  </si>
  <si>
    <t>BECAS TALLERES EMPLEADOS A ESTUDIANTES</t>
  </si>
  <si>
    <t>5-01-02-01-12</t>
  </si>
  <si>
    <t>BECAS EXTERNAS DE INVESTIGACION</t>
  </si>
  <si>
    <t>5-01-02-01-13</t>
  </si>
  <si>
    <t>BECAS SUSTANTIVAS DE INVESTIGACIÓN</t>
  </si>
  <si>
    <t>5-01-02-01-14</t>
  </si>
  <si>
    <t>BECAS DE INVEST, PARA ESTUD. DE PREGRADO</t>
  </si>
  <si>
    <t>5-01-02-01-15</t>
  </si>
  <si>
    <t>BECAS DE INVEST. PARA DOC.DE POST-GRADO</t>
  </si>
  <si>
    <t>5-01-02-01-16</t>
  </si>
  <si>
    <t>BECAS BÁSICAS DE INVESTIGACIÓN</t>
  </si>
  <si>
    <t>5-01-02-01-17</t>
  </si>
  <si>
    <t>BECAS RELEVO GENERACIONAL</t>
  </si>
  <si>
    <t>5-01-02-01-18</t>
  </si>
  <si>
    <t>BECAS DE EQUIDAD</t>
  </si>
  <si>
    <t>5-01-02-01-19</t>
  </si>
  <si>
    <t>PREMIOS AL INVESTIGADOR</t>
  </si>
  <si>
    <t>5-01-02-01-20</t>
  </si>
  <si>
    <t>BECAS DE INV. PARA ESTUDIANTES DE POSTGRADO</t>
  </si>
  <si>
    <t>5-01-02-01-21</t>
  </si>
  <si>
    <t>Becas Especiales de Investigación</t>
  </si>
  <si>
    <t>5-01-02-01-22</t>
  </si>
  <si>
    <t>Préstamos Educativos</t>
  </si>
  <si>
    <t>AYUDA SOCIALES A PERSONAS</t>
  </si>
  <si>
    <t>5-01-02-02-01</t>
  </si>
  <si>
    <t>PREMIO INVESTIGADOR LARGA TRAYECTORIA</t>
  </si>
  <si>
    <t>5-01-02-02-02</t>
  </si>
  <si>
    <t>5-01-02-02-03</t>
  </si>
  <si>
    <t>PREMIOS A ESTUDIANTES DE SECUNDARIA</t>
  </si>
  <si>
    <t>5-01-02-02-04</t>
  </si>
  <si>
    <t>SUBSIDIOS CORO DE LA UNAH</t>
  </si>
  <si>
    <t>5-01-02-02-05</t>
  </si>
  <si>
    <t>SUBSIDIOS ESCUELA RAMON AMAYA AMADOR</t>
  </si>
  <si>
    <t>5-01-02-02-06</t>
  </si>
  <si>
    <t>SUBVENCION A EMPLEADOS</t>
  </si>
  <si>
    <t>5-01-02-02-07</t>
  </si>
  <si>
    <t>SUBVENCION AL SINDICATO</t>
  </si>
  <si>
    <t>5-01-02-02-08</t>
  </si>
  <si>
    <t>SUBVENCION DEPORTIVA</t>
  </si>
  <si>
    <t>5-01-02-02-09</t>
  </si>
  <si>
    <t>GRATIFICACIONES A PARTICULARES</t>
  </si>
  <si>
    <t>5-01-02-02-10</t>
  </si>
  <si>
    <t>GRATIFIC.PARTICULAR (PREMIOS ARTES)</t>
  </si>
  <si>
    <t>5-01-02-02-11</t>
  </si>
  <si>
    <t>AYUDAS SOCIALES A PERSONAS</t>
  </si>
  <si>
    <t>5-01-02-02-12</t>
  </si>
  <si>
    <t>GRATIFICACIOENS A PARTIC.(PREMIOS AL FESTIVAL</t>
  </si>
  <si>
    <t>5-01-02-02-13</t>
  </si>
  <si>
    <t>PREMIO IDEAS SOBRE TECNOLOGIAS E INNOVACION</t>
  </si>
  <si>
    <t>5-01-02-02-14</t>
  </si>
  <si>
    <t>Premio Ciencia y Tecnología</t>
  </si>
  <si>
    <t>5-01-02-02-15</t>
  </si>
  <si>
    <t>Premio Mejoramiento y Calidad de Vida</t>
  </si>
  <si>
    <t>5-01-02-02-16</t>
  </si>
  <si>
    <t>Larga Trayectoria</t>
  </si>
  <si>
    <t>5-01-02-02-17</t>
  </si>
  <si>
    <t>Investigador en Consolidación</t>
  </si>
  <si>
    <t>5-01-02-02-18</t>
  </si>
  <si>
    <t>Investigador en Formación Profesor</t>
  </si>
  <si>
    <t>5-01-02-02-19</t>
  </si>
  <si>
    <t>Investigador en Formación Estudiante</t>
  </si>
  <si>
    <t>5-01-02-02-20</t>
  </si>
  <si>
    <t>Profesor Investigador</t>
  </si>
  <si>
    <t>5-01-02-02-21</t>
  </si>
  <si>
    <t>Estudiante Investigador</t>
  </si>
  <si>
    <t>5-01-02-02-22</t>
  </si>
  <si>
    <t>Premio Ensayo Sobre Investigación, Transferencia Tecnológica</t>
  </si>
  <si>
    <t>5-01-02-02-23</t>
  </si>
  <si>
    <t>Premio a la Innovación en la Gestión de la Investigación.</t>
  </si>
  <si>
    <t>5-01-02-02-24</t>
  </si>
  <si>
    <t>AYUDA SOCIALES A PERSONAS (MAESTRIA FIL. Y LETRAS)</t>
  </si>
  <si>
    <t>5-01-02-02-25</t>
  </si>
  <si>
    <t>AYUDA SOCIALES A PERSONAS (MAESTRIA CIEN. POL. Y CINE)</t>
  </si>
  <si>
    <t>5-01-02-03-00</t>
  </si>
  <si>
    <t>PRESTAMO A ESTUDIANTES</t>
  </si>
  <si>
    <t>5-01-03-01-00</t>
  </si>
  <si>
    <t>DONACIONES IHADFA</t>
  </si>
  <si>
    <t>5-01-03-02-00</t>
  </si>
  <si>
    <t>ASIG.EQUIPO DE FUTBALL CURNO (LIGA LUCAS MENDEZ)</t>
  </si>
  <si>
    <t>5-01-03-03-00</t>
  </si>
  <si>
    <t>ASIG.EQUIPO DE FUTBALL LIGA DIONICIO HERRERA</t>
  </si>
  <si>
    <t>5-01-03-04-00</t>
  </si>
  <si>
    <t>DONACIONES INJUVEN</t>
  </si>
  <si>
    <t>5-01-04-00-00</t>
  </si>
  <si>
    <t>SUBSIDIOS A EMPRESAS PRIVADAS</t>
  </si>
  <si>
    <t>5-02-01-01-00</t>
  </si>
  <si>
    <t>DONACIONES A INSTITUCIONES DE LA ADMINISTRACION CENTRAL</t>
  </si>
  <si>
    <t>5-02-01-02-00</t>
  </si>
  <si>
    <t>DONACIONES A INSTITUCIONES DESCENTRALIZADAS</t>
  </si>
  <si>
    <t>5-02-01-03-00</t>
  </si>
  <si>
    <t>DONACIONES A INSTITUCIONES DE LA SEGURIDAD SOCIAL</t>
  </si>
  <si>
    <t>5-02-02-00-00</t>
  </si>
  <si>
    <t>DONACIONES A GOBIERNOS LOCALES</t>
  </si>
  <si>
    <t>5-02-03-00-00</t>
  </si>
  <si>
    <t>DONACIONES A OTRAS INSTITUCIONES PUBLICAS FINANCIERAS NO EMPRESARIALES</t>
  </si>
  <si>
    <t>5-02-04-00-00</t>
  </si>
  <si>
    <t>SUBSIDIOS A EMPRESAS PUBLICAS</t>
  </si>
  <si>
    <t>5-03-01-00-00</t>
  </si>
  <si>
    <t>DONACIONES A GOBIERNOS EXTRANJEROS</t>
  </si>
  <si>
    <t>5-03-02-01-01</t>
  </si>
  <si>
    <t>UNION DE UNIVERSIDADES DE LA UDUAL</t>
  </si>
  <si>
    <t>5-03-02-01-02</t>
  </si>
  <si>
    <t>CONS. UNAH INTER-AMERICANA DES. ECONOMICO SOC.</t>
  </si>
  <si>
    <t>5-03-02-01-03</t>
  </si>
  <si>
    <t>MEMBRESIA ASOC. PANAM. DE CREDITO EDUC.</t>
  </si>
  <si>
    <t>5-03-02-01-04</t>
  </si>
  <si>
    <t>SECRETARIA GENERAL CSUCA</t>
  </si>
  <si>
    <t>5-03-02-01-05</t>
  </si>
  <si>
    <t>ANCIAMIENTO GASTOS CORRIENTES (FLACSO)</t>
  </si>
  <si>
    <t>5-03-02-01-06</t>
  </si>
  <si>
    <t>CONT. PARA ORG. DE LA CEDE C.A. DE ACREDIT. DE POST-GRADOS</t>
  </si>
  <si>
    <t>5-03-02-01-07</t>
  </si>
  <si>
    <t>APORTES A LA FUNDACION PRO ARTE Y CULTURA (FUNDARTE)</t>
  </si>
  <si>
    <t>5-03-02-01-11</t>
  </si>
  <si>
    <t>ASOCIACION DE T.V. IBEROAMERICANA EDUCATIVA</t>
  </si>
  <si>
    <t>5-03-02-01-12</t>
  </si>
  <si>
    <t>MEMBRECIA DE LA RLB</t>
  </si>
  <si>
    <t>5-03-02-01-13</t>
  </si>
  <si>
    <t>ORGANISMOS DE DEFENSA DE LOS DERECHOS HUMANOS</t>
  </si>
  <si>
    <t>5-03-02-01-14</t>
  </si>
  <si>
    <t>MEMBRECIA HINARI</t>
  </si>
  <si>
    <t>5-03-02-01-15</t>
  </si>
  <si>
    <t>AGENCIA DE ACREDITACION CA DE POSTGRADO</t>
  </si>
  <si>
    <t>5-03-02-01-16</t>
  </si>
  <si>
    <t>MEMBRECIA (RED INCA)</t>
  </si>
  <si>
    <t>5-03-02-01-17</t>
  </si>
  <si>
    <t>MEMBRECIA (RED PILA)</t>
  </si>
  <si>
    <t>5-04-01-01-00</t>
  </si>
  <si>
    <t>AYUDA SOCIAL A PERSONAS</t>
  </si>
  <si>
    <t>5-04-02-00-00</t>
  </si>
  <si>
    <t>DONACIONES A ASOCIACIONES CIVILES SIN FINES DE LUCRO</t>
  </si>
  <si>
    <t>5-05-01-01-00</t>
  </si>
  <si>
    <t>5-05-01-02-00</t>
  </si>
  <si>
    <t>5-05-02-00-00</t>
  </si>
  <si>
    <t>5-05-03-00-00</t>
  </si>
  <si>
    <t>DONACIONES A OTRAS INSTITUCIONES PUBLICAS FINANCIERAS</t>
  </si>
  <si>
    <t>5-05-04-00-00</t>
  </si>
  <si>
    <t>5-06-00-00-00</t>
  </si>
  <si>
    <t>TRANSFERENCIAS DE CAPITAL AL SECTOR EXTERNO</t>
  </si>
  <si>
    <t>5-06-01-00-00</t>
  </si>
  <si>
    <t>5-06-02-00-00</t>
  </si>
  <si>
    <t>DONACIONES A ORGANISMOS INTERNACIONALES</t>
  </si>
  <si>
    <t>6-01-01-01-00</t>
  </si>
  <si>
    <t>APORTES DE CAPITAL A EMPRESA PRIVADA NO FINANCIERA</t>
  </si>
  <si>
    <t>6-01-01-02-00</t>
  </si>
  <si>
    <t>APORTES DE CAPITAL A EMPRESAS PRIVADAS FINANCIERAS</t>
  </si>
  <si>
    <t>6-01-02-01-00</t>
  </si>
  <si>
    <t>APORTES DE CAPITAL A EMPRESAS PUBLICAS NO FINANCIERAS</t>
  </si>
  <si>
    <t>6-01-02-02-00</t>
  </si>
  <si>
    <t>APORTES DE CAPITAL A EMPRESAS PUBLICAS FINANCIERAS</t>
  </si>
  <si>
    <t>6-01-03-00-00</t>
  </si>
  <si>
    <t>APORTES DE CAPITAL A ORGANISMOS INTERNACIONALES</t>
  </si>
  <si>
    <t>6-01-04-00-00</t>
  </si>
  <si>
    <t>APOTES DE CAPITAL A OTROAS ORGANIZACIONES DE SECTOR EXTERNO</t>
  </si>
  <si>
    <t>6-02-01-01-00</t>
  </si>
  <si>
    <t>PRESTAMOS A CORTO PLAZO A PERSONAS</t>
  </si>
  <si>
    <t>6-02-01-02-00</t>
  </si>
  <si>
    <t>PRESTAMOS A CORTO PLAZO A INSITUCIONES PRIVADAS SIN FINES DE LUCRO</t>
  </si>
  <si>
    <t>6-02-02-00-00</t>
  </si>
  <si>
    <t>PRESTAMOS A CORTO PLAZO A GOBIERNO CENTRAL</t>
  </si>
  <si>
    <t>6-02-03-00-00</t>
  </si>
  <si>
    <t>PRESTAMOS A CORTO PLAZO A GOBIERNOS LOCALES</t>
  </si>
  <si>
    <t>6-02-04-00-00</t>
  </si>
  <si>
    <t>PRESTAMOS A CORTO PLAZO A OTRAS INSTITUCIONES PUBLICAS FINANCIERAS</t>
  </si>
  <si>
    <t>6-02-05-00-00</t>
  </si>
  <si>
    <t>PRESTAMOS A CORTO PLAZO A EMPRESAS PUBLICAS NO FINANCIERAS</t>
  </si>
  <si>
    <t>6-02-06-00-00</t>
  </si>
  <si>
    <t>PRESTAMOS A CORTO PLAZO AL SECTOR EXTERNO</t>
  </si>
  <si>
    <t>6-03-00-00-00</t>
  </si>
  <si>
    <t>PRESTAMOS A LARGO PLAZO</t>
  </si>
  <si>
    <t>6-03-01-00-00</t>
  </si>
  <si>
    <t>PRESTAMOS A LARGO PLAZO AL SECTOR PRIVADO</t>
  </si>
  <si>
    <t>6-03-02-00-00</t>
  </si>
  <si>
    <t>PRESTAMOS A LARGO PLAZO AL GOBIERNO CENTRAL</t>
  </si>
  <si>
    <t>6-03-03-00-00</t>
  </si>
  <si>
    <t>PRESTAMOS A LARGO PLAZO A GOBIERNOS LOCALES</t>
  </si>
  <si>
    <t>6-03-04-00-00</t>
  </si>
  <si>
    <t>PRESTAMOS A LARGO PLAZO A OTRAS INSTITUCIONES PUBLICAS FINANCIERAS</t>
  </si>
  <si>
    <t>6-03-05-00-00</t>
  </si>
  <si>
    <t>PRESTAMOS A LARGO PLAZO A EMPRESAS PUBLICAS</t>
  </si>
  <si>
    <t>6-04-00-00-00</t>
  </si>
  <si>
    <t>TITULOS Y VALORES</t>
  </si>
  <si>
    <t>6-04-02-00-00</t>
  </si>
  <si>
    <t>TIT. Y VAL. A LARGO PLAZO (RESERVA 10% DIFERENCIAL VTA. DE BONOS)</t>
  </si>
  <si>
    <t>7-01-01-01-00</t>
  </si>
  <si>
    <t>GTOS DEVENG. Y NO PAGADOS CORRES.AL EJERC.ANTERIOR</t>
  </si>
  <si>
    <t>7-01-01-02-00</t>
  </si>
  <si>
    <t>DEUDA EMPELADOS UNAH</t>
  </si>
  <si>
    <t>7-01-01-03-00</t>
  </si>
  <si>
    <t>DEFICI ACTUARIAL INPREUNAH</t>
  </si>
  <si>
    <t>7-01-01-04-00</t>
  </si>
  <si>
    <t>DEUDA IMPREUNAH A¥OS ANTERIORES.</t>
  </si>
  <si>
    <t>7-01-01-05-00</t>
  </si>
  <si>
    <t>AMORTIZACIÓN PRÉSTAMOS A LARGO PLAZO</t>
  </si>
  <si>
    <t>7-01-02-01-00</t>
  </si>
  <si>
    <t>INTERESES DE TITULOS Y VALORES</t>
  </si>
  <si>
    <t>7-01-02-02-00</t>
  </si>
  <si>
    <t>INTERESES POR PRESTAMOS DEL SECTOR PRIVADO</t>
  </si>
  <si>
    <t>7-01-02-06-00</t>
  </si>
  <si>
    <t>INTERESES POR PRESTAMOS DE GOBIERNOS LOCALES</t>
  </si>
  <si>
    <t>7-01-02-09-00</t>
  </si>
  <si>
    <t>INTERESES OTRAS DEUDAS A CORTO PLAZO</t>
  </si>
  <si>
    <t>7-01-03-00-00</t>
  </si>
  <si>
    <t>COMISIONES Y OTROS GASTOS DE LA DEUDA PUBLICA INTERNA A CORTO PLAZO</t>
  </si>
  <si>
    <t>7-01-04-00-00</t>
  </si>
  <si>
    <t>INTERESES POR MORA Y MULTAS DE LA DEUDA PUBLICA INTERNA A CORTO PLAZO</t>
  </si>
  <si>
    <t>7-02-01-01-01</t>
  </si>
  <si>
    <t>ATENCIONES DEUDAS SALARIALES</t>
  </si>
  <si>
    <t>7-02-01-02-00</t>
  </si>
  <si>
    <t>7-02-01-03-00</t>
  </si>
  <si>
    <t>DEUDA PERSONAL DOCENTE</t>
  </si>
  <si>
    <t>7-02-01-04-00</t>
  </si>
  <si>
    <t>RECLASIFICACION PERSONAL DOCENTE Y ADMON</t>
  </si>
  <si>
    <t>7-03-00-00-00</t>
  </si>
  <si>
    <t>SERVICIO DE LA DEUDA PUBLICA A EXTERNA A CORTO PLAZO</t>
  </si>
  <si>
    <t>7-03-01-00-00</t>
  </si>
  <si>
    <t>AMORTIZACION DE LA DEUDA PUBLICA EXTERNA A CORTO PLAZO</t>
  </si>
  <si>
    <t>7-03-02-00-00</t>
  </si>
  <si>
    <t>INTERESES DE LA DEUDA PUBLICA EXTERNA A CORTO PLAZO</t>
  </si>
  <si>
    <t>7-03-03-00-00</t>
  </si>
  <si>
    <t>COMISIONES Y OTROS GASTOS DE LA DEUDA PUBLICA EXTERNA A CORTO PLAZO</t>
  </si>
  <si>
    <t>7-04-00-00-00</t>
  </si>
  <si>
    <t>SERVICIO DE LA DEUDA PUBLICA A EXTERNA A LARGO PLAZO</t>
  </si>
  <si>
    <t>7-04-01-00-00</t>
  </si>
  <si>
    <t>AMORTIZACION DE LA DEUDA PUBLICA EXTERNA A LARGO PLAZO</t>
  </si>
  <si>
    <t>7-04-02-00-00</t>
  </si>
  <si>
    <t>INTERESES DE LA DEUDA PUBLICA EXTERNA A LARGO PLAZO</t>
  </si>
  <si>
    <t>7-04-03-00-00</t>
  </si>
  <si>
    <t>COMISIONES Y OTROS GASTOS DE LA DEUDA PUBLICA EXTERNA A LARGO PLAZO</t>
  </si>
  <si>
    <t>7-05-00-00-00</t>
  </si>
  <si>
    <t>OTRAS OBLIGACIONES A CARGO DEL TESORO</t>
  </si>
  <si>
    <t>7-05-01-00-00</t>
  </si>
  <si>
    <t>AMORTIZACIONES</t>
  </si>
  <si>
    <t>7-05-02-00-00</t>
  </si>
  <si>
    <t>INTERESES</t>
  </si>
  <si>
    <t>7-05-03-00-00</t>
  </si>
  <si>
    <t>COMISIONES</t>
  </si>
  <si>
    <t>9-00-00-00-00</t>
  </si>
  <si>
    <t>OTROS GASTOS</t>
  </si>
  <si>
    <t>9-01-00-00-00</t>
  </si>
  <si>
    <t>INTERESES DE INSTITUCIONES PUBLICAS FINANCIERAS</t>
  </si>
  <si>
    <t>9-01-01-00-00</t>
  </si>
  <si>
    <t>INTERESES POR DEPOSITOS EN CAJA DE AHORRO</t>
  </si>
  <si>
    <t>9-01-02-00-00</t>
  </si>
  <si>
    <t>INTERESES POR DEPOSITOS A PLAZO FIJO</t>
  </si>
  <si>
    <t>9-01-03-00-00</t>
  </si>
  <si>
    <t>INTERESES POR FONDOS COMUNES DE INVERSION</t>
  </si>
  <si>
    <t>9-01-04-00-00</t>
  </si>
  <si>
    <t>OTROS INTERESES</t>
  </si>
  <si>
    <t>Computadora de Escritorio para Técnico Especializado</t>
  </si>
  <si>
    <t>Laptop para Técnico Especializado</t>
  </si>
  <si>
    <t>Laptop de uso Administrativo</t>
  </si>
  <si>
    <t>Computadoras de Escritorio de uso Administrativo</t>
  </si>
  <si>
    <t>OBJETIVO: Consolidar el Programa Lo Esencial de la Reforma Universitaria a través de aplicaciones prácticas en sus diferentes áreas estratégicas y/o componentes: “Ética, Fortalecimiento de la Identidad Nacional y Gestión Cultural para la Construcción de Ciudadanía”.</t>
  </si>
  <si>
    <t>1. ÉTICA: Transversalización del Eje Curricular de Ética en las actividades administrativas y como eje integrador de los demás ejes del Modelo Educativo de la UNAH.</t>
  </si>
  <si>
    <t>OBJETIVOS:</t>
  </si>
  <si>
    <t>DESARROLLO E INNOVACIÓN CURRICULAR</t>
  </si>
  <si>
    <t>1. Impulsar un proceso de desarrollo curricular siguiendo los lineamientos del Modelo Educativo de la UNAH en consonancia con las nuevas tendencias y diversidad educativa (formal, no formal y continua); se diseñaran currículos innovadores (abiertos, flexibles e incluyentes) acordes a estándares internacionales y que contaran con referentes axiológicos que orienten la selección de contenidos y la coherencia entre estos.</t>
  </si>
  <si>
    <t>INTERNACIONALIZACIÓN DE LA EDUCACIÓN SUPERIOR</t>
  </si>
  <si>
    <t>TOTAL INTERNACIONALIZACIÓN DE LA EDUCACIÓN SUPERIOR</t>
  </si>
  <si>
    <t xml:space="preserve">Objetivo: </t>
  </si>
  <si>
    <t xml:space="preserve">OBJETIVO: </t>
  </si>
  <si>
    <t xml:space="preserve">Objetivo:   </t>
  </si>
  <si>
    <t>TOTAL DESARROLLO E INNOVACIÓN CURRICULAR</t>
  </si>
  <si>
    <t xml:space="preserve">Objetivos:  </t>
  </si>
  <si>
    <t>1. Contar con una gestión académica de calidad y pertinente a la complejidad de la UNAH, ágil, moderna y flexible que permita un apoyo efectivo al desarrollo de las funciones fundamentales de la Universidad y del proceso educativo; por medio de la formulación y aplicación a través de un sistema automatizado de políticas, normas y procedimientos académicos ; que orienta la planificación, organización, integración y control de los servicios de soporte a la docencia, investigación, vinculación universidad-sociedad, gestión del conocimiento, y la monitoria y evaluación de dichas funciones, con un enfoque de gestión basada en resultados y evaluación de alcances.</t>
  </si>
  <si>
    <t>GESTIÓN ACADÉMICA</t>
  </si>
  <si>
    <t>Objetivo:</t>
  </si>
  <si>
    <t>GOBERNABILIDAD Y PROCESO DE GESTIÓN DESCENTRALIZADAS EN REDES</t>
  </si>
  <si>
    <t>Desarrollo e Innovación Curricular</t>
  </si>
  <si>
    <t>Docencia y Profesorado Universitario</t>
  </si>
  <si>
    <t>Investigación Científica</t>
  </si>
  <si>
    <t>Estudiantes y Graduados</t>
  </si>
  <si>
    <t>Lo Esencial de la Reforma Universitaria</t>
  </si>
  <si>
    <t>Aseguramiento de la Calidad</t>
  </si>
  <si>
    <t>Cultura de Innovación Institucional y Educativa</t>
  </si>
  <si>
    <t>Gestión Administrativa y  financiera en apoyo al Desarrollo Académico</t>
  </si>
  <si>
    <t>Gestión del Talento Humano, Administrativo y Docente</t>
  </si>
  <si>
    <t>Gestión Académica</t>
  </si>
  <si>
    <t>Proceso integral de la internacionalización de la Educación Superior</t>
  </si>
  <si>
    <t>Gobernabilidad y Procesos  de Gestión Descentralizada en Redes</t>
  </si>
  <si>
    <t>Mejoramiento de la Calidad, la Pertinencia y la Equidad</t>
  </si>
  <si>
    <t>Total Areás Programaticas</t>
  </si>
  <si>
    <t>Fortalecimiento Institucional</t>
  </si>
  <si>
    <t>EQUIPO MILITAR Y DE SEGURIDAD (46000-00)</t>
  </si>
  <si>
    <t>2. Consolidar la aplicación de la política de bimodalidad en la UNAH.</t>
  </si>
  <si>
    <t>1.  Impulsar un proceso de desarrollo curricular siguiendo los lineamientos del Modelo Educativo de la UNAH en consonancia con las nuevas tendencias y diversidad educativa (formal, no formal y continua); se diseñaran currículos innovadores (abiertos, flexibles e incluyentes) acordes a estándares internacionales y que contaran con referentes axiológicos que orienten la selección de contenidos y la coherencia entre estos.</t>
  </si>
  <si>
    <t xml:space="preserve">Mejoramiento de la Calidad Educativa. </t>
  </si>
  <si>
    <t>2) Consolidar la aplicación de la política de bimodalidad en la UNAH.</t>
  </si>
  <si>
    <t>1. Consolidar el sistema de investigación científica y tecnológica de la UNAH, para posicionarse en una situación de liderazgo nacional y regional, tanto del conocimiento como de sus aplicaciones, desarrollando una investigación de impacto nacional y con reconocimiento internacional, ampliamente integrada a la docencia, especialmente al postgrado y vinculada a la solución de problemas, promoviendo sustantivamente el desarrollo del país.</t>
  </si>
  <si>
    <t>Consolidar el sistema de investigación científica y tecnológica de la UNAH, para posicionarse en una situación de liderazgo nacional y regional, tanto del conocimiento como de sus aplicaciones, desarrollando una investigación de impacto nacional y con reconocimiento internacional, ampliamente integrada a la docencia, especialmente al postgrado y vinculada a la solución de problemas, promoviendo sustantivamente el desarrollo del país.</t>
  </si>
  <si>
    <t>TOTAL INVESTIGACION CIENTÍFICA</t>
  </si>
  <si>
    <t>INVESTIGACION CIENTÍFICA</t>
  </si>
  <si>
    <t>Empoderar y formar de manera permanente al profesorado universitario en prácticas académicas innovadoras, alineadas con los objetivos académicos, estratégicos y del  Modelo Educativo de la Universidad, con el propósito que construyan las múltiples competencias para su transformación académica y la de los estudiantes (actualización, innovación, culturización) con valores y ética, en el plano docente, humanístico y disciplinar.</t>
  </si>
  <si>
    <t>TOTAL DOCENCIA Y PROFESORADO UNIVERSITARIO</t>
  </si>
  <si>
    <t>ESTUDIANTES Y GRADUADOS</t>
  </si>
  <si>
    <t>Propiciar cambios en la calidad de vida y formación académica de los estudiantes universitarios; articulando procesos de orientación, asesoría, salud, cultura, deporte, estímulos académicos y atención diferenciada e inclusiva, con el fin de lograr el desarrollo estudiantil para el logro de su excelencia académica y profesional.</t>
  </si>
  <si>
    <t>TOTAL ESTUDIANTES Y GRADUADOS</t>
  </si>
  <si>
    <t xml:space="preserve">Contribuir a la promoción, prevención y atención integral de la salud en el estudiantado universitario, para mejorar su calidad de vida y rendimiento académico. </t>
  </si>
  <si>
    <t>Promover la realización de actividades socioculturales y deportivas tanto recreativas, competitivas y de intercambio estudiantil universitario.</t>
  </si>
  <si>
    <t>1. Propiciar cambios en la calidad de vida y formación académica de los estudiantes universitarios; articulando procesos de orientación, asesoría, salud, cultura, deporte, estímulos académicos y atención diferenciada e inclusiva, con el fin de lograr el desarrollo estudiantil para el logro de su excelencia académica y profesional.</t>
  </si>
  <si>
    <t>Velar y promover de manera efectiva, la inclusión de los Graduados Universitarios calificados para el relevo docente ( entre otros, reorientado y fortaleciendo a través de un nuevo Reglamento, a los Instructores).</t>
  </si>
  <si>
    <t>3. Velar y promover de manera efectiva, la inclusión de los Graduados Universitarios calificados para el relevo docente ( entre otros, reorientado y fortaleciendo a través de un nuevo Reglamento, a los Instructores).</t>
  </si>
  <si>
    <t>Mejoramiento de la Calidad, la Pertinencia y la equidad.</t>
  </si>
  <si>
    <t>Fortalecimiento de la Calidad.</t>
  </si>
  <si>
    <t>c) Desarrollar los Centros Regionales de la UNAH, como polos de desarrollo científico, técnico, y cultural de las regiones del país.</t>
  </si>
  <si>
    <t>2. Promover un sistema de aseguramiento de la calidad en la UNAH, con participación de todas las Unidades Académicas, Administrativas, Financieras y Logísticas.</t>
  </si>
  <si>
    <t xml:space="preserve">1. Mejora continua y acreditación de la calidad de la UNAH, sus servicios y funciones sustantivas de docencia, investigación y vinculación universidad-sociedad. y programas;  evidenciada en la rendición de cuentas a la sociedad hondureña y en la atención oportuna efectiva y pertinente a las demandas auténticas de ésta. </t>
  </si>
  <si>
    <t>Mejoramiento de la Calidad y la Pertinencia.</t>
  </si>
  <si>
    <t>Fortalecimiento de  la Planificación, Monitoria y Evaluación de la Gestión Académica.</t>
  </si>
  <si>
    <t>CULTURA DE INNOVACIÓN INSTITUCIONAL Y EDUCATIVA</t>
  </si>
  <si>
    <t>1. Fortalecer la cultura de la Innovación Institucional y Educativa e implementar el modelo de innovación educativa de la UNAH, que integre el currículo, las metodologías, las estrategias de enseñanza y aprendizaje, los materiales y recursos didácticos, el uso educativo de las TIC, la relación con el entorno, la profesionalización docente, y la profesionalización de la dirección y conducción de la UNAH.</t>
  </si>
  <si>
    <t>Aplicación del modelo de innovación educativa que integre como ámbitos de innovación educativa: el currículo, las metodologías, las estrategias de enseñanza y aprendizaje, los materiales y recursos didácticos, el uso educativo de las TIC, la relación con el entorno, la profesionalización docente y directiva.</t>
  </si>
  <si>
    <t>GESTIÓN ADMINISTRATIVA Y FINANCIERA EN APOYO AL DESARROLLO ACADÉMICO</t>
  </si>
  <si>
    <t>TOTAL GESTIÓN ADMINISTRATIVA Y FINANCIERA EN APOYO AL DESARROLLO ACADÉMICO</t>
  </si>
  <si>
    <t>1. Lograr un desarrollo institucional acorde con los ingresos económicos, de modo que se asegure su viabilidad futura, focalizado en el mejoramiento de la situación económico-financiera de la UNAH y su desarrollo a través de la generación de ingresos y del aumento a la productividad. Para ello se busca mejorar la eficiencia de los recursos e insumos, el crecimiento y mantenimiento de la infraestructura de acuerdo a las necesidades de la calidad y las perspectivas de expansión en un ambiente de calidad, acogedor, diverso y pluralista con una infraestructura de calidad, estéticamente atractiva e inserta en un entorno natural y cultural privilegiado que favorezca el trabajo académico y la convivencia social.</t>
  </si>
  <si>
    <t>Lograr un desarrollo institucional acorde con los ingresos económicos, de modo que se asegure su viabilidad futura, focalizado en el mejoramiento de la situación económico-financiera de la UNAH y su desarrollo a través de la generación de ingresos y del aumento a la productividad. Para ello se busca mejorar la eficiencia de los recursos e insumos, el crecimiento y mantenimiento de la infraestructura de acuerdo a las necesidades de la calidad y las perspectivas de expansión en un ambiente de calidad, acogedor, diverso y pluralista con una infraestructura de calidad, estéticamente atractiva e inserta en un entorno natural y cultural privilegiado que favorezca el trabajo académico y la convivencia social.</t>
  </si>
  <si>
    <t>Las Unidades Académicas y Administrativas disponen y tienen  acceso a los servicios de la plataforma tecnológica y al programa de desarrollo tecnológico de la UNAH.</t>
  </si>
  <si>
    <t>Innovar, crear y mejorar la gestión administrativa-financiera, en función de la actividad académica y de los diferentes insumos y recursos institucionales, y aquellos que se generen por las diferentes unidades, aplicando procesos administrativos y principios de eficiencia, eficacia, oportunidad, transparencia y rendición de cuentas en todos los actos de la UNAH.</t>
  </si>
  <si>
    <t>2. Innovar, crear y mejorar la gestión administrativa-financiera, en función de la actividad académica y de los diferentes insumos y recursos institucionales, y aquellos que se generen por las diferentes unidades, aplicando procesos administrativos y principios de eficiencia, eficacia, oportunidad, transparencia y rendición de cuentas en todos los actos de la UNAH.</t>
  </si>
  <si>
    <t>La unidad académica cuenta con un presupuesto que le permite realizar adecuadamente las funciones de docencia, investigación, vinculación y gestión académica programadas por la carrera.</t>
  </si>
  <si>
    <t>GESTIÓN DEL TALENTO HUMANO ADMINISTRATIVO Y DOCENTE</t>
  </si>
  <si>
    <t xml:space="preserve">Promover de manera planificada el permanente desarrollo del talento  humano docente y administrativo de la UNAH en todo el ciclo vital, productivo y laboral: captación, selección, inducción, desempeño, despliegue de capacidades y potencialidades, capacitación, formación, distribución, egreso. y vínculo social e institucional; asegurando el relevo  en nuevos campos del conocimiento científico, técnico y humanístico.
</t>
  </si>
  <si>
    <t>Fortalecimiento Institucional mediante el desarrollo Docente y Personal Administrativo responde a las necesidades académicas y a lo establecido en la normativa institucional</t>
  </si>
  <si>
    <t>1. Promover de manera planificada el permanente desarrollo del talento  humano docente y administrativo de la UNAH en todo el ciclo vital, productivo y laboral: captación, selección, inducción, desempeño, despliegue de capacidades y potencialidades, capacitación, formación, distribución, egreso. y vínculo social e institucional; asegurando el relevo  en nuevos campos del conocimiento científico, técnico y humanístico.</t>
  </si>
  <si>
    <t>Contar con una gestión académica de calidad y pertinente a la complejidad de la UNAH, ágil, moderna y flexible que permita un apoyo efectivo al desarrollo de las funciones fundamentales de la Universidad y del proceso educativo; por medio de la formulación y aplicación a través de un sistema automatizado de políticas, normas y procedimientos académicos ; que orienta la planificación, organización, integración y control de los servicios de soporte a la docencia, investigación, vinculación universidad-sociedad, gestión del conocimiento, y la monitoria y evaluación de dichas funciones, con un enfoque de gestión basada en resultados y evaluación de alcances.</t>
  </si>
  <si>
    <t>Mejoramiento de la Calidad, la Pertinencia y la Equidad.</t>
  </si>
  <si>
    <t>1. Desarrollar un sistema integral de internacionalización de la educación superior como eje transversal que contribuya al fortalecimiento institucional y el mejoramiento de la calidad en el marco de la Reforma Universitaria.</t>
  </si>
  <si>
    <t>2. Promover una política institucional de relaciones internacionales para ubicar a la UNAH en una posición de liderazgo en la educación superior.</t>
  </si>
  <si>
    <t>1. Fortalecer y consolidar el gobierno universitario, basando sus acciones y decisiones en los principios de Democracia, Respeto, Responsabilidad, Subsidiaridad, Transparencia y Rendición de cuentas.</t>
  </si>
  <si>
    <t>2. Fortalecer y consolidar las responsabilidades de la UNAH en el papel de organizar, dirigir y desarrollar la educación superior del país.</t>
  </si>
  <si>
    <t>3. Avanzar de manera planificada y progresiva en un proceso de descentralización de la gestión académica y administrativa financiera hacia las redes educativas regionales.</t>
  </si>
  <si>
    <t>a) Lograr que la UNAH lleve a cabo en forma sostenida y permanente, un ejercicio pleno y responsable del principio de autonomía, que le permita participar activamente en la transformación de la sociedad hondureña.</t>
  </si>
  <si>
    <t>Fortalecer y consolidar el gobierno universitario, basando sus acciones y decisiones en los principios de Democracia, Respeto, Responsabilidad, Subsidiaridad, Transparencia y Rendición de cuentas.</t>
  </si>
  <si>
    <t>TOTAL GOBERNABILIDAD Y PROCESO DE GESTIÓN DESCENTRALIZADAS EN REDES</t>
  </si>
  <si>
    <t>Fortalecer y consolidar las responsabilidades de la UNAH en el papel de organizar, dirigir y desarrollar la educación superior del país.</t>
  </si>
  <si>
    <t xml:space="preserve">Avanzar de manera planificada y progresiva en un proceso de descentralización de la gestión académica y administrativa financiera hacia las redes educativas regionales </t>
  </si>
  <si>
    <t>3) Priorizar la producción y gestión del conocimiento con alto contenido de identidad nacional, regional y local; que refuerce el saber local-regional, aborde los problemas nacionales, y que transite hacia la internacionalización del conocimiento.</t>
  </si>
  <si>
    <t>4) Fortalecer en la comunidad universitaria la práctica de la cultura física y deportes, el aprecio por las artes y la cultura como parte de la formación integral y del buen vivir.</t>
  </si>
  <si>
    <t>Posicionar a la UNAH como una institución líder en la formación de posgrados a nivel nacional, generando una oferta de posgrados de estricta pertinencia con las necesidades de conocimiento que los distintos sectores de la sociedad hondureña requieren, lo que unido a la calidad de los programas y a su capacidad de actualización, están en consonancia con los desafíos de crecimiento y desarrollo del país y la región.</t>
  </si>
  <si>
    <t>1. Posicionar a la UNAH como una institución líder en la formación de posgrados a nivel nacional, generando una oferta de posgrados de estricta pertinencia con las necesidades de conocimiento que los distintos sectores de la sociedad hondureña requieren, lo que unido a la calidad de los programas y a su capacidad de actualización, están en consonancia con los desafíos de crecimiento y desarrollo del país y la región.</t>
  </si>
  <si>
    <t>POSGRADOS</t>
  </si>
  <si>
    <t>TOTAL POSGRADO</t>
  </si>
  <si>
    <t>Posgrado</t>
  </si>
  <si>
    <t>a) Desarrollar mecanismos de fomento de la investigación, con acciones de promoción de actividades para reconocer, estimular y fortalecer la investigación científica, el desarrollo tecnológico y la innovación, en el marco de las prioridades de investigación.</t>
  </si>
  <si>
    <t>c) Impulsar mecanismos de protección de los resultados de investigación; con acciones de divulgación, capacitación y acompañamiento en materia de propiedad intelectual (derechos de autor y propiedad industrial) y todo lo relacionado con innovación tecnología asociada a los procesos de investigación científica en la UNAH.</t>
  </si>
  <si>
    <t>Área Estratégica no. 1 Vínculos académicos y alianzas estratégicas</t>
  </si>
  <si>
    <t>Crear en la comunidad universitaria una cultura de compromiso social, a través de la construcción de redes y ámbitos de inserción con la sociedad hondureña, para construir vías de comunicación y de acción efectivas entre distintas comunidades y la Universidad, para construir participativamente valores, conocimientos y espacios de  mutuo aprendizaje.</t>
  </si>
  <si>
    <t>Fortalecer de manera permanente y sostenida la Vinculación de la UNAH con el Estado, sus graduados, las fuerzas sociales, productivas y demás que integran la sociedad hondureña.</t>
  </si>
  <si>
    <t>Inserción laboral</t>
  </si>
  <si>
    <t>Actualización profesional y formación continua</t>
  </si>
  <si>
    <t>Eventos y Encuentros</t>
  </si>
  <si>
    <t>1. Fortalecer de manera permanente y sostenida la Vinculación de la UNAH con el Estado, sus graduados, las fuerzas sociales, productivas y demás que integran la sociedad hondureña.</t>
  </si>
  <si>
    <t>2. Crear en la comunidad universitaria una cultura de compromiso social, a través de la construcción de redes y ámbitos de inserción con la sociedad hondureña, para construir vías de comunicación y de acción efectivas entre distintas comunidades y la Universidad, para construir participativamente valores, conocimientos y espacios de  mutuo aprendizaje.</t>
  </si>
  <si>
    <t>3. Convertir a la Universidad en una Institución respetuosa del medio ambiente, saludable y segura para todos que cree conciencia y promueva estilos de vida saludables dentro de la sociedad, con el propósito de fortalecer la participación ciudadana, la critica constructiva y la creatividad.</t>
  </si>
  <si>
    <t>Aseguramiento de la Calidad y Mejoramiento Ambiental</t>
  </si>
  <si>
    <t>Desarrollo del Sistema de Educación Superior</t>
  </si>
  <si>
    <t>DESARROLLO DEL SISTEMA DE EDUCACIÓN SUPERIOR</t>
  </si>
  <si>
    <t>TOTAL DESARROLLO DEL SISTEMA DE EDUCACIÓN SUPERIOR</t>
  </si>
  <si>
    <t>Batería UPS Regulador de Voltaje</t>
  </si>
  <si>
    <t xml:space="preserve"> Monto </t>
  </si>
  <si>
    <t>Total Presupuesto</t>
  </si>
  <si>
    <t>Presupuesto Recurrente</t>
  </si>
  <si>
    <t>1. Consolidar el posicionamiento de la Dirección de Educación Superior como sus similares en América Latina, conductor de la política educativa del nivel superior y ejecutor de las resoluciones de los órganos de gobierno del Sistema</t>
  </si>
  <si>
    <t>3. Impulsar la integración del Sistema de Educación Nacional en un todo coherente y coordinado</t>
  </si>
  <si>
    <t>Consolidar el posicionamiento de la Dirección de Educación Superior como sus similares en América Latina, conductor de la política educativa del nivel superior y ejecutor de las resoluciones de los órganos de gobierno del Sistema.</t>
  </si>
  <si>
    <t>Conducir en coordinación con la Rectoría de la UNAH, el cumplimiento de la atribución que la Constitución de la República le otorga a la UNAH de organizar, dirigir y desarrollar la educación superior y profesional de Honduras</t>
  </si>
  <si>
    <t>Ejercer la Secretaría de los órganos de gobierno del Nivel de Educación Superior, dar seguimiento a las resoluciones de los órganos, emitir dictámenes y opiniones,  y, realizar la validación de los estudios y títulos  nacionales y extranjeros.</t>
  </si>
  <si>
    <t>Ampliación y mejora de la calidad de los servicios ofrecidos por la Dirección de Educación Superior.</t>
  </si>
  <si>
    <t>Ordenar y monitorear el funcionamiento de la Dirección de Educación Superior, a través de la formulación y el seguimiento de los planes estratégicos y operativos, del desarrollo de una plataforma tecnológica y un sistema informático que automatice los procesos,  administre y publique por los medios impresos y electrónicos disponibles,  la información del sistema para generar las estadísticas y estudios que demandan las instituciones de educación superior,  la sociedad y  los organismos nacionales e internacionales sobre los logros del Sistema de Educación Superior  hondureño.  Asimismo, gestionar y poner en marcha el programa de actualización, capacitación y formación de los empleados de la Dirección de Educación Superior.</t>
  </si>
  <si>
    <t>Promover y apoyar la gestión y ejecución del plan estratégico de desarrollo del Sistema de Educación Superior de Honduras (2014-2023)</t>
  </si>
  <si>
    <t>Proponer y dar seguimiento  al plan de Desarrollo de la Educación Superior 2014-2023. Integrar y constituir el Centro Estratégico de Desarrollo del Sistema.  Desarrollar portafolio de proyectos, identificar fuentes de financiamiento y velar por la ejecución de los proyectos aprobados.  Rendir informes.</t>
  </si>
  <si>
    <t>Vincular al Sistema de Educación Superior hondureño, con las grandes tendencias mundiales de educación superior y lograr su internacionalización, en pro de la modernización de las prácticas nacionales, disponer de lineamientos y estándares para la supervisión y monitoreo y para disponer de un acervo técnico-académico que permita a la Dirección de Educación Superior emitir dictámenes y opiniones razonadas en asuntos de su competencia, con mayor profundidad científica y contextualizadas con la realidad nacional e internacional</t>
  </si>
  <si>
    <t>Impulsar la integración del Sistema de Educación Nacional en un todo coherente y coordinado</t>
  </si>
  <si>
    <t>2. Promover y apoyar la gestión y ejecución del plan estratégico de desarrollo del Sistema de Educación Superior de Honduras (2014-2023)</t>
  </si>
  <si>
    <t>Tabla de Viaticos Internacionales</t>
  </si>
  <si>
    <t>Categorías</t>
  </si>
  <si>
    <t>Zona 1</t>
  </si>
  <si>
    <t>Zona 2</t>
  </si>
  <si>
    <t>Periodo Corto</t>
  </si>
  <si>
    <t>Periodo Largo</t>
  </si>
  <si>
    <t>V</t>
  </si>
  <si>
    <t>Conversión del Dólar a Lempiras</t>
  </si>
  <si>
    <t>Del 1 de Enero al 31 de Diciembre 2016</t>
  </si>
  <si>
    <t>d) Desarrollar mecanismos de capacitación en investigación; con acciones que persigan un propósito doble: 1) mejorar las capacidades de los investigadores para formular sus proyectos y aplicar con posibilidades de éxito a los fondos concursables de la UNAH y del exterior, y 2) fortalecer sus conocimientos para impartir, seminarios y talleres de investigación a nivel de grados y posgrados aumentando de esa manera la calidad de la investigación educativa que se desarrolla en las aulas universitarias.</t>
  </si>
  <si>
    <t>Martes, 25 de Agosto del 2015 Fuente el BCH</t>
  </si>
  <si>
    <t>Programa / Proyecto 2016</t>
  </si>
  <si>
    <t>Presupuesto Programa / Proyecto</t>
  </si>
  <si>
    <t>1. Consolidar y asumir el liderazgo nacional en las Tecnologías de la Información y Comunicación para la academia, la ciencia y la cultura.</t>
  </si>
  <si>
    <t>2. Integrar activamente a la UNAH al campo de la Bimodalidad (Educación presencial y a Distancia en todas sus expresiones) incorporando la tecnología de forma permanente.</t>
  </si>
  <si>
    <t>3. Mantener y fortalecer a la UNAH con una infraestructura de redes, telecomunicaciones, equipo ofimático y aplicaciones informáticas (hardware y software), como plataforma para todo el quehacer universitario.</t>
  </si>
  <si>
    <t>4. Consolidar el Gobierno Electrónico institucional a través de la sistematización, automatización de los procesos académicos y administrativos a través de las TIC en forma ágil y eficiente.</t>
  </si>
  <si>
    <t>GESTIÓN DE TECNOLOGÍAS DE INFORMACIÓN Y COMUNICACIÓN</t>
  </si>
  <si>
    <t>TOTAL GESTIÓN DE TECNOLOGÍAS DE INFORMACIÓN Y COMUNICACIÓN</t>
  </si>
  <si>
    <t>Gestión Tecnologías de Información y Comunicación</t>
  </si>
  <si>
    <t>ASEGURAMIENTO DE LA CALIDAD Y MEJORAMIENTO AMBIENTAL</t>
  </si>
  <si>
    <t>TOTAL ASEGURAMIENTO DE LA CALIDAD Y MEJORAMIENTO AMBIENTAL</t>
  </si>
  <si>
    <t>Liderar y coordinar los esfuerzos institucionales de internacionalización de la educación superior, a fin de contribuir de manera eficaz al fortalecimiento y mejoramiento académico de la UNAH en el marco de la Reforma Universitaria.</t>
  </si>
  <si>
    <t>a) Fortalecer la capacidad institucional para la elaboración, negociación y ejecución de iniciativas de cooperación con instancias internacionales para potenciar la labor docente, la investigación científica y las actividades de apoyo de la UNAH a la sociedad, la formación integral de los estudiantes y docentes, la infraestructura, la cooperación al desarrollo y el intercambio de conocimiento.</t>
  </si>
  <si>
    <t>b) Incremento del grado de visibilidad e involucramiento interinstitucional de la UNAH en el marco de las redes universitarias.</t>
  </si>
  <si>
    <t>Apoyar mediante el uso de los espacios y recursos web, las actividades propias de difusión y posicionamiento de la institución en todas las áreas del contexto nacional e internacional</t>
  </si>
  <si>
    <t>Promover la aplicación de nuevas tecnologías en las diferentes áreas del conocimiento con base en las necesidades institucionales y tendencias mundiales.</t>
  </si>
  <si>
    <t>Promover el uso adecuado, ético y solidario de las TIC para el desarrollo de la academia, la ciencia y la cultura.</t>
  </si>
  <si>
    <t>Disponer de recursos de información y aprendizaje en todos sus formatos para todas las áreas del conocimiento, actualizados y pertinentes.</t>
  </si>
  <si>
    <t>Apoyar el desarrollo permanente, sostenibilidad y seguridad de la UNAHnet.</t>
  </si>
  <si>
    <t>Disponer de los sistemas de información y aplicaciones informáticas para el desarrollo institucional observando las normas y políticas institucionales y las leyes nacionales.</t>
  </si>
  <si>
    <t>Optimizar la adquisición y mantenimiento de equipo informático observando las normas y políticas institucionales y las leyes nacionales. (Plan de Renovación, Plan de Adquisición y Plan de Mantenimiento - REFERENCIA)</t>
  </si>
  <si>
    <t>Gestionar la administración electrónica a través de la automatización de los servicios académicos y administrativos.</t>
  </si>
  <si>
    <t>Modernizar los procesos institucionales incrementando su eficiencia y ejecución (Inteligencia de Negocios - REFERENCIA)</t>
  </si>
  <si>
    <t>Contar con un marco regulatorio que garantice un crecimiento estandarizado y un uso eficiente de los recursos de TI en la institución.</t>
  </si>
  <si>
    <t>Promover  la  capacitación continua de los miembros de la comunidad universitaria para  el desarrollo de las competencias de las TIC.</t>
  </si>
  <si>
    <t>7 planes de estudios de las carreras actualizados.</t>
  </si>
  <si>
    <t>1.1.1</t>
  </si>
  <si>
    <t>Elaboración de informes (Diagnóstico, plan de estudio, plan de factibilidad).</t>
  </si>
  <si>
    <t>Mejora de la calidad de los alumnos por egresar, enriqueciendo el perfil de la UNAH.</t>
  </si>
  <si>
    <t>Los estudiantes de la Facultad, docentes.</t>
  </si>
  <si>
    <t>Decanatura, secretaría académica, comisiones y subcomisiones, dirección de docencia.</t>
  </si>
  <si>
    <t>1.2.1</t>
  </si>
  <si>
    <t>Reuniones con personal docente y estudiantes, trifolio elaborado</t>
  </si>
  <si>
    <t>Población docente y estudiantil quede informada de los productos de investigación</t>
  </si>
  <si>
    <t>Docentes y estudiantes</t>
  </si>
  <si>
    <t>Dr. Roberto Avalos</t>
  </si>
  <si>
    <t>Estudiantes distribuidos entre el personal de tiempo completo</t>
  </si>
  <si>
    <t>5.1.1</t>
  </si>
  <si>
    <t>Recuperar estudiantes en riesgo, mejorar el nivel académico</t>
  </si>
  <si>
    <t>Reportes de progreso del proceso de atención</t>
  </si>
  <si>
    <t>Estudiantes en riesgo académico</t>
  </si>
  <si>
    <t>todo el personal docente de Tiempo Completo</t>
  </si>
  <si>
    <t>Número de estudiantes que se incorporan en el desarrollo de la Práctica Profesional Supervisada</t>
  </si>
  <si>
    <t>5.1.2</t>
  </si>
  <si>
    <t>Convocatoria a estudiantes próximos a completar su Plan de Estudios, atención de trámites académicos y administrativos</t>
  </si>
  <si>
    <t>Cumplimiento de los requisitos de graduación</t>
  </si>
  <si>
    <t>estudiantes por completar su plan de estudios</t>
  </si>
  <si>
    <t>Comité de la Práctica Profesional Supervisada</t>
  </si>
  <si>
    <t>Desarrollo de la Feria Vocacional de la UNAH</t>
  </si>
  <si>
    <t>Participación de la Carrera de Ingeniería Civil en la Feria Vocacional</t>
  </si>
  <si>
    <t>6.2.1</t>
  </si>
  <si>
    <t>Organización y planificación con estudiantes</t>
  </si>
  <si>
    <t>Proyectar la Carrera a futuros aspirantes</t>
  </si>
  <si>
    <t>Documentos, informes, trifolios, listas de asistencia, fotografías</t>
  </si>
  <si>
    <t>Estudiantes de educación media y universitarios</t>
  </si>
  <si>
    <t>VOAE y Coordinación de la Carrera</t>
  </si>
  <si>
    <t>Estudiantes con conocimientos de ética y aplicándolos en su proceso educativo</t>
  </si>
  <si>
    <t>7.1.1</t>
  </si>
  <si>
    <t>Planificar y coordinar fechas, desarrollo de la conferencia, presentar un informe</t>
  </si>
  <si>
    <t>Mejorar la calidad de vida del estudiante universitario</t>
  </si>
  <si>
    <t>Listas de asistencia, informes</t>
  </si>
  <si>
    <t>Estudiantes de la carrera de ingeniería civil</t>
  </si>
  <si>
    <t>Implementar el plan de mejora como producto de la autoevaluación de la carrera de ingeniería civil</t>
  </si>
  <si>
    <t>Documento completo de autoevaluación finalizado y socialización, ejecución presupuestaria de los requerimientos</t>
  </si>
  <si>
    <t>8.2.1</t>
  </si>
  <si>
    <t>Solicitudes de los requerimientos, adquisición, poner al servicio del usuario los bienes y servicios</t>
  </si>
  <si>
    <t>Mejora de la calidad académica y administrativa de la carrera</t>
  </si>
  <si>
    <t>bienes y servicios adquiridos</t>
  </si>
  <si>
    <t>Docentes, estudiantes, personal administrativo y personal de servicio</t>
  </si>
  <si>
    <t>Sub Comisión de Autoevaluación</t>
  </si>
  <si>
    <t>9.1.1</t>
  </si>
  <si>
    <t>13.1.1</t>
  </si>
  <si>
    <t>Atender las demandas presentas por las comunidades y personas externas en relación a los servicios</t>
  </si>
  <si>
    <t>Proyectos atendidos y desarrollados, Informes elaborados, fotografías, listas de asistencia</t>
  </si>
  <si>
    <t>Comunidad que solicita el servicio, estudiantes y docentes</t>
  </si>
  <si>
    <t>Departamento de Ingeniería Civil y Coordinación de la Carrera</t>
  </si>
  <si>
    <t>Comité confirmado y con el respectivo reglamento</t>
  </si>
  <si>
    <t>3.1.1</t>
  </si>
  <si>
    <t>Fortalecimiento de la Universidad Sociedad, fomentando la cultura y el compromiso social</t>
  </si>
  <si>
    <t>Documento elabora y cantidad de personas que conforman el comité</t>
  </si>
  <si>
    <t>Alumnos, docentes y las comunidades</t>
  </si>
  <si>
    <t>Asamblea de docentes y alumnos para integrar el comité</t>
  </si>
  <si>
    <t>100 estudiantes y graduados capacitados</t>
  </si>
  <si>
    <t>2 seminarios y 2 cursos</t>
  </si>
  <si>
    <t>4.1.1</t>
  </si>
  <si>
    <t>Docentes capacitados fortaleciendo la Academia</t>
  </si>
  <si>
    <t xml:space="preserve">Listados de asistencia, fotos, </t>
  </si>
  <si>
    <t>4 Eventos culturales, 2 deportivos y 1 de arte en las comunidades seleccionadas</t>
  </si>
  <si>
    <t>Numero de eventos realizados en las diferentes comunidades seleccionadas</t>
  </si>
  <si>
    <t>informes y/o ayudas memorias de los eventos realizados con el respectivo soporte</t>
  </si>
  <si>
    <t>5.2.1</t>
  </si>
  <si>
    <t>15 docentes participan en los cursos de la DEGT. ( Microsoft office, virtualidad)</t>
  </si>
  <si>
    <t>Certificación de los docentes</t>
  </si>
  <si>
    <t>Asistir y participar en los cursos de certificación de la DEGT</t>
  </si>
  <si>
    <t>4 docentes realizan movilidad</t>
  </si>
  <si>
    <t>Informe de movilidad</t>
  </si>
  <si>
    <t>14.1.1</t>
  </si>
  <si>
    <t xml:space="preserve">Docentes, Alumnos </t>
  </si>
  <si>
    <t>Docentes, estudiantes, egresados y comunidad en general</t>
  </si>
  <si>
    <t>jefes y Coordinadores</t>
  </si>
  <si>
    <t>Revista Publicada</t>
  </si>
  <si>
    <t>1.1.2</t>
  </si>
  <si>
    <t>Plataforma lista y en funcionamiento</t>
  </si>
  <si>
    <t>298 Municipios</t>
  </si>
  <si>
    <t>Carta de intenciones y convenios firmados</t>
  </si>
  <si>
    <t>Promover las ciudades inteligentes</t>
  </si>
  <si>
    <t>Sistema de Informacion instalado y en uso</t>
  </si>
  <si>
    <t>Ayuda directa al Hospital Escuela Universitario</t>
  </si>
  <si>
    <t>Sistema Implementado</t>
  </si>
  <si>
    <t>Docentes certificados</t>
  </si>
  <si>
    <t>4.1.2</t>
  </si>
  <si>
    <t>Capacitaciones programadas de acuerdo al calendario</t>
  </si>
  <si>
    <t>4.1.3</t>
  </si>
  <si>
    <t>Estudiantes</t>
  </si>
  <si>
    <t>Tres capacitaciones realizadas</t>
  </si>
  <si>
    <t>Ayuda de memoria</t>
  </si>
  <si>
    <t>Publicación de al menos 20 ofertas de empleo a través de los medios con que cuenta la carrera</t>
  </si>
  <si>
    <t>95% de graduados empleados o empleadores</t>
  </si>
  <si>
    <t>Identificación de empresas con oferta laboral y divulgación</t>
  </si>
  <si>
    <t>Promover la inserción laboral</t>
  </si>
  <si>
    <t>Jefatura y Coordinación</t>
  </si>
  <si>
    <t>6.1.1</t>
  </si>
  <si>
    <t>3 Reuniones de planta docente.</t>
  </si>
  <si>
    <t>8.1.1</t>
  </si>
  <si>
    <t>11.1.1</t>
  </si>
  <si>
    <t>Gestionar el los procesos para el cambio de mobiliario y estantes del CII</t>
  </si>
  <si>
    <t xml:space="preserve">Enlace establecido, </t>
  </si>
  <si>
    <t>11.1.2</t>
  </si>
  <si>
    <t>11.1.3</t>
  </si>
  <si>
    <t>laboratorios certificados</t>
  </si>
  <si>
    <t>11.1.4</t>
  </si>
  <si>
    <r>
      <t>Incremento del 30% del los docentes capacitados en las áreas de Desarrollo, Gestió</t>
    </r>
    <r>
      <rPr>
        <sz val="12"/>
        <color theme="1"/>
        <rFont val="Calibri"/>
        <family val="2"/>
        <scheme val="minor"/>
      </rPr>
      <t>n</t>
    </r>
    <r>
      <rPr>
        <sz val="12"/>
        <color theme="1"/>
        <rFont val="Calibri"/>
        <family val="2"/>
        <scheme val="minor"/>
      </rPr>
      <t xml:space="preserve"> y desempeño docente</t>
    </r>
  </si>
  <si>
    <r>
      <t xml:space="preserve">2 Docentes a tiempo completo capacitados en sus </t>
    </r>
    <r>
      <rPr>
        <sz val="12"/>
        <color theme="1"/>
        <rFont val="Calibri"/>
        <family val="2"/>
        <scheme val="minor"/>
      </rPr>
      <t>á</t>
    </r>
    <r>
      <rPr>
        <sz val="12"/>
        <color theme="1"/>
        <rFont val="Calibri"/>
        <family val="2"/>
        <scheme val="minor"/>
      </rPr>
      <t>reas de desempeño de clases.</t>
    </r>
  </si>
  <si>
    <t>12.1.1</t>
  </si>
  <si>
    <r>
      <t>Gestionar cursos internacionales para incrementar el conocimiento, Lograr Acuerdos internacionales que promuevan intercambios acad</t>
    </r>
    <r>
      <rPr>
        <sz val="12"/>
        <color theme="1"/>
        <rFont val="Calibri"/>
        <family val="2"/>
        <scheme val="minor"/>
      </rPr>
      <t>é</t>
    </r>
    <r>
      <rPr>
        <sz val="12"/>
        <color theme="1"/>
        <rFont val="Calibri"/>
        <family val="2"/>
        <scheme val="minor"/>
      </rPr>
      <t>micos, con el patrocinio de empresas privadas</t>
    </r>
  </si>
  <si>
    <t>Docentes capacitados a la altura de experiencias internacionales</t>
  </si>
  <si>
    <t>Gestiones y Convenios con empresas privadas.</t>
  </si>
  <si>
    <t>Docentes de Ingenieria en Sistemas</t>
  </si>
  <si>
    <t>Jefatura</t>
  </si>
  <si>
    <t>Estudiantes y personal docente realizando estudios fuera del país</t>
  </si>
  <si>
    <t>Al menos 3 nuevas pasantías o intercambios académicos</t>
  </si>
  <si>
    <t>Identificar actores clave para realizar pasantías</t>
  </si>
  <si>
    <t>Promover el intercambio de conocimiento</t>
  </si>
  <si>
    <t>Pasantías registradas en VRI</t>
  </si>
  <si>
    <t>Talento humano y población estudiantil</t>
  </si>
  <si>
    <t>Jefatura y coordinación</t>
  </si>
  <si>
    <t>Evaluación de los mecanismos en la comercialización a pequeña escala de café tostado molido, a partir de una empresa montada a través de un spin-off, aplicando los conocimientos en control de calidad adquiridos en el TUCCC.</t>
  </si>
  <si>
    <t>Informe de rentabilidad de la empresa spin-off</t>
  </si>
  <si>
    <t>2.a.1</t>
  </si>
  <si>
    <t>Aprendizaje de las etapas implicadas en el desarrollo de una empresa de base tecnológica a través de un proyecto con riesgos reales</t>
  </si>
  <si>
    <t xml:space="preserve">Propuesta de proyecto. Informe de proyecto. Informe contable. </t>
  </si>
  <si>
    <t>Estudiantes del TUCCC</t>
  </si>
  <si>
    <t>2.b.1</t>
  </si>
  <si>
    <t>Estudiantes con capacitación en competencias blandas</t>
  </si>
  <si>
    <t>Diagnóstico de competencias blandas requeridas por los empleadores. Comparación con la oferta incluida en cursos de la VOAE (por ejemplo: Curso de Introducción a la Vida Universitaria). Solicitud de cursos necesarios para fomentar competencias blandas.</t>
  </si>
  <si>
    <t>Además de la formación académica (competencias duras), el mundo laboral exige competencias blandas en los graduados que les permitirán desenvolverse en un entorno competitivo y dinámico.</t>
  </si>
  <si>
    <t>Registros de comunicación con autoridades de VOAE.</t>
  </si>
  <si>
    <t>Estudiantes que han cumplido artículo 140 Normas Académicas.</t>
  </si>
  <si>
    <t>Mejorar el enlace entre los estudiantes por egresar y la VOAE a fin de dar cumplimiento al artículo 140 de las Normas Académicas de acuerdo al Manual que la VOAE genere para dar cumplimiento.</t>
  </si>
  <si>
    <t>Formación integral humanística en los estudiantes del TUCCC. Cumplimiento de requisitos de graduación</t>
  </si>
  <si>
    <t>Solicitud a VOAE. Lista de asistencia a la socialización del Manual que la VOAE genere para implementación del artículo 140.</t>
  </si>
  <si>
    <t>Estudiantes por egresar del TUCCC</t>
  </si>
  <si>
    <t>VOAE. Coordinación TUCCC</t>
  </si>
  <si>
    <t>Proceso de autoevaluación que aporte insumos relevantes para la acreditación del TUCCC</t>
  </si>
  <si>
    <t>Avance en las etapas de autoevaluación indicadas en el Manual de Acreditación de la UNAH.</t>
  </si>
  <si>
    <t>Reconocimiento de la carrera Técnico Universitario de Control de Calidad del Café respecto a estándares internacionales de calidad.</t>
  </si>
  <si>
    <t>Encuestas, análisis de datos cuantitativos, listado de asistentes a reuniones con grupos focales, listado de asistentes a reuniones con Subcomisión de Autoevaluación, bitácoras de reuniones, informe de autoevaluación.</t>
  </si>
  <si>
    <t>Futuros estudiantes del TUCCC. Empresas e instituciones vinculadas a la caficultura nacional.</t>
  </si>
  <si>
    <t>Coordinación del TUCCC. Subcomisión de autoevaluación. SUED. Gestión de la Calidad (VRA).</t>
  </si>
  <si>
    <t>Promoción de la Carrera a través de la página web oficial de la UNAH.</t>
  </si>
  <si>
    <t>Solicitud a la DEGT.</t>
  </si>
  <si>
    <t>Actualización de la información disponible en la página web de la UNAH, espacio asignado para el SUED. Apertura de enlace en espacio asignado a DAFT.</t>
  </si>
  <si>
    <t>La demanda del TUCCC amerita ofrecer una información actualizada por medios oficiales.</t>
  </si>
  <si>
    <t>Solicitudes de actualización ante DEGT e IHCAFE. Páginas actualizadas y de fácil acceso.</t>
  </si>
  <si>
    <t>Interesados en ingresar al TUCCC. Estudiantes. Profesores. Cooperantes.</t>
  </si>
  <si>
    <t>DEGT. DAFT. SUED. Facultad de Ingeniería. Coordinación TUCCC.</t>
  </si>
  <si>
    <t>Comunidad Universitaria</t>
  </si>
  <si>
    <t>Estudiantes y docentes</t>
  </si>
  <si>
    <t>Decanatura,Administracion,Jefatura,Coordinacion</t>
  </si>
  <si>
    <t>Licencias de software compradas y su aplicación en el contenido de plan de estudios actualizado</t>
  </si>
  <si>
    <t>9.1.2</t>
  </si>
  <si>
    <t xml:space="preserve">Uso de TIC y estrategias novedosas de aprendizaje </t>
  </si>
  <si>
    <t>Portafolios digitales de las asignaturas programadas</t>
  </si>
  <si>
    <t>10.1.1</t>
  </si>
  <si>
    <t xml:space="preserve">Reuniones con acompañamiento de responsables de Docencia que nos permitan llevar a cabo revisiones constantes y sus correcciones </t>
  </si>
  <si>
    <t>Informes de seguimiento con sus correcciones, listas de asistencia de reuniones con sus participante</t>
  </si>
  <si>
    <t>El taller desarrollado
Convenios de la UNAH</t>
  </si>
  <si>
    <t>Necesidad de capacitación de docentes y estudiantes en esta área</t>
  </si>
  <si>
    <t>Listado de asistencia
Fotografías
Certificado de participación</t>
  </si>
  <si>
    <t>Decana de la facultad de ciencias</t>
  </si>
  <si>
    <t>Acondicionamiento de aulas taller</t>
  </si>
  <si>
    <t>Decanatura, Administracion,Jefatura,Coordinacion</t>
  </si>
  <si>
    <t>Conferencia realizada</t>
  </si>
  <si>
    <t>Jefatura de departamento, comisiones y subcomisiones de departamento</t>
  </si>
  <si>
    <t>3.1.5</t>
  </si>
  <si>
    <t>Factibilidad de Proyectos de Energía Eólica en el Municipio de San Marcos de la Sierra</t>
  </si>
  <si>
    <t>a)Estudio de Factibilidad en  Energía Eolica en el Municipio de San Marcos de la Sierra</t>
  </si>
  <si>
    <t>3.2.1</t>
  </si>
  <si>
    <t xml:space="preserve">1) Instalar el equipo medidor de las variables importantes  para la  determinación de la Prefactibilidad del Proyectos de Energía Eolica en sitio. 2) Análizar los de Resultados brindados por los instrumentos. 3) Instalación </t>
  </si>
  <si>
    <t>Cumplir con la carta de entendimiento de Cooperación intertinstitucional entre la DVUS/UNAH y la Municipalidad de San Marco de la Sierra.</t>
  </si>
  <si>
    <t>Estudio de  Energía Eolica para implementar proyecto en San Marco de la Sierra</t>
  </si>
  <si>
    <t>Municipio de San Marco de la Sierra</t>
  </si>
  <si>
    <t>Jefatura del Departamento, Comisión de Vincualción Universidad Sociedad.</t>
  </si>
  <si>
    <t xml:space="preserve"> Factibilidad de Proyectos de Energía Hidraulica en el Municipio de San Marcos de la Sierra</t>
  </si>
  <si>
    <t>Estudio de Energía Hidraulica en el Municipio de San Marcos de la sierra</t>
  </si>
  <si>
    <t>3.2.2</t>
  </si>
  <si>
    <t xml:space="preserve">1) Instalar el equipo medidor de las variables importantes  para la  determinación de la Prefactibilidad del Proyectos de Energía Hidraulica en sitio. 2) Análizar los de Resultados brindados por los instrumentos. 3) Instalación </t>
  </si>
  <si>
    <t>Estudio de Energía Hidraulica para implementar proyecto en San Marco de la Sierra</t>
  </si>
  <si>
    <t>3.2.3</t>
  </si>
  <si>
    <t>3.3.1</t>
  </si>
  <si>
    <t xml:space="preserve">1) Sistemetización del Curso. 2) Implementación del Curso. 3) Evaluación del Curso </t>
  </si>
  <si>
    <t xml:space="preserve">Listas de Asistencias, Puebas de laboratorio, Documentación del curso, </t>
  </si>
  <si>
    <t xml:space="preserve">Sociedad Civil en General </t>
  </si>
  <si>
    <t>3.3.2</t>
  </si>
  <si>
    <t>3.3.3</t>
  </si>
  <si>
    <t xml:space="preserve">Formar a egresados, estudiantes y personas en general en el área de mantenimiento de Aire Acondicionado .  </t>
  </si>
  <si>
    <t>Empresas en listadas en la feria de trabajo</t>
  </si>
  <si>
    <t>Darle una visión a los muchachos de la carrera las diferentes opciones de empleo que tienen en el mercado laboral</t>
  </si>
  <si>
    <t>Lista de Asistancias, Lista de presencia de Empresas, Informe de Actividad</t>
  </si>
  <si>
    <t>Estudiantes, egresados</t>
  </si>
  <si>
    <t>Mesa de debate sobre el Futuro de la Ingeniería Mecánica</t>
  </si>
  <si>
    <t xml:space="preserve">1. Organización del evento, 2. Realización de Ponencias, Invitación de  expertos, 3. Instalación de feria tecnologíca </t>
  </si>
  <si>
    <t>Desarrollar la extensión del conocimiento con otras personalidades del area de conocimiento, para lograr cultivar la investigación y los avances en el área.</t>
  </si>
  <si>
    <t>Listas de Asistencias</t>
  </si>
  <si>
    <t>Estudiantes y Profesores</t>
  </si>
  <si>
    <t xml:space="preserve">Jefatura, comisión de Vinculación </t>
  </si>
  <si>
    <t>Desarollar programas de impulso a actividades de prevencion en enfermedades clasicas para estudiantes universitarios</t>
  </si>
  <si>
    <t>1 dia cada periodo para salud integral</t>
  </si>
  <si>
    <t>Gestionar con las entitades necesarias para crear el dia de salud integral</t>
  </si>
  <si>
    <t>Mejorar el acceso a la salud integral para lo estudiantes</t>
  </si>
  <si>
    <t>Asistencia a reuniones e informes sobre las gestiones</t>
  </si>
  <si>
    <t>Se hace necesario capacitar al personal para manejar conflictos</t>
  </si>
  <si>
    <t>Se requiere que los docentes, se capaciten a nivel internacional</t>
  </si>
  <si>
    <t>2 Cursos internacionales en MIT - USA</t>
  </si>
  <si>
    <t>Movilidad de personal docente para cursar postgrados</t>
  </si>
  <si>
    <t xml:space="preserve">2 Docentes asistiendo a postgrados internacionales </t>
  </si>
  <si>
    <t>Asistencia a los programas previstos, asistencia a los congresos</t>
  </si>
  <si>
    <t>2.e.2</t>
  </si>
  <si>
    <t>Convenio Sistema de calidad OHA. Representación de la academia</t>
  </si>
  <si>
    <t>Listas de asistencia, actas de reuniones</t>
  </si>
  <si>
    <t>Representación de la academia en el OHA</t>
  </si>
  <si>
    <t>listados de asistencia</t>
  </si>
  <si>
    <t>Colaboración con el departamento de riesgos del IHSS</t>
  </si>
  <si>
    <t>Documentos impresos y validados</t>
  </si>
  <si>
    <t>docentes IQ</t>
  </si>
  <si>
    <t>Participación como representación a nivel de país en el Consejo de Acreditación de ACAAI</t>
  </si>
  <si>
    <t>Representación en el Consejo de Acreditación de ACAAI</t>
  </si>
  <si>
    <t>8.1.2</t>
  </si>
  <si>
    <t>Cumplimiento de los requisitos indispensables para la acreditación de las carreras</t>
  </si>
  <si>
    <t>Informes y agendas de participación</t>
  </si>
  <si>
    <t>Docentes y estudiantes de la facultad de ingeniería</t>
  </si>
  <si>
    <t>Decanato, jefaturas y coordinaciones</t>
  </si>
  <si>
    <t>Elaboración de autoestudios y planes de mejora con fines de acreditación</t>
  </si>
  <si>
    <t>Autoestudios y planes de mejora</t>
  </si>
  <si>
    <t>Capacitación de las comisiones en los manuales de acreditación de ACAAI</t>
  </si>
  <si>
    <t xml:space="preserve">Conocimiento de los requisitos indispensables a fin de hacer planes de mejora acordes </t>
  </si>
  <si>
    <t>Talleres de capacitación</t>
  </si>
  <si>
    <t>al menos dos asignaturas diseñadas utilizando recursos didácticos acorde al modelo de innovación educativa</t>
  </si>
  <si>
    <t>Programas de asignatura</t>
  </si>
  <si>
    <t>Capacitación de al menos tres docentes en el uso adecuado de TIC para la creación de blogs educativos y demás herramientas</t>
  </si>
  <si>
    <t>Actualización en metodología de enseñanza aprendizaje</t>
  </si>
  <si>
    <t>programas de 2 asignaturas incluyendo esta nueva modalidad</t>
  </si>
  <si>
    <t>Docentes y estudiantes de I</t>
  </si>
  <si>
    <t>Certificación de al menos tres docentes en Microsoft</t>
  </si>
  <si>
    <t>docentes certificados</t>
  </si>
  <si>
    <t>Capacitaciones para lograr la certificación</t>
  </si>
  <si>
    <t>Actualización profesional a fin de implementar nuevas técnicas educativas</t>
  </si>
  <si>
    <t>certificaciones</t>
  </si>
  <si>
    <t>DGTA , docentes IQ</t>
  </si>
  <si>
    <t>Diagnostico para la creación de al menos un programa de posgrado</t>
  </si>
  <si>
    <t>Diagnóstico para la creación del posgrado en tratamiento de aguas</t>
  </si>
  <si>
    <t>Suplir una necesidad en el país</t>
  </si>
  <si>
    <t>documento de diagnóstico</t>
  </si>
  <si>
    <t>11.1.8</t>
  </si>
  <si>
    <t>11.1.9</t>
  </si>
  <si>
    <t>Fortalecimiento de la planta docente del departamento de ingeniería química mediante el relevo generacional</t>
  </si>
  <si>
    <t xml:space="preserve">Contratación de al menos dos docentes a tiempo completo </t>
  </si>
  <si>
    <t>Someter nuevamente a concurso las dos plazas que se han declarado desiertas este año.</t>
  </si>
  <si>
    <t>Fortalecer la planta docente de la carrera de IQ</t>
  </si>
  <si>
    <t>dos docentes contratados</t>
  </si>
  <si>
    <t>estudiantes de IQ y facultad de ingeniería</t>
  </si>
  <si>
    <t>Recursos Humanos, carrera docente, facultad de ingeniería</t>
  </si>
  <si>
    <t>Planes de estudios  actualizados de las carreras de la Facultad de Ingeniería,  socializarlos, (Para ser implementados cuando se cuente con el VB de VRA).</t>
  </si>
  <si>
    <t xml:space="preserve">Carta de entendiemiento con Fundacion vida en conjunto con Ingenieria Mecanica sobre el Estudio de los materiales para la Fabricacion de los Ecofogones. </t>
  </si>
  <si>
    <t>Desarrollo de Talleres  para la Normalizacion de los Materiales, Estudio de las propiedades de los materiales, evaluacion de diferentes tipos de ecofogones</t>
  </si>
  <si>
    <t>2.a.2</t>
  </si>
  <si>
    <t>2.a.3</t>
  </si>
  <si>
    <t>2.b.2</t>
  </si>
  <si>
    <t>2.b.3</t>
  </si>
  <si>
    <t>2.c.1</t>
  </si>
  <si>
    <t>2.d.1</t>
  </si>
  <si>
    <t>3.1.2</t>
  </si>
  <si>
    <t>3.1.4</t>
  </si>
  <si>
    <t>3.1.3</t>
  </si>
  <si>
    <t>3.2.4</t>
  </si>
  <si>
    <t>3.2.5</t>
  </si>
  <si>
    <t>3.2.6</t>
  </si>
  <si>
    <t>Lanzamiento de dos Diplomados de Ingenieria Mecanica</t>
  </si>
  <si>
    <t>Coordinador y estudiantes TUCCC. DICYP, IIES.</t>
  </si>
  <si>
    <t xml:space="preserve">Creacion y publicacion de revista de investigacion </t>
  </si>
  <si>
    <t>Publicar la 2da y 3era edicion de la revista  Reedline de Ingenieria en Sistema</t>
  </si>
  <si>
    <t>Adecuacion de espacio fisico para el Instituto de Investigaacion Cientifica</t>
  </si>
  <si>
    <t>Capacitaciones brindadas por la DICYP</t>
  </si>
  <si>
    <t>Firma de convenio y asistencia a reuniones, participación en actividades</t>
  </si>
  <si>
    <t>Continuidad con el convenio UNAH-IHSS</t>
  </si>
  <si>
    <t>Decanatura, Docentes Facultad de Ingenieria, Jefes de Departamento y Coordinadores de Carrera</t>
  </si>
  <si>
    <t>Reuniones de trabajo para conocer la problemática de las zonas (Yamaranguila y altos de pacaya), levantamientos topograficos, diseños y mas</t>
  </si>
  <si>
    <t>Capacitaciones sobre el manejo de energia renovable</t>
  </si>
  <si>
    <t xml:space="preserve">Instalar el equipo medidor de las variables importantes  para la  determinación de la Prefactibilidad del Proyectos de Energía Eolica en sitio. 2) Análizar los de Resultados brindados por los instrumentos. </t>
  </si>
  <si>
    <t xml:space="preserve">Curso de Mantenimiento en Aire Acondicionado y Curso de Diseño de Sistemas de Climatización VRF </t>
  </si>
  <si>
    <t>Personas formadas en Mantenimiento en Aire Acondicionado y Personas formadas en Sistemas de Climatización VRF</t>
  </si>
  <si>
    <t xml:space="preserve">Gestionar, planificar y promocionar cursos y seminarios de actualización de Ingeniería/ Formacion comité academico, gestion de cursos y talleres, capacitaciones externas </t>
  </si>
  <si>
    <t>100 docentes y graduados capacitados, Informe de ubicación y nivel de satisfacción de los graduados de IQ</t>
  </si>
  <si>
    <t>Realizacion de Feria de Trabajo</t>
  </si>
  <si>
    <t>Levantamiento de una base de datos de empresas donde pueden laborar los graduados de la Facultad de Ingenieria. Permitir acceso online a los graduados a la base de datos.Convocatoria de empresas, montaje de stand, exposiciones, etc</t>
  </si>
  <si>
    <t>Cursos de actualizacion de los programa de Ingenieria</t>
  </si>
  <si>
    <t>Fortalecer las lineas de aprendizaje de  docentes y alumnos</t>
  </si>
  <si>
    <t>Docentes y Alumnos</t>
  </si>
  <si>
    <t xml:space="preserve">Formar a egresados, estudiantes y personas en general </t>
  </si>
  <si>
    <t>Fotos</t>
  </si>
  <si>
    <t>Adecuacion de espacio fisico para docentes  de la Facultad de Ingenieria</t>
  </si>
  <si>
    <t>5.1.3</t>
  </si>
  <si>
    <t>Jefes de Departamento, Coordinadores de Carrera, VOAE-POPS</t>
  </si>
  <si>
    <t xml:space="preserve">Graduados de la Carreras de Ingeniería </t>
  </si>
  <si>
    <t>Listado de empresas donde laboran graduados de la Facultad</t>
  </si>
  <si>
    <t>Realización de las semanas  cada una de las carreras que conforman la Facultad de Ingeniería</t>
  </si>
  <si>
    <t>5.1.4</t>
  </si>
  <si>
    <t>5.1.5</t>
  </si>
  <si>
    <t>5.1.6</t>
  </si>
  <si>
    <t>5.1.7</t>
  </si>
  <si>
    <t>5.2.2</t>
  </si>
  <si>
    <t xml:space="preserve">Induccion a los alumnos de la Facultad de Ingenieria  en los diferentes periodos academicos </t>
  </si>
  <si>
    <t>Feria de la salud para los alumnos de la Facultad de Ingenieria</t>
  </si>
  <si>
    <t>Celebracion de las Semanas de cada Carrera de la Facultad de Ingenieria</t>
  </si>
  <si>
    <t xml:space="preserve">Gestionar, planificar y promocionar cursos y seminarios de actualización en las diferentes Carreras de la Facultad de Ingeniería </t>
  </si>
  <si>
    <t xml:space="preserve">Graduados de la Carreras de la Facultad de Ingeniería </t>
  </si>
  <si>
    <t>Ciclo de Conferencias para enfatizar valores y principios para los estudiantes la carrera en cada periodo académico</t>
  </si>
  <si>
    <t>2. IDENTIDAD: Producción del conocimiento con identidad, nacional, regional, local, y para la internacionalización académica de la UNAH.</t>
  </si>
  <si>
    <t>3. CULTURA: Formación de ciudadanos de cultura, globales, de región, y productivos, potenciando el rol de los CRU.</t>
  </si>
  <si>
    <t>6.3.1</t>
  </si>
  <si>
    <t>Ampliacion de la Carrera de Ingenieria en Sistemas en la UNAH-VS y CURLP</t>
  </si>
  <si>
    <t>7.2.1</t>
  </si>
  <si>
    <t>7.3.1</t>
  </si>
  <si>
    <t>euniones con los diferentes actores (empleadores, estudiantes, graduados, docentes) para el analisis cualitativo de las necesidades. Triangulación entre datos cualitativos y cuantitativos. Comparacion del análisis de datos con la Guía de requerimientos Institucional. Elaboración de Informe de Autoevaluación.</t>
  </si>
  <si>
    <t>Pasajes al exterior</t>
  </si>
  <si>
    <t>9.1.3</t>
  </si>
  <si>
    <t>9.1.4</t>
  </si>
  <si>
    <t>9.1.5</t>
  </si>
  <si>
    <t>Programa / Proyecto 2017</t>
  </si>
  <si>
    <t>Programa / Proyecto 2018</t>
  </si>
  <si>
    <t>Programa / Proyecto 2019</t>
  </si>
  <si>
    <t>Programa / Proyecto 2020</t>
  </si>
  <si>
    <t>Programa / Proyecto 2022</t>
  </si>
  <si>
    <t>Programa / Proyecto 2023</t>
  </si>
  <si>
    <t>Programa / Proyecto 2025</t>
  </si>
  <si>
    <t>Programa / Proyecto 2026</t>
  </si>
  <si>
    <t>Programa / Proyecto 2027</t>
  </si>
  <si>
    <t>Programa / Proyecto 2028</t>
  </si>
  <si>
    <t>10.1.2</t>
  </si>
  <si>
    <t>1) Las facultades y centros regionales se insertan en el eje de Los posgrados, la UNAH y el país; diseñando, posgrados que el país, la ciencia y la propia universidad necesitan, contribuyendo de esa  manera al desarrollo económico, político y social de nuestro país.</t>
  </si>
  <si>
    <t>10.1.3</t>
  </si>
  <si>
    <t xml:space="preserve">2) Las facultades y centros regionales se insertan en el eje de Investigación, desarrollo e innovación; integrando la función de investigación en sus diferentes posgrados y que estos provechen el programa de investigación que oferta la UNAH (becas, capacitaciones, revistas, congresos)  y la estructura de investigación de la UNAH (institutos, grupos, observatorios) todo ello en alineamiento con las prioridades de investigación de la UNAH y de las facultades y centros regionales.
</t>
  </si>
  <si>
    <t>Decano, Jefes de departamento de Departamento, Coordinadores de Carrera, encargados de posgrado</t>
  </si>
  <si>
    <t>Pasajes de avion al exterior</t>
  </si>
  <si>
    <t xml:space="preserve"> laboratorios certificados.</t>
  </si>
  <si>
    <t>Remodelacion de los laboratorios para su certificacion</t>
  </si>
  <si>
    <t>11.1.5</t>
  </si>
  <si>
    <t>11.1.6</t>
  </si>
  <si>
    <t xml:space="preserve">Impresora Laser a Color </t>
  </si>
  <si>
    <t>Impresora Laser a Color 3D</t>
  </si>
  <si>
    <t>11.1.7</t>
  </si>
  <si>
    <t>Compra del equipo</t>
  </si>
  <si>
    <t>Mal estado del equipo</t>
  </si>
  <si>
    <t>Remodelacion de espacio fisico de los edificios B! y B2</t>
  </si>
  <si>
    <t>compra de materiales y equipo para los laboratorios</t>
  </si>
  <si>
    <t>Compra de Materia y equipo de laboratorio</t>
  </si>
  <si>
    <t>14.1.2</t>
  </si>
  <si>
    <t>14.1.3</t>
  </si>
  <si>
    <t>Gestión de un taller para docentes y alumnos de ultimo año de las carreras de ciencias y Ingeniería, a través del instituto de Cuba</t>
  </si>
  <si>
    <t>pasajes</t>
  </si>
  <si>
    <t>Realizacion de feria Tecnologica</t>
  </si>
  <si>
    <t>Lista de asistencia, informes elaborados, avances de los perfiles, documento presentado para su aprobación.</t>
  </si>
  <si>
    <t>Mejoramiento de la oferta académica  implementación de dos diplomado:  soldadura y aires acondicionados</t>
  </si>
  <si>
    <t xml:space="preserve">Oferta de 2 Diplomados en ingeniería Mecánica </t>
  </si>
  <si>
    <t>gestionar antes los entes correspondientes  las actividades para la implementación de dos diplomado:  soldadura y aires acondicionados, para el lanzamiento y lanzamiento de los diplomados.</t>
  </si>
  <si>
    <t>Mejorar la oferta académica para profesionales de la industria Hondureña</t>
  </si>
  <si>
    <t>Construir metodología para 7 clases en forma  bimodal en 3 Carreras de la Facultad de Ingeniería</t>
  </si>
  <si>
    <t>Metodología de las 7 clases realizada de forma bimodal</t>
  </si>
  <si>
    <t>Capacitación del personal Docente para la construcción de metodología. Desarrollo de metodología. Implementación de la clase e en el Campus virtual de la UNAH en conjunto con la DEGT e IPSD.</t>
  </si>
  <si>
    <t>Implementación de una spin-off en comercialización de café tostado entero, con enfoque de calidad. Demostrando los diferentes tipos de café de acuerdo a las distintas áreas geográficas.</t>
  </si>
  <si>
    <t>Docentes capacitados en realización de artículos para ser publicados en revistas científicas</t>
  </si>
  <si>
    <t>Participación de al  menos tres  Docentes de la Carrera en Talleres y Conferencias en donde se aborden estrategias para realizar actividades de investigación.</t>
  </si>
  <si>
    <t xml:space="preserve">Solicitar al ISPD, capacitación mediante un taller en el que se nos enseñe la metodología y estrategias  a tomar en cuenta a la hora de escribir un articulo científico con fines a publicación </t>
  </si>
  <si>
    <t>Curso solicitado, con la participación de tres docentes de la carrera</t>
  </si>
  <si>
    <t>Docentes de la carrera de Ingeniería Eléctrica</t>
  </si>
  <si>
    <t xml:space="preserve">Jefe de Departamento Coordinador académico y docentes asignados </t>
  </si>
  <si>
    <t>Desarrollar propuesta para la realización de revista de la Facultad de Ingeniería</t>
  </si>
  <si>
    <t>Artículos publicados en revista</t>
  </si>
  <si>
    <t>Proponer impartir al menos un taller o seminario que permita capacitar a varios docentes que desarrollen artículos  o trabajos de investigacionpara para ser publicados en el año 2017. Solicitar a ISPD su apoyo en impartir este curso como parte de las capacitación permanente para sus docentes. Solicitar a los  medios de difusión y comunicación la publicación del producto de investigación como ejemplo Ingeniería mecánica, Energía renovable,  investigación de metalurgia</t>
  </si>
  <si>
    <t>Publicación y difusión del articulo</t>
  </si>
  <si>
    <t>Docente investigador, medios de comunicación, jefe del Departamento de la carrera</t>
  </si>
  <si>
    <t>Publicación de la 2da y 3era edición de la revista  Reedline de Ingeniería en Sistemas</t>
  </si>
  <si>
    <t>Publicación realizada</t>
  </si>
  <si>
    <t>1.- Publicar la 2da y 3era edición de la revista  Reedline de Ingeniería en Sistemas  2.- Publicación de la apertura para recepción de artículos a publicar. Publicación de las revistas tanto digital como física.</t>
  </si>
  <si>
    <t>la búsqueda de el fomento a la investigación y ser un medio de transmisión del conocimiento y las experiencias de cada uno de los profesionales.</t>
  </si>
  <si>
    <t>Artículos de la revista.</t>
  </si>
  <si>
    <t>Participación en el COMPDES realizando con dos ponencias de catedráticos</t>
  </si>
  <si>
    <t>Diploma de participación</t>
  </si>
  <si>
    <t>Participación de dos docentes en ponencias en la Novena Edición del Congreso de Computación para el Desarrollo en la universidad de León en Nicaragua</t>
  </si>
  <si>
    <t xml:space="preserve">Participación el congreso de la Red COMPDES </t>
  </si>
  <si>
    <t>Diplomas de Participación</t>
  </si>
  <si>
    <t>Gestión para apertura del Instituto de Investigación de la facultad de ingeniería.</t>
  </si>
  <si>
    <t>Laboratorio de investigación multidisciplinario para la facultad de ingeniería</t>
  </si>
  <si>
    <t xml:space="preserve">Convenio de integración para la creación de un Instituto de Investigación. Readecuación de espacio físico para el Instituto de Investigación. </t>
  </si>
  <si>
    <t>Iniciar los trabajos en conjuntos de todas las disciplinas para el trabajo en conjunto en proyectos de vinculación con la sociedad</t>
  </si>
  <si>
    <t>Laboratorio permanente de investigación y desarrollo</t>
  </si>
  <si>
    <t xml:space="preserve">Gestión para la Inscripción y documentación de todas las investigaciones realizadas por el personal de la Facultad de Ingeniería </t>
  </si>
  <si>
    <t>Informe de artículos realizados</t>
  </si>
  <si>
    <t>Inscribir artículos a el Instituto de Investigación de la Facultad de Ingeniería y DICYP</t>
  </si>
  <si>
    <t>Dar a conocer artículos de investigación en el área de Mecánica</t>
  </si>
  <si>
    <t>Docentes dedicados a la investigación y el desarrollo</t>
  </si>
  <si>
    <t>Fomentar la Investigación científica,  Planificar, organizar a docentes y alumnos de la Facultad de Ingeniera en investigadores</t>
  </si>
  <si>
    <t>documentos elaborados, listas de asistencia</t>
  </si>
  <si>
    <t>Proyectos de investigación en ejecución</t>
  </si>
  <si>
    <t>Presentar 4 proyectos de investigación científica para el año 2016</t>
  </si>
  <si>
    <t>Presentar la nominación a proyectos de investigación en la DICYP</t>
  </si>
  <si>
    <t>Proyectos aprobados y en ejecución</t>
  </si>
  <si>
    <t>Personal Docente del departamento de ingeniería mecánica</t>
  </si>
  <si>
    <t>jefe del departamento, Coordinador de comisión de investigación, docentes</t>
  </si>
  <si>
    <t>Sistema de Información para el observatorio de seguridad alimentaria, operable y en funcionamiento de acuerdo a los análisis presentados.</t>
  </si>
  <si>
    <t xml:space="preserve">Todas las fases del análisis completas y entregadas </t>
  </si>
  <si>
    <t>Gestión para el desarrollo del observatorio de seguridad alimentaria</t>
  </si>
  <si>
    <t>Gestionar la alianza entre facultados con objetivo común</t>
  </si>
  <si>
    <t>Decanatura, Docentes Facultad de Ingeniería, Jefes de Departamento y Coordinadores de Carrera</t>
  </si>
  <si>
    <t>Convenio BID-UNAH-AMDC para la administración de la plataforma de datos abiertos JUNAR</t>
  </si>
  <si>
    <t>Gestión para la administración de la plataforma JUNAR</t>
  </si>
  <si>
    <t>Habitantes de Tegucigalpa y Comayagüela</t>
  </si>
  <si>
    <t>Sistema de información finalizado para la Fundación Angelitos</t>
  </si>
  <si>
    <t>Sistema de Información instalado y en uso</t>
  </si>
  <si>
    <t>Desarrollo, implementación y capacitación.</t>
  </si>
  <si>
    <t>Recién Nacidos de la unidad de Pediatría del Hospital Escuela</t>
  </si>
  <si>
    <t>Guías y validación</t>
  </si>
  <si>
    <t>Seguimiento al convenio UNAH-IHSS en el Régimen de Riesgos Profesionales, para elaboración de guías Desarrollo de las guías, validación de las mismas</t>
  </si>
  <si>
    <t xml:space="preserve">Régimen de Riesgos profesionales </t>
  </si>
  <si>
    <t>Área Estratégica no. 2   Servicio Social y gestión del riesgo</t>
  </si>
  <si>
    <t>Desarrollo de proyectos de vinculación Universidad-sociedad de la Faculta de Ingeniería ( Comunitarios y en conjunto con Entidades del Gobierno)</t>
  </si>
  <si>
    <t>Desarrollo de proyectos de Vinculación en zonas inter-urbanas solicitadas con el comité de vinculación Universidad-sociedad de la Facultad de Ingeniería</t>
  </si>
  <si>
    <t>Sistema de Información para la Alcaldía de Yamaranguila</t>
  </si>
  <si>
    <t>1. Empoderar y formar de manera permanente al profesorado universitario en prácticas académicas innovadoras, alineadas con los objetivos académicos, estratégicos y del Modelo Educativo de la UNAH, con el propósito de que se construyan las múltiples competencias para su transformación académica y la de los estudiantes (actualización, innovación, culturización) con valores y úricas en plano docente, humanístico y disciplinar.</t>
  </si>
  <si>
    <t>Fortalecimiento de las competencias docentes para la educación superior que faciliten el aprendizaje y mejoren la eficiencia terminal.</t>
  </si>
  <si>
    <t>Docentes capacitados y formados en Docencia Universitaria y la utilización de las TIC, uso de tecnología por la DGTA y DIE</t>
  </si>
  <si>
    <t xml:space="preserve">Docentes e instructores del Departamento la Facultad de Ingeniería </t>
  </si>
  <si>
    <t xml:space="preserve">Gestión y realización de capacitaciones en acompañamiento con el IPSD. Realización de conferencias, talleres, seminarios cursos. </t>
  </si>
  <si>
    <t>Docentes de la Carrera de Ingeniería Industrial de la Facultad de Ingeniería</t>
  </si>
  <si>
    <t>Decanatura, Secretaria Académica, Jefes de Departamento, Coordinador de Carrera, Docentes de la Facultad</t>
  </si>
  <si>
    <t>Lograr 8 docentes certificados en su área por parte de la Dirección ejecutiva de gestión y Tecnología DEGT</t>
  </si>
  <si>
    <t>Apoyo didáctico para los docentes como refuerzo de los docentes</t>
  </si>
  <si>
    <t>Diplomas de certificación y Calendarios</t>
  </si>
  <si>
    <t xml:space="preserve">Docentes de Ingeniería </t>
  </si>
  <si>
    <t>Jefatura y Coordinación.</t>
  </si>
  <si>
    <t>Adecuación de espacio físico tanto para aulas como para cubículos de docentes</t>
  </si>
  <si>
    <t>Al menos una aula acondicionada como multimedia y cubículos para cada docente</t>
  </si>
  <si>
    <t>Gestión de fondos, Remodelación de espacio</t>
  </si>
  <si>
    <t>Estudiantes de la Facultad de Ingeniería</t>
  </si>
  <si>
    <t>jefe del departamento, docentes</t>
  </si>
  <si>
    <t>Numero de eventos, lista de asistencia, alumnos, docente colaboran tés y fotografías</t>
  </si>
  <si>
    <t>Dirección Vinculación, decanatura, jefatura, coordinación de Ingeniería industrial, alumnos y docente</t>
  </si>
  <si>
    <t>Focalizar la inserción de los graduados universitarios en los mercados de trabajo, con miras al cambio, haciendo énfasis en el emprendedurismo, su seguimiento y actualización educativa profesional, con estudios de postgrado que sean pertinentes a las necesidades que enfrenta el país, al desarrollo de la ciencia y la tecnología y, a  la   actualización continua de los graduados.</t>
  </si>
  <si>
    <t>2. Focalizar la inserción de los graduados universitarios en los mercados de trabajo, con miras al cambio, haciendo énfasis en el emprendedurismo, su seguimiento y actualización educativa profesional, con estudios de postgrado que sean pertinentes a las necesidades que enfrenta el país, al desarrollo de la ciencia y la tecnología y, a  la   actualización continua de los graduados.</t>
  </si>
  <si>
    <t xml:space="preserve">Brindar atención a los estudiantes universitarios de forma integral en su dimensión pico-pedagógica y social, que involucre aspectos interpersonales-afectivos, mediación de conflictos, orientación, asesoría, rendimiento académico, inducción vocacional y laboral. </t>
  </si>
  <si>
    <t>Implementar la tutoría académica a los estudiantes en riesgo académico</t>
  </si>
  <si>
    <t>conocer el listado de profesores de TC y de estudiantes en Riesgo Académico, distribución y atención a estudiantes</t>
  </si>
  <si>
    <t>Brindar orientación pertinente para los estudiantes que realizarán Práctica Profesional Supervisada</t>
  </si>
  <si>
    <t>Formularios, notas, expediente de graduación, carta de egresado, exámenes del Himno Nacional, Informes de la Práctica</t>
  </si>
  <si>
    <t>Gestión para el desarrollo de Tres inducciones realizadas durante el año 2016</t>
  </si>
  <si>
    <t>Planificación de la inducción. Gestión de Recursos para papelería y refrigerio</t>
  </si>
  <si>
    <t>Alumnos suficientemente informados del proceso de graduación con todos sus requisitos</t>
  </si>
  <si>
    <t>Estudiantes en proceso de graduación</t>
  </si>
  <si>
    <t>capacitación del personal docente en atención psicopatológica para estudiantes universitarios</t>
  </si>
  <si>
    <t>5 docentes capacitados en mediación de conflictos</t>
  </si>
  <si>
    <t>Charlas con el departamento de psicología para capacitar a los docentes</t>
  </si>
  <si>
    <t>Listado de asistencia a capacitación</t>
  </si>
  <si>
    <t>Desarrollo de competencias blandas (liderazgo, escucha activa, resolución de conflictos, comunicación asertiva) en estudiantes de la Facultad de Ingeniería  de acuerdo a lo requerido en el mercado laboral</t>
  </si>
  <si>
    <t>1. Gestionar y promover el conocimiento científico y social para contribuir a la superación de los principales problemas del país, para satisfacer las necesidades prioritarias y desplegar las potencialidades para el desarrollo humano sostenible a nivel local, nacional y regional a través de la movilidad y el intercambio, el uso de las Tics y funcionamiento de redes, entre otros.</t>
  </si>
  <si>
    <t>Gestionar y promover el conocimiento científico y social para contribuir a la superación de los principales problemas del país, para satisfacer las necesidades prioritarias y desplegar las potencialidades para el desarrollo humano sostenible a nivel local, nacional y regional a través de la movilidad y el intercambio, el uso de las Tics y funcionamiento de redes, entre otros.</t>
  </si>
  <si>
    <t>Ampliación de la carrera de ingeniería en sistemas en los centros regionales de San Pedro Sula y Choluteca</t>
  </si>
  <si>
    <t>Dos Centros Regionales impartiendo clases de Ingeniería en Sistemas</t>
  </si>
  <si>
    <t>Análisis de los proyectos de ampliación de la carrera solicitados a la carrera de Ingeniería en sistemas</t>
  </si>
  <si>
    <t>Inclusión de la planta docente de ingeniería en sistemas de todos los centros regionales en desarrollo de congresos.</t>
  </si>
  <si>
    <t>Gestión de Recursos , programación de reuniones, desarrollo de espacios para la reunión.</t>
  </si>
  <si>
    <t>Verificar los alcances de ingeniería en sistemas y que los beneficios del mismo sean alcanzados en todos los centros regionales</t>
  </si>
  <si>
    <t>Ayudas en memoria, de los procesos de reunión</t>
  </si>
  <si>
    <t>Planta Docente de Ingeniería en Sistemas</t>
  </si>
  <si>
    <t xml:space="preserve">1) Transversal izar en los planes de estudios, curriculares y didácticos, y en todas las funciones académicas y actividades administrativas de la UNAH, la PRÁCTICA DE LA ÉTICA, la identidad y la cultura para la construcción de ciudadanía: ÉTICA </t>
  </si>
  <si>
    <t>Arq. Cynthia Rivera e Ing. Jerry Alvarado</t>
  </si>
  <si>
    <t>Participación artística, cultural o deportiva de los estudiantes del de la Facultad de Ingeniería</t>
  </si>
  <si>
    <t>Promover cultura y educación basada en enseñar ahorro energético y uso eficiente de energía a la sociedad estudiantil y comunidad hondureña</t>
  </si>
  <si>
    <t>Celebración del día del planeta y promover cultura a una campaña internacional</t>
  </si>
  <si>
    <t>Realizar actividades hacia los alumnos de cultura y educación basada en enseñar ahorro energético y uso eficiente de energía a la sociedad estudiantil y comunidad hondureña</t>
  </si>
  <si>
    <t>Promover actividades que incluyan al menos políticas de cultura que creen conciencia de ahorro energético</t>
  </si>
  <si>
    <t>Informe donde se registre la actividad que incluye la culturalización</t>
  </si>
  <si>
    <t>Elaboración de Encuestas con el análisis cuantitativo de datos. Reuniones con los diferentes actores (empleadores, estudiantes, graduados, docentes) para el análisis cualitativo de las necesidades. Triangulación entre datos cualitativos y cuantitativos. Comparación del análisis de datos con la Guía de requerimientos Institucional. Elaboración de Informe de Autoevaluación.</t>
  </si>
  <si>
    <t>Participación en las tres sesiones presenciales anuales del consejo. Participación en reuniones virtuales y cumplimiento de asignaciones. Contacto permanente vía electrónica</t>
  </si>
  <si>
    <t>DIE, DGTA y departamento de IQ</t>
  </si>
  <si>
    <t>Uso de software especializados que nos permiten hacer modelos matemáticos en materia de investigación</t>
  </si>
  <si>
    <t xml:space="preserve">Gestionar adquisición de equipo de computadores, data show que no permiten uso de software de especialización </t>
  </si>
  <si>
    <t>Decanatura, Administración, Jefatura y Coordinación</t>
  </si>
  <si>
    <t>incrementar las competencias de los docentes del departamento de ingeniería mecánica</t>
  </si>
  <si>
    <t>Cursos sobre innovación educativa, por docente</t>
  </si>
  <si>
    <t>Gestionar un taller sobre innovación educativa aplicado a ingeniería</t>
  </si>
  <si>
    <t>Se requiere que el personal docente aumente sus capacidades sonreí innovación educativa y nuevas tendencias en  el desarrollo pedagógicas</t>
  </si>
  <si>
    <t>Documentación de gestión sobre los talleres  de innovación educativa</t>
  </si>
  <si>
    <t>Docentes de ingeniería mecánica</t>
  </si>
  <si>
    <t>Jefe del departamento de mecánica y docentes</t>
  </si>
  <si>
    <t xml:space="preserve">Revisión de los cursos de formación para acreditación de postgrado de Energía, Automática y Robótica, Materiales, </t>
  </si>
  <si>
    <t>Revisión de los cursos y sus anotaciones producto del acompañamiento de Docencia</t>
  </si>
  <si>
    <t>Inserción de ejes de postgrados en la Facultad de Ingeniería que contribuyen al desarrollo el País</t>
  </si>
  <si>
    <t>Egresados de Ingeniería</t>
  </si>
  <si>
    <t>Formulación de instrumentos y aplicación de encuestas para el diagnóstico. Análisis cualitativo y cuantitativo</t>
  </si>
  <si>
    <t>Realización del programa académico y de laboratorios para las Maestrías en Energías Renovables y Eficiencia Energética y Maestría en Ingeniería Mecánica.</t>
  </si>
  <si>
    <t>Revisión de instalaciones consideradas para dichas maestrías en Zaragoza España.</t>
  </si>
  <si>
    <r>
      <t>Mejora de la calidad de los laboratorios y talleres, obteniendo la certificación de los mismo</t>
    </r>
    <r>
      <rPr>
        <sz val="12"/>
        <color theme="1"/>
        <rFont val="Calibri"/>
        <family val="2"/>
        <scheme val="minor"/>
      </rPr>
      <t>s</t>
    </r>
    <r>
      <rPr>
        <sz val="12"/>
        <color theme="1"/>
        <rFont val="Calibri"/>
        <family val="2"/>
        <scheme val="minor"/>
      </rPr>
      <t>.</t>
    </r>
  </si>
  <si>
    <t xml:space="preserve">Remodelación de los laboratorios </t>
  </si>
  <si>
    <t>Lograr la acreditación de los laboratorios que permitan la acreditación de la carrera de acuerdo a los estándares internacionales</t>
  </si>
  <si>
    <t>Ingeniería en Sistemas</t>
  </si>
  <si>
    <t>Adquisición de impresora 3D</t>
  </si>
  <si>
    <t>Impresora 3D, la cual se utiliza en la carrera y se le da aplicaciones a sus impresiones en temas acordes a los ejes transversales de Educación del Modelo Educativo UNAH  vinculantes a  la carrera</t>
  </si>
  <si>
    <t>Gestionar la compra y adquisición de impresora 3D y material PLA de impresión para actividades propias de estudio e investigación</t>
  </si>
  <si>
    <t>Uso de tecnología innovadora a áreas de nuestro conocimiento</t>
  </si>
  <si>
    <t>Talleres de capacitación en uso de software, impresión de figuras en 3D aplicadas al área de orientación</t>
  </si>
  <si>
    <t>Docentes, estudiantes y población hondureña</t>
  </si>
  <si>
    <t>Decano, Administración, jefe, coordinador, estudiantes y docentes</t>
  </si>
  <si>
    <t>Creación de aula taller de laboratorio</t>
  </si>
  <si>
    <t>Distribución de equipo de laboratorio para acondicionar aula taller de Electrónica</t>
  </si>
  <si>
    <t>Asignaturas de profesionalización que requieren presentación de proyectos</t>
  </si>
  <si>
    <t>Feria de Presentación de proyectos</t>
  </si>
  <si>
    <t>Mejora del desempeño de las labores del equipo de trabajo de la Facultad de Ingeniería</t>
  </si>
  <si>
    <t>Gestionar la compra y adquisición de impresora y equipo computacional, Fotocopiadora</t>
  </si>
  <si>
    <t>Fotos, Inventario de las unidades, Actas de recepción.</t>
  </si>
  <si>
    <t xml:space="preserve">Realización de las diferentes practicas de laboratorio </t>
  </si>
  <si>
    <t>Gestión de la compra de equipo y materiales de laboratorio para las distintas carreras que conforman la Facultad de Ingeniería</t>
  </si>
  <si>
    <t>Remodelación y adecuación del espacio físico de la Facultad de Ingeniería</t>
  </si>
  <si>
    <t xml:space="preserve">Espacio físico remodelado </t>
  </si>
  <si>
    <t>Gestión para la compra de loceras, estantes, monitores de aire para el edificio B1, cambio de puertas de las aulas del edificio B2</t>
  </si>
  <si>
    <t>Mejora de la calidad del mobiliario del CII para el conservar en estado optimo el material bibliográfico con el que se cuenta</t>
  </si>
  <si>
    <t>Material bibliográfico preservado y en buen estado</t>
  </si>
  <si>
    <t>Mobiliario en mal estado, con polilla y se necesita el cambio</t>
  </si>
  <si>
    <t>Fortalecimiento del enlace electrónico con el KHOA, UDI. Para el proceso de acreditación de la Facultad</t>
  </si>
  <si>
    <t>Gestión del proceso para la compra e instalación del equipo de computo para el CII</t>
  </si>
  <si>
    <t>Actualización de base de datos</t>
  </si>
  <si>
    <t>Capacitación a nivel internacional de docentes del departamento de ingeniería mecánica</t>
  </si>
  <si>
    <t>Gestionar la visita a MIT para asistir al curso, Gestionar la visita a ambos países para asistir al curso</t>
  </si>
  <si>
    <t>Los diplomas de asistencia a los cursos, y los certificados de aprobar el examen de certificación</t>
  </si>
  <si>
    <t>Docentes del departamento de ingeniería mecánica</t>
  </si>
  <si>
    <t>Decanatura, jefe del departamento  y los docentes del departamento de ingeniería mecánica</t>
  </si>
  <si>
    <t xml:space="preserve">Movilidad académica </t>
  </si>
  <si>
    <t>Vicerrectoría de asuntos internacionales,Jefatura,Coordinacion</t>
  </si>
  <si>
    <t>Desarrollo de la planificación, Servicios prestados por lo laboratorios, actividades de docencia, investigación y vinculación universidad sociedad ejecutados</t>
  </si>
  <si>
    <t>Conferencia sobre movilidad académica</t>
  </si>
  <si>
    <t>Solicitar acompañamiento de vicerrectoría en brindar conferencia sobre movilidad académica</t>
  </si>
  <si>
    <t>Gestionar antes las autoridades, para la movilización del personal docente de universidades internacionales</t>
  </si>
  <si>
    <t>Obtención de destrezas básicas en el área de nano ciencias para desarrollo de proyectos relacionados con investigaciones a nivel microscópico</t>
  </si>
  <si>
    <t>Gestionar antes las autoridades, para la movilización del personal docente</t>
  </si>
  <si>
    <t>El departamento de ingeniería mecánica, debe realizar intercambios de personal técnico especializado e internacional el conocimiento</t>
  </si>
  <si>
    <t>Decanatura, jefe de ingeniera mecánica, docentes</t>
  </si>
  <si>
    <t xml:space="preserve">Promover el uso de estándares que permitan el intercambio  de información mediante las Tics con otras instituciones de manera rápida y eficiente. </t>
  </si>
  <si>
    <t>2. Integrar activamente a la UNAH al campo de la Modalidad (Educación presencial y a Distancia en todas sus expresiones) incorporando la tecnología de forma permanente.</t>
  </si>
  <si>
    <t>Promover las Tics en apoyo a la docencia no presencial para el fortalecimiento del Sistema de Educación a Distancia</t>
  </si>
  <si>
    <t>Promover las Tics en apoyo a la docencia presencial</t>
  </si>
  <si>
    <t>Disponer de información institucional en soporte electrónico o de manera digital, con el fin de mejorar todas las gestiones tanto administrativas como académicas.  (Repositorios - REFERENCIA)</t>
  </si>
  <si>
    <t xml:space="preserve"> </t>
  </si>
  <si>
    <t xml:space="preserve">Gestionar la adquisicion de programas por medio de la  DGET para ser utilizados por  profesores y estudiantes. Instalacion licencias de AutoCad
</t>
  </si>
  <si>
    <t>Planificación Académica, Gestión Administrativa de los Departamento y de las Carreras que conforman la facultad de Ingenieria</t>
  </si>
  <si>
    <t>Feria Tecnológica desarrollada</t>
  </si>
</sst>
</file>

<file path=xl/styles.xml><?xml version="1.0" encoding="utf-8"?>
<styleSheet xmlns="http://schemas.openxmlformats.org/spreadsheetml/2006/main" xmlns:mc="http://schemas.openxmlformats.org/markup-compatibility/2006" xmlns:x14ac="http://schemas.microsoft.com/office/spreadsheetml/2009/9/ac" mc:Ignorable="x14ac">
  <numFmts count="18">
    <numFmt numFmtId="41" formatCode="_ * #,##0_ ;_ * \-#,##0_ ;_ * &quot;-&quot;_ ;_ @_ "/>
    <numFmt numFmtId="44" formatCode="_ &quot;L.&quot;\ * #,##0.00_ ;_ &quot;L.&quot;\ * \-#,##0.00_ ;_ &quot;L.&quot;\ * &quot;-&quot;??_ ;_ @_ "/>
    <numFmt numFmtId="43" formatCode="_ * #,##0.00_ ;_ * \-#,##0.00_ ;_ * &quot;-&quot;??_ ;_ @_ "/>
    <numFmt numFmtId="164" formatCode="_-* #,##0.00\ _P_t_s_-;\-* #,##0.00\ _P_t_s_-;_-* &quot;-&quot;??\ _P_t_s_-;_-@_-"/>
    <numFmt numFmtId="165" formatCode="_(&quot;$&quot;* #,##0.00_);_(&quot;$&quot;* \(#,##0.00\);_(&quot;$&quot;* &quot;-&quot;??_);_(@_)"/>
    <numFmt numFmtId="166" formatCode="_-* #,##0\ _P_t_s_-;\-* #,##0\ _P_t_s_-;_-* &quot;-&quot;\ _P_t_s_-;_-@_-"/>
    <numFmt numFmtId="167" formatCode="_-* #,##0\ &quot;Pts&quot;_-;\-* #,##0\ &quot;Pts&quot;_-;_-* &quot;-&quot;\ &quot;Pts&quot;_-;_-@_-"/>
    <numFmt numFmtId="168" formatCode="_-* #,##0.00\ &quot;Pts&quot;_-;\-* #,##0.00\ &quot;Pts&quot;_-;_-* &quot;-&quot;??\ &quot;Pts&quot;_-;_-@_-"/>
    <numFmt numFmtId="169" formatCode="00"/>
    <numFmt numFmtId="170" formatCode="0#,##0"/>
    <numFmt numFmtId="171" formatCode="_ * #,##0.00_ ;_ * \-#,##0.00_ ;_ * &quot;-&quot;_ ;_ @_ "/>
    <numFmt numFmtId="172" formatCode="_ * #,##0_ ;_ * \-#,##0_ ;_ * &quot;-&quot;??_ ;_ @_ "/>
    <numFmt numFmtId="173" formatCode="_ &quot;L.&quot;\ * #,##0.0000_ ;_ &quot;L.&quot;\ * \-#,##0.0000_ ;_ &quot;L.&quot;\ * &quot;-&quot;??_ ;_ @_ "/>
    <numFmt numFmtId="174" formatCode="_-* #,##0.00\ _€_-;\-* #,##0.00\ _€_-;_-* &quot;-&quot;??\ _€_-;_-@_-"/>
    <numFmt numFmtId="175" formatCode="_-&quot;L&quot;* #,##0.00_-;\-&quot;L&quot;* #,##0.00_-;_-&quot;L&quot;* &quot;-&quot;??_-;_-@_-"/>
    <numFmt numFmtId="176" formatCode="_ * #,##0.000_ ;_ * \-#,##0.000_ ;_ * &quot;-&quot;_ ;_ @_ "/>
    <numFmt numFmtId="177" formatCode="0.0"/>
    <numFmt numFmtId="178" formatCode="_ &quot;L.&quot;\ * #,##0_ ;_ &quot;L.&quot;\ * \-#,##0_ ;_ &quot;L.&quot;\ * &quot;-&quot;??_ ;_ @_ "/>
  </numFmts>
  <fonts count="77" x14ac:knownFonts="1">
    <font>
      <sz val="11"/>
      <color theme="1"/>
      <name val="Calibri"/>
      <family val="2"/>
      <scheme val="minor"/>
    </font>
    <font>
      <sz val="9"/>
      <name val="Times New Roman"/>
      <family val="1"/>
    </font>
    <font>
      <b/>
      <sz val="9"/>
      <name val="Times New Roman"/>
      <family val="1"/>
    </font>
    <font>
      <b/>
      <sz val="11"/>
      <name val="Calibri"/>
      <family val="2"/>
      <scheme val="minor"/>
    </font>
    <font>
      <sz val="11"/>
      <name val="Calibri"/>
      <family val="2"/>
      <scheme val="minor"/>
    </font>
    <font>
      <sz val="12"/>
      <name val="Times New Roman"/>
      <family val="1"/>
    </font>
    <font>
      <sz val="8"/>
      <name val="Calibri"/>
      <family val="2"/>
      <scheme val="minor"/>
    </font>
    <font>
      <sz val="9"/>
      <color theme="1"/>
      <name val="Times New Roman"/>
      <family val="1"/>
    </font>
    <font>
      <sz val="10"/>
      <name val="Arial"/>
      <family val="2"/>
    </font>
    <font>
      <sz val="11"/>
      <color indexed="8"/>
      <name val="Calibri"/>
      <family val="2"/>
    </font>
    <font>
      <b/>
      <sz val="8"/>
      <color indexed="81"/>
      <name val="Tahoma"/>
      <family val="2"/>
    </font>
    <font>
      <sz val="8"/>
      <color indexed="81"/>
      <name val="Tahoma"/>
      <family val="2"/>
    </font>
    <font>
      <sz val="9"/>
      <color indexed="81"/>
      <name val="Tahoma"/>
      <family val="2"/>
    </font>
    <font>
      <b/>
      <sz val="9"/>
      <color indexed="81"/>
      <name val="Tahoma"/>
      <family val="2"/>
    </font>
    <font>
      <b/>
      <sz val="11"/>
      <color theme="1"/>
      <name val="Calibri"/>
      <family val="2"/>
      <scheme val="minor"/>
    </font>
    <font>
      <b/>
      <sz val="12"/>
      <name val="Times New Roman"/>
      <family val="1"/>
    </font>
    <font>
      <b/>
      <sz val="12"/>
      <name val="Arial"/>
      <family val="2"/>
    </font>
    <font>
      <b/>
      <sz val="14"/>
      <name val="Times New Roman"/>
      <family val="1"/>
    </font>
    <font>
      <sz val="14"/>
      <name val="Times New Roman"/>
      <family val="1"/>
    </font>
    <font>
      <sz val="10"/>
      <color indexed="81"/>
      <name val="Tahoma"/>
      <family val="2"/>
    </font>
    <font>
      <sz val="11"/>
      <color theme="1"/>
      <name val="Calibri"/>
      <family val="2"/>
      <scheme val="minor"/>
    </font>
    <font>
      <b/>
      <sz val="11"/>
      <color theme="3" tint="-0.499984740745262"/>
      <name val="Calibri"/>
      <family val="2"/>
      <scheme val="minor"/>
    </font>
    <font>
      <sz val="11"/>
      <color theme="3" tint="-0.499984740745262"/>
      <name val="Calibri"/>
      <family val="2"/>
      <scheme val="minor"/>
    </font>
    <font>
      <b/>
      <sz val="11"/>
      <color theme="0"/>
      <name val="Calibri"/>
      <family val="2"/>
      <scheme val="minor"/>
    </font>
    <font>
      <sz val="10"/>
      <name val="Arial"/>
      <family val="2"/>
    </font>
    <font>
      <b/>
      <sz val="14"/>
      <color indexed="56"/>
      <name val="Calibri"/>
      <family val="2"/>
    </font>
    <font>
      <sz val="9"/>
      <name val="Calibri"/>
      <family val="2"/>
    </font>
    <font>
      <b/>
      <sz val="11"/>
      <color indexed="56"/>
      <name val="Calibri"/>
      <family val="2"/>
    </font>
    <font>
      <b/>
      <sz val="10"/>
      <color indexed="56"/>
      <name val="Calibri"/>
      <family val="2"/>
    </font>
    <font>
      <b/>
      <sz val="12"/>
      <color indexed="56"/>
      <name val="Calibri"/>
      <family val="2"/>
    </font>
    <font>
      <sz val="9"/>
      <color indexed="8"/>
      <name val="Calibri"/>
      <family val="2"/>
    </font>
    <font>
      <sz val="12"/>
      <color theme="1"/>
      <name val="Times New Roman"/>
      <family val="1"/>
    </font>
    <font>
      <sz val="12"/>
      <color theme="1"/>
      <name val="Calibri"/>
      <family val="2"/>
      <scheme val="minor"/>
    </font>
    <font>
      <sz val="12"/>
      <name val="Calibri"/>
      <family val="2"/>
    </font>
    <font>
      <b/>
      <sz val="12"/>
      <name val="Calibri"/>
      <family val="2"/>
    </font>
    <font>
      <sz val="11"/>
      <name val="Calibri"/>
      <family val="2"/>
    </font>
    <font>
      <sz val="12"/>
      <name val="Calibri"/>
      <family val="2"/>
      <scheme val="minor"/>
    </font>
    <font>
      <sz val="12"/>
      <color indexed="8"/>
      <name val="Calibri"/>
      <family val="2"/>
    </font>
    <font>
      <sz val="12"/>
      <name val="Arial"/>
      <family val="2"/>
    </font>
    <font>
      <b/>
      <sz val="12"/>
      <color theme="4" tint="-0.499984740745262"/>
      <name val="Calibri"/>
      <family val="2"/>
      <scheme val="minor"/>
    </font>
    <font>
      <sz val="14"/>
      <color theme="1"/>
      <name val="Calibri"/>
      <family val="2"/>
      <scheme val="minor"/>
    </font>
    <font>
      <b/>
      <sz val="18"/>
      <color theme="1"/>
      <name val="Calibri"/>
      <family val="2"/>
      <scheme val="minor"/>
    </font>
    <font>
      <sz val="18"/>
      <color theme="1"/>
      <name val="Calibri"/>
      <family val="2"/>
      <scheme val="minor"/>
    </font>
    <font>
      <sz val="20"/>
      <color theme="0"/>
      <name val="Calibri"/>
      <family val="2"/>
      <scheme val="minor"/>
    </font>
    <font>
      <sz val="20"/>
      <color theme="1"/>
      <name val="Calibri"/>
      <family val="2"/>
      <scheme val="minor"/>
    </font>
    <font>
      <sz val="14"/>
      <color theme="1"/>
      <name val="Calibri"/>
      <family val="2"/>
      <scheme val="minor"/>
    </font>
    <font>
      <b/>
      <sz val="11"/>
      <color theme="3"/>
      <name val="Calibri"/>
      <family val="2"/>
      <scheme val="minor"/>
    </font>
    <font>
      <sz val="11"/>
      <color theme="0"/>
      <name val="Calibri"/>
      <family val="2"/>
      <scheme val="minor"/>
    </font>
    <font>
      <b/>
      <sz val="20"/>
      <color theme="0"/>
      <name val="Calibri"/>
      <family val="2"/>
      <scheme val="minor"/>
    </font>
    <font>
      <sz val="11"/>
      <color theme="3"/>
      <name val="Calibri"/>
      <family val="2"/>
      <scheme val="minor"/>
    </font>
    <font>
      <b/>
      <sz val="20"/>
      <color theme="3" tint="-0.499984740745262"/>
      <name val="Calibri"/>
      <family val="2"/>
      <scheme val="minor"/>
    </font>
    <font>
      <b/>
      <sz val="12"/>
      <color theme="0"/>
      <name val="Calibri"/>
      <family val="2"/>
      <scheme val="minor"/>
    </font>
    <font>
      <b/>
      <sz val="14"/>
      <name val="Calibri"/>
      <family val="2"/>
      <scheme val="minor"/>
    </font>
    <font>
      <b/>
      <sz val="16"/>
      <color theme="0"/>
      <name val="Calibri"/>
      <family val="2"/>
      <scheme val="minor"/>
    </font>
    <font>
      <sz val="14"/>
      <color theme="1"/>
      <name val="Calibri"/>
      <family val="2"/>
      <scheme val="minor"/>
    </font>
    <font>
      <sz val="11"/>
      <color theme="1"/>
      <name val="Calibri"/>
      <family val="2"/>
    </font>
    <font>
      <b/>
      <sz val="11"/>
      <color theme="4" tint="-0.499984740745262"/>
      <name val="Calibri"/>
      <family val="2"/>
      <scheme val="minor"/>
    </font>
    <font>
      <b/>
      <sz val="11"/>
      <color theme="3" tint="-0.249977111117893"/>
      <name val="Calibri"/>
      <family val="2"/>
      <scheme val="minor"/>
    </font>
    <font>
      <b/>
      <sz val="11"/>
      <color theme="3" tint="-0.499984740745262"/>
      <name val="Calibri"/>
      <family val="2"/>
    </font>
    <font>
      <b/>
      <sz val="16"/>
      <color indexed="56"/>
      <name val="Calibri"/>
      <family val="2"/>
    </font>
    <font>
      <b/>
      <sz val="12"/>
      <color theme="1"/>
      <name val="Arial"/>
      <family val="2"/>
    </font>
    <font>
      <b/>
      <sz val="11"/>
      <color theme="0"/>
      <name val="Arial"/>
      <family val="2"/>
    </font>
    <font>
      <sz val="11"/>
      <color indexed="56"/>
      <name val="Calibri"/>
      <family val="2"/>
    </font>
    <font>
      <b/>
      <sz val="12"/>
      <color theme="0"/>
      <name val="Calibri"/>
      <family val="2"/>
    </font>
    <font>
      <sz val="12"/>
      <color indexed="56"/>
      <name val="Calibri"/>
      <family val="2"/>
    </font>
    <font>
      <b/>
      <sz val="11"/>
      <color theme="4" tint="-0.499984740745262"/>
      <name val="Calibri"/>
      <family val="2"/>
    </font>
    <font>
      <b/>
      <sz val="14"/>
      <color theme="4" tint="-0.499984740745262"/>
      <name val="Arial"/>
      <family val="2"/>
    </font>
    <font>
      <b/>
      <sz val="10"/>
      <color theme="3" tint="-0.249977111117893"/>
      <name val="Arial"/>
      <family val="2"/>
    </font>
    <font>
      <b/>
      <sz val="24"/>
      <color theme="0"/>
      <name val="Calibri"/>
      <family val="2"/>
      <scheme val="minor"/>
    </font>
    <font>
      <sz val="11"/>
      <color theme="1"/>
      <name val="Calibri"/>
      <family val="2"/>
      <scheme val="minor"/>
    </font>
    <font>
      <b/>
      <sz val="11"/>
      <color theme="0"/>
      <name val="Calibri"/>
      <family val="2"/>
    </font>
    <font>
      <b/>
      <sz val="10"/>
      <color theme="0"/>
      <name val="Calibri"/>
      <family val="2"/>
    </font>
    <font>
      <b/>
      <sz val="12"/>
      <color theme="3"/>
      <name val="Calibri"/>
      <family val="2"/>
      <scheme val="minor"/>
    </font>
    <font>
      <sz val="12"/>
      <color rgb="FFFF0000"/>
      <name val="Arial"/>
      <family val="2"/>
    </font>
    <font>
      <sz val="12"/>
      <name val="Cambria"/>
      <family val="1"/>
      <scheme val="major"/>
    </font>
    <font>
      <sz val="11"/>
      <name val="Arial"/>
      <family val="2"/>
    </font>
    <font>
      <sz val="12"/>
      <color rgb="FFFF0000"/>
      <name val="Calibri"/>
      <family val="2"/>
      <scheme val="minor"/>
    </font>
  </fonts>
  <fills count="25">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3" tint="0.79998168889431442"/>
        <bgColor indexed="64"/>
      </patternFill>
    </fill>
    <fill>
      <patternFill patternType="solid">
        <fgColor theme="5" tint="0.79998168889431442"/>
        <bgColor indexed="64"/>
      </patternFill>
    </fill>
    <fill>
      <patternFill patternType="solid">
        <fgColor theme="6" tint="0.59999389629810485"/>
        <bgColor indexed="64"/>
      </patternFill>
    </fill>
    <fill>
      <patternFill patternType="solid">
        <fgColor theme="1"/>
        <bgColor indexed="64"/>
      </patternFill>
    </fill>
    <fill>
      <patternFill patternType="solid">
        <fgColor indexed="9"/>
        <bgColor indexed="64"/>
      </patternFill>
    </fill>
    <fill>
      <patternFill patternType="solid">
        <fgColor indexed="9"/>
        <bgColor indexed="22"/>
      </patternFill>
    </fill>
    <fill>
      <patternFill patternType="solid">
        <fgColor theme="0" tint="-0.14999847407452621"/>
        <bgColor indexed="64"/>
      </patternFill>
    </fill>
    <fill>
      <patternFill patternType="solid">
        <fgColor theme="3"/>
        <bgColor indexed="64"/>
      </patternFill>
    </fill>
    <fill>
      <patternFill patternType="solid">
        <fgColor theme="3"/>
        <bgColor theme="0" tint="-0.14999847407452621"/>
      </patternFill>
    </fill>
    <fill>
      <patternFill patternType="solid">
        <fgColor theme="4"/>
        <bgColor indexed="64"/>
      </patternFill>
    </fill>
    <fill>
      <patternFill patternType="solid">
        <fgColor rgb="FF00B0F0"/>
        <bgColor indexed="64"/>
      </patternFill>
    </fill>
    <fill>
      <patternFill patternType="solid">
        <fgColor rgb="FF00B050"/>
        <bgColor indexed="64"/>
      </patternFill>
    </fill>
    <fill>
      <patternFill patternType="solid">
        <fgColor rgb="FF0070C0"/>
        <bgColor indexed="64"/>
      </patternFill>
    </fill>
    <fill>
      <patternFill patternType="solid">
        <fgColor theme="3" tint="-0.249977111117893"/>
        <bgColor indexed="64"/>
      </patternFill>
    </fill>
    <fill>
      <patternFill patternType="solid">
        <fgColor theme="3" tint="-0.499984740745262"/>
        <bgColor indexed="64"/>
      </patternFill>
    </fill>
    <fill>
      <patternFill patternType="solid">
        <fgColor theme="3" tint="-0.499984740745262"/>
        <bgColor indexed="22"/>
      </patternFill>
    </fill>
    <fill>
      <patternFill patternType="solid">
        <fgColor rgb="FFFFC000"/>
        <bgColor indexed="64"/>
      </patternFill>
    </fill>
    <fill>
      <patternFill patternType="solid">
        <fgColor rgb="FFFFC000"/>
        <bgColor indexed="22"/>
      </patternFill>
    </fill>
    <fill>
      <patternFill patternType="solid">
        <fgColor theme="4" tint="-0.249977111117893"/>
        <bgColor indexed="64"/>
      </patternFill>
    </fill>
    <fill>
      <patternFill patternType="solid">
        <fgColor theme="0"/>
        <bgColor indexed="22"/>
      </patternFill>
    </fill>
    <fill>
      <patternFill patternType="solid">
        <fgColor theme="5"/>
        <bgColor indexed="64"/>
      </patternFill>
    </fill>
  </fills>
  <borders count="59">
    <border>
      <left/>
      <right/>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bottom/>
      <diagonal/>
    </border>
    <border>
      <left/>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right/>
      <top/>
      <bottom style="thin">
        <color indexed="64"/>
      </bottom>
      <diagonal/>
    </border>
    <border>
      <left style="medium">
        <color indexed="64"/>
      </left>
      <right/>
      <top style="medium">
        <color indexed="64"/>
      </top>
      <bottom style="thin">
        <color indexed="64"/>
      </bottom>
      <diagonal/>
    </border>
    <border>
      <left/>
      <right style="medium">
        <color indexed="64"/>
      </right>
      <top/>
      <bottom style="thin">
        <color indexed="64"/>
      </bottom>
      <diagonal/>
    </border>
    <border>
      <left/>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thin">
        <color indexed="64"/>
      </top>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style="medium">
        <color indexed="64"/>
      </top>
      <bottom style="thin">
        <color indexed="64"/>
      </bottom>
      <diagonal/>
    </border>
    <border>
      <left/>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style="medium">
        <color indexed="64"/>
      </right>
      <top style="medium">
        <color indexed="64"/>
      </top>
      <bottom/>
      <diagonal/>
    </border>
    <border>
      <left style="medium">
        <color indexed="64"/>
      </left>
      <right/>
      <top/>
      <bottom style="thin">
        <color indexed="64"/>
      </bottom>
      <diagonal/>
    </border>
    <border>
      <left/>
      <right/>
      <top style="thin">
        <color indexed="64"/>
      </top>
      <bottom/>
      <diagonal/>
    </border>
    <border>
      <left/>
      <right style="medium">
        <color indexed="64"/>
      </right>
      <top style="thin">
        <color indexed="64"/>
      </top>
      <bottom style="medium">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auto="1"/>
      </left>
      <right style="thin">
        <color auto="1"/>
      </right>
      <top style="thin">
        <color auto="1"/>
      </top>
      <bottom style="thin">
        <color auto="1"/>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
      <left/>
      <right/>
      <top style="medium">
        <color indexed="64"/>
      </top>
      <bottom style="thin">
        <color indexed="64"/>
      </bottom>
      <diagonal/>
    </border>
    <border>
      <left/>
      <right/>
      <top style="thin">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style="medium">
        <color indexed="64"/>
      </left>
      <right/>
      <top style="medium">
        <color indexed="64"/>
      </top>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diagonal/>
    </border>
    <border>
      <left style="thin">
        <color indexed="64"/>
      </left>
      <right/>
      <top style="medium">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medium">
        <color indexed="64"/>
      </right>
      <top style="thin">
        <color indexed="64"/>
      </top>
      <bottom style="thin">
        <color indexed="64"/>
      </bottom>
      <diagonal/>
    </border>
    <border>
      <left style="thin">
        <color auto="1"/>
      </left>
      <right style="thin">
        <color auto="1"/>
      </right>
      <top style="thin">
        <color auto="1"/>
      </top>
      <bottom style="thin">
        <color auto="1"/>
      </bottom>
      <diagonal/>
    </border>
  </borders>
  <cellStyleXfs count="21">
    <xf numFmtId="0" fontId="0" fillId="0" borderId="0"/>
    <xf numFmtId="0" fontId="8" fillId="0" borderId="0"/>
    <xf numFmtId="164" fontId="8" fillId="0" borderId="0" applyFont="0" applyFill="0" applyBorder="0" applyAlignment="0" applyProtection="0"/>
    <xf numFmtId="165" fontId="9" fillId="0" borderId="0" applyFont="0" applyFill="0" applyBorder="0" applyAlignment="0" applyProtection="0"/>
    <xf numFmtId="166" fontId="8" fillId="0" borderId="0" applyFont="0" applyFill="0" applyBorder="0" applyAlignment="0" applyProtection="0"/>
    <xf numFmtId="164" fontId="8" fillId="0" borderId="0" applyFont="0" applyFill="0" applyBorder="0" applyAlignment="0" applyProtection="0"/>
    <xf numFmtId="167" fontId="8" fillId="0" borderId="0" applyFont="0" applyFill="0" applyBorder="0" applyAlignment="0" applyProtection="0"/>
    <xf numFmtId="168"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44" fontId="20" fillId="0" borderId="0" applyFont="0" applyFill="0" applyBorder="0" applyAlignment="0" applyProtection="0"/>
    <xf numFmtId="164" fontId="8"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8" fillId="0" borderId="0" applyFont="0" applyFill="0" applyBorder="0" applyAlignment="0" applyProtection="0"/>
    <xf numFmtId="0" fontId="20" fillId="0" borderId="0"/>
    <xf numFmtId="0" fontId="24" fillId="0" borderId="0"/>
    <xf numFmtId="9" fontId="20" fillId="0" borderId="0" applyFont="0" applyFill="0" applyBorder="0" applyAlignment="0" applyProtection="0"/>
    <xf numFmtId="43" fontId="20" fillId="0" borderId="0" applyFont="0" applyFill="0" applyBorder="0" applyAlignment="0" applyProtection="0"/>
    <xf numFmtId="0" fontId="8" fillId="0" borderId="0"/>
    <xf numFmtId="174" fontId="20" fillId="0" borderId="0" applyFont="0" applyFill="0" applyBorder="0" applyAlignment="0" applyProtection="0"/>
  </cellStyleXfs>
  <cellXfs count="724">
    <xf numFmtId="0" fontId="0" fillId="0" borderId="0" xfId="0"/>
    <xf numFmtId="0" fontId="4" fillId="2" borderId="0" xfId="0" applyFont="1" applyFill="1"/>
    <xf numFmtId="0" fontId="5" fillId="2" borderId="0" xfId="0" applyFont="1" applyFill="1"/>
    <xf numFmtId="0" fontId="2" fillId="2" borderId="0" xfId="0" applyFont="1" applyFill="1" applyBorder="1" applyAlignment="1">
      <alignment horizontal="left" vertical="top" wrapText="1"/>
    </xf>
    <xf numFmtId="0" fontId="6" fillId="2" borderId="0" xfId="0" applyFont="1" applyFill="1" applyBorder="1" applyAlignment="1">
      <alignment vertical="top" wrapText="1"/>
    </xf>
    <xf numFmtId="0" fontId="6" fillId="2" borderId="0" xfId="0" applyFont="1" applyFill="1" applyBorder="1" applyAlignment="1">
      <alignment horizontal="justify" vertical="top" wrapText="1"/>
    </xf>
    <xf numFmtId="0" fontId="5" fillId="2" borderId="0" xfId="0" applyFont="1" applyFill="1" applyAlignment="1">
      <alignment horizontal="center"/>
    </xf>
    <xf numFmtId="9" fontId="4" fillId="2" borderId="0" xfId="0" applyNumberFormat="1" applyFont="1" applyFill="1"/>
    <xf numFmtId="0" fontId="4" fillId="2" borderId="4" xfId="0" applyFont="1" applyFill="1" applyBorder="1"/>
    <xf numFmtId="0" fontId="4" fillId="2" borderId="0" xfId="0" applyFont="1" applyFill="1" applyBorder="1"/>
    <xf numFmtId="0" fontId="0" fillId="0" borderId="0" xfId="0" applyAlignment="1">
      <alignment vertical="top" wrapText="1"/>
    </xf>
    <xf numFmtId="0" fontId="2" fillId="2" borderId="5" xfId="0" applyFont="1" applyFill="1" applyBorder="1" applyAlignment="1">
      <alignment horizontal="center" wrapText="1"/>
    </xf>
    <xf numFmtId="0" fontId="1" fillId="2" borderId="5" xfId="0" applyFont="1" applyFill="1" applyBorder="1" applyAlignment="1">
      <alignment horizontal="center" vertical="top" wrapText="1"/>
    </xf>
    <xf numFmtId="41" fontId="2" fillId="2" borderId="0" xfId="0" applyNumberFormat="1" applyFont="1" applyFill="1" applyBorder="1" applyAlignment="1">
      <alignment horizontal="center" wrapText="1"/>
    </xf>
    <xf numFmtId="0" fontId="16" fillId="2" borderId="10" xfId="0" applyFont="1" applyFill="1" applyBorder="1" applyAlignment="1">
      <alignment horizontal="center" vertical="center" wrapText="1"/>
    </xf>
    <xf numFmtId="0" fontId="18" fillId="2" borderId="10" xfId="0" applyFont="1" applyFill="1" applyBorder="1" applyAlignment="1">
      <alignment horizontal="justify" vertical="top"/>
    </xf>
    <xf numFmtId="41" fontId="18" fillId="2" borderId="10" xfId="0" applyNumberFormat="1" applyFont="1" applyFill="1" applyBorder="1" applyAlignment="1">
      <alignment horizontal="justify" vertical="top"/>
    </xf>
    <xf numFmtId="41" fontId="18" fillId="2" borderId="10" xfId="0" applyNumberFormat="1" applyFont="1" applyFill="1" applyBorder="1" applyAlignment="1">
      <alignment horizontal="left" vertical="top" wrapText="1"/>
    </xf>
    <xf numFmtId="170" fontId="18" fillId="2" borderId="10" xfId="0" applyNumberFormat="1" applyFont="1" applyFill="1" applyBorder="1" applyAlignment="1">
      <alignment horizontal="center" vertical="top"/>
    </xf>
    <xf numFmtId="41" fontId="18" fillId="2" borderId="10" xfId="0" applyNumberFormat="1" applyFont="1" applyFill="1" applyBorder="1" applyAlignment="1">
      <alignment horizontal="justify" vertical="top" wrapText="1"/>
    </xf>
    <xf numFmtId="0" fontId="1" fillId="2" borderId="10" xfId="0" applyFont="1" applyFill="1" applyBorder="1" applyAlignment="1">
      <alignment horizontal="justify" vertical="top"/>
    </xf>
    <xf numFmtId="0" fontId="1" fillId="2" borderId="10" xfId="0" applyFont="1" applyFill="1" applyBorder="1" applyAlignment="1">
      <alignment horizontal="center" vertical="top" wrapText="1"/>
    </xf>
    <xf numFmtId="41" fontId="1" fillId="2" borderId="10" xfId="0" applyNumberFormat="1" applyFont="1" applyFill="1" applyBorder="1" applyAlignment="1">
      <alignment horizontal="center" vertical="top" wrapText="1"/>
    </xf>
    <xf numFmtId="41" fontId="1" fillId="2" borderId="10" xfId="0" applyNumberFormat="1" applyFont="1" applyFill="1" applyBorder="1" applyAlignment="1">
      <alignment horizontal="justify" vertical="top"/>
    </xf>
    <xf numFmtId="170" fontId="1" fillId="2" borderId="10" xfId="0" applyNumberFormat="1" applyFont="1" applyFill="1" applyBorder="1" applyAlignment="1">
      <alignment horizontal="center" vertical="top"/>
    </xf>
    <xf numFmtId="0" fontId="7" fillId="0" borderId="10" xfId="0" applyFont="1" applyBorder="1" applyAlignment="1">
      <alignment horizontal="justify" vertical="top" wrapText="1"/>
    </xf>
    <xf numFmtId="0" fontId="7" fillId="0" borderId="11" xfId="0" applyFont="1" applyBorder="1" applyAlignment="1">
      <alignment horizontal="justify" vertical="top"/>
    </xf>
    <xf numFmtId="41" fontId="1" fillId="2" borderId="11" xfId="0" applyNumberFormat="1" applyFont="1" applyFill="1" applyBorder="1" applyAlignment="1">
      <alignment horizontal="center" vertical="top" wrapText="1"/>
    </xf>
    <xf numFmtId="0" fontId="7" fillId="0" borderId="11" xfId="0" applyFont="1" applyBorder="1" applyAlignment="1">
      <alignment horizontal="justify" vertical="top" wrapText="1"/>
    </xf>
    <xf numFmtId="41" fontId="21" fillId="3" borderId="3" xfId="0" applyNumberFormat="1" applyFont="1" applyFill="1" applyBorder="1" applyAlignment="1">
      <alignment horizontal="right" vertical="center"/>
    </xf>
    <xf numFmtId="41" fontId="21" fillId="3" borderId="3" xfId="10" applyNumberFormat="1" applyFont="1" applyFill="1" applyBorder="1" applyAlignment="1">
      <alignment horizontal="center" vertical="center"/>
    </xf>
    <xf numFmtId="44" fontId="21" fillId="2" borderId="0" xfId="10" applyFont="1" applyFill="1" applyAlignment="1">
      <alignment horizontal="center" vertical="center"/>
    </xf>
    <xf numFmtId="0" fontId="15" fillId="2" borderId="10" xfId="0" applyFont="1" applyFill="1" applyBorder="1" applyAlignment="1">
      <alignment horizontal="center" vertical="top" wrapText="1"/>
    </xf>
    <xf numFmtId="0" fontId="3" fillId="2" borderId="0" xfId="0" applyFont="1" applyFill="1" applyAlignment="1"/>
    <xf numFmtId="41" fontId="5" fillId="2" borderId="10" xfId="0" applyNumberFormat="1" applyFont="1" applyFill="1" applyBorder="1" applyAlignment="1">
      <alignment horizontal="justify" vertical="top"/>
    </xf>
    <xf numFmtId="41" fontId="5" fillId="2" borderId="10" xfId="0" applyNumberFormat="1" applyFont="1" applyFill="1" applyBorder="1" applyAlignment="1">
      <alignment horizontal="center" vertical="top" wrapText="1"/>
    </xf>
    <xf numFmtId="41" fontId="31" fillId="0" borderId="10" xfId="0" applyNumberFormat="1" applyFont="1" applyBorder="1" applyAlignment="1">
      <alignment horizontal="justify" vertical="top" wrapText="1"/>
    </xf>
    <xf numFmtId="41" fontId="31" fillId="0" borderId="11" xfId="0" applyNumberFormat="1" applyFont="1" applyBorder="1" applyAlignment="1">
      <alignment horizontal="justify" vertical="top"/>
    </xf>
    <xf numFmtId="41" fontId="17" fillId="2" borderId="3" xfId="0" applyNumberFormat="1" applyFont="1" applyFill="1" applyBorder="1" applyAlignment="1">
      <alignment horizontal="center" wrapText="1"/>
    </xf>
    <xf numFmtId="0" fontId="15" fillId="2" borderId="10" xfId="0" applyFont="1" applyFill="1" applyBorder="1" applyAlignment="1">
      <alignment horizontal="left" vertical="top" wrapText="1"/>
    </xf>
    <xf numFmtId="0" fontId="32" fillId="0" borderId="10" xfId="0" applyFont="1" applyBorder="1" applyAlignment="1">
      <alignment vertical="top" wrapText="1"/>
    </xf>
    <xf numFmtId="0" fontId="33" fillId="0" borderId="25" xfId="16" applyFont="1" applyBorder="1" applyAlignment="1">
      <alignment vertical="top" wrapText="1"/>
    </xf>
    <xf numFmtId="0" fontId="5" fillId="2" borderId="10" xfId="0" applyFont="1" applyFill="1" applyBorder="1" applyAlignment="1">
      <alignment horizontal="justify" vertical="top"/>
    </xf>
    <xf numFmtId="0" fontId="5" fillId="2" borderId="10" xfId="0" applyFont="1" applyFill="1" applyBorder="1" applyAlignment="1">
      <alignment vertical="top" wrapText="1"/>
    </xf>
    <xf numFmtId="169" fontId="5" fillId="2" borderId="10" xfId="0" applyNumberFormat="1" applyFont="1" applyFill="1" applyBorder="1" applyAlignment="1">
      <alignment horizontal="center" vertical="top" wrapText="1"/>
    </xf>
    <xf numFmtId="169" fontId="5" fillId="2" borderId="10" xfId="0" applyNumberFormat="1" applyFont="1" applyFill="1" applyBorder="1" applyAlignment="1">
      <alignment horizontal="center" vertical="top"/>
    </xf>
    <xf numFmtId="0" fontId="5" fillId="2" borderId="10" xfId="0" applyFont="1" applyFill="1" applyBorder="1" applyAlignment="1">
      <alignment horizontal="center" vertical="top" wrapText="1"/>
    </xf>
    <xf numFmtId="9" fontId="5" fillId="2" borderId="10" xfId="0" applyNumberFormat="1" applyFont="1" applyFill="1" applyBorder="1" applyAlignment="1">
      <alignment horizontal="center" vertical="top" wrapText="1"/>
    </xf>
    <xf numFmtId="0" fontId="15" fillId="2" borderId="10" xfId="0" applyFont="1" applyFill="1" applyBorder="1" applyAlignment="1">
      <alignment horizontal="justify" vertical="top"/>
    </xf>
    <xf numFmtId="0" fontId="5" fillId="2" borderId="10" xfId="0" applyNumberFormat="1" applyFont="1" applyFill="1" applyBorder="1" applyAlignment="1">
      <alignment vertical="top" wrapText="1"/>
    </xf>
    <xf numFmtId="0" fontId="5" fillId="2" borderId="10" xfId="0" applyFont="1" applyFill="1" applyBorder="1" applyAlignment="1">
      <alignment horizontal="left" vertical="top" wrapText="1"/>
    </xf>
    <xf numFmtId="0" fontId="5" fillId="2" borderId="10" xfId="0" applyFont="1" applyFill="1" applyBorder="1" applyAlignment="1">
      <alignment vertical="top"/>
    </xf>
    <xf numFmtId="0" fontId="32" fillId="2" borderId="10" xfId="0" applyFont="1" applyFill="1" applyBorder="1" applyAlignment="1">
      <alignment vertical="top" wrapText="1"/>
    </xf>
    <xf numFmtId="0" fontId="15" fillId="2" borderId="10" xfId="0" applyFont="1" applyFill="1" applyBorder="1" applyAlignment="1">
      <alignment vertical="top" wrapText="1"/>
    </xf>
    <xf numFmtId="0" fontId="31" fillId="0" borderId="10" xfId="0" applyFont="1" applyBorder="1" applyAlignment="1">
      <alignment horizontal="justify" vertical="top"/>
    </xf>
    <xf numFmtId="169" fontId="31" fillId="0" borderId="10" xfId="0" applyNumberFormat="1" applyFont="1" applyBorder="1" applyAlignment="1">
      <alignment horizontal="center" vertical="top"/>
    </xf>
    <xf numFmtId="169" fontId="31" fillId="0" borderId="10" xfId="0" applyNumberFormat="1" applyFont="1" applyBorder="1" applyAlignment="1">
      <alignment horizontal="center" vertical="top" wrapText="1"/>
    </xf>
    <xf numFmtId="0" fontId="15" fillId="2" borderId="11" xfId="0" applyFont="1" applyFill="1" applyBorder="1" applyAlignment="1">
      <alignment vertical="top" wrapText="1"/>
    </xf>
    <xf numFmtId="0" fontId="32" fillId="0" borderId="11" xfId="0" applyFont="1" applyBorder="1" applyAlignment="1">
      <alignment vertical="top" wrapText="1"/>
    </xf>
    <xf numFmtId="0" fontId="5" fillId="2" borderId="11" xfId="0" applyFont="1" applyFill="1" applyBorder="1" applyAlignment="1">
      <alignment vertical="top" wrapText="1"/>
    </xf>
    <xf numFmtId="0" fontId="31" fillId="0" borderId="11" xfId="0" applyFont="1" applyBorder="1" applyAlignment="1">
      <alignment vertical="top" wrapText="1"/>
    </xf>
    <xf numFmtId="0" fontId="31" fillId="0" borderId="11" xfId="0" applyFont="1" applyBorder="1" applyAlignment="1">
      <alignment horizontal="justify" vertical="top"/>
    </xf>
    <xf numFmtId="169" fontId="31" fillId="0" borderId="11" xfId="0" applyNumberFormat="1" applyFont="1" applyBorder="1" applyAlignment="1">
      <alignment horizontal="center" vertical="top"/>
    </xf>
    <xf numFmtId="0" fontId="5" fillId="2" borderId="11" xfId="0" applyFont="1" applyFill="1" applyBorder="1" applyAlignment="1">
      <alignment horizontal="center" vertical="top" wrapText="1"/>
    </xf>
    <xf numFmtId="9" fontId="5" fillId="2" borderId="11" xfId="0" applyNumberFormat="1" applyFont="1" applyFill="1" applyBorder="1" applyAlignment="1">
      <alignment horizontal="center" vertical="top" wrapText="1"/>
    </xf>
    <xf numFmtId="0" fontId="5" fillId="2" borderId="10" xfId="0" applyFont="1" applyFill="1" applyBorder="1" applyAlignment="1">
      <alignment horizontal="justify" vertical="top" wrapText="1"/>
    </xf>
    <xf numFmtId="0" fontId="26" fillId="0" borderId="0" xfId="0" applyFont="1" applyAlignment="1">
      <alignment vertical="top" wrapText="1"/>
    </xf>
    <xf numFmtId="0" fontId="26" fillId="0" borderId="0" xfId="0" applyFont="1" applyAlignment="1">
      <alignment vertical="center" wrapText="1"/>
    </xf>
    <xf numFmtId="0" fontId="33" fillId="10" borderId="26" xfId="16" applyFont="1" applyFill="1" applyBorder="1" applyAlignment="1">
      <alignment vertical="top" wrapText="1"/>
    </xf>
    <xf numFmtId="41" fontId="21" fillId="3" borderId="3" xfId="0" applyNumberFormat="1" applyFont="1" applyFill="1" applyBorder="1" applyAlignment="1">
      <alignment horizontal="left" vertical="center"/>
    </xf>
    <xf numFmtId="0" fontId="21" fillId="2" borderId="0" xfId="0" applyFont="1" applyFill="1" applyAlignment="1">
      <alignment vertical="center"/>
    </xf>
    <xf numFmtId="0" fontId="33" fillId="0" borderId="26" xfId="16" applyFont="1" applyBorder="1" applyAlignment="1">
      <alignment horizontal="center" vertical="center" wrapText="1"/>
    </xf>
    <xf numFmtId="0" fontId="37" fillId="0" borderId="26" xfId="16" applyFont="1" applyBorder="1" applyAlignment="1">
      <alignment horizontal="center" vertical="center" wrapText="1"/>
    </xf>
    <xf numFmtId="0" fontId="33" fillId="10" borderId="26" xfId="16" applyFont="1" applyFill="1" applyBorder="1" applyAlignment="1">
      <alignment horizontal="right" wrapText="1"/>
    </xf>
    <xf numFmtId="0" fontId="22" fillId="2" borderId="0" xfId="0" applyFont="1" applyFill="1" applyAlignment="1">
      <alignment horizontal="center" vertical="center"/>
    </xf>
    <xf numFmtId="0" fontId="0" fillId="0" borderId="0" xfId="0" applyAlignment="1">
      <alignment horizontal="center" vertical="center"/>
    </xf>
    <xf numFmtId="0" fontId="21" fillId="2" borderId="0" xfId="0" applyFont="1" applyFill="1" applyBorder="1" applyAlignment="1">
      <alignment horizontal="center" vertical="center"/>
    </xf>
    <xf numFmtId="0" fontId="21" fillId="2" borderId="0" xfId="0" applyFont="1" applyFill="1" applyAlignment="1">
      <alignment horizontal="center" vertical="center"/>
    </xf>
    <xf numFmtId="0" fontId="33" fillId="10" borderId="26" xfId="16" applyFont="1" applyFill="1" applyBorder="1" applyAlignment="1">
      <alignment horizontal="right" vertical="top" wrapText="1"/>
    </xf>
    <xf numFmtId="0" fontId="40" fillId="0" borderId="0" xfId="0" applyFont="1" applyAlignment="1">
      <alignment horizontal="center" vertical="center"/>
    </xf>
    <xf numFmtId="0" fontId="40" fillId="0" borderId="0" xfId="0" applyFont="1" applyAlignment="1">
      <alignment vertical="center"/>
    </xf>
    <xf numFmtId="172" fontId="40" fillId="0" borderId="0" xfId="18" applyNumberFormat="1" applyFont="1" applyAlignment="1">
      <alignment vertical="center"/>
    </xf>
    <xf numFmtId="0" fontId="41" fillId="0" borderId="0" xfId="0" applyFont="1" applyAlignment="1">
      <alignment vertical="center"/>
    </xf>
    <xf numFmtId="172" fontId="42" fillId="0" borderId="0" xfId="18" applyNumberFormat="1" applyFont="1" applyAlignment="1">
      <alignment vertical="center"/>
    </xf>
    <xf numFmtId="0" fontId="0" fillId="0" borderId="0" xfId="0" applyAlignment="1">
      <alignment vertical="center"/>
    </xf>
    <xf numFmtId="0" fontId="43" fillId="7" borderId="0" xfId="0" applyFont="1" applyFill="1" applyAlignment="1">
      <alignment vertical="center" wrapText="1"/>
    </xf>
    <xf numFmtId="0" fontId="14" fillId="0" borderId="0" xfId="0" applyFont="1" applyAlignment="1">
      <alignment horizontal="left" vertical="center"/>
    </xf>
    <xf numFmtId="0" fontId="14" fillId="0" borderId="0" xfId="0" applyFont="1" applyAlignment="1">
      <alignment horizontal="center" vertical="center"/>
    </xf>
    <xf numFmtId="0" fontId="14" fillId="0" borderId="0" xfId="0" applyFont="1" applyAlignment="1">
      <alignment vertical="center"/>
    </xf>
    <xf numFmtId="0" fontId="0" fillId="0" borderId="0" xfId="0" applyAlignment="1">
      <alignment horizontal="left" vertical="center"/>
    </xf>
    <xf numFmtId="0" fontId="45" fillId="0" borderId="0" xfId="0" applyFont="1" applyAlignment="1">
      <alignment vertical="center"/>
    </xf>
    <xf numFmtId="0" fontId="22" fillId="2" borderId="0" xfId="0" applyFont="1" applyFill="1" applyAlignment="1">
      <alignment vertical="center"/>
    </xf>
    <xf numFmtId="0" fontId="21" fillId="2" borderId="0" xfId="0" applyFont="1" applyFill="1" applyAlignment="1">
      <alignment horizontal="left" vertical="center"/>
    </xf>
    <xf numFmtId="0" fontId="22" fillId="2" borderId="12" xfId="0" applyFont="1" applyFill="1" applyBorder="1" applyAlignment="1">
      <alignment vertical="center"/>
    </xf>
    <xf numFmtId="41" fontId="22" fillId="2" borderId="14" xfId="0" applyNumberFormat="1" applyFont="1" applyFill="1" applyBorder="1" applyAlignment="1">
      <alignment vertical="center"/>
    </xf>
    <xf numFmtId="41" fontId="22" fillId="2" borderId="12" xfId="0" applyNumberFormat="1" applyFont="1" applyFill="1" applyBorder="1" applyAlignment="1">
      <alignment vertical="center"/>
    </xf>
    <xf numFmtId="0" fontId="22" fillId="2" borderId="15" xfId="0" applyFont="1" applyFill="1" applyBorder="1" applyAlignment="1">
      <alignment horizontal="center" vertical="center"/>
    </xf>
    <xf numFmtId="0" fontId="22" fillId="2" borderId="10" xfId="0" applyFont="1" applyFill="1" applyBorder="1" applyAlignment="1">
      <alignment vertical="center"/>
    </xf>
    <xf numFmtId="41" fontId="22" fillId="2" borderId="17" xfId="0" applyNumberFormat="1" applyFont="1" applyFill="1" applyBorder="1" applyAlignment="1">
      <alignment vertical="center"/>
    </xf>
    <xf numFmtId="0" fontId="22" fillId="2" borderId="18" xfId="0" applyFont="1" applyFill="1" applyBorder="1" applyAlignment="1">
      <alignment horizontal="center" vertical="center"/>
    </xf>
    <xf numFmtId="0" fontId="22" fillId="2" borderId="11" xfId="0" applyFont="1" applyFill="1" applyBorder="1" applyAlignment="1">
      <alignment vertical="center"/>
    </xf>
    <xf numFmtId="41" fontId="22" fillId="5" borderId="19" xfId="0" applyNumberFormat="1" applyFont="1" applyFill="1" applyBorder="1" applyAlignment="1">
      <alignment vertical="center"/>
    </xf>
    <xf numFmtId="41" fontId="22" fillId="2" borderId="19" xfId="0" applyNumberFormat="1" applyFont="1" applyFill="1" applyBorder="1" applyAlignment="1">
      <alignment vertical="center"/>
    </xf>
    <xf numFmtId="41" fontId="22" fillId="2" borderId="11" xfId="0" applyNumberFormat="1" applyFont="1" applyFill="1" applyBorder="1" applyAlignment="1">
      <alignment vertical="center"/>
    </xf>
    <xf numFmtId="0" fontId="22" fillId="2" borderId="11" xfId="0" applyFont="1" applyFill="1" applyBorder="1" applyAlignment="1">
      <alignment horizontal="center" vertical="center"/>
    </xf>
    <xf numFmtId="0" fontId="21" fillId="2" borderId="0" xfId="0" applyFont="1" applyFill="1" applyBorder="1" applyAlignment="1">
      <alignment vertical="center"/>
    </xf>
    <xf numFmtId="171" fontId="21" fillId="3" borderId="7" xfId="0" applyNumberFormat="1" applyFont="1" applyFill="1" applyBorder="1" applyAlignment="1">
      <alignment vertical="center"/>
    </xf>
    <xf numFmtId="0" fontId="22" fillId="2" borderId="20" xfId="0" applyFont="1" applyFill="1" applyBorder="1" applyAlignment="1">
      <alignment vertical="center"/>
    </xf>
    <xf numFmtId="0" fontId="22" fillId="2" borderId="21" xfId="0" applyFont="1" applyFill="1" applyBorder="1" applyAlignment="1">
      <alignment horizontal="center" vertical="center"/>
    </xf>
    <xf numFmtId="0" fontId="0" fillId="0" borderId="0" xfId="0" applyFill="1" applyAlignment="1">
      <alignment vertical="center"/>
    </xf>
    <xf numFmtId="0" fontId="22" fillId="0" borderId="0" xfId="0" applyFont="1" applyAlignment="1">
      <alignment vertical="center"/>
    </xf>
    <xf numFmtId="41" fontId="21" fillId="6" borderId="24" xfId="0" applyNumberFormat="1" applyFont="1" applyFill="1" applyBorder="1" applyAlignment="1">
      <alignment vertical="center"/>
    </xf>
    <xf numFmtId="0" fontId="22" fillId="6" borderId="7" xfId="0" applyFont="1" applyFill="1" applyBorder="1" applyAlignment="1">
      <alignment horizontal="center" vertical="center"/>
    </xf>
    <xf numFmtId="41" fontId="22" fillId="5" borderId="14" xfId="0" applyNumberFormat="1" applyFont="1" applyFill="1" applyBorder="1" applyAlignment="1">
      <alignment vertical="center"/>
    </xf>
    <xf numFmtId="0" fontId="22" fillId="2" borderId="23" xfId="0" applyFont="1" applyFill="1" applyBorder="1" applyAlignment="1">
      <alignment horizontal="center" vertical="center"/>
    </xf>
    <xf numFmtId="41" fontId="22" fillId="2" borderId="10" xfId="0" applyNumberFormat="1" applyFont="1" applyFill="1" applyBorder="1" applyAlignment="1">
      <alignment vertical="center"/>
    </xf>
    <xf numFmtId="41" fontId="22" fillId="5" borderId="17" xfId="0" applyNumberFormat="1" applyFont="1" applyFill="1" applyBorder="1" applyAlignment="1">
      <alignment vertical="center"/>
    </xf>
    <xf numFmtId="41" fontId="22" fillId="2" borderId="22" xfId="0" applyNumberFormat="1" applyFont="1" applyFill="1" applyBorder="1" applyAlignment="1">
      <alignment vertical="center"/>
    </xf>
    <xf numFmtId="41" fontId="22" fillId="2" borderId="1" xfId="0" applyNumberFormat="1" applyFont="1" applyFill="1" applyBorder="1" applyAlignment="1">
      <alignment vertical="center"/>
    </xf>
    <xf numFmtId="0" fontId="21" fillId="2" borderId="0" xfId="0" applyFont="1" applyFill="1" applyAlignment="1">
      <alignment horizontal="left" vertical="center"/>
    </xf>
    <xf numFmtId="0" fontId="0" fillId="3" borderId="0" xfId="0" applyFill="1" applyAlignment="1">
      <alignment vertical="center"/>
    </xf>
    <xf numFmtId="41" fontId="22" fillId="5" borderId="33" xfId="0" applyNumberFormat="1" applyFont="1" applyFill="1" applyBorder="1" applyAlignment="1">
      <alignment vertical="center"/>
    </xf>
    <xf numFmtId="0" fontId="22" fillId="2" borderId="35" xfId="0" applyFont="1" applyFill="1" applyBorder="1" applyAlignment="1">
      <alignment horizontal="center" vertical="center"/>
    </xf>
    <xf numFmtId="0" fontId="0" fillId="0" borderId="26" xfId="0" applyBorder="1" applyAlignment="1">
      <alignment vertical="center"/>
    </xf>
    <xf numFmtId="0" fontId="23" fillId="11" borderId="3" xfId="0" applyFont="1" applyFill="1" applyBorder="1" applyAlignment="1">
      <alignment horizontal="center" vertical="center"/>
    </xf>
    <xf numFmtId="41" fontId="23" fillId="11" borderId="3" xfId="0" applyNumberFormat="1" applyFont="1" applyFill="1" applyBorder="1" applyAlignment="1">
      <alignment horizontal="center" vertical="center"/>
    </xf>
    <xf numFmtId="0" fontId="23" fillId="11" borderId="7" xfId="0" applyFont="1" applyFill="1" applyBorder="1" applyAlignment="1">
      <alignment horizontal="center" vertical="center"/>
    </xf>
    <xf numFmtId="0" fontId="23" fillId="11" borderId="3" xfId="0" applyFont="1" applyFill="1" applyBorder="1" applyAlignment="1">
      <alignment horizontal="center" vertical="center" wrapText="1"/>
    </xf>
    <xf numFmtId="41" fontId="22" fillId="2" borderId="15" xfId="0" applyNumberFormat="1" applyFont="1" applyFill="1" applyBorder="1" applyAlignment="1">
      <alignment vertical="center"/>
    </xf>
    <xf numFmtId="41" fontId="22" fillId="2" borderId="21" xfId="0" applyNumberFormat="1" applyFont="1" applyFill="1" applyBorder="1" applyAlignment="1">
      <alignment vertical="center"/>
    </xf>
    <xf numFmtId="41" fontId="22" fillId="2" borderId="35" xfId="0" applyNumberFormat="1" applyFont="1" applyFill="1" applyBorder="1" applyAlignment="1">
      <alignment vertical="center"/>
    </xf>
    <xf numFmtId="41" fontId="23" fillId="11" borderId="7" xfId="0" applyNumberFormat="1" applyFont="1" applyFill="1" applyBorder="1" applyAlignment="1">
      <alignment horizontal="center" vertical="center" wrapText="1"/>
    </xf>
    <xf numFmtId="0" fontId="23" fillId="11" borderId="6" xfId="0" applyFont="1" applyFill="1" applyBorder="1" applyAlignment="1">
      <alignment horizontal="center" vertical="center" wrapText="1"/>
    </xf>
    <xf numFmtId="41" fontId="23" fillId="11" borderId="3" xfId="0" applyNumberFormat="1" applyFont="1" applyFill="1" applyBorder="1" applyAlignment="1">
      <alignment horizontal="center" vertical="center" wrapText="1"/>
    </xf>
    <xf numFmtId="0" fontId="23" fillId="11" borderId="7" xfId="0" applyFont="1" applyFill="1" applyBorder="1" applyAlignment="1">
      <alignment horizontal="center" vertical="center" wrapText="1"/>
    </xf>
    <xf numFmtId="0" fontId="21" fillId="6" borderId="33" xfId="0" applyFont="1" applyFill="1" applyBorder="1" applyAlignment="1">
      <alignment vertical="center"/>
    </xf>
    <xf numFmtId="0" fontId="23" fillId="11" borderId="8" xfId="0" applyFont="1" applyFill="1" applyBorder="1" applyAlignment="1">
      <alignment horizontal="center" vertical="center" wrapText="1"/>
    </xf>
    <xf numFmtId="41" fontId="22" fillId="5" borderId="38" xfId="0" applyNumberFormat="1" applyFont="1" applyFill="1" applyBorder="1" applyAlignment="1">
      <alignment vertical="center"/>
    </xf>
    <xf numFmtId="0" fontId="21" fillId="6" borderId="6" xfId="0" applyFont="1" applyFill="1" applyBorder="1" applyAlignment="1">
      <alignment vertical="center"/>
    </xf>
    <xf numFmtId="0" fontId="22" fillId="5" borderId="12" xfId="0" applyFont="1" applyFill="1" applyBorder="1" applyAlignment="1">
      <alignment vertical="center"/>
    </xf>
    <xf numFmtId="0" fontId="22" fillId="5" borderId="15" xfId="0" applyFont="1" applyFill="1" applyBorder="1" applyAlignment="1">
      <alignment horizontal="center" vertical="center"/>
    </xf>
    <xf numFmtId="0" fontId="22" fillId="5" borderId="10" xfId="0" applyFont="1" applyFill="1" applyBorder="1" applyAlignment="1">
      <alignment vertical="center"/>
    </xf>
    <xf numFmtId="0" fontId="22" fillId="5" borderId="18" xfId="0" applyFont="1" applyFill="1" applyBorder="1" applyAlignment="1">
      <alignment horizontal="center" vertical="center"/>
    </xf>
    <xf numFmtId="0" fontId="22" fillId="5" borderId="20" xfId="0" applyFont="1" applyFill="1" applyBorder="1" applyAlignment="1">
      <alignment vertical="center"/>
    </xf>
    <xf numFmtId="0" fontId="22" fillId="5" borderId="21" xfId="0" applyFont="1" applyFill="1" applyBorder="1" applyAlignment="1">
      <alignment horizontal="center" vertical="center"/>
    </xf>
    <xf numFmtId="0" fontId="22" fillId="5" borderId="11" xfId="0" applyFont="1" applyFill="1" applyBorder="1" applyAlignment="1">
      <alignment vertical="center"/>
    </xf>
    <xf numFmtId="0" fontId="22" fillId="5" borderId="11" xfId="0" applyFont="1" applyFill="1" applyBorder="1" applyAlignment="1">
      <alignment horizontal="center" vertical="center"/>
    </xf>
    <xf numFmtId="0" fontId="23" fillId="11" borderId="26" xfId="0" applyFont="1" applyFill="1" applyBorder="1" applyAlignment="1">
      <alignment horizontal="center" vertical="center" wrapText="1"/>
    </xf>
    <xf numFmtId="41" fontId="23" fillId="11" borderId="26" xfId="0" applyNumberFormat="1" applyFont="1" applyFill="1" applyBorder="1" applyAlignment="1">
      <alignment horizontal="center" vertical="center" wrapText="1"/>
    </xf>
    <xf numFmtId="0" fontId="22" fillId="5" borderId="16" xfId="0" applyNumberFormat="1" applyFont="1" applyFill="1" applyBorder="1" applyAlignment="1">
      <alignment horizontal="center" vertical="center"/>
    </xf>
    <xf numFmtId="0" fontId="22" fillId="5" borderId="18" xfId="0" applyNumberFormat="1" applyFont="1" applyFill="1" applyBorder="1" applyAlignment="1">
      <alignment horizontal="center" vertical="center"/>
    </xf>
    <xf numFmtId="0" fontId="0" fillId="0" borderId="0" xfId="0" applyBorder="1" applyAlignment="1">
      <alignment vertical="center"/>
    </xf>
    <xf numFmtId="41" fontId="22" fillId="2" borderId="18" xfId="0" applyNumberFormat="1" applyFont="1" applyFill="1" applyBorder="1" applyAlignment="1">
      <alignment vertical="center"/>
    </xf>
    <xf numFmtId="0" fontId="0" fillId="0" borderId="0" xfId="0" applyFill="1" applyBorder="1" applyAlignment="1">
      <alignment vertical="center"/>
    </xf>
    <xf numFmtId="43" fontId="0" fillId="0" borderId="0" xfId="0" applyNumberFormat="1" applyAlignment="1">
      <alignment vertical="center"/>
    </xf>
    <xf numFmtId="0" fontId="21" fillId="3" borderId="6" xfId="0" applyFont="1" applyFill="1" applyBorder="1" applyAlignment="1">
      <alignment horizontal="right" vertical="center"/>
    </xf>
    <xf numFmtId="0" fontId="22" fillId="5" borderId="13" xfId="0" applyNumberFormat="1" applyFont="1" applyFill="1" applyBorder="1" applyAlignment="1">
      <alignment horizontal="center" vertical="center"/>
    </xf>
    <xf numFmtId="0" fontId="22" fillId="5" borderId="19" xfId="0" applyNumberFormat="1" applyFont="1" applyFill="1" applyBorder="1" applyAlignment="1">
      <alignment horizontal="center" vertical="center"/>
    </xf>
    <xf numFmtId="0" fontId="0" fillId="3" borderId="0" xfId="0" applyFill="1" applyAlignment="1">
      <alignment horizontal="center" vertical="center"/>
    </xf>
    <xf numFmtId="41" fontId="22" fillId="2" borderId="15" xfId="0" applyNumberFormat="1" applyFont="1" applyFill="1" applyBorder="1" applyAlignment="1">
      <alignment horizontal="center" vertical="center"/>
    </xf>
    <xf numFmtId="41" fontId="22" fillId="2" borderId="11" xfId="0" applyNumberFormat="1" applyFont="1" applyFill="1" applyBorder="1" applyAlignment="1">
      <alignment horizontal="center" vertical="center"/>
    </xf>
    <xf numFmtId="41" fontId="22" fillId="2" borderId="10" xfId="0" applyNumberFormat="1" applyFont="1" applyFill="1" applyBorder="1" applyAlignment="1">
      <alignment horizontal="center" vertical="center"/>
    </xf>
    <xf numFmtId="41" fontId="22" fillId="2" borderId="12" xfId="0" applyNumberFormat="1" applyFont="1" applyFill="1" applyBorder="1" applyAlignment="1">
      <alignment horizontal="center" vertical="center"/>
    </xf>
    <xf numFmtId="41" fontId="22" fillId="2" borderId="26" xfId="0" applyNumberFormat="1" applyFont="1" applyFill="1" applyBorder="1" applyAlignment="1">
      <alignment horizontal="center" vertical="center"/>
    </xf>
    <xf numFmtId="41" fontId="21" fillId="6" borderId="24" xfId="0" applyNumberFormat="1" applyFont="1" applyFill="1" applyBorder="1" applyAlignment="1">
      <alignment horizontal="center" vertical="center"/>
    </xf>
    <xf numFmtId="172" fontId="40" fillId="0" borderId="0" xfId="18" applyNumberFormat="1" applyFont="1" applyAlignment="1">
      <alignment horizontal="center" vertical="center"/>
    </xf>
    <xf numFmtId="172" fontId="42" fillId="0" borderId="0" xfId="18" applyNumberFormat="1" applyFont="1" applyAlignment="1">
      <alignment horizontal="center" vertical="center"/>
    </xf>
    <xf numFmtId="41" fontId="22" fillId="2" borderId="20" xfId="0" applyNumberFormat="1" applyFont="1" applyFill="1" applyBorder="1" applyAlignment="1">
      <alignment horizontal="center" vertical="center"/>
    </xf>
    <xf numFmtId="0" fontId="23" fillId="11" borderId="32" xfId="0" applyFont="1" applyFill="1" applyBorder="1" applyAlignment="1">
      <alignment horizontal="center" vertical="center" wrapText="1"/>
    </xf>
    <xf numFmtId="0" fontId="22" fillId="2" borderId="17" xfId="0" applyFont="1" applyFill="1" applyBorder="1" applyAlignment="1">
      <alignment vertical="center"/>
    </xf>
    <xf numFmtId="0" fontId="22" fillId="2" borderId="22" xfId="0" applyFont="1" applyFill="1" applyBorder="1" applyAlignment="1">
      <alignment vertical="center"/>
    </xf>
    <xf numFmtId="0" fontId="22" fillId="2" borderId="19" xfId="0" applyFont="1" applyFill="1" applyBorder="1" applyAlignment="1">
      <alignment vertical="center"/>
    </xf>
    <xf numFmtId="0" fontId="22" fillId="0" borderId="0" xfId="0" applyFont="1" applyAlignment="1">
      <alignment horizontal="center" vertical="center"/>
    </xf>
    <xf numFmtId="43" fontId="0" fillId="0" borderId="0" xfId="18" applyFont="1" applyAlignment="1">
      <alignment horizontal="center" vertical="center"/>
    </xf>
    <xf numFmtId="9" fontId="0" fillId="0" borderId="0" xfId="0" applyNumberFormat="1" applyAlignment="1">
      <alignment vertical="center"/>
    </xf>
    <xf numFmtId="0" fontId="21" fillId="2" borderId="0" xfId="0" applyFont="1" applyFill="1" applyAlignment="1">
      <alignment horizontal="left" vertical="center"/>
    </xf>
    <xf numFmtId="0" fontId="47" fillId="11" borderId="26" xfId="0" applyFont="1" applyFill="1" applyBorder="1" applyAlignment="1">
      <alignment horizontal="center" vertical="center"/>
    </xf>
    <xf numFmtId="0" fontId="23" fillId="12" borderId="26" xfId="0" applyFont="1" applyFill="1" applyBorder="1" applyAlignment="1">
      <alignment horizontal="left" vertical="center"/>
    </xf>
    <xf numFmtId="172" fontId="23" fillId="12" borderId="26" xfId="18" applyNumberFormat="1" applyFont="1" applyFill="1" applyBorder="1" applyAlignment="1">
      <alignment horizontal="center" vertical="center"/>
    </xf>
    <xf numFmtId="0" fontId="0" fillId="0" borderId="26" xfId="0" applyBorder="1" applyAlignment="1">
      <alignment horizontal="center" vertical="center"/>
    </xf>
    <xf numFmtId="0" fontId="0" fillId="0" borderId="26" xfId="0" applyFont="1" applyBorder="1" applyAlignment="1">
      <alignment horizontal="left" vertical="center"/>
    </xf>
    <xf numFmtId="172" fontId="0" fillId="0" borderId="26" xfId="18" applyNumberFormat="1" applyFont="1" applyBorder="1" applyAlignment="1">
      <alignment horizontal="center" vertical="center"/>
    </xf>
    <xf numFmtId="0" fontId="48" fillId="11" borderId="26" xfId="0" applyFont="1" applyFill="1" applyBorder="1" applyAlignment="1">
      <alignment horizontal="center" vertical="center"/>
    </xf>
    <xf numFmtId="0" fontId="48" fillId="11" borderId="26" xfId="0" applyFont="1" applyFill="1" applyBorder="1" applyAlignment="1">
      <alignment vertical="center"/>
    </xf>
    <xf numFmtId="172" fontId="48" fillId="11" borderId="26" xfId="18" applyNumberFormat="1" applyFont="1" applyFill="1" applyBorder="1" applyAlignment="1">
      <alignment horizontal="center" vertical="center"/>
    </xf>
    <xf numFmtId="0" fontId="47" fillId="11" borderId="27" xfId="0" applyFont="1" applyFill="1" applyBorder="1" applyAlignment="1">
      <alignment horizontal="center" vertical="center"/>
    </xf>
    <xf numFmtId="0" fontId="23" fillId="12" borderId="27" xfId="0" applyFont="1" applyFill="1" applyBorder="1" applyAlignment="1">
      <alignment horizontal="left" vertical="center"/>
    </xf>
    <xf numFmtId="172" fontId="23" fillId="12" borderId="27" xfId="18" applyNumberFormat="1" applyFont="1" applyFill="1" applyBorder="1" applyAlignment="1">
      <alignment horizontal="center" vertical="center"/>
    </xf>
    <xf numFmtId="0" fontId="49" fillId="3" borderId="26" xfId="0" applyFont="1" applyFill="1" applyBorder="1" applyAlignment="1">
      <alignment horizontal="center" vertical="center"/>
    </xf>
    <xf numFmtId="0" fontId="46" fillId="3" borderId="26" xfId="0" applyFont="1" applyFill="1" applyBorder="1" applyAlignment="1">
      <alignment horizontal="left" vertical="center"/>
    </xf>
    <xf numFmtId="172" fontId="46" fillId="3" borderId="26" xfId="18" applyNumberFormat="1" applyFont="1" applyFill="1" applyBorder="1" applyAlignment="1">
      <alignment horizontal="center" vertical="center"/>
    </xf>
    <xf numFmtId="0" fontId="48" fillId="13" borderId="41" xfId="0" applyFont="1" applyFill="1" applyBorder="1" applyAlignment="1">
      <alignment horizontal="center" vertical="center"/>
    </xf>
    <xf numFmtId="43" fontId="48" fillId="13" borderId="39" xfId="18" applyFont="1" applyFill="1" applyBorder="1" applyAlignment="1">
      <alignment horizontal="center" vertical="center"/>
    </xf>
    <xf numFmtId="0" fontId="43" fillId="7" borderId="0" xfId="0" applyFont="1" applyFill="1" applyAlignment="1">
      <alignment horizontal="center" vertical="center" wrapText="1"/>
    </xf>
    <xf numFmtId="44" fontId="0" fillId="0" borderId="0" xfId="0" applyNumberFormat="1" applyAlignment="1">
      <alignment vertical="center"/>
    </xf>
    <xf numFmtId="0" fontId="14" fillId="0" borderId="0" xfId="0" applyFont="1" applyAlignment="1">
      <alignment horizontal="left" vertical="center" indent="11"/>
    </xf>
    <xf numFmtId="171" fontId="50" fillId="3" borderId="7" xfId="0" applyNumberFormat="1" applyFont="1" applyFill="1" applyBorder="1" applyAlignment="1">
      <alignment vertical="center"/>
    </xf>
    <xf numFmtId="0" fontId="22" fillId="5" borderId="10" xfId="0" applyNumberFormat="1" applyFont="1" applyFill="1" applyBorder="1" applyAlignment="1">
      <alignment horizontal="center" vertical="center"/>
    </xf>
    <xf numFmtId="0" fontId="22" fillId="2" borderId="16" xfId="0" applyNumberFormat="1" applyFont="1" applyFill="1" applyBorder="1" applyAlignment="1">
      <alignment horizontal="center" vertical="center"/>
    </xf>
    <xf numFmtId="172" fontId="45" fillId="0" borderId="0" xfId="18" applyNumberFormat="1" applyFont="1" applyAlignment="1">
      <alignment vertical="center"/>
    </xf>
    <xf numFmtId="0" fontId="51" fillId="11" borderId="0" xfId="0" applyFont="1" applyFill="1" applyAlignment="1">
      <alignment horizontal="left" vertical="center"/>
    </xf>
    <xf numFmtId="0" fontId="33" fillId="2" borderId="26" xfId="16" applyFont="1" applyFill="1" applyBorder="1" applyAlignment="1">
      <alignment horizontal="center" vertical="center" wrapText="1"/>
    </xf>
    <xf numFmtId="0" fontId="33" fillId="10" borderId="26" xfId="16" applyFont="1" applyFill="1" applyBorder="1" applyAlignment="1">
      <alignment vertical="center" wrapText="1"/>
    </xf>
    <xf numFmtId="0" fontId="25" fillId="8" borderId="0" xfId="16" applyFont="1" applyFill="1" applyBorder="1" applyAlignment="1">
      <alignment vertical="center" wrapText="1"/>
    </xf>
    <xf numFmtId="0" fontId="25" fillId="8" borderId="0" xfId="16" applyFont="1" applyFill="1" applyBorder="1" applyAlignment="1">
      <alignment vertical="center"/>
    </xf>
    <xf numFmtId="0" fontId="29" fillId="10" borderId="26" xfId="16" applyFont="1" applyFill="1" applyBorder="1" applyAlignment="1">
      <alignment vertical="center" wrapText="1"/>
    </xf>
    <xf numFmtId="0" fontId="52" fillId="0" borderId="0" xfId="0" applyNumberFormat="1" applyFont="1" applyFill="1" applyAlignment="1">
      <alignment horizontal="left" vertical="center"/>
    </xf>
    <xf numFmtId="43" fontId="48" fillId="13" borderId="39" xfId="18" applyFont="1" applyFill="1" applyBorder="1" applyAlignment="1">
      <alignment horizontal="center" vertical="center" wrapText="1"/>
    </xf>
    <xf numFmtId="0" fontId="22" fillId="2" borderId="34" xfId="0" applyNumberFormat="1" applyFont="1" applyFill="1" applyBorder="1" applyAlignment="1">
      <alignment horizontal="center" vertical="center"/>
    </xf>
    <xf numFmtId="0" fontId="14" fillId="3" borderId="0" xfId="0" applyFont="1" applyFill="1" applyAlignment="1">
      <alignment horizontal="center" vertical="center"/>
    </xf>
    <xf numFmtId="172" fontId="14" fillId="3" borderId="0" xfId="18" applyNumberFormat="1" applyFont="1" applyFill="1" applyAlignment="1">
      <alignment horizontal="center" vertical="center"/>
    </xf>
    <xf numFmtId="172" fontId="0" fillId="3" borderId="0" xfId="18" applyNumberFormat="1" applyFont="1" applyFill="1" applyAlignment="1">
      <alignment vertical="center"/>
    </xf>
    <xf numFmtId="0" fontId="23" fillId="14" borderId="11" xfId="0" applyFont="1" applyFill="1" applyBorder="1" applyAlignment="1">
      <alignment vertical="center"/>
    </xf>
    <xf numFmtId="0" fontId="23" fillId="14" borderId="2" xfId="0" applyFont="1" applyFill="1" applyBorder="1" applyAlignment="1">
      <alignment horizontal="center" vertical="center"/>
    </xf>
    <xf numFmtId="0" fontId="47" fillId="14" borderId="15" xfId="0" applyFont="1" applyFill="1" applyBorder="1" applyAlignment="1">
      <alignment horizontal="center" vertical="center"/>
    </xf>
    <xf numFmtId="41" fontId="22" fillId="0" borderId="14" xfId="0" applyNumberFormat="1" applyFont="1" applyFill="1" applyBorder="1" applyAlignment="1">
      <alignment vertical="center"/>
    </xf>
    <xf numFmtId="0" fontId="23" fillId="14" borderId="12" xfId="0" applyFont="1" applyFill="1" applyBorder="1" applyAlignment="1">
      <alignment vertical="center"/>
    </xf>
    <xf numFmtId="0" fontId="23" fillId="14" borderId="13" xfId="0" applyNumberFormat="1" applyFont="1" applyFill="1" applyBorder="1" applyAlignment="1">
      <alignment horizontal="center" vertical="center"/>
    </xf>
    <xf numFmtId="0" fontId="22" fillId="5" borderId="11" xfId="0" applyNumberFormat="1" applyFont="1" applyFill="1" applyBorder="1" applyAlignment="1">
      <alignment horizontal="center" vertical="center"/>
    </xf>
    <xf numFmtId="0" fontId="23" fillId="15" borderId="3" xfId="0" applyFont="1" applyFill="1" applyBorder="1" applyAlignment="1">
      <alignment horizontal="center" vertical="center" wrapText="1"/>
    </xf>
    <xf numFmtId="0" fontId="23" fillId="15" borderId="7" xfId="0" applyFont="1" applyFill="1" applyBorder="1" applyAlignment="1">
      <alignment horizontal="center" vertical="center" wrapText="1"/>
    </xf>
    <xf numFmtId="41" fontId="23" fillId="15" borderId="3" xfId="0" applyNumberFormat="1" applyFont="1" applyFill="1" applyBorder="1" applyAlignment="1">
      <alignment horizontal="center" vertical="center" wrapText="1"/>
    </xf>
    <xf numFmtId="0" fontId="47" fillId="11" borderId="0" xfId="0" applyFont="1" applyFill="1" applyAlignment="1">
      <alignment vertical="center"/>
    </xf>
    <xf numFmtId="0" fontId="53" fillId="11" borderId="0" xfId="0" applyFont="1" applyFill="1" applyAlignment="1">
      <alignment horizontal="left" vertical="center" indent="5"/>
    </xf>
    <xf numFmtId="9" fontId="23" fillId="15" borderId="3" xfId="17" applyFont="1" applyFill="1" applyBorder="1" applyAlignment="1">
      <alignment horizontal="center" vertical="center" wrapText="1"/>
    </xf>
    <xf numFmtId="0" fontId="53" fillId="11" borderId="0" xfId="0" applyFont="1" applyFill="1" applyAlignment="1">
      <alignment horizontal="center" vertical="center" wrapText="1"/>
    </xf>
    <xf numFmtId="43" fontId="33" fillId="10" borderId="26" xfId="18" applyFont="1" applyFill="1" applyBorder="1" applyAlignment="1">
      <alignment vertical="center" wrapText="1"/>
    </xf>
    <xf numFmtId="43" fontId="33" fillId="10" borderId="26" xfId="18" applyFont="1" applyFill="1" applyBorder="1" applyAlignment="1">
      <alignment vertical="top" wrapText="1"/>
    </xf>
    <xf numFmtId="43" fontId="0" fillId="0" borderId="0" xfId="18" applyFont="1"/>
    <xf numFmtId="43" fontId="33" fillId="10" borderId="26" xfId="18" applyFont="1" applyFill="1" applyBorder="1" applyAlignment="1">
      <alignment horizontal="right" vertical="top" wrapText="1"/>
    </xf>
    <xf numFmtId="43" fontId="33" fillId="10" borderId="26" xfId="18" applyFont="1" applyFill="1" applyBorder="1" applyAlignment="1">
      <alignment horizontal="right" wrapText="1"/>
    </xf>
    <xf numFmtId="0" fontId="54" fillId="0" borderId="0" xfId="0" applyFont="1" applyAlignment="1">
      <alignment horizontal="center" vertical="center"/>
    </xf>
    <xf numFmtId="43" fontId="54" fillId="0" borderId="0" xfId="18" applyFont="1" applyAlignment="1">
      <alignment vertical="center"/>
    </xf>
    <xf numFmtId="172" fontId="54" fillId="0" borderId="0" xfId="18" applyNumberFormat="1" applyFont="1" applyAlignment="1">
      <alignment vertical="center"/>
    </xf>
    <xf numFmtId="172" fontId="54" fillId="0" borderId="0" xfId="0" applyNumberFormat="1" applyFont="1" applyAlignment="1">
      <alignment vertical="center"/>
    </xf>
    <xf numFmtId="0" fontId="25" fillId="8" borderId="0" xfId="16" applyFont="1" applyFill="1" applyBorder="1" applyAlignment="1">
      <alignment horizontal="center" vertical="center" wrapText="1"/>
    </xf>
    <xf numFmtId="0" fontId="25" fillId="8" borderId="0" xfId="16" applyFont="1" applyFill="1" applyBorder="1" applyAlignment="1">
      <alignment horizontal="center" vertical="top" wrapText="1"/>
    </xf>
    <xf numFmtId="0" fontId="29" fillId="10" borderId="26" xfId="16" applyFont="1" applyFill="1" applyBorder="1" applyAlignment="1">
      <alignment horizontal="left" vertical="top" wrapText="1"/>
    </xf>
    <xf numFmtId="0" fontId="25" fillId="8" borderId="0" xfId="16" applyFont="1" applyFill="1" applyBorder="1" applyAlignment="1">
      <alignment horizontal="center" vertical="top" wrapText="1"/>
    </xf>
    <xf numFmtId="0" fontId="26" fillId="0" borderId="0" xfId="19" applyFont="1" applyAlignment="1">
      <alignment vertical="center" wrapText="1"/>
    </xf>
    <xf numFmtId="0" fontId="27" fillId="8" borderId="13" xfId="19" applyFont="1" applyFill="1" applyBorder="1" applyAlignment="1">
      <alignment vertical="top"/>
    </xf>
    <xf numFmtId="0" fontId="27" fillId="8" borderId="13" xfId="19" applyFont="1" applyFill="1" applyBorder="1" applyAlignment="1">
      <alignment vertical="center" wrapText="1"/>
    </xf>
    <xf numFmtId="0" fontId="27" fillId="8" borderId="13" xfId="19" applyFont="1" applyFill="1" applyBorder="1" applyAlignment="1">
      <alignment horizontal="center" vertical="center" wrapText="1"/>
    </xf>
    <xf numFmtId="0" fontId="33" fillId="0" borderId="26" xfId="19" applyFont="1" applyBorder="1" applyAlignment="1">
      <alignment horizontal="center" vertical="center" wrapText="1"/>
    </xf>
    <xf numFmtId="0" fontId="26" fillId="0" borderId="0" xfId="19" applyFont="1" applyBorder="1" applyAlignment="1">
      <alignment vertical="center" wrapText="1"/>
    </xf>
    <xf numFmtId="43" fontId="33" fillId="10" borderId="26" xfId="19" applyNumberFormat="1" applyFont="1" applyFill="1" applyBorder="1" applyAlignment="1">
      <alignment vertical="center" wrapText="1"/>
    </xf>
    <xf numFmtId="0" fontId="33" fillId="10" borderId="26" xfId="19" applyFont="1" applyFill="1" applyBorder="1" applyAlignment="1">
      <alignment vertical="center" wrapText="1"/>
    </xf>
    <xf numFmtId="0" fontId="33" fillId="0" borderId="0" xfId="19" applyFont="1" applyBorder="1" applyAlignment="1">
      <alignment vertical="top" wrapText="1"/>
    </xf>
    <xf numFmtId="0" fontId="33" fillId="0" borderId="0" xfId="19" applyFont="1" applyBorder="1" applyAlignment="1">
      <alignment vertical="center" wrapText="1"/>
    </xf>
    <xf numFmtId="0" fontId="33" fillId="0" borderId="0" xfId="19" applyFont="1" applyBorder="1" applyAlignment="1">
      <alignment horizontal="center" vertical="center" wrapText="1"/>
    </xf>
    <xf numFmtId="0" fontId="26" fillId="0" borderId="0" xfId="19" applyFont="1" applyBorder="1" applyAlignment="1">
      <alignment vertical="top" wrapText="1"/>
    </xf>
    <xf numFmtId="0" fontId="26" fillId="0" borderId="0" xfId="19" applyFont="1" applyBorder="1" applyAlignment="1">
      <alignment horizontal="center" vertical="center" wrapText="1"/>
    </xf>
    <xf numFmtId="0" fontId="8" fillId="0" borderId="0" xfId="19" applyAlignment="1">
      <alignment vertical="top"/>
    </xf>
    <xf numFmtId="43" fontId="33" fillId="10" borderId="26" xfId="19" applyNumberFormat="1" applyFont="1" applyFill="1" applyBorder="1" applyAlignment="1">
      <alignment vertical="top" wrapText="1"/>
    </xf>
    <xf numFmtId="0" fontId="33" fillId="10" borderId="26" xfId="19" applyFont="1" applyFill="1" applyBorder="1" applyAlignment="1">
      <alignment vertical="top" wrapText="1"/>
    </xf>
    <xf numFmtId="0" fontId="26" fillId="2" borderId="0" xfId="19" applyFont="1" applyFill="1" applyBorder="1" applyAlignment="1">
      <alignment vertical="top" wrapText="1"/>
    </xf>
    <xf numFmtId="0" fontId="30" fillId="0" borderId="0" xfId="19" applyFont="1" applyAlignment="1">
      <alignment horizontal="left" vertical="top" wrapText="1"/>
    </xf>
    <xf numFmtId="0" fontId="34" fillId="2" borderId="0" xfId="19" applyFont="1" applyFill="1" applyBorder="1" applyAlignment="1">
      <alignment horizontal="center" vertical="top" wrapText="1"/>
    </xf>
    <xf numFmtId="0" fontId="28" fillId="8" borderId="13" xfId="19" applyFont="1" applyFill="1" applyBorder="1" applyAlignment="1">
      <alignment vertical="top"/>
    </xf>
    <xf numFmtId="0" fontId="27" fillId="9" borderId="13" xfId="19" applyFont="1" applyFill="1" applyBorder="1" applyAlignment="1" applyProtection="1">
      <alignment vertical="top"/>
      <protection locked="0"/>
    </xf>
    <xf numFmtId="43" fontId="33" fillId="10" borderId="26" xfId="19" applyNumberFormat="1" applyFont="1" applyFill="1" applyBorder="1" applyAlignment="1">
      <alignment horizontal="right" vertical="top" wrapText="1"/>
    </xf>
    <xf numFmtId="43" fontId="33" fillId="10" borderId="26" xfId="18" applyNumberFormat="1" applyFont="1" applyFill="1" applyBorder="1" applyAlignment="1">
      <alignment horizontal="right" vertical="top" wrapText="1"/>
    </xf>
    <xf numFmtId="0" fontId="26" fillId="0" borderId="0" xfId="19" applyFont="1" applyAlignment="1">
      <alignment wrapText="1"/>
    </xf>
    <xf numFmtId="0" fontId="32" fillId="0" borderId="26" xfId="0" applyFont="1" applyFill="1" applyBorder="1" applyAlignment="1">
      <alignment horizontal="center" vertical="center" wrapText="1"/>
    </xf>
    <xf numFmtId="0" fontId="29" fillId="10" borderId="26" xfId="19" applyFont="1" applyFill="1" applyBorder="1" applyAlignment="1">
      <alignment vertical="top" wrapText="1"/>
    </xf>
    <xf numFmtId="0" fontId="25" fillId="8" borderId="0" xfId="19" applyFont="1" applyFill="1" applyBorder="1" applyAlignment="1"/>
    <xf numFmtId="0" fontId="33" fillId="0" borderId="26" xfId="19" applyFont="1" applyFill="1" applyBorder="1" applyAlignment="1">
      <alignment horizontal="center" vertical="center" wrapText="1"/>
    </xf>
    <xf numFmtId="43" fontId="33" fillId="10" borderId="26" xfId="19" applyNumberFormat="1" applyFont="1" applyFill="1" applyBorder="1" applyAlignment="1">
      <alignment horizontal="right" wrapText="1"/>
    </xf>
    <xf numFmtId="43" fontId="33" fillId="10" borderId="26" xfId="18" applyNumberFormat="1" applyFont="1" applyFill="1" applyBorder="1" applyAlignment="1">
      <alignment horizontal="right" wrapText="1"/>
    </xf>
    <xf numFmtId="0" fontId="25" fillId="8" borderId="0" xfId="19" applyFont="1" applyFill="1" applyBorder="1" applyAlignment="1">
      <alignment vertical="top"/>
    </xf>
    <xf numFmtId="0" fontId="8" fillId="0" borderId="0" xfId="19"/>
    <xf numFmtId="0" fontId="26" fillId="0" borderId="0" xfId="19" applyFont="1" applyBorder="1" applyAlignment="1">
      <alignment wrapText="1"/>
    </xf>
    <xf numFmtId="0" fontId="27" fillId="9" borderId="13" xfId="19" applyFont="1" applyFill="1" applyBorder="1" applyAlignment="1" applyProtection="1">
      <alignment vertical="center"/>
      <protection locked="0"/>
    </xf>
    <xf numFmtId="0" fontId="25" fillId="8" borderId="0" xfId="19" applyFont="1" applyFill="1" applyBorder="1" applyAlignment="1">
      <alignment vertical="center"/>
    </xf>
    <xf numFmtId="0" fontId="25" fillId="8" borderId="0" xfId="16" applyFont="1" applyFill="1" applyBorder="1" applyAlignment="1">
      <alignment vertical="top"/>
    </xf>
    <xf numFmtId="0" fontId="25" fillId="8" borderId="0" xfId="16" applyFont="1" applyFill="1" applyBorder="1" applyAlignment="1">
      <alignment horizontal="left" vertical="center"/>
    </xf>
    <xf numFmtId="0" fontId="29" fillId="10" borderId="37" xfId="19" applyFont="1" applyFill="1" applyBorder="1" applyAlignment="1">
      <alignment vertical="center"/>
    </xf>
    <xf numFmtId="0" fontId="29" fillId="10" borderId="16" xfId="19" applyFont="1" applyFill="1" applyBorder="1" applyAlignment="1">
      <alignment vertical="center"/>
    </xf>
    <xf numFmtId="0" fontId="29" fillId="10" borderId="36" xfId="19" applyFont="1" applyFill="1" applyBorder="1" applyAlignment="1">
      <alignment vertical="center"/>
    </xf>
    <xf numFmtId="0" fontId="29" fillId="10" borderId="37" xfId="16" applyFont="1" applyFill="1" applyBorder="1" applyAlignment="1">
      <alignment vertical="center"/>
    </xf>
    <xf numFmtId="0" fontId="29" fillId="10" borderId="16" xfId="16" applyFont="1" applyFill="1" applyBorder="1" applyAlignment="1">
      <alignment vertical="center"/>
    </xf>
    <xf numFmtId="0" fontId="29" fillId="10" borderId="36" xfId="16" applyFont="1" applyFill="1" applyBorder="1" applyAlignment="1">
      <alignment vertical="center"/>
    </xf>
    <xf numFmtId="0" fontId="29" fillId="10" borderId="37" xfId="19" applyFont="1" applyFill="1" applyBorder="1" applyAlignment="1">
      <alignment vertical="top"/>
    </xf>
    <xf numFmtId="0" fontId="29" fillId="10" borderId="16" xfId="19" applyFont="1" applyFill="1" applyBorder="1" applyAlignment="1">
      <alignment vertical="top"/>
    </xf>
    <xf numFmtId="0" fontId="29" fillId="10" borderId="36" xfId="19" applyFont="1" applyFill="1" applyBorder="1" applyAlignment="1">
      <alignment vertical="top"/>
    </xf>
    <xf numFmtId="0" fontId="29" fillId="10" borderId="26" xfId="16" applyFont="1" applyFill="1" applyBorder="1" applyAlignment="1">
      <alignment horizontal="left" vertical="top"/>
    </xf>
    <xf numFmtId="0" fontId="51" fillId="11" borderId="0" xfId="0" applyFont="1" applyFill="1" applyAlignment="1">
      <alignment horizontal="center" vertical="center" wrapText="1"/>
    </xf>
    <xf numFmtId="43" fontId="0" fillId="0" borderId="0" xfId="18" applyFont="1" applyAlignment="1">
      <alignment vertical="center"/>
    </xf>
    <xf numFmtId="41" fontId="22" fillId="2" borderId="38" xfId="0" applyNumberFormat="1" applyFont="1" applyFill="1" applyBorder="1" applyAlignment="1">
      <alignment vertical="center"/>
    </xf>
    <xf numFmtId="0" fontId="23" fillId="16" borderId="12" xfId="0" applyFont="1" applyFill="1" applyBorder="1" applyAlignment="1">
      <alignment vertical="center"/>
    </xf>
    <xf numFmtId="0" fontId="40" fillId="0" borderId="0" xfId="0" applyFont="1" applyAlignment="1">
      <alignment vertical="center" wrapText="1"/>
    </xf>
    <xf numFmtId="0" fontId="27" fillId="9" borderId="0" xfId="16" applyFont="1" applyFill="1" applyBorder="1" applyAlignment="1" applyProtection="1">
      <alignment vertical="center"/>
      <protection locked="0"/>
    </xf>
    <xf numFmtId="0" fontId="27" fillId="8" borderId="0" xfId="19" applyFont="1" applyFill="1" applyBorder="1" applyAlignment="1">
      <alignment vertical="top"/>
    </xf>
    <xf numFmtId="0" fontId="27" fillId="8" borderId="0" xfId="19" applyFont="1" applyFill="1" applyBorder="1" applyAlignment="1">
      <alignment horizontal="left" vertical="top"/>
    </xf>
    <xf numFmtId="0" fontId="27" fillId="8" borderId="0" xfId="19" applyFont="1" applyFill="1" applyBorder="1" applyAlignment="1">
      <alignment horizontal="center" vertical="top"/>
    </xf>
    <xf numFmtId="0" fontId="56" fillId="0" borderId="0" xfId="0" applyFont="1"/>
    <xf numFmtId="0" fontId="21" fillId="0" borderId="0" xfId="0" applyFont="1"/>
    <xf numFmtId="0" fontId="57" fillId="0" borderId="0" xfId="19" applyFont="1" applyAlignment="1">
      <alignment vertical="top"/>
    </xf>
    <xf numFmtId="0" fontId="57" fillId="0" borderId="0" xfId="0" applyFont="1"/>
    <xf numFmtId="0" fontId="57" fillId="0" borderId="0" xfId="19" applyFont="1"/>
    <xf numFmtId="0" fontId="26" fillId="0" borderId="0" xfId="19" applyFont="1" applyAlignment="1">
      <alignment vertical="top"/>
    </xf>
    <xf numFmtId="0" fontId="58" fillId="0" borderId="0" xfId="19" applyFont="1" applyAlignment="1">
      <alignment wrapText="1"/>
    </xf>
    <xf numFmtId="0" fontId="22" fillId="14" borderId="15" xfId="0" applyFont="1" applyFill="1" applyBorder="1" applyAlignment="1">
      <alignment horizontal="center" vertical="center"/>
    </xf>
    <xf numFmtId="0" fontId="48" fillId="13" borderId="40" xfId="0" applyFont="1" applyFill="1" applyBorder="1" applyAlignment="1">
      <alignment horizontal="center" vertical="center" wrapText="1"/>
    </xf>
    <xf numFmtId="0" fontId="32" fillId="0" borderId="26" xfId="0" applyFont="1" applyBorder="1" applyAlignment="1">
      <alignment horizontal="center" vertical="center" wrapText="1"/>
    </xf>
    <xf numFmtId="0" fontId="22" fillId="2" borderId="9" xfId="0" applyFont="1" applyFill="1" applyBorder="1" applyAlignment="1">
      <alignment vertical="center"/>
    </xf>
    <xf numFmtId="0" fontId="22" fillId="5" borderId="45" xfId="0" applyNumberFormat="1" applyFont="1" applyFill="1" applyBorder="1" applyAlignment="1">
      <alignment horizontal="center" vertical="center"/>
    </xf>
    <xf numFmtId="41" fontId="22" fillId="2" borderId="9" xfId="0" applyNumberFormat="1" applyFont="1" applyFill="1" applyBorder="1" applyAlignment="1">
      <alignment vertical="center"/>
    </xf>
    <xf numFmtId="41" fontId="22" fillId="2" borderId="23" xfId="0" applyNumberFormat="1" applyFont="1" applyFill="1" applyBorder="1" applyAlignment="1">
      <alignment horizontal="center" vertical="center"/>
    </xf>
    <xf numFmtId="0" fontId="47" fillId="14" borderId="23" xfId="0" applyFont="1" applyFill="1" applyBorder="1" applyAlignment="1">
      <alignment horizontal="center" vertical="center"/>
    </xf>
    <xf numFmtId="0" fontId="23" fillId="14" borderId="46" xfId="0" applyNumberFormat="1" applyFont="1" applyFill="1" applyBorder="1" applyAlignment="1">
      <alignment horizontal="center" vertical="center"/>
    </xf>
    <xf numFmtId="41" fontId="22" fillId="2" borderId="47" xfId="0" applyNumberFormat="1" applyFont="1" applyFill="1" applyBorder="1" applyAlignment="1">
      <alignment horizontal="center" vertical="center"/>
    </xf>
    <xf numFmtId="0" fontId="22" fillId="14" borderId="47" xfId="0" applyFont="1" applyFill="1" applyBorder="1" applyAlignment="1">
      <alignment horizontal="center" vertical="center"/>
    </xf>
    <xf numFmtId="0" fontId="22" fillId="2" borderId="47" xfId="0" applyFont="1" applyFill="1" applyBorder="1" applyAlignment="1">
      <alignment horizontal="center" vertical="center"/>
    </xf>
    <xf numFmtId="41" fontId="21" fillId="0" borderId="0" xfId="0" applyNumberFormat="1" applyFont="1" applyFill="1" applyBorder="1" applyAlignment="1">
      <alignment horizontal="right" vertical="center"/>
    </xf>
    <xf numFmtId="41" fontId="21" fillId="0" borderId="0" xfId="10" applyNumberFormat="1" applyFont="1" applyFill="1" applyBorder="1" applyAlignment="1">
      <alignment horizontal="center" vertical="center"/>
    </xf>
    <xf numFmtId="0" fontId="21" fillId="0" borderId="0" xfId="0" applyFont="1" applyFill="1" applyBorder="1" applyAlignment="1">
      <alignment horizontal="left" vertical="center"/>
    </xf>
    <xf numFmtId="0" fontId="21" fillId="0" borderId="0" xfId="0" applyFont="1" applyFill="1" applyBorder="1" applyAlignment="1">
      <alignment horizontal="center" vertical="center"/>
    </xf>
    <xf numFmtId="43" fontId="48" fillId="13" borderId="7" xfId="18" applyFont="1" applyFill="1" applyBorder="1" applyAlignment="1">
      <alignment horizontal="center" vertical="center" wrapText="1"/>
    </xf>
    <xf numFmtId="0" fontId="53" fillId="13" borderId="3" xfId="0" applyFont="1" applyFill="1" applyBorder="1" applyAlignment="1">
      <alignment horizontal="center" vertical="center" wrapText="1"/>
    </xf>
    <xf numFmtId="0" fontId="61" fillId="0" borderId="0" xfId="0" applyFont="1" applyFill="1" applyBorder="1" applyAlignment="1">
      <alignment vertical="center"/>
    </xf>
    <xf numFmtId="44" fontId="61" fillId="0" borderId="0" xfId="0" applyNumberFormat="1" applyFont="1" applyFill="1" applyBorder="1" applyAlignment="1">
      <alignment vertical="center"/>
    </xf>
    <xf numFmtId="0" fontId="38" fillId="0" borderId="26" xfId="19" applyFont="1" applyBorder="1" applyAlignment="1">
      <alignment horizontal="center" vertical="center" wrapText="1"/>
    </xf>
    <xf numFmtId="0" fontId="27" fillId="8" borderId="0" xfId="19" applyFont="1" applyFill="1" applyBorder="1" applyAlignment="1">
      <alignment vertical="center"/>
    </xf>
    <xf numFmtId="9" fontId="32" fillId="0" borderId="26" xfId="0" applyNumberFormat="1" applyFont="1" applyBorder="1" applyAlignment="1">
      <alignment horizontal="center" vertical="center" wrapText="1"/>
    </xf>
    <xf numFmtId="43" fontId="32" fillId="0" borderId="26" xfId="18" applyFont="1" applyBorder="1" applyAlignment="1">
      <alignment horizontal="center" vertical="center" wrapText="1"/>
    </xf>
    <xf numFmtId="0" fontId="36" fillId="0" borderId="26" xfId="0" applyFont="1" applyFill="1" applyBorder="1" applyAlignment="1">
      <alignment horizontal="center" vertical="center" wrapText="1"/>
    </xf>
    <xf numFmtId="0" fontId="0" fillId="0" borderId="0" xfId="0"/>
    <xf numFmtId="0" fontId="51" fillId="11" borderId="0" xfId="10" applyNumberFormat="1" applyFont="1" applyFill="1" applyAlignment="1">
      <alignment horizontal="center" vertical="center"/>
    </xf>
    <xf numFmtId="0" fontId="67" fillId="0" borderId="0" xfId="19" applyFont="1" applyAlignment="1">
      <alignment horizontal="left" vertical="top"/>
    </xf>
    <xf numFmtId="171" fontId="21" fillId="3" borderId="3" xfId="0" applyNumberFormat="1" applyFont="1" applyFill="1" applyBorder="1" applyAlignment="1">
      <alignment vertical="center"/>
    </xf>
    <xf numFmtId="0" fontId="0" fillId="0" borderId="31" xfId="0" applyBorder="1" applyAlignment="1">
      <alignment vertical="center"/>
    </xf>
    <xf numFmtId="0" fontId="0" fillId="0" borderId="15" xfId="0" applyBorder="1" applyAlignment="1">
      <alignment vertical="center"/>
    </xf>
    <xf numFmtId="0" fontId="27" fillId="9" borderId="0" xfId="19" applyFont="1" applyFill="1" applyBorder="1" applyAlignment="1" applyProtection="1">
      <alignment horizontal="left" vertical="top" wrapText="1"/>
      <protection locked="0"/>
    </xf>
    <xf numFmtId="0" fontId="27" fillId="9" borderId="0" xfId="19" applyFont="1" applyFill="1" applyBorder="1" applyAlignment="1" applyProtection="1">
      <alignment horizontal="left" vertical="top"/>
      <protection locked="0"/>
    </xf>
    <xf numFmtId="43" fontId="25" fillId="8" borderId="0" xfId="19" applyNumberFormat="1" applyFont="1" applyFill="1" applyBorder="1" applyAlignment="1">
      <alignment vertical="center"/>
    </xf>
    <xf numFmtId="43" fontId="27" fillId="8" borderId="13" xfId="19" applyNumberFormat="1" applyFont="1" applyFill="1" applyBorder="1" applyAlignment="1">
      <alignment vertical="center" wrapText="1"/>
    </xf>
    <xf numFmtId="43" fontId="33" fillId="0" borderId="0" xfId="19" applyNumberFormat="1" applyFont="1" applyBorder="1" applyAlignment="1">
      <alignment vertical="center" wrapText="1"/>
    </xf>
    <xf numFmtId="43" fontId="26" fillId="0" borderId="0" xfId="19" applyNumberFormat="1" applyFont="1" applyBorder="1" applyAlignment="1">
      <alignment vertical="center" wrapText="1"/>
    </xf>
    <xf numFmtId="43" fontId="25" fillId="8" borderId="0" xfId="19" applyNumberFormat="1" applyFont="1" applyFill="1" applyBorder="1" applyAlignment="1">
      <alignment vertical="top"/>
    </xf>
    <xf numFmtId="43" fontId="27" fillId="9" borderId="13" xfId="19" applyNumberFormat="1" applyFont="1" applyFill="1" applyBorder="1" applyAlignment="1" applyProtection="1">
      <alignment vertical="top"/>
      <protection locked="0"/>
    </xf>
    <xf numFmtId="43" fontId="0" fillId="0" borderId="0" xfId="0" applyNumberFormat="1"/>
    <xf numFmtId="43" fontId="0" fillId="0" borderId="0" xfId="18" applyNumberFormat="1" applyFont="1"/>
    <xf numFmtId="43" fontId="33" fillId="0" borderId="26" xfId="19" applyNumberFormat="1" applyFont="1" applyFill="1" applyBorder="1" applyAlignment="1">
      <alignment horizontal="center" vertical="center" wrapText="1"/>
    </xf>
    <xf numFmtId="43" fontId="33" fillId="0" borderId="26" xfId="18" applyNumberFormat="1" applyFont="1" applyFill="1" applyBorder="1" applyAlignment="1">
      <alignment horizontal="center" vertical="center" wrapText="1"/>
    </xf>
    <xf numFmtId="43" fontId="33" fillId="0" borderId="26" xfId="16" applyNumberFormat="1" applyFont="1" applyFill="1" applyBorder="1" applyAlignment="1">
      <alignment horizontal="center" vertical="center" wrapText="1"/>
    </xf>
    <xf numFmtId="0" fontId="57" fillId="0" borderId="0" xfId="0" applyFont="1" applyFill="1"/>
    <xf numFmtId="0" fontId="0" fillId="0" borderId="0" xfId="0" applyFill="1"/>
    <xf numFmtId="0" fontId="25" fillId="0" borderId="0" xfId="16" applyFont="1" applyFill="1" applyBorder="1" applyAlignment="1">
      <alignment vertical="top"/>
    </xf>
    <xf numFmtId="43" fontId="0" fillId="0" borderId="0" xfId="18" applyFont="1" applyFill="1"/>
    <xf numFmtId="0" fontId="27" fillId="0" borderId="13" xfId="16" applyFont="1" applyFill="1" applyBorder="1" applyAlignment="1" applyProtection="1">
      <alignment vertical="top" wrapText="1"/>
      <protection locked="0"/>
    </xf>
    <xf numFmtId="0" fontId="27" fillId="0" borderId="13" xfId="16" applyFont="1" applyFill="1" applyBorder="1" applyAlignment="1" applyProtection="1">
      <alignment vertical="top"/>
      <protection locked="0"/>
    </xf>
    <xf numFmtId="0" fontId="29" fillId="0" borderId="26" xfId="16" applyFont="1" applyBorder="1" applyAlignment="1">
      <alignment vertical="center" wrapText="1"/>
    </xf>
    <xf numFmtId="0" fontId="0" fillId="0" borderId="23" xfId="0" applyBorder="1" applyAlignment="1">
      <alignment vertical="center"/>
    </xf>
    <xf numFmtId="0" fontId="0" fillId="0" borderId="18" xfId="0" applyBorder="1" applyAlignment="1">
      <alignment vertical="center"/>
    </xf>
    <xf numFmtId="0" fontId="0" fillId="0" borderId="21" xfId="0" applyFill="1" applyBorder="1" applyAlignment="1">
      <alignment vertical="center"/>
    </xf>
    <xf numFmtId="0" fontId="14" fillId="0" borderId="47" xfId="0" applyFont="1" applyBorder="1" applyAlignment="1">
      <alignment horizontal="center" vertical="center"/>
    </xf>
    <xf numFmtId="44" fontId="14" fillId="0" borderId="48" xfId="0" applyNumberFormat="1" applyFont="1" applyBorder="1" applyAlignment="1">
      <alignment horizontal="center" vertical="center"/>
    </xf>
    <xf numFmtId="0" fontId="14" fillId="0" borderId="32" xfId="0" applyFont="1" applyFill="1" applyBorder="1" applyAlignment="1">
      <alignment vertical="center"/>
    </xf>
    <xf numFmtId="0" fontId="14" fillId="0" borderId="48" xfId="0" applyFont="1" applyBorder="1" applyAlignment="1">
      <alignment horizontal="center" vertical="center"/>
    </xf>
    <xf numFmtId="44" fontId="14" fillId="0" borderId="49" xfId="0" applyNumberFormat="1" applyFont="1" applyBorder="1" applyAlignment="1">
      <alignment horizontal="center" vertical="center"/>
    </xf>
    <xf numFmtId="0" fontId="61" fillId="17" borderId="6" xfId="0" applyFont="1" applyFill="1" applyBorder="1" applyAlignment="1">
      <alignment vertical="center"/>
    </xf>
    <xf numFmtId="172" fontId="41" fillId="0" borderId="0" xfId="18" applyNumberFormat="1" applyFont="1" applyAlignment="1">
      <alignment vertical="center"/>
    </xf>
    <xf numFmtId="0" fontId="0" fillId="0" borderId="51" xfId="0" applyFont="1" applyBorder="1" applyAlignment="1">
      <alignment horizontal="left" vertical="center"/>
    </xf>
    <xf numFmtId="0" fontId="0" fillId="0" borderId="31" xfId="0" applyFont="1" applyBorder="1" applyAlignment="1">
      <alignment horizontal="left" vertical="center"/>
    </xf>
    <xf numFmtId="44" fontId="0" fillId="0" borderId="49" xfId="0" applyNumberFormat="1" applyFill="1" applyBorder="1" applyAlignment="1">
      <alignment horizontal="center" vertical="center"/>
    </xf>
    <xf numFmtId="0" fontId="0" fillId="0" borderId="53" xfId="0" applyFont="1" applyBorder="1" applyAlignment="1">
      <alignment horizontal="left" vertical="center"/>
    </xf>
    <xf numFmtId="0" fontId="69" fillId="0" borderId="53" xfId="0" applyFont="1" applyBorder="1" applyAlignment="1">
      <alignment horizontal="left" vertical="center"/>
    </xf>
    <xf numFmtId="0" fontId="71" fillId="19" borderId="26" xfId="0" applyFont="1" applyFill="1" applyBorder="1" applyAlignment="1" applyProtection="1">
      <alignment horizontal="center" vertical="center" wrapText="1"/>
      <protection locked="0"/>
    </xf>
    <xf numFmtId="0" fontId="27" fillId="20" borderId="44" xfId="0" applyFont="1" applyFill="1" applyBorder="1" applyAlignment="1">
      <alignment horizontal="center" vertical="center" wrapText="1"/>
    </xf>
    <xf numFmtId="0" fontId="27" fillId="20" borderId="28" xfId="0" applyFont="1" applyFill="1" applyBorder="1" applyAlignment="1">
      <alignment horizontal="center" vertical="center" wrapText="1"/>
    </xf>
    <xf numFmtId="0" fontId="29" fillId="21" borderId="27" xfId="0" applyFont="1" applyFill="1" applyBorder="1" applyAlignment="1" applyProtection="1">
      <alignment horizontal="center" vertical="center" wrapText="1"/>
      <protection locked="0"/>
    </xf>
    <xf numFmtId="0" fontId="63" fillId="21" borderId="27" xfId="0" applyFont="1" applyFill="1" applyBorder="1" applyAlignment="1" applyProtection="1">
      <alignment horizontal="center" vertical="center" wrapText="1"/>
      <protection locked="0"/>
    </xf>
    <xf numFmtId="0" fontId="28" fillId="21" borderId="26" xfId="0" applyFont="1" applyFill="1" applyBorder="1" applyAlignment="1" applyProtection="1">
      <alignment horizontal="center" vertical="center" wrapText="1"/>
      <protection locked="0"/>
    </xf>
    <xf numFmtId="0" fontId="27" fillId="20" borderId="27" xfId="0" applyFont="1" applyFill="1" applyBorder="1" applyAlignment="1">
      <alignment horizontal="center" vertical="center" wrapText="1"/>
    </xf>
    <xf numFmtId="0" fontId="28" fillId="21" borderId="27" xfId="0" applyFont="1" applyFill="1" applyBorder="1" applyAlignment="1" applyProtection="1">
      <alignment horizontal="center" vertical="center" wrapText="1"/>
      <protection locked="0"/>
    </xf>
    <xf numFmtId="0" fontId="0" fillId="0" borderId="0" xfId="0" applyAlignment="1">
      <alignment vertical="center"/>
    </xf>
    <xf numFmtId="44" fontId="0" fillId="3" borderId="0" xfId="0" applyNumberFormat="1" applyFill="1" applyAlignment="1">
      <alignment vertical="center"/>
    </xf>
    <xf numFmtId="0" fontId="0" fillId="0" borderId="0" xfId="0"/>
    <xf numFmtId="0" fontId="0" fillId="0" borderId="0" xfId="0" applyAlignment="1">
      <alignment vertical="center"/>
    </xf>
    <xf numFmtId="0" fontId="0" fillId="0" borderId="0" xfId="0" applyAlignment="1">
      <alignment horizontal="center" vertical="center"/>
    </xf>
    <xf numFmtId="0" fontId="0" fillId="0" borderId="0" xfId="0" applyAlignment="1">
      <alignment horizontal="right" vertical="center"/>
    </xf>
    <xf numFmtId="1" fontId="0" fillId="0" borderId="0" xfId="0" applyNumberFormat="1"/>
    <xf numFmtId="1" fontId="0" fillId="0" borderId="0" xfId="0" applyNumberFormat="1"/>
    <xf numFmtId="0" fontId="14" fillId="3" borderId="0" xfId="0" applyFont="1" applyFill="1" applyAlignment="1">
      <alignment horizontal="left" vertical="center"/>
    </xf>
    <xf numFmtId="172" fontId="14" fillId="3" borderId="0" xfId="18" applyNumberFormat="1" applyFont="1" applyFill="1" applyAlignment="1">
      <alignment horizontal="left" vertical="center"/>
    </xf>
    <xf numFmtId="172" fontId="0" fillId="3" borderId="0" xfId="18" applyNumberFormat="1" applyFont="1" applyFill="1" applyAlignment="1">
      <alignment horizontal="left" vertical="center"/>
    </xf>
    <xf numFmtId="0" fontId="0" fillId="3" borderId="0" xfId="0" applyFill="1" applyAlignment="1">
      <alignment horizontal="left" vertical="center"/>
    </xf>
    <xf numFmtId="41" fontId="44" fillId="3" borderId="0" xfId="10" applyNumberFormat="1" applyFont="1" applyFill="1" applyAlignment="1">
      <alignment vertical="center"/>
    </xf>
    <xf numFmtId="43" fontId="0" fillId="3" borderId="0" xfId="0" applyNumberFormat="1" applyFill="1" applyAlignment="1">
      <alignment vertical="center"/>
    </xf>
    <xf numFmtId="43" fontId="44" fillId="3" borderId="0" xfId="10" applyNumberFormat="1" applyFont="1" applyFill="1" applyAlignment="1">
      <alignment horizontal="center" vertical="center"/>
    </xf>
    <xf numFmtId="1" fontId="0" fillId="0" borderId="0" xfId="0" applyNumberFormat="1" applyAlignment="1">
      <alignment vertical="center"/>
    </xf>
    <xf numFmtId="0" fontId="0" fillId="0" borderId="0" xfId="0"/>
    <xf numFmtId="0" fontId="0" fillId="0" borderId="0" xfId="0" applyAlignment="1">
      <alignment vertical="center"/>
    </xf>
    <xf numFmtId="0" fontId="0" fillId="3" borderId="0" xfId="0" applyFill="1" applyAlignment="1">
      <alignment vertical="center"/>
    </xf>
    <xf numFmtId="0" fontId="0" fillId="3" borderId="0" xfId="0" applyFill="1" applyAlignment="1">
      <alignment horizontal="center" vertical="center"/>
    </xf>
    <xf numFmtId="0" fontId="47" fillId="11" borderId="26" xfId="0" applyFont="1" applyFill="1" applyBorder="1" applyAlignment="1">
      <alignment horizontal="center" vertical="center"/>
    </xf>
    <xf numFmtId="0" fontId="0" fillId="0" borderId="26" xfId="0" applyBorder="1" applyAlignment="1">
      <alignment horizontal="center" vertical="center"/>
    </xf>
    <xf numFmtId="0" fontId="48" fillId="11" borderId="26" xfId="0" applyFont="1" applyFill="1" applyBorder="1" applyAlignment="1">
      <alignment horizontal="center" vertical="center"/>
    </xf>
    <xf numFmtId="0" fontId="47" fillId="11" borderId="27" xfId="0" applyFont="1" applyFill="1" applyBorder="1" applyAlignment="1">
      <alignment horizontal="center" vertical="center"/>
    </xf>
    <xf numFmtId="0" fontId="49" fillId="3" borderId="26" xfId="0" applyFont="1" applyFill="1" applyBorder="1" applyAlignment="1">
      <alignment horizontal="center" vertical="center"/>
    </xf>
    <xf numFmtId="0" fontId="23" fillId="22" borderId="0" xfId="0" applyFont="1" applyFill="1" applyAlignment="1">
      <alignment vertical="center"/>
    </xf>
    <xf numFmtId="173" fontId="23" fillId="22" borderId="0" xfId="0" applyNumberFormat="1" applyFont="1" applyFill="1" applyAlignment="1">
      <alignment vertical="center"/>
    </xf>
    <xf numFmtId="0" fontId="14" fillId="22" borderId="0" xfId="0" applyFont="1" applyFill="1" applyAlignment="1">
      <alignment vertical="center"/>
    </xf>
    <xf numFmtId="173" fontId="0" fillId="0" borderId="0" xfId="0" applyNumberFormat="1"/>
    <xf numFmtId="0" fontId="14" fillId="0" borderId="6" xfId="0" applyFont="1" applyFill="1" applyBorder="1" applyAlignment="1">
      <alignment vertical="center"/>
    </xf>
    <xf numFmtId="0" fontId="0" fillId="0" borderId="14" xfId="0" applyBorder="1" applyAlignment="1">
      <alignment vertical="center"/>
    </xf>
    <xf numFmtId="0" fontId="0" fillId="0" borderId="17" xfId="0" applyBorder="1" applyAlignment="1">
      <alignment vertical="center"/>
    </xf>
    <xf numFmtId="0" fontId="0" fillId="0" borderId="22" xfId="0" applyBorder="1" applyAlignment="1">
      <alignment vertical="center"/>
    </xf>
    <xf numFmtId="0" fontId="0" fillId="0" borderId="38" xfId="0" applyBorder="1" applyAlignment="1">
      <alignment vertical="center"/>
    </xf>
    <xf numFmtId="0" fontId="0" fillId="0" borderId="55" xfId="0" applyBorder="1" applyAlignment="1">
      <alignment vertical="center"/>
    </xf>
    <xf numFmtId="0" fontId="36" fillId="0" borderId="26" xfId="0" applyFont="1" applyBorder="1" applyAlignment="1">
      <alignment horizontal="center" vertical="center" wrapText="1"/>
    </xf>
    <xf numFmtId="9" fontId="36" fillId="0" borderId="26" xfId="0" applyNumberFormat="1" applyFont="1" applyFill="1" applyBorder="1" applyAlignment="1">
      <alignment horizontal="center" vertical="center" wrapText="1"/>
    </xf>
    <xf numFmtId="43" fontId="36" fillId="0" borderId="26" xfId="18" applyFont="1" applyFill="1" applyBorder="1" applyAlignment="1">
      <alignment horizontal="center" vertical="center" wrapText="1"/>
    </xf>
    <xf numFmtId="0" fontId="33" fillId="0" borderId="26" xfId="16" applyFont="1" applyFill="1" applyBorder="1" applyAlignment="1">
      <alignment horizontal="center" vertical="center" wrapText="1"/>
    </xf>
    <xf numFmtId="0" fontId="29" fillId="23" borderId="27" xfId="0" applyFont="1" applyFill="1" applyBorder="1" applyAlignment="1" applyProtection="1">
      <alignment horizontal="center" vertical="center" wrapText="1"/>
      <protection locked="0"/>
    </xf>
    <xf numFmtId="0" fontId="63" fillId="23" borderId="27" xfId="0" applyFont="1" applyFill="1" applyBorder="1" applyAlignment="1" applyProtection="1">
      <alignment horizontal="center" vertical="center" wrapText="1"/>
      <protection locked="0"/>
    </xf>
    <xf numFmtId="0" fontId="28" fillId="23" borderId="26" xfId="0" applyFont="1" applyFill="1" applyBorder="1" applyAlignment="1" applyProtection="1">
      <alignment horizontal="center" vertical="center" wrapText="1"/>
      <protection locked="0"/>
    </xf>
    <xf numFmtId="0" fontId="27" fillId="2" borderId="27" xfId="0" applyFont="1" applyFill="1" applyBorder="1" applyAlignment="1">
      <alignment horizontal="center" vertical="center" wrapText="1"/>
    </xf>
    <xf numFmtId="0" fontId="28" fillId="23" borderId="27" xfId="0" applyFont="1" applyFill="1" applyBorder="1" applyAlignment="1" applyProtection="1">
      <alignment horizontal="center" vertical="center" wrapText="1"/>
      <protection locked="0"/>
    </xf>
    <xf numFmtId="0" fontId="0" fillId="2" borderId="0" xfId="0" applyFill="1"/>
    <xf numFmtId="0" fontId="27" fillId="20" borderId="36" xfId="0" applyFont="1" applyFill="1" applyBorder="1" applyAlignment="1">
      <alignment horizontal="center" vertical="center" wrapText="1"/>
    </xf>
    <xf numFmtId="0" fontId="27" fillId="20" borderId="26" xfId="0" applyFont="1" applyFill="1" applyBorder="1" applyAlignment="1">
      <alignment horizontal="center" vertical="center" wrapText="1"/>
    </xf>
    <xf numFmtId="0" fontId="33" fillId="0" borderId="58" xfId="19" applyFont="1" applyBorder="1" applyAlignment="1">
      <alignment horizontal="center" vertical="center" wrapText="1"/>
    </xf>
    <xf numFmtId="43" fontId="33" fillId="0" borderId="58" xfId="19" applyNumberFormat="1" applyFont="1" applyBorder="1" applyAlignment="1">
      <alignment horizontal="center" vertical="center" wrapText="1"/>
    </xf>
    <xf numFmtId="0" fontId="29" fillId="0" borderId="30" xfId="19" applyFont="1" applyBorder="1" applyAlignment="1">
      <alignment horizontal="center" vertical="center" wrapText="1"/>
    </xf>
    <xf numFmtId="0" fontId="29" fillId="0" borderId="26" xfId="19" applyFont="1" applyBorder="1" applyAlignment="1">
      <alignment horizontal="center" vertical="center" wrapText="1"/>
    </xf>
    <xf numFmtId="0" fontId="66" fillId="0" borderId="30" xfId="0" applyFont="1" applyBorder="1" applyAlignment="1">
      <alignment horizontal="center" vertical="center" wrapText="1"/>
    </xf>
    <xf numFmtId="0" fontId="39" fillId="0" borderId="26" xfId="0" applyFont="1" applyBorder="1" applyAlignment="1">
      <alignment horizontal="center" vertical="center" wrapText="1"/>
    </xf>
    <xf numFmtId="0" fontId="29" fillId="0" borderId="30" xfId="19" applyFont="1" applyFill="1" applyBorder="1" applyAlignment="1">
      <alignment horizontal="center" vertical="center" wrapText="1"/>
    </xf>
    <xf numFmtId="0" fontId="64" fillId="0" borderId="30" xfId="19" applyFont="1" applyBorder="1" applyAlignment="1">
      <alignment horizontal="center" vertical="top" wrapText="1"/>
    </xf>
    <xf numFmtId="0" fontId="35" fillId="0" borderId="28" xfId="19" applyFont="1" applyBorder="1" applyAlignment="1">
      <alignment horizontal="center" vertical="center" wrapText="1"/>
    </xf>
    <xf numFmtId="0" fontId="33" fillId="0" borderId="27" xfId="19" applyFont="1" applyBorder="1" applyAlignment="1">
      <alignment horizontal="center" vertical="center" wrapText="1"/>
    </xf>
    <xf numFmtId="43" fontId="33" fillId="0" borderId="27" xfId="19" applyNumberFormat="1" applyFont="1" applyBorder="1" applyAlignment="1">
      <alignment horizontal="center" vertical="center" wrapText="1"/>
    </xf>
    <xf numFmtId="0" fontId="33" fillId="0" borderId="27" xfId="19" applyFont="1" applyBorder="1" applyAlignment="1">
      <alignment horizontal="center" vertical="top" wrapText="1"/>
    </xf>
    <xf numFmtId="0" fontId="33" fillId="2" borderId="58" xfId="16" applyFont="1" applyFill="1" applyBorder="1" applyAlignment="1">
      <alignment horizontal="center" vertical="center" wrapText="1"/>
    </xf>
    <xf numFmtId="0" fontId="33" fillId="0" borderId="58" xfId="16" applyFont="1" applyBorder="1" applyAlignment="1">
      <alignment horizontal="center" vertical="center" wrapText="1"/>
    </xf>
    <xf numFmtId="0" fontId="37" fillId="0" borderId="58" xfId="19" applyFont="1" applyBorder="1" applyAlignment="1">
      <alignment horizontal="center" vertical="center" wrapText="1"/>
    </xf>
    <xf numFmtId="9" fontId="33" fillId="0" borderId="58" xfId="19" applyNumberFormat="1" applyFont="1" applyBorder="1" applyAlignment="1">
      <alignment horizontal="center" vertical="center" wrapText="1"/>
    </xf>
    <xf numFmtId="9" fontId="33" fillId="0" borderId="58" xfId="17" applyFont="1" applyBorder="1" applyAlignment="1">
      <alignment horizontal="center" vertical="center" wrapText="1"/>
    </xf>
    <xf numFmtId="43" fontId="33" fillId="0" borderId="58" xfId="18" applyFont="1" applyBorder="1" applyAlignment="1">
      <alignment horizontal="center" vertical="center" wrapText="1"/>
    </xf>
    <xf numFmtId="43" fontId="33" fillId="0" borderId="58" xfId="18" applyNumberFormat="1" applyFont="1" applyBorder="1" applyAlignment="1">
      <alignment horizontal="center" vertical="center" wrapText="1"/>
    </xf>
    <xf numFmtId="4" fontId="33" fillId="0" borderId="58" xfId="19" applyNumberFormat="1" applyFont="1" applyBorder="1" applyAlignment="1">
      <alignment horizontal="center" vertical="center" wrapText="1"/>
    </xf>
    <xf numFmtId="0" fontId="33" fillId="2" borderId="58" xfId="19" applyFont="1" applyFill="1" applyBorder="1" applyAlignment="1">
      <alignment horizontal="center" vertical="center" wrapText="1"/>
    </xf>
    <xf numFmtId="9" fontId="33" fillId="2" borderId="58" xfId="19" applyNumberFormat="1" applyFont="1" applyFill="1" applyBorder="1" applyAlignment="1">
      <alignment horizontal="center" vertical="center" wrapText="1"/>
    </xf>
    <xf numFmtId="43" fontId="33" fillId="2" borderId="58" xfId="18" applyFont="1" applyFill="1" applyBorder="1" applyAlignment="1">
      <alignment horizontal="center" vertical="center" wrapText="1"/>
    </xf>
    <xf numFmtId="43" fontId="33" fillId="2" borderId="58" xfId="19" applyNumberFormat="1" applyFont="1" applyFill="1" applyBorder="1" applyAlignment="1">
      <alignment horizontal="center" vertical="center" wrapText="1"/>
    </xf>
    <xf numFmtId="43" fontId="33" fillId="2" borderId="58" xfId="18" applyNumberFormat="1" applyFont="1" applyFill="1" applyBorder="1" applyAlignment="1">
      <alignment horizontal="center" vertical="center" wrapText="1"/>
    </xf>
    <xf numFmtId="0" fontId="32" fillId="2" borderId="58" xfId="0" applyFont="1" applyFill="1" applyBorder="1" applyAlignment="1">
      <alignment horizontal="center" vertical="center" wrapText="1"/>
    </xf>
    <xf numFmtId="0" fontId="32" fillId="0" borderId="58" xfId="0" applyFont="1" applyBorder="1" applyAlignment="1">
      <alignment horizontal="center" vertical="center" wrapText="1"/>
    </xf>
    <xf numFmtId="9" fontId="32" fillId="0" borderId="58" xfId="0" applyNumberFormat="1" applyFont="1" applyBorder="1" applyAlignment="1">
      <alignment horizontal="center" vertical="center"/>
    </xf>
    <xf numFmtId="43" fontId="32" fillId="0" borderId="58" xfId="18" applyFont="1" applyBorder="1" applyAlignment="1">
      <alignment horizontal="center" vertical="center"/>
    </xf>
    <xf numFmtId="0" fontId="32" fillId="0" borderId="58" xfId="0" applyFont="1" applyBorder="1" applyAlignment="1">
      <alignment horizontal="center" vertical="center"/>
    </xf>
    <xf numFmtId="43" fontId="38" fillId="0" borderId="58" xfId="19" applyNumberFormat="1" applyFont="1" applyFill="1" applyBorder="1" applyAlignment="1">
      <alignment horizontal="center" vertical="center"/>
    </xf>
    <xf numFmtId="43" fontId="38" fillId="0" borderId="58" xfId="18" applyNumberFormat="1" applyFont="1" applyFill="1" applyBorder="1" applyAlignment="1">
      <alignment horizontal="center" vertical="center"/>
    </xf>
    <xf numFmtId="0" fontId="38" fillId="0" borderId="58" xfId="19" applyFont="1" applyBorder="1" applyAlignment="1">
      <alignment horizontal="center" vertical="center" wrapText="1"/>
    </xf>
    <xf numFmtId="0" fontId="32" fillId="0" borderId="58" xfId="0" applyFont="1" applyBorder="1" applyAlignment="1">
      <alignment vertical="center" wrapText="1"/>
    </xf>
    <xf numFmtId="0" fontId="32" fillId="0" borderId="58" xfId="0" applyFont="1" applyFill="1" applyBorder="1" applyAlignment="1">
      <alignment horizontal="center" vertical="center" wrapText="1"/>
    </xf>
    <xf numFmtId="9" fontId="32" fillId="0" borderId="58" xfId="0" applyNumberFormat="1" applyFont="1" applyBorder="1" applyAlignment="1">
      <alignment horizontal="center" vertical="center" wrapText="1"/>
    </xf>
    <xf numFmtId="43" fontId="32" fillId="0" borderId="58" xfId="18" applyFont="1" applyBorder="1" applyAlignment="1">
      <alignment horizontal="center" vertical="center" wrapText="1"/>
    </xf>
    <xf numFmtId="43" fontId="32" fillId="0" borderId="58" xfId="0" applyNumberFormat="1" applyFont="1" applyBorder="1" applyAlignment="1">
      <alignment horizontal="center" vertical="center" wrapText="1"/>
    </xf>
    <xf numFmtId="43" fontId="32" fillId="0" borderId="58" xfId="18" applyNumberFormat="1" applyFont="1" applyBorder="1" applyAlignment="1">
      <alignment horizontal="center" vertical="center" wrapText="1"/>
    </xf>
    <xf numFmtId="0" fontId="29" fillId="0" borderId="58" xfId="19" applyFont="1" applyFill="1" applyBorder="1" applyAlignment="1">
      <alignment horizontal="center" vertical="center" wrapText="1"/>
    </xf>
    <xf numFmtId="0" fontId="33" fillId="0" borderId="58" xfId="19" applyFont="1" applyFill="1" applyBorder="1" applyAlignment="1">
      <alignment horizontal="center" vertical="center" wrapText="1"/>
    </xf>
    <xf numFmtId="9" fontId="33" fillId="0" borderId="58" xfId="19" applyNumberFormat="1" applyFont="1" applyFill="1" applyBorder="1" applyAlignment="1">
      <alignment horizontal="center" vertical="center" wrapText="1"/>
    </xf>
    <xf numFmtId="43" fontId="33" fillId="0" borderId="58" xfId="18" applyFont="1" applyFill="1" applyBorder="1" applyAlignment="1">
      <alignment horizontal="center" vertical="center" wrapText="1"/>
    </xf>
    <xf numFmtId="10" fontId="33" fillId="0" borderId="58" xfId="19" applyNumberFormat="1" applyFont="1" applyFill="1" applyBorder="1" applyAlignment="1">
      <alignment horizontal="center" vertical="center" wrapText="1"/>
    </xf>
    <xf numFmtId="43" fontId="33" fillId="0" borderId="58" xfId="19" applyNumberFormat="1" applyFont="1" applyFill="1" applyBorder="1" applyAlignment="1">
      <alignment horizontal="center" vertical="center" wrapText="1"/>
    </xf>
    <xf numFmtId="43" fontId="33" fillId="0" borderId="58" xfId="18" applyNumberFormat="1" applyFont="1" applyFill="1" applyBorder="1" applyAlignment="1">
      <alignment horizontal="center" vertical="center" wrapText="1"/>
    </xf>
    <xf numFmtId="9" fontId="38" fillId="0" borderId="58" xfId="19" applyNumberFormat="1" applyFont="1" applyBorder="1" applyAlignment="1">
      <alignment horizontal="center" vertical="center" wrapText="1"/>
    </xf>
    <xf numFmtId="9" fontId="73" fillId="0" borderId="58" xfId="19" applyNumberFormat="1" applyFont="1" applyBorder="1" applyAlignment="1">
      <alignment horizontal="center" vertical="center" wrapText="1"/>
    </xf>
    <xf numFmtId="0" fontId="73" fillId="0" borderId="58" xfId="19" applyFont="1" applyBorder="1" applyAlignment="1">
      <alignment horizontal="center" vertical="center" wrapText="1"/>
    </xf>
    <xf numFmtId="43" fontId="38" fillId="0" borderId="58" xfId="19" applyNumberFormat="1" applyFont="1" applyBorder="1" applyAlignment="1">
      <alignment horizontal="center" vertical="center" wrapText="1"/>
    </xf>
    <xf numFmtId="43" fontId="38" fillId="0" borderId="58" xfId="18" applyNumberFormat="1" applyFont="1" applyBorder="1" applyAlignment="1">
      <alignment horizontal="center" vertical="center" wrapText="1"/>
    </xf>
    <xf numFmtId="2" fontId="33" fillId="0" borderId="58" xfId="19" applyNumberFormat="1" applyFont="1" applyBorder="1" applyAlignment="1">
      <alignment horizontal="center" vertical="center" wrapText="1"/>
    </xf>
    <xf numFmtId="43" fontId="33" fillId="0" borderId="58" xfId="17" applyNumberFormat="1" applyFont="1" applyBorder="1" applyAlignment="1">
      <alignment horizontal="center" vertical="center" wrapText="1"/>
    </xf>
    <xf numFmtId="3" fontId="38" fillId="0" borderId="58" xfId="19" applyNumberFormat="1" applyFont="1" applyBorder="1" applyAlignment="1">
      <alignment horizontal="center" vertical="center" wrapText="1"/>
    </xf>
    <xf numFmtId="9" fontId="32" fillId="0" borderId="58" xfId="0" applyNumberFormat="1" applyFont="1" applyFill="1" applyBorder="1" applyAlignment="1">
      <alignment horizontal="center" vertical="center" wrapText="1"/>
    </xf>
    <xf numFmtId="43" fontId="32" fillId="0" borderId="58" xfId="18" applyFont="1" applyFill="1" applyBorder="1" applyAlignment="1">
      <alignment horizontal="center" vertical="center" wrapText="1"/>
    </xf>
    <xf numFmtId="9" fontId="32" fillId="0" borderId="58" xfId="17" applyFont="1" applyFill="1" applyBorder="1" applyAlignment="1">
      <alignment horizontal="center" vertical="center" wrapText="1"/>
    </xf>
    <xf numFmtId="0" fontId="0" fillId="0" borderId="58" xfId="0" applyBorder="1" applyAlignment="1">
      <alignment horizontal="center" vertical="center" wrapText="1"/>
    </xf>
    <xf numFmtId="2" fontId="32" fillId="0" borderId="58" xfId="0" applyNumberFormat="1" applyFont="1" applyFill="1" applyBorder="1" applyAlignment="1">
      <alignment horizontal="center" vertical="center" wrapText="1"/>
    </xf>
    <xf numFmtId="0" fontId="37" fillId="2" borderId="58" xfId="19" applyFont="1" applyFill="1" applyBorder="1" applyAlignment="1">
      <alignment horizontal="center" vertical="center" wrapText="1"/>
    </xf>
    <xf numFmtId="0" fontId="74" fillId="0" borderId="58" xfId="19" applyFont="1" applyBorder="1" applyAlignment="1">
      <alignment horizontal="center" vertical="center" wrapText="1"/>
    </xf>
    <xf numFmtId="0" fontId="37" fillId="0" borderId="30" xfId="19" applyFont="1" applyBorder="1" applyAlignment="1">
      <alignment horizontal="center" vertical="center" wrapText="1"/>
    </xf>
    <xf numFmtId="9" fontId="38" fillId="0" borderId="58" xfId="17" applyFont="1" applyBorder="1" applyAlignment="1">
      <alignment horizontal="center" vertical="center" wrapText="1"/>
    </xf>
    <xf numFmtId="9" fontId="33" fillId="0" borderId="58" xfId="17" applyFont="1" applyFill="1" applyBorder="1" applyAlignment="1">
      <alignment horizontal="center" vertical="center" wrapText="1"/>
    </xf>
    <xf numFmtId="0" fontId="0" fillId="0" borderId="0" xfId="0"/>
    <xf numFmtId="43" fontId="33" fillId="0" borderId="58" xfId="19" applyNumberFormat="1" applyFont="1" applyFill="1" applyBorder="1" applyAlignment="1">
      <alignment horizontal="center" vertical="center" wrapText="1"/>
    </xf>
    <xf numFmtId="0" fontId="32" fillId="0" borderId="58" xfId="0" applyFont="1" applyFill="1" applyBorder="1" applyAlignment="1">
      <alignment horizontal="center" vertical="center" wrapText="1"/>
    </xf>
    <xf numFmtId="0" fontId="0" fillId="0" borderId="58" xfId="0" applyBorder="1" applyAlignment="1">
      <alignment horizontal="center" vertical="center" wrapText="1"/>
    </xf>
    <xf numFmtId="174" fontId="32" fillId="0" borderId="58" xfId="20" applyFont="1" applyFill="1" applyBorder="1" applyAlignment="1">
      <alignment horizontal="center" vertical="center" wrapText="1"/>
    </xf>
    <xf numFmtId="9" fontId="32" fillId="0" borderId="58" xfId="0" applyNumberFormat="1" applyFont="1" applyFill="1" applyBorder="1" applyAlignment="1">
      <alignment horizontal="center" vertical="center" wrapText="1"/>
    </xf>
    <xf numFmtId="0" fontId="0" fillId="0" borderId="58" xfId="0" applyBorder="1" applyAlignment="1">
      <alignment vertical="center" wrapText="1"/>
    </xf>
    <xf numFmtId="0" fontId="33" fillId="10" borderId="58" xfId="19" applyFont="1" applyFill="1" applyBorder="1" applyAlignment="1">
      <alignment vertical="top" wrapText="1"/>
    </xf>
    <xf numFmtId="0" fontId="64" fillId="0" borderId="58" xfId="19" applyFont="1" applyBorder="1" applyAlignment="1">
      <alignment horizontal="center" vertical="center" wrapText="1"/>
    </xf>
    <xf numFmtId="0" fontId="37" fillId="0" borderId="27" xfId="19" applyFont="1" applyBorder="1" applyAlignment="1">
      <alignment horizontal="center" vertical="center" wrapText="1"/>
    </xf>
    <xf numFmtId="0" fontId="33" fillId="0" borderId="58" xfId="19" applyFont="1" applyBorder="1" applyAlignment="1">
      <alignment horizontal="left" vertical="center" wrapText="1"/>
    </xf>
    <xf numFmtId="0" fontId="37" fillId="0" borderId="42" xfId="19" applyFont="1" applyBorder="1" applyAlignment="1">
      <alignment horizontal="center" vertical="center" wrapText="1"/>
    </xf>
    <xf numFmtId="0" fontId="37" fillId="0" borderId="43" xfId="19" applyFont="1" applyBorder="1" applyAlignment="1">
      <alignment horizontal="center" vertical="center" wrapText="1"/>
    </xf>
    <xf numFmtId="43" fontId="33" fillId="0" borderId="58" xfId="19" applyNumberFormat="1" applyFont="1" applyBorder="1" applyAlignment="1">
      <alignment horizontal="left" vertical="center" wrapText="1"/>
    </xf>
    <xf numFmtId="43" fontId="33" fillId="0" borderId="58" xfId="18" applyNumberFormat="1" applyFont="1" applyBorder="1" applyAlignment="1">
      <alignment horizontal="left" vertical="center" wrapText="1"/>
    </xf>
    <xf numFmtId="0" fontId="26" fillId="0" borderId="0" xfId="19" applyFont="1" applyBorder="1" applyAlignment="1">
      <alignment horizontal="left" vertical="center" wrapText="1"/>
    </xf>
    <xf numFmtId="175" fontId="38" fillId="0" borderId="58" xfId="19" applyNumberFormat="1" applyFont="1" applyBorder="1" applyAlignment="1">
      <alignment horizontal="center" vertical="center" wrapText="1"/>
    </xf>
    <xf numFmtId="0" fontId="38" fillId="0" borderId="58" xfId="19" applyFont="1" applyBorder="1" applyAlignment="1" applyProtection="1">
      <alignment horizontal="center" vertical="center" wrapText="1"/>
      <protection locked="0"/>
    </xf>
    <xf numFmtId="0" fontId="32" fillId="0" borderId="30" xfId="0" applyFont="1" applyFill="1" applyBorder="1" applyAlignment="1">
      <alignment horizontal="center" vertical="center" wrapText="1"/>
    </xf>
    <xf numFmtId="0" fontId="75" fillId="0" borderId="58" xfId="19" applyFont="1" applyBorder="1" applyAlignment="1">
      <alignment horizontal="center" vertical="center" wrapText="1"/>
    </xf>
    <xf numFmtId="43" fontId="33" fillId="10" borderId="58" xfId="19" applyNumberFormat="1" applyFont="1" applyFill="1" applyBorder="1" applyAlignment="1">
      <alignment vertical="top" wrapText="1"/>
    </xf>
    <xf numFmtId="43" fontId="33" fillId="10" borderId="58" xfId="18" applyNumberFormat="1" applyFont="1" applyFill="1" applyBorder="1" applyAlignment="1">
      <alignment vertical="top" wrapText="1"/>
    </xf>
    <xf numFmtId="0" fontId="34" fillId="0" borderId="58" xfId="19" applyFont="1" applyBorder="1" applyAlignment="1">
      <alignment horizontal="center" vertical="center" wrapText="1"/>
    </xf>
    <xf numFmtId="0" fontId="34" fillId="0" borderId="58" xfId="19" applyFont="1" applyFill="1" applyBorder="1" applyAlignment="1">
      <alignment horizontal="center" vertical="center" wrapText="1"/>
    </xf>
    <xf numFmtId="0" fontId="29" fillId="0" borderId="30" xfId="19" applyFont="1" applyFill="1" applyBorder="1" applyAlignment="1">
      <alignment vertical="center" wrapText="1"/>
    </xf>
    <xf numFmtId="0" fontId="33" fillId="0" borderId="30" xfId="19" applyFont="1" applyFill="1" applyBorder="1" applyAlignment="1">
      <alignment vertical="center" wrapText="1"/>
    </xf>
    <xf numFmtId="43" fontId="33" fillId="10" borderId="58" xfId="19" applyNumberFormat="1" applyFont="1" applyFill="1" applyBorder="1" applyAlignment="1">
      <alignment horizontal="right" wrapText="1"/>
    </xf>
    <xf numFmtId="0" fontId="36" fillId="0" borderId="58" xfId="0" applyFont="1" applyBorder="1" applyAlignment="1">
      <alignment horizontal="center" vertical="center" wrapText="1"/>
    </xf>
    <xf numFmtId="9" fontId="36" fillId="0" borderId="58" xfId="0" applyNumberFormat="1" applyFont="1" applyBorder="1" applyAlignment="1">
      <alignment horizontal="center" vertical="center" wrapText="1"/>
    </xf>
    <xf numFmtId="43" fontId="36" fillId="0" borderId="58" xfId="18" applyFont="1" applyBorder="1" applyAlignment="1">
      <alignment horizontal="center" vertical="center" wrapText="1"/>
    </xf>
    <xf numFmtId="171" fontId="21" fillId="3" borderId="3" xfId="10" applyNumberFormat="1" applyFont="1" applyFill="1" applyBorder="1" applyAlignment="1">
      <alignment horizontal="center" vertical="center"/>
    </xf>
    <xf numFmtId="176" fontId="21" fillId="3" borderId="3" xfId="10" applyNumberFormat="1" applyFont="1" applyFill="1" applyBorder="1" applyAlignment="1">
      <alignment horizontal="center" vertical="center"/>
    </xf>
    <xf numFmtId="0" fontId="3" fillId="14" borderId="2" xfId="0" applyFont="1" applyFill="1" applyBorder="1" applyAlignment="1">
      <alignment horizontal="center" vertical="center"/>
    </xf>
    <xf numFmtId="41" fontId="22" fillId="2" borderId="0" xfId="0" applyNumberFormat="1" applyFont="1" applyFill="1" applyBorder="1" applyAlignment="1">
      <alignment vertical="center"/>
    </xf>
    <xf numFmtId="41" fontId="22" fillId="2" borderId="0" xfId="0" applyNumberFormat="1" applyFont="1" applyFill="1" applyBorder="1" applyAlignment="1">
      <alignment horizontal="center" vertical="center"/>
    </xf>
    <xf numFmtId="0" fontId="22" fillId="2" borderId="0" xfId="0" applyFont="1" applyFill="1" applyBorder="1" applyAlignment="1">
      <alignment horizontal="center" vertical="center"/>
    </xf>
    <xf numFmtId="0" fontId="0" fillId="0" borderId="27" xfId="0" applyBorder="1" applyAlignment="1">
      <alignment vertical="center" wrapText="1"/>
    </xf>
    <xf numFmtId="0" fontId="32" fillId="0" borderId="30" xfId="0" applyFont="1" applyBorder="1" applyAlignment="1">
      <alignment vertical="center" wrapText="1"/>
    </xf>
    <xf numFmtId="43" fontId="33" fillId="10" borderId="58" xfId="18" applyFont="1" applyFill="1" applyBorder="1" applyAlignment="1">
      <alignment vertical="top" wrapText="1"/>
    </xf>
    <xf numFmtId="0" fontId="32" fillId="0" borderId="30" xfId="0" applyFont="1" applyFill="1" applyBorder="1" applyAlignment="1">
      <alignment vertical="center" wrapText="1"/>
    </xf>
    <xf numFmtId="0" fontId="32" fillId="0" borderId="27" xfId="0" applyFont="1" applyFill="1" applyBorder="1" applyAlignment="1">
      <alignment vertical="center" wrapText="1"/>
    </xf>
    <xf numFmtId="9" fontId="33" fillId="10" borderId="26" xfId="19" applyNumberFormat="1" applyFont="1" applyFill="1" applyBorder="1" applyAlignment="1">
      <alignment vertical="top" wrapText="1"/>
    </xf>
    <xf numFmtId="9" fontId="32" fillId="0" borderId="27" xfId="0" applyNumberFormat="1" applyFont="1" applyFill="1" applyBorder="1" applyAlignment="1">
      <alignment horizontal="center" vertical="center" wrapText="1"/>
    </xf>
    <xf numFmtId="0" fontId="32" fillId="0" borderId="30" xfId="0" applyFont="1" applyBorder="1" applyAlignment="1">
      <alignment horizontal="center" vertical="center" wrapText="1"/>
    </xf>
    <xf numFmtId="9" fontId="32" fillId="0" borderId="30" xfId="17" applyFont="1" applyBorder="1" applyAlignment="1">
      <alignment vertical="center" wrapText="1"/>
    </xf>
    <xf numFmtId="9" fontId="33" fillId="10" borderId="58" xfId="17" applyFont="1" applyFill="1" applyBorder="1" applyAlignment="1">
      <alignment vertical="top" wrapText="1"/>
    </xf>
    <xf numFmtId="43" fontId="33" fillId="10" borderId="58" xfId="17" applyNumberFormat="1" applyFont="1" applyFill="1" applyBorder="1" applyAlignment="1">
      <alignment vertical="top" wrapText="1"/>
    </xf>
    <xf numFmtId="0" fontId="32" fillId="0" borderId="28" xfId="0" applyFont="1" applyFill="1" applyBorder="1" applyAlignment="1">
      <alignment vertical="center" wrapText="1"/>
    </xf>
    <xf numFmtId="9" fontId="32" fillId="0" borderId="27" xfId="0" applyNumberFormat="1" applyFont="1" applyFill="1" applyBorder="1" applyAlignment="1">
      <alignment vertical="center" wrapText="1"/>
    </xf>
    <xf numFmtId="9" fontId="32" fillId="0" borderId="27" xfId="17" applyFont="1" applyFill="1" applyBorder="1" applyAlignment="1">
      <alignment vertical="center" wrapText="1"/>
    </xf>
    <xf numFmtId="0" fontId="32" fillId="0" borderId="58" xfId="0" applyFont="1" applyFill="1" applyBorder="1" applyAlignment="1">
      <alignment vertical="center" wrapText="1"/>
    </xf>
    <xf numFmtId="9" fontId="32" fillId="0" borderId="58" xfId="0" applyNumberFormat="1" applyFont="1" applyFill="1" applyBorder="1" applyAlignment="1">
      <alignment vertical="center" wrapText="1"/>
    </xf>
    <xf numFmtId="9" fontId="32" fillId="0" borderId="58" xfId="17" applyFont="1" applyFill="1" applyBorder="1" applyAlignment="1">
      <alignment vertical="center" wrapText="1"/>
    </xf>
    <xf numFmtId="0" fontId="0" fillId="0" borderId="58" xfId="0" applyBorder="1" applyAlignment="1">
      <alignment horizontal="center" vertical="center"/>
    </xf>
    <xf numFmtId="0" fontId="0" fillId="0" borderId="27" xfId="0" applyBorder="1" applyAlignment="1">
      <alignment horizontal="center" vertical="center"/>
    </xf>
    <xf numFmtId="0" fontId="0" fillId="0" borderId="58" xfId="17" applyNumberFormat="1" applyFont="1" applyBorder="1" applyAlignment="1">
      <alignment vertical="center" wrapText="1"/>
    </xf>
    <xf numFmtId="2" fontId="36" fillId="0" borderId="58" xfId="0" applyNumberFormat="1" applyFont="1" applyFill="1" applyBorder="1" applyAlignment="1">
      <alignment horizontal="center" vertical="center" wrapText="1"/>
    </xf>
    <xf numFmtId="174" fontId="36" fillId="3" borderId="58" xfId="20" applyFont="1" applyFill="1" applyBorder="1" applyAlignment="1">
      <alignment horizontal="center" vertical="center" wrapText="1"/>
    </xf>
    <xf numFmtId="43" fontId="0" fillId="0" borderId="58" xfId="18" applyFont="1" applyBorder="1" applyAlignment="1">
      <alignment vertical="center" wrapText="1"/>
    </xf>
    <xf numFmtId="44" fontId="0" fillId="0" borderId="0" xfId="0" applyNumberFormat="1" applyFill="1" applyAlignment="1">
      <alignment vertical="center"/>
    </xf>
    <xf numFmtId="0" fontId="22" fillId="2" borderId="0" xfId="0" applyFont="1" applyFill="1" applyBorder="1" applyAlignment="1">
      <alignment vertical="center"/>
    </xf>
    <xf numFmtId="0" fontId="22" fillId="2" borderId="0" xfId="0" applyNumberFormat="1" applyFont="1" applyFill="1" applyBorder="1" applyAlignment="1">
      <alignment horizontal="center" vertical="center"/>
    </xf>
    <xf numFmtId="0" fontId="0" fillId="2" borderId="0" xfId="0" applyFill="1" applyAlignment="1">
      <alignment vertical="center"/>
    </xf>
    <xf numFmtId="0" fontId="22" fillId="2" borderId="9" xfId="0" applyFont="1" applyFill="1" applyBorder="1" applyAlignment="1">
      <alignment horizontal="center" vertical="center"/>
    </xf>
    <xf numFmtId="178" fontId="0" fillId="0" borderId="9" xfId="0" applyNumberFormat="1" applyBorder="1" applyAlignment="1">
      <alignment vertical="center"/>
    </xf>
    <xf numFmtId="178" fontId="0" fillId="0" borderId="10" xfId="0" applyNumberFormat="1" applyBorder="1" applyAlignment="1">
      <alignment vertical="center"/>
    </xf>
    <xf numFmtId="178" fontId="0" fillId="0" borderId="20" xfId="0" applyNumberFormat="1" applyBorder="1" applyAlignment="1">
      <alignment vertical="center"/>
    </xf>
    <xf numFmtId="178" fontId="0" fillId="0" borderId="57" xfId="0" applyNumberFormat="1" applyBorder="1" applyAlignment="1">
      <alignment vertical="center"/>
    </xf>
    <xf numFmtId="178" fontId="0" fillId="0" borderId="56" xfId="0" applyNumberFormat="1" applyBorder="1" applyAlignment="1">
      <alignment vertical="center"/>
    </xf>
    <xf numFmtId="178" fontId="14" fillId="0" borderId="3" xfId="0" applyNumberFormat="1" applyFont="1" applyFill="1" applyBorder="1" applyAlignment="1">
      <alignment vertical="center"/>
    </xf>
    <xf numFmtId="178" fontId="0" fillId="0" borderId="0" xfId="0" applyNumberFormat="1" applyAlignment="1">
      <alignment vertical="center"/>
    </xf>
    <xf numFmtId="178" fontId="61" fillId="17" borderId="3" xfId="0" applyNumberFormat="1" applyFont="1" applyFill="1" applyBorder="1" applyAlignment="1">
      <alignment vertical="center"/>
    </xf>
    <xf numFmtId="178" fontId="0" fillId="0" borderId="14" xfId="18" applyNumberFormat="1" applyFont="1" applyBorder="1" applyAlignment="1">
      <alignment vertical="center"/>
    </xf>
    <xf numFmtId="178" fontId="0" fillId="0" borderId="17" xfId="18" applyNumberFormat="1" applyFont="1" applyBorder="1" applyAlignment="1">
      <alignment vertical="center"/>
    </xf>
    <xf numFmtId="178" fontId="0" fillId="0" borderId="17" xfId="18" applyNumberFormat="1" applyFont="1" applyFill="1" applyBorder="1" applyAlignment="1">
      <alignment vertical="center"/>
    </xf>
    <xf numFmtId="178" fontId="0" fillId="0" borderId="22" xfId="18" applyNumberFormat="1" applyFont="1" applyFill="1" applyBorder="1" applyAlignment="1">
      <alignment vertical="center"/>
    </xf>
    <xf numFmtId="178" fontId="14" fillId="0" borderId="50" xfId="18" applyNumberFormat="1" applyFont="1" applyFill="1" applyBorder="1" applyAlignment="1">
      <alignment vertical="center"/>
    </xf>
    <xf numFmtId="178" fontId="0" fillId="0" borderId="52" xfId="0" applyNumberFormat="1" applyBorder="1" applyAlignment="1">
      <alignment vertical="center"/>
    </xf>
    <xf numFmtId="178" fontId="0" fillId="0" borderId="29" xfId="0" applyNumberFormat="1" applyBorder="1" applyAlignment="1">
      <alignment vertical="center"/>
    </xf>
    <xf numFmtId="178" fontId="0" fillId="0" borderId="54" xfId="0" applyNumberFormat="1" applyBorder="1" applyAlignment="1">
      <alignment vertical="center"/>
    </xf>
    <xf numFmtId="178" fontId="0" fillId="0" borderId="54" xfId="0" applyNumberFormat="1" applyFill="1" applyBorder="1" applyAlignment="1">
      <alignment vertical="center"/>
    </xf>
    <xf numFmtId="0" fontId="29" fillId="0" borderId="30" xfId="19" applyFont="1" applyBorder="1" applyAlignment="1">
      <alignment horizontal="center" vertical="top" wrapText="1"/>
    </xf>
    <xf numFmtId="0" fontId="29" fillId="0" borderId="26" xfId="19" applyFont="1" applyBorder="1" applyAlignment="1">
      <alignment horizontal="center" vertical="top" wrapText="1"/>
    </xf>
    <xf numFmtId="0" fontId="76" fillId="0" borderId="58" xfId="0" applyFont="1" applyBorder="1" applyAlignment="1">
      <alignment horizontal="center" vertical="center" wrapText="1"/>
    </xf>
    <xf numFmtId="0" fontId="29" fillId="2" borderId="58" xfId="19" applyFont="1" applyFill="1" applyBorder="1" applyAlignment="1">
      <alignment vertical="center"/>
    </xf>
    <xf numFmtId="43" fontId="33" fillId="2" borderId="58" xfId="19" applyNumberFormat="1" applyFont="1" applyFill="1" applyBorder="1" applyAlignment="1">
      <alignment horizontal="right" wrapText="1"/>
    </xf>
    <xf numFmtId="43" fontId="33" fillId="2" borderId="58" xfId="18" applyNumberFormat="1" applyFont="1" applyFill="1" applyBorder="1" applyAlignment="1">
      <alignment horizontal="right" wrapText="1"/>
    </xf>
    <xf numFmtId="43" fontId="33" fillId="2" borderId="58" xfId="19" applyNumberFormat="1" applyFont="1" applyFill="1" applyBorder="1" applyAlignment="1">
      <alignment vertical="top" wrapText="1"/>
    </xf>
    <xf numFmtId="0" fontId="1" fillId="2" borderId="6" xfId="0" applyFont="1" applyFill="1" applyBorder="1" applyAlignment="1">
      <alignment horizontal="center" vertical="center" wrapText="1"/>
    </xf>
    <xf numFmtId="0" fontId="1" fillId="2" borderId="7" xfId="0" applyFont="1" applyFill="1" applyBorder="1" applyAlignment="1">
      <alignment horizontal="center" vertical="center" wrapText="1"/>
    </xf>
    <xf numFmtId="0" fontId="2" fillId="2" borderId="6" xfId="0" applyFont="1" applyFill="1" applyBorder="1" applyAlignment="1">
      <alignment horizontal="center" wrapText="1"/>
    </xf>
    <xf numFmtId="0" fontId="2" fillId="2" borderId="7" xfId="0" applyFont="1" applyFill="1" applyBorder="1" applyAlignment="1">
      <alignment horizontal="center" wrapText="1"/>
    </xf>
    <xf numFmtId="0" fontId="15" fillId="2" borderId="10" xfId="0" applyFont="1" applyFill="1" applyBorder="1" applyAlignment="1">
      <alignment horizontal="center" vertical="center" wrapText="1"/>
    </xf>
    <xf numFmtId="0" fontId="15" fillId="4" borderId="9" xfId="0" applyFont="1" applyFill="1" applyBorder="1" applyAlignment="1">
      <alignment horizontal="center" vertical="center" wrapText="1"/>
    </xf>
    <xf numFmtId="0" fontId="15" fillId="4" borderId="10" xfId="0" applyFont="1" applyFill="1" applyBorder="1" applyAlignment="1">
      <alignment horizontal="center" vertical="center" wrapText="1"/>
    </xf>
    <xf numFmtId="0" fontId="15" fillId="3" borderId="9" xfId="0" applyFont="1" applyFill="1" applyBorder="1" applyAlignment="1">
      <alignment horizontal="center" vertical="center" wrapText="1"/>
    </xf>
    <xf numFmtId="0" fontId="15" fillId="3" borderId="10" xfId="0" applyFont="1" applyFill="1" applyBorder="1" applyAlignment="1">
      <alignment horizontal="center" vertical="center" wrapText="1"/>
    </xf>
    <xf numFmtId="0" fontId="15" fillId="2" borderId="9" xfId="0" applyFont="1" applyFill="1" applyBorder="1" applyAlignment="1">
      <alignment horizontal="center" vertical="center" wrapText="1"/>
    </xf>
    <xf numFmtId="0" fontId="3" fillId="2" borderId="0" xfId="0" applyFont="1" applyFill="1" applyAlignment="1">
      <alignment horizontal="center"/>
    </xf>
    <xf numFmtId="0" fontId="16" fillId="2" borderId="9" xfId="0" applyFont="1" applyFill="1" applyBorder="1" applyAlignment="1">
      <alignment horizontal="center" vertical="center" wrapText="1"/>
    </xf>
    <xf numFmtId="0" fontId="15" fillId="2" borderId="10" xfId="0" applyFont="1" applyFill="1" applyBorder="1" applyAlignment="1">
      <alignment horizontal="center" vertical="top" wrapText="1"/>
    </xf>
    <xf numFmtId="0" fontId="60" fillId="0" borderId="48" xfId="0" applyFont="1" applyBorder="1" applyAlignment="1">
      <alignment horizontal="center" vertical="center"/>
    </xf>
    <xf numFmtId="0" fontId="60" fillId="0" borderId="0" xfId="0" applyFont="1" applyFill="1" applyBorder="1" applyAlignment="1">
      <alignment horizontal="center" vertical="center"/>
    </xf>
    <xf numFmtId="0" fontId="60" fillId="0" borderId="48" xfId="0" applyFont="1" applyFill="1" applyBorder="1" applyAlignment="1">
      <alignment horizontal="center" vertical="center"/>
    </xf>
    <xf numFmtId="0" fontId="0" fillId="0" borderId="0" xfId="0" applyAlignment="1">
      <alignment horizontal="center"/>
    </xf>
    <xf numFmtId="0" fontId="0" fillId="0" borderId="0" xfId="0" applyAlignment="1">
      <alignment horizontal="right" vertical="center"/>
    </xf>
    <xf numFmtId="43" fontId="68" fillId="11" borderId="48" xfId="18" applyFont="1" applyFill="1" applyBorder="1" applyAlignment="1">
      <alignment horizontal="center" vertical="center"/>
    </xf>
    <xf numFmtId="0" fontId="22" fillId="5" borderId="8" xfId="0" applyFont="1" applyFill="1" applyBorder="1" applyAlignment="1">
      <alignment horizontal="center" vertical="center"/>
    </xf>
    <xf numFmtId="0" fontId="22" fillId="5" borderId="1" xfId="0" applyFont="1" applyFill="1" applyBorder="1" applyAlignment="1">
      <alignment horizontal="center" vertical="center"/>
    </xf>
    <xf numFmtId="177" fontId="22" fillId="5" borderId="8" xfId="0" applyNumberFormat="1" applyFont="1" applyFill="1" applyBorder="1" applyAlignment="1">
      <alignment horizontal="center" vertical="center"/>
    </xf>
    <xf numFmtId="177" fontId="22" fillId="5" borderId="1" xfId="0" applyNumberFormat="1" applyFont="1" applyFill="1" applyBorder="1" applyAlignment="1">
      <alignment horizontal="center" vertical="center"/>
    </xf>
    <xf numFmtId="0" fontId="63" fillId="19" borderId="30" xfId="0" applyFont="1" applyFill="1" applyBorder="1" applyAlignment="1" applyProtection="1">
      <alignment horizontal="center" vertical="center" wrapText="1"/>
      <protection locked="0"/>
    </xf>
    <xf numFmtId="0" fontId="63" fillId="19" borderId="28" xfId="0" applyFont="1" applyFill="1" applyBorder="1" applyAlignment="1" applyProtection="1">
      <alignment horizontal="center" vertical="center" wrapText="1"/>
      <protection locked="0"/>
    </xf>
    <xf numFmtId="0" fontId="63" fillId="19" borderId="27" xfId="0" applyFont="1" applyFill="1" applyBorder="1" applyAlignment="1" applyProtection="1">
      <alignment horizontal="center" vertical="center" wrapText="1"/>
      <protection locked="0"/>
    </xf>
    <xf numFmtId="0" fontId="33" fillId="0" borderId="30" xfId="19" applyFont="1" applyBorder="1" applyAlignment="1">
      <alignment horizontal="center" vertical="center" wrapText="1"/>
    </xf>
    <xf numFmtId="0" fontId="33" fillId="0" borderId="28" xfId="19" applyFont="1" applyBorder="1" applyAlignment="1">
      <alignment horizontal="center" vertical="center" wrapText="1"/>
    </xf>
    <xf numFmtId="0" fontId="33" fillId="0" borderId="27" xfId="19" applyFont="1" applyBorder="1" applyAlignment="1">
      <alignment horizontal="center" vertical="center" wrapText="1"/>
    </xf>
    <xf numFmtId="0" fontId="70" fillId="18" borderId="28" xfId="0" applyFont="1" applyFill="1" applyBorder="1" applyAlignment="1">
      <alignment horizontal="center" vertical="center" wrapText="1"/>
    </xf>
    <xf numFmtId="0" fontId="70" fillId="18" borderId="27" xfId="0" applyFont="1" applyFill="1" applyBorder="1" applyAlignment="1">
      <alignment horizontal="center" vertical="center" wrapText="1"/>
    </xf>
    <xf numFmtId="0" fontId="70" fillId="18" borderId="30" xfId="0" applyFont="1" applyFill="1" applyBorder="1" applyAlignment="1">
      <alignment horizontal="center" vertical="center" wrapText="1"/>
    </xf>
    <xf numFmtId="0" fontId="29" fillId="0" borderId="30" xfId="16" applyFont="1" applyBorder="1" applyAlignment="1">
      <alignment horizontal="center" vertical="center" wrapText="1"/>
    </xf>
    <xf numFmtId="0" fontId="29" fillId="0" borderId="28" xfId="16" applyFont="1" applyBorder="1" applyAlignment="1">
      <alignment horizontal="center" vertical="center" wrapText="1"/>
    </xf>
    <xf numFmtId="0" fontId="29" fillId="0" borderId="27" xfId="16" applyFont="1" applyBorder="1" applyAlignment="1">
      <alignment horizontal="center" vertical="center" wrapText="1"/>
    </xf>
    <xf numFmtId="0" fontId="29" fillId="0" borderId="31" xfId="16" applyFont="1" applyBorder="1" applyAlignment="1">
      <alignment horizontal="center" vertical="center" wrapText="1"/>
    </xf>
    <xf numFmtId="0" fontId="29" fillId="0" borderId="44" xfId="16" applyFont="1" applyBorder="1" applyAlignment="1">
      <alignment horizontal="center" vertical="center" wrapText="1"/>
    </xf>
    <xf numFmtId="0" fontId="29" fillId="0" borderId="43" xfId="16" applyFont="1" applyBorder="1" applyAlignment="1">
      <alignment horizontal="center" vertical="center" wrapText="1"/>
    </xf>
    <xf numFmtId="0" fontId="27" fillId="0" borderId="30" xfId="19" applyFont="1" applyBorder="1" applyAlignment="1">
      <alignment horizontal="center" vertical="center" wrapText="1"/>
    </xf>
    <xf numFmtId="0" fontId="27" fillId="0" borderId="28" xfId="19" applyFont="1" applyBorder="1" applyAlignment="1">
      <alignment horizontal="center" vertical="center" wrapText="1"/>
    </xf>
    <xf numFmtId="0" fontId="27" fillId="0" borderId="27" xfId="19" applyFont="1" applyBorder="1" applyAlignment="1">
      <alignment horizontal="center" vertical="center" wrapText="1"/>
    </xf>
    <xf numFmtId="0" fontId="71" fillId="19" borderId="30" xfId="0" applyFont="1" applyFill="1" applyBorder="1" applyAlignment="1" applyProtection="1">
      <alignment horizontal="center" vertical="center" wrapText="1"/>
      <protection locked="0"/>
    </xf>
    <xf numFmtId="0" fontId="71" fillId="19" borderId="28" xfId="0" applyFont="1" applyFill="1" applyBorder="1" applyAlignment="1" applyProtection="1">
      <alignment horizontal="center" vertical="center" wrapText="1"/>
      <protection locked="0"/>
    </xf>
    <xf numFmtId="0" fontId="71" fillId="19" borderId="27" xfId="0" applyFont="1" applyFill="1" applyBorder="1" applyAlignment="1" applyProtection="1">
      <alignment horizontal="center" vertical="center" wrapText="1"/>
      <protection locked="0"/>
    </xf>
    <xf numFmtId="0" fontId="70" fillId="18" borderId="37" xfId="0" applyFont="1" applyFill="1" applyBorder="1" applyAlignment="1">
      <alignment horizontal="center" vertical="center" wrapText="1"/>
    </xf>
    <xf numFmtId="0" fontId="70" fillId="18" borderId="36" xfId="0" applyFont="1" applyFill="1" applyBorder="1" applyAlignment="1">
      <alignment horizontal="center" vertical="center" wrapText="1"/>
    </xf>
    <xf numFmtId="0" fontId="70" fillId="19" borderId="29" xfId="0" applyFont="1" applyFill="1" applyBorder="1" applyAlignment="1" applyProtection="1">
      <alignment horizontal="center" vertical="center" wrapText="1"/>
      <protection locked="0"/>
    </xf>
    <xf numFmtId="0" fontId="70" fillId="19" borderId="31" xfId="0" applyFont="1" applyFill="1" applyBorder="1" applyAlignment="1" applyProtection="1">
      <alignment horizontal="center" vertical="center" wrapText="1"/>
      <protection locked="0"/>
    </xf>
    <xf numFmtId="0" fontId="70" fillId="19" borderId="42" xfId="0" applyFont="1" applyFill="1" applyBorder="1" applyAlignment="1" applyProtection="1">
      <alignment horizontal="center" vertical="center" wrapText="1"/>
      <protection locked="0"/>
    </xf>
    <xf numFmtId="0" fontId="70" fillId="19" borderId="43" xfId="0" applyFont="1" applyFill="1" applyBorder="1" applyAlignment="1" applyProtection="1">
      <alignment horizontal="center" vertical="center" wrapText="1"/>
      <protection locked="0"/>
    </xf>
    <xf numFmtId="0" fontId="70" fillId="18" borderId="16" xfId="0" applyFont="1" applyFill="1" applyBorder="1" applyAlignment="1">
      <alignment horizontal="center" vertical="center" wrapText="1"/>
    </xf>
    <xf numFmtId="0" fontId="55" fillId="0" borderId="30" xfId="19" applyFont="1" applyBorder="1" applyAlignment="1">
      <alignment horizontal="center" vertical="center" wrapText="1"/>
    </xf>
    <xf numFmtId="0" fontId="55" fillId="0" borderId="28" xfId="19" applyFont="1" applyBorder="1" applyAlignment="1">
      <alignment horizontal="center" vertical="center" wrapText="1"/>
    </xf>
    <xf numFmtId="0" fontId="55" fillId="0" borderId="27" xfId="19" applyFont="1" applyBorder="1" applyAlignment="1">
      <alignment horizontal="center" vertical="center" wrapText="1"/>
    </xf>
    <xf numFmtId="0" fontId="35" fillId="0" borderId="30" xfId="19" applyFont="1" applyBorder="1" applyAlignment="1">
      <alignment horizontal="center" vertical="center" wrapText="1"/>
    </xf>
    <xf numFmtId="0" fontId="35" fillId="0" borderId="28" xfId="19" applyFont="1" applyBorder="1" applyAlignment="1">
      <alignment horizontal="center" vertical="center" wrapText="1"/>
    </xf>
    <xf numFmtId="0" fontId="35" fillId="0" borderId="27" xfId="19" applyFont="1" applyBorder="1" applyAlignment="1">
      <alignment horizontal="center" vertical="center" wrapText="1"/>
    </xf>
    <xf numFmtId="9" fontId="33" fillId="0" borderId="30" xfId="17" applyFont="1" applyBorder="1" applyAlignment="1">
      <alignment horizontal="center" vertical="center" wrapText="1"/>
    </xf>
    <xf numFmtId="9" fontId="33" fillId="0" borderId="28" xfId="17" applyFont="1" applyBorder="1" applyAlignment="1">
      <alignment horizontal="center" vertical="center" wrapText="1"/>
    </xf>
    <xf numFmtId="9" fontId="33" fillId="0" borderId="27" xfId="17" applyFont="1" applyBorder="1" applyAlignment="1">
      <alignment horizontal="center" vertical="center" wrapText="1"/>
    </xf>
    <xf numFmtId="43" fontId="33" fillId="0" borderId="30" xfId="19" applyNumberFormat="1" applyFont="1" applyBorder="1" applyAlignment="1">
      <alignment horizontal="center" vertical="center" wrapText="1"/>
    </xf>
    <xf numFmtId="43" fontId="33" fillId="0" borderId="28" xfId="19" applyNumberFormat="1" applyFont="1" applyBorder="1" applyAlignment="1">
      <alignment horizontal="center" vertical="center" wrapText="1"/>
    </xf>
    <xf numFmtId="43" fontId="33" fillId="0" borderId="27" xfId="19" applyNumberFormat="1" applyFont="1" applyBorder="1" applyAlignment="1">
      <alignment horizontal="center" vertical="center" wrapText="1"/>
    </xf>
    <xf numFmtId="0" fontId="33" fillId="0" borderId="30" xfId="19" applyFont="1" applyBorder="1" applyAlignment="1">
      <alignment horizontal="center" vertical="top" wrapText="1"/>
    </xf>
    <xf numFmtId="0" fontId="33" fillId="0" borderId="28" xfId="19" applyFont="1" applyBorder="1" applyAlignment="1">
      <alignment horizontal="center" vertical="top" wrapText="1"/>
    </xf>
    <xf numFmtId="0" fontId="33" fillId="0" borderId="27" xfId="19" applyFont="1" applyBorder="1" applyAlignment="1">
      <alignment horizontal="center" vertical="top" wrapText="1"/>
    </xf>
    <xf numFmtId="0" fontId="37" fillId="0" borderId="30" xfId="19" applyFont="1" applyBorder="1" applyAlignment="1">
      <alignment horizontal="center" vertical="center" wrapText="1"/>
    </xf>
    <xf numFmtId="0" fontId="37" fillId="0" borderId="28" xfId="19" applyFont="1" applyBorder="1" applyAlignment="1">
      <alignment horizontal="center" vertical="center" wrapText="1"/>
    </xf>
    <xf numFmtId="0" fontId="37" fillId="0" borderId="27" xfId="19" applyFont="1" applyBorder="1" applyAlignment="1">
      <alignment horizontal="center" vertical="center" wrapText="1"/>
    </xf>
    <xf numFmtId="3" fontId="33" fillId="0" borderId="30" xfId="19" applyNumberFormat="1" applyFont="1" applyBorder="1" applyAlignment="1">
      <alignment horizontal="center" vertical="center" wrapText="1"/>
    </xf>
    <xf numFmtId="3" fontId="33" fillId="0" borderId="28" xfId="19" applyNumberFormat="1" applyFont="1" applyBorder="1" applyAlignment="1">
      <alignment horizontal="center" vertical="center" wrapText="1"/>
    </xf>
    <xf numFmtId="3" fontId="33" fillId="0" borderId="27" xfId="19" applyNumberFormat="1" applyFont="1" applyBorder="1" applyAlignment="1">
      <alignment horizontal="center" vertical="center" wrapText="1"/>
    </xf>
    <xf numFmtId="0" fontId="29" fillId="0" borderId="30" xfId="19" applyFont="1" applyBorder="1" applyAlignment="1">
      <alignment horizontal="center" vertical="top" wrapText="1"/>
    </xf>
    <xf numFmtId="0" fontId="29" fillId="0" borderId="28" xfId="19" applyFont="1" applyBorder="1" applyAlignment="1">
      <alignment horizontal="center" vertical="top" wrapText="1"/>
    </xf>
    <xf numFmtId="0" fontId="29" fillId="0" borderId="27" xfId="19" applyFont="1" applyBorder="1" applyAlignment="1">
      <alignment horizontal="center" vertical="top" wrapText="1"/>
    </xf>
    <xf numFmtId="43" fontId="33" fillId="0" borderId="30" xfId="18" applyFont="1" applyBorder="1" applyAlignment="1">
      <alignment horizontal="center" vertical="center" wrapText="1"/>
    </xf>
    <xf numFmtId="43" fontId="33" fillId="0" borderId="28" xfId="18" applyFont="1" applyBorder="1" applyAlignment="1">
      <alignment horizontal="center" vertical="center" wrapText="1"/>
    </xf>
    <xf numFmtId="43" fontId="33" fillId="0" borderId="27" xfId="18" applyFont="1" applyBorder="1" applyAlignment="1">
      <alignment horizontal="center" vertical="center" wrapText="1"/>
    </xf>
    <xf numFmtId="9" fontId="33" fillId="0" borderId="30" xfId="19" applyNumberFormat="1" applyFont="1" applyBorder="1" applyAlignment="1">
      <alignment horizontal="center" vertical="center" wrapText="1"/>
    </xf>
    <xf numFmtId="9" fontId="33" fillId="0" borderId="28" xfId="19" applyNumberFormat="1" applyFont="1" applyBorder="1" applyAlignment="1">
      <alignment horizontal="center" vertical="center" wrapText="1"/>
    </xf>
    <xf numFmtId="9" fontId="33" fillId="0" borderId="27" xfId="19" applyNumberFormat="1" applyFont="1" applyBorder="1" applyAlignment="1">
      <alignment horizontal="center" vertical="center" wrapText="1"/>
    </xf>
    <xf numFmtId="0" fontId="38" fillId="0" borderId="30" xfId="19" applyFont="1" applyBorder="1" applyAlignment="1">
      <alignment horizontal="center" vertical="center" wrapText="1"/>
    </xf>
    <xf numFmtId="0" fontId="38" fillId="0" borderId="28" xfId="19" applyFont="1" applyBorder="1" applyAlignment="1">
      <alignment horizontal="center" vertical="center" wrapText="1"/>
    </xf>
    <xf numFmtId="0" fontId="38" fillId="0" borderId="27" xfId="19" applyFont="1" applyBorder="1" applyAlignment="1">
      <alignment horizontal="center" vertical="center" wrapText="1"/>
    </xf>
    <xf numFmtId="43" fontId="38" fillId="0" borderId="30" xfId="19" applyNumberFormat="1" applyFont="1" applyBorder="1" applyAlignment="1">
      <alignment horizontal="center" vertical="center" wrapText="1"/>
    </xf>
    <xf numFmtId="43" fontId="38" fillId="0" borderId="28" xfId="19" applyNumberFormat="1" applyFont="1" applyBorder="1" applyAlignment="1">
      <alignment horizontal="center" vertical="center" wrapText="1"/>
    </xf>
    <xf numFmtId="43" fontId="38" fillId="0" borderId="27" xfId="19" applyNumberFormat="1" applyFont="1" applyBorder="1" applyAlignment="1">
      <alignment horizontal="center" vertical="center" wrapText="1"/>
    </xf>
    <xf numFmtId="43" fontId="38" fillId="0" borderId="30" xfId="18" applyNumberFormat="1" applyFont="1" applyBorder="1" applyAlignment="1">
      <alignment horizontal="center" vertical="center" wrapText="1"/>
    </xf>
    <xf numFmtId="43" fontId="38" fillId="0" borderId="28" xfId="18" applyNumberFormat="1" applyFont="1" applyBorder="1" applyAlignment="1">
      <alignment horizontal="center" vertical="center" wrapText="1"/>
    </xf>
    <xf numFmtId="43" fontId="38" fillId="0" borderId="27" xfId="18" applyNumberFormat="1" applyFont="1" applyBorder="1" applyAlignment="1">
      <alignment horizontal="center" vertical="center" wrapText="1"/>
    </xf>
    <xf numFmtId="9" fontId="38" fillId="0" borderId="30" xfId="19" applyNumberFormat="1" applyFont="1" applyBorder="1" applyAlignment="1">
      <alignment horizontal="center" vertical="center" wrapText="1"/>
    </xf>
    <xf numFmtId="9" fontId="38" fillId="0" borderId="27" xfId="19" applyNumberFormat="1" applyFont="1" applyBorder="1" applyAlignment="1">
      <alignment horizontal="center" vertical="center" wrapText="1"/>
    </xf>
    <xf numFmtId="0" fontId="29" fillId="0" borderId="28" xfId="19" applyFont="1" applyBorder="1" applyAlignment="1">
      <alignment horizontal="center" vertical="center" wrapText="1"/>
    </xf>
    <xf numFmtId="0" fontId="29" fillId="0" borderId="30" xfId="19" applyFont="1" applyBorder="1" applyAlignment="1">
      <alignment horizontal="center" vertical="center" wrapText="1"/>
    </xf>
    <xf numFmtId="0" fontId="29" fillId="0" borderId="26" xfId="19" applyFont="1" applyBorder="1" applyAlignment="1">
      <alignment horizontal="center" vertical="center" wrapText="1"/>
    </xf>
    <xf numFmtId="0" fontId="65" fillId="0" borderId="30" xfId="19" applyFont="1" applyFill="1" applyBorder="1" applyAlignment="1">
      <alignment horizontal="center" vertical="center" wrapText="1"/>
    </xf>
    <xf numFmtId="0" fontId="65" fillId="0" borderId="28" xfId="19" applyFont="1" applyFill="1" applyBorder="1" applyAlignment="1">
      <alignment horizontal="center" vertical="center" wrapText="1"/>
    </xf>
    <xf numFmtId="0" fontId="29" fillId="0" borderId="27" xfId="19" applyFont="1" applyBorder="1" applyAlignment="1">
      <alignment horizontal="center" vertical="center" wrapText="1"/>
    </xf>
    <xf numFmtId="0" fontId="27" fillId="9" borderId="13" xfId="19" applyFont="1" applyFill="1" applyBorder="1" applyAlignment="1" applyProtection="1">
      <alignment horizontal="left" vertical="center" wrapText="1"/>
      <protection locked="0"/>
    </xf>
    <xf numFmtId="43" fontId="33" fillId="2" borderId="30" xfId="19" applyNumberFormat="1" applyFont="1" applyFill="1" applyBorder="1" applyAlignment="1">
      <alignment horizontal="center" vertical="center" wrapText="1"/>
    </xf>
    <xf numFmtId="43" fontId="33" fillId="2" borderId="28" xfId="19" applyNumberFormat="1" applyFont="1" applyFill="1" applyBorder="1" applyAlignment="1">
      <alignment horizontal="center" vertical="center" wrapText="1"/>
    </xf>
    <xf numFmtId="43" fontId="33" fillId="2" borderId="27" xfId="19" applyNumberFormat="1" applyFont="1" applyFill="1" applyBorder="1" applyAlignment="1">
      <alignment horizontal="center" vertical="center" wrapText="1"/>
    </xf>
    <xf numFmtId="43" fontId="33" fillId="2" borderId="30" xfId="18" applyNumberFormat="1" applyFont="1" applyFill="1" applyBorder="1" applyAlignment="1">
      <alignment horizontal="center" vertical="center" wrapText="1"/>
    </xf>
    <xf numFmtId="43" fontId="33" fillId="2" borderId="28" xfId="18" applyNumberFormat="1" applyFont="1" applyFill="1" applyBorder="1" applyAlignment="1">
      <alignment horizontal="center" vertical="center" wrapText="1"/>
    </xf>
    <xf numFmtId="43" fontId="33" fillId="2" borderId="27" xfId="18" applyNumberFormat="1" applyFont="1" applyFill="1" applyBorder="1" applyAlignment="1">
      <alignment horizontal="center" vertical="center" wrapText="1"/>
    </xf>
    <xf numFmtId="0" fontId="33" fillId="2" borderId="30" xfId="19" applyFont="1" applyFill="1" applyBorder="1" applyAlignment="1">
      <alignment horizontal="center" vertical="center" wrapText="1"/>
    </xf>
    <xf numFmtId="0" fontId="33" fillId="2" borderId="28" xfId="19" applyFont="1" applyFill="1" applyBorder="1" applyAlignment="1">
      <alignment horizontal="center" vertical="center" wrapText="1"/>
    </xf>
    <xf numFmtId="0" fontId="33" fillId="2" borderId="27" xfId="19" applyFont="1" applyFill="1" applyBorder="1" applyAlignment="1">
      <alignment horizontal="center" vertical="center" wrapText="1"/>
    </xf>
    <xf numFmtId="43" fontId="33" fillId="0" borderId="30" xfId="18" applyNumberFormat="1" applyFont="1" applyBorder="1" applyAlignment="1">
      <alignment horizontal="center" vertical="center" wrapText="1"/>
    </xf>
    <xf numFmtId="43" fontId="33" fillId="0" borderId="28" xfId="18" applyNumberFormat="1" applyFont="1" applyBorder="1" applyAlignment="1">
      <alignment horizontal="center" vertical="center" wrapText="1"/>
    </xf>
    <xf numFmtId="43" fontId="33" fillId="0" borderId="27" xfId="18" applyNumberFormat="1" applyFont="1" applyBorder="1" applyAlignment="1">
      <alignment horizontal="center" vertical="center" wrapText="1"/>
    </xf>
    <xf numFmtId="0" fontId="36" fillId="2" borderId="30" xfId="0" applyFont="1" applyFill="1" applyBorder="1" applyAlignment="1">
      <alignment horizontal="center" vertical="center" wrapText="1"/>
    </xf>
    <xf numFmtId="0" fontId="36" fillId="2" borderId="28" xfId="0" applyFont="1" applyFill="1" applyBorder="1" applyAlignment="1">
      <alignment horizontal="center" vertical="center" wrapText="1"/>
    </xf>
    <xf numFmtId="0" fontId="36" fillId="2" borderId="27" xfId="0" applyFont="1" applyFill="1" applyBorder="1" applyAlignment="1">
      <alignment horizontal="center" vertical="center" wrapText="1"/>
    </xf>
    <xf numFmtId="0" fontId="29" fillId="10" borderId="37" xfId="19" applyFont="1" applyFill="1" applyBorder="1" applyAlignment="1">
      <alignment horizontal="center" vertical="center" wrapText="1"/>
    </xf>
    <xf numFmtId="0" fontId="29" fillId="10" borderId="16" xfId="19" applyFont="1" applyFill="1" applyBorder="1" applyAlignment="1">
      <alignment horizontal="center" vertical="center" wrapText="1"/>
    </xf>
    <xf numFmtId="0" fontId="29" fillId="10" borderId="36" xfId="19" applyFont="1" applyFill="1" applyBorder="1" applyAlignment="1">
      <alignment horizontal="center" vertical="center" wrapText="1"/>
    </xf>
    <xf numFmtId="0" fontId="39" fillId="0" borderId="26" xfId="0" applyFont="1" applyBorder="1" applyAlignment="1">
      <alignment horizontal="center" vertical="center" wrapText="1"/>
    </xf>
    <xf numFmtId="0" fontId="29" fillId="0" borderId="30" xfId="19" applyFont="1" applyFill="1" applyBorder="1" applyAlignment="1">
      <alignment horizontal="center" vertical="center" wrapText="1"/>
    </xf>
    <xf numFmtId="0" fontId="29" fillId="0" borderId="28" xfId="19" applyFont="1" applyFill="1" applyBorder="1" applyAlignment="1">
      <alignment horizontal="center" vertical="center" wrapText="1"/>
    </xf>
    <xf numFmtId="0" fontId="29" fillId="0" borderId="27" xfId="19" applyFont="1" applyFill="1" applyBorder="1" applyAlignment="1">
      <alignment horizontal="center" vertical="center" wrapText="1"/>
    </xf>
    <xf numFmtId="0" fontId="27" fillId="9" borderId="0" xfId="19" applyFont="1" applyFill="1" applyBorder="1" applyAlignment="1" applyProtection="1">
      <alignment horizontal="left" vertical="top" wrapText="1"/>
      <protection locked="0"/>
    </xf>
    <xf numFmtId="0" fontId="29" fillId="0" borderId="26" xfId="19" applyFont="1" applyFill="1" applyBorder="1" applyAlignment="1">
      <alignment horizontal="center" vertical="center" wrapText="1"/>
    </xf>
    <xf numFmtId="0" fontId="32" fillId="0" borderId="30" xfId="0" applyFont="1" applyFill="1" applyBorder="1" applyAlignment="1">
      <alignment horizontal="center" vertical="center" wrapText="1"/>
    </xf>
    <xf numFmtId="0" fontId="32" fillId="0" borderId="28" xfId="0" applyFont="1" applyFill="1" applyBorder="1" applyAlignment="1">
      <alignment horizontal="center" vertical="center" wrapText="1"/>
    </xf>
    <xf numFmtId="0" fontId="32" fillId="0" borderId="27" xfId="0" applyFont="1" applyFill="1" applyBorder="1" applyAlignment="1">
      <alignment horizontal="center" vertical="center" wrapText="1"/>
    </xf>
    <xf numFmtId="0" fontId="58" fillId="0" borderId="0" xfId="19" applyFont="1" applyAlignment="1">
      <alignment horizontal="left" vertical="center" wrapText="1"/>
    </xf>
    <xf numFmtId="0" fontId="27" fillId="8" borderId="13" xfId="19" applyFont="1" applyFill="1" applyBorder="1" applyAlignment="1">
      <alignment horizontal="left" vertical="top" wrapText="1"/>
    </xf>
    <xf numFmtId="0" fontId="27" fillId="9" borderId="13" xfId="16" applyFont="1" applyFill="1" applyBorder="1" applyAlignment="1" applyProtection="1">
      <alignment horizontal="left" vertical="top" wrapText="1"/>
      <protection locked="0"/>
    </xf>
    <xf numFmtId="0" fontId="27" fillId="0" borderId="30" xfId="16" applyFont="1" applyBorder="1" applyAlignment="1">
      <alignment horizontal="center" vertical="center" wrapText="1"/>
    </xf>
    <xf numFmtId="0" fontId="27" fillId="0" borderId="28" xfId="16" applyFont="1" applyBorder="1" applyAlignment="1">
      <alignment horizontal="center" vertical="center" wrapText="1"/>
    </xf>
    <xf numFmtId="0" fontId="29" fillId="10" borderId="37" xfId="19" applyFont="1" applyFill="1" applyBorder="1" applyAlignment="1">
      <alignment horizontal="center" vertical="top"/>
    </xf>
    <xf numFmtId="0" fontId="29" fillId="10" borderId="16" xfId="19" applyFont="1" applyFill="1" applyBorder="1" applyAlignment="1">
      <alignment horizontal="center" vertical="top"/>
    </xf>
    <xf numFmtId="0" fontId="29" fillId="10" borderId="36" xfId="19" applyFont="1" applyFill="1" applyBorder="1" applyAlignment="1">
      <alignment horizontal="center" vertical="top"/>
    </xf>
    <xf numFmtId="0" fontId="25" fillId="8" borderId="0" xfId="19" applyFont="1" applyFill="1" applyBorder="1" applyAlignment="1">
      <alignment horizontal="center"/>
    </xf>
    <xf numFmtId="0" fontId="27" fillId="8" borderId="0" xfId="19" applyFont="1" applyFill="1" applyBorder="1" applyAlignment="1">
      <alignment horizontal="left" vertical="top"/>
    </xf>
    <xf numFmtId="0" fontId="62" fillId="0" borderId="26" xfId="19" applyFont="1" applyBorder="1" applyAlignment="1">
      <alignment horizontal="center" vertical="center" wrapText="1"/>
    </xf>
    <xf numFmtId="0" fontId="29" fillId="0" borderId="26" xfId="16" applyFont="1" applyBorder="1" applyAlignment="1">
      <alignment horizontal="center" vertical="center" wrapText="1"/>
    </xf>
    <xf numFmtId="0" fontId="59" fillId="8" borderId="0" xfId="16" applyFont="1" applyFill="1" applyBorder="1" applyAlignment="1">
      <alignment horizontal="center" vertical="top" wrapText="1"/>
    </xf>
    <xf numFmtId="0" fontId="27" fillId="9" borderId="13" xfId="16" applyFont="1" applyFill="1" applyBorder="1" applyAlignment="1" applyProtection="1">
      <alignment horizontal="left" vertical="top"/>
      <protection locked="0"/>
    </xf>
    <xf numFmtId="0" fontId="59" fillId="0" borderId="0" xfId="16" applyFont="1" applyFill="1" applyBorder="1" applyAlignment="1">
      <alignment horizontal="center" vertical="top" wrapText="1"/>
    </xf>
    <xf numFmtId="0" fontId="72" fillId="0" borderId="30" xfId="0" applyFont="1" applyBorder="1" applyAlignment="1">
      <alignment horizontal="center" vertical="center" wrapText="1"/>
    </xf>
    <xf numFmtId="0" fontId="72" fillId="0" borderId="28" xfId="0" applyFont="1" applyBorder="1" applyAlignment="1">
      <alignment horizontal="center" vertical="center" wrapText="1"/>
    </xf>
    <xf numFmtId="0" fontId="72" fillId="0" borderId="27" xfId="0" applyFont="1" applyBorder="1" applyAlignment="1">
      <alignment horizontal="center" vertical="center" wrapText="1"/>
    </xf>
    <xf numFmtId="9" fontId="36" fillId="0" borderId="58" xfId="17" applyFont="1" applyFill="1" applyBorder="1" applyAlignment="1">
      <alignment horizontal="center" vertical="center" wrapText="1"/>
    </xf>
    <xf numFmtId="0" fontId="33" fillId="24" borderId="58" xfId="19" applyFont="1" applyFill="1" applyBorder="1" applyAlignment="1">
      <alignment horizontal="center" vertical="center" wrapText="1"/>
    </xf>
    <xf numFmtId="9" fontId="32" fillId="24" borderId="27" xfId="0" applyNumberFormat="1" applyFont="1" applyFill="1" applyBorder="1" applyAlignment="1">
      <alignment vertical="center" wrapText="1"/>
    </xf>
    <xf numFmtId="0" fontId="0" fillId="24" borderId="27" xfId="0" applyFill="1" applyBorder="1" applyAlignment="1">
      <alignment vertical="center" wrapText="1"/>
    </xf>
    <xf numFmtId="9" fontId="32" fillId="24" borderId="27" xfId="0" applyNumberFormat="1" applyFont="1" applyFill="1" applyBorder="1" applyAlignment="1">
      <alignment horizontal="center" vertical="center" wrapText="1"/>
    </xf>
  </cellXfs>
  <cellStyles count="21">
    <cellStyle name="Comma 2" xfId="2"/>
    <cellStyle name="Comma 3" xfId="8"/>
    <cellStyle name="Comma 4" xfId="9"/>
    <cellStyle name="Comma_Resumen Mensualizacion Dic-01" xfId="11"/>
    <cellStyle name="Currency 2" xfId="3"/>
    <cellStyle name="Dezimal [0]_Hoja1" xfId="4"/>
    <cellStyle name="Dezimal_Hoja1" xfId="5"/>
    <cellStyle name="Millares" xfId="18" builtinId="3"/>
    <cellStyle name="Millares 2" xfId="12"/>
    <cellStyle name="Millares 3" xfId="20"/>
    <cellStyle name="Moneda" xfId="10" builtinId="4"/>
    <cellStyle name="Moneda 2" xfId="13"/>
    <cellStyle name="Moneda 3" xfId="14"/>
    <cellStyle name="Normal" xfId="0" builtinId="0"/>
    <cellStyle name="Normal 2" xfId="1"/>
    <cellStyle name="Normal 2 2" xfId="15"/>
    <cellStyle name="Normal 3" xfId="16"/>
    <cellStyle name="Normal 3 2" xfId="19"/>
    <cellStyle name="Porcentaje" xfId="17" builtinId="5"/>
    <cellStyle name="Währung [0]_Hoja1" xfId="6"/>
    <cellStyle name="Währung_Hoja1" xfId="7"/>
  </cellStyles>
  <dxfs count="49">
    <dxf>
      <font>
        <color theme="0"/>
      </font>
      <fill>
        <patternFill>
          <bgColor rgb="FFFF0000"/>
        </patternFill>
      </fill>
    </dxf>
    <dxf>
      <font>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numFmt numFmtId="178" formatCode="_ &quot;L.&quot;\ * #,##0_ ;_ &quot;L.&quot;\ * \-#,##0_ ;_ &quot;L.&quot;\ * &quot;-&quot;??_ ;_ @_ "/>
      <alignment horizontal="general" vertical="center" textRotation="0" wrapText="0" indent="0" justifyLastLine="0" shrinkToFit="0" readingOrder="0"/>
      <border diagonalUp="0" diagonalDown="0" outline="0">
        <left style="thin">
          <color indexed="64"/>
        </left>
        <right/>
        <top style="medium">
          <color indexed="64"/>
        </top>
        <bottom style="thin">
          <color indexed="64"/>
        </bottom>
      </border>
    </dxf>
    <dxf>
      <font>
        <b val="0"/>
        <i val="0"/>
        <strike val="0"/>
        <condense val="0"/>
        <extend val="0"/>
        <outline val="0"/>
        <shadow val="0"/>
        <u val="none"/>
        <vertAlign val="baseline"/>
        <sz val="11"/>
        <color theme="1"/>
        <name val="Calibri"/>
        <scheme val="minor"/>
      </font>
      <alignment horizontal="left" vertical="center" textRotation="0" wrapText="0" indent="0" justifyLastLine="0" shrinkToFit="0" readingOrder="0"/>
      <border diagonalUp="0" diagonalDown="0" outline="0">
        <left/>
        <right style="thin">
          <color indexed="64"/>
        </right>
        <top style="medium">
          <color indexed="64"/>
        </top>
        <bottom style="thin">
          <color indexed="64"/>
        </bottom>
      </border>
    </dxf>
    <dxf>
      <border outline="0">
        <left style="medium">
          <color indexed="64"/>
        </left>
        <right style="medium">
          <color indexed="64"/>
        </right>
        <top style="medium">
          <color indexed="64"/>
        </top>
        <bottom style="medium">
          <color indexed="64"/>
        </bottom>
      </border>
    </dxf>
    <dxf>
      <border outline="0">
        <bottom style="medium">
          <color indexed="64"/>
        </bottom>
      </border>
    </dxf>
    <dxf>
      <alignment horizontal="center" vertical="center" textRotation="0" wrapText="0" indent="0" justifyLastLine="0" shrinkToFit="0" readingOrder="0"/>
    </dxf>
    <dxf>
      <numFmt numFmtId="178" formatCode="_ &quot;L.&quot;\ * #,##0_ ;_ &quot;L.&quot;\ * \-#,##0_ ;_ &quot;L.&quot;\ * &quot;-&quot;??_ ;_ @_ "/>
      <alignment horizontal="general" vertical="center" textRotation="0" wrapText="0" indent="0" justifyLastLine="0" shrinkToFit="0" readingOrder="0"/>
      <border diagonalUp="0" diagonalDown="0" outline="0">
        <left/>
        <right style="medium">
          <color indexed="64"/>
        </right>
        <top style="thin">
          <color auto="1"/>
        </top>
        <bottom style="thin">
          <color auto="1"/>
        </bottom>
      </border>
    </dxf>
    <dxf>
      <alignment horizontal="general" vertical="center" textRotation="0" wrapText="0" indent="0" justifyLastLine="0" shrinkToFit="0" readingOrder="0"/>
      <border diagonalUp="0" diagonalDown="0">
        <left style="medium">
          <color indexed="64"/>
        </left>
        <right/>
        <top style="thin">
          <color auto="1"/>
        </top>
        <bottom style="thin">
          <color auto="1"/>
        </bottom>
        <vertical/>
        <horizontal style="thin">
          <color auto="1"/>
        </horizontal>
      </border>
    </dxf>
    <dxf>
      <border outline="0">
        <left style="medium">
          <color indexed="64"/>
        </left>
        <right style="medium">
          <color indexed="64"/>
        </right>
        <top style="medium">
          <color indexed="64"/>
        </top>
        <bottom style="medium">
          <color indexed="64"/>
        </bottom>
      </border>
    </dxf>
    <dxf>
      <border outline="0">
        <bottom style="medium">
          <color indexed="64"/>
        </bottom>
      </border>
    </dxf>
    <dxf>
      <font>
        <b val="0"/>
        <i val="0"/>
        <strike val="0"/>
        <condense val="0"/>
        <extend val="0"/>
        <outline val="0"/>
        <shadow val="0"/>
        <u val="none"/>
        <vertAlign val="baseline"/>
        <sz val="11"/>
        <color theme="1"/>
        <name val="Calibri"/>
        <scheme val="minor"/>
      </font>
      <numFmt numFmtId="178" formatCode="_ &quot;L.&quot;\ * #,##0_ ;_ &quot;L.&quot;\ * \-#,##0_ ;_ &quot;L.&quot;\ * &quot;-&quot;??_ ;_ @_ "/>
      <fill>
        <patternFill patternType="none">
          <fgColor indexed="64"/>
          <bgColor indexed="65"/>
        </patternFill>
      </fill>
      <alignment horizontal="general" vertical="center" textRotation="0" wrapText="0" indent="0" justifyLastLine="0" shrinkToFit="0" readingOrder="0"/>
      <border diagonalUp="0" diagonalDown="0" outline="0">
        <left style="medium">
          <color indexed="64"/>
        </left>
        <right/>
        <top style="thin">
          <color indexed="64"/>
        </top>
        <bottom/>
      </border>
    </dxf>
    <dxf>
      <alignment horizontal="general" vertical="center" textRotation="0" wrapText="0" indent="0" justifyLastLine="0" shrinkToFit="0" readingOrder="0"/>
      <border diagonalUp="0" diagonalDown="0" outline="0">
        <left/>
        <right style="medium">
          <color indexed="64"/>
        </right>
        <top style="thin">
          <color indexed="64"/>
        </top>
        <bottom style="thin">
          <color indexed="64"/>
        </bottom>
      </border>
    </dxf>
    <dxf>
      <border outline="0">
        <left style="medium">
          <color indexed="64"/>
        </left>
        <right style="medium">
          <color indexed="64"/>
        </right>
        <top style="medium">
          <color indexed="64"/>
        </top>
        <bottom style="medium">
          <color indexed="64"/>
        </bottom>
      </border>
    </dxf>
    <dxf>
      <border outline="0">
        <bottom style="medium">
          <color indexed="64"/>
        </bottom>
      </border>
    </dxf>
    <dxf>
      <numFmt numFmtId="172" formatCode="_ * #,##0_ ;_ * \-#,##0_ ;_ * &quot;-&quot;??_ ;_ @_ "/>
      <alignment horizontal="general" vertical="center" textRotation="0" wrapText="0" indent="0" justifyLastLine="0" shrinkToFit="0" readingOrder="0"/>
    </dxf>
    <dxf>
      <font>
        <sz val="14"/>
      </font>
      <numFmt numFmtId="172" formatCode="_ * #,##0_ ;_ * \-#,##0_ ;_ * &quot;-&quot;??_ ;_ @_ "/>
      <alignment horizontal="general" vertical="center" textRotation="0" wrapText="0" indent="0" justifyLastLine="0" shrinkToFit="0" readingOrder="0"/>
    </dxf>
    <dxf>
      <font>
        <sz val="14"/>
      </font>
      <alignment horizontal="general" vertical="center" textRotation="0" wrapText="0" indent="0" justifyLastLine="0" shrinkToFit="0" readingOrder="0"/>
    </dxf>
    <dxf>
      <font>
        <b val="0"/>
        <i val="0"/>
        <strike val="0"/>
        <condense val="0"/>
        <extend val="0"/>
        <outline val="0"/>
        <shadow val="0"/>
        <u val="none"/>
        <vertAlign val="baseline"/>
        <sz val="14"/>
        <color theme="1"/>
        <name val="Calibri"/>
        <scheme val="minor"/>
      </font>
      <alignment horizontal="center" vertical="center" textRotation="0" wrapText="0" indent="0" justifyLastLine="0" shrinkToFit="0" readingOrder="0"/>
    </dxf>
    <dxf>
      <font>
        <strike val="0"/>
        <outline val="0"/>
        <shadow val="0"/>
        <u val="none"/>
        <vertAlign val="baseline"/>
        <sz val="14"/>
        <color theme="1"/>
        <name val="Calibri"/>
        <scheme val="minor"/>
      </font>
      <numFmt numFmtId="172" formatCode="_ * #,##0_ ;_ * \-#,##0_ ;_ * &quot;-&quot;??_ ;_ @_ "/>
      <alignment horizontal="general" vertical="center" textRotation="0" wrapText="0" indent="0" justifyLastLine="0" shrinkToFit="0" readingOrder="0"/>
    </dxf>
    <dxf>
      <font>
        <strike val="0"/>
        <outline val="0"/>
        <shadow val="0"/>
        <u val="none"/>
        <vertAlign val="baseline"/>
        <sz val="14"/>
        <color theme="1"/>
        <name val="Calibri"/>
        <scheme val="minor"/>
      </font>
      <numFmt numFmtId="172" formatCode="_ * #,##0_ ;_ * \-#,##0_ ;_ * &quot;-&quot;??_ ;_ @_ "/>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center" vertical="center" textRotation="0" wrapText="0" indent="0" justifyLastLine="0" shrinkToFit="0" readingOrder="0"/>
    </dxf>
    <dxf>
      <font>
        <strike val="0"/>
        <outline val="0"/>
        <shadow val="0"/>
        <u val="none"/>
        <vertAlign val="baseline"/>
        <sz val="14"/>
        <color theme="1"/>
        <name val="Calibri"/>
        <scheme val="minor"/>
      </font>
      <numFmt numFmtId="35" formatCode="_ * #,##0.00_ ;_ * \-#,##0.00_ ;_ * &quot;-&quot;??_ ;_ @_ "/>
      <alignment horizontal="general" vertical="center" textRotation="0" wrapText="0" indent="0" justifyLastLine="0" shrinkToFit="0" readingOrder="0"/>
    </dxf>
    <dxf>
      <font>
        <strike val="0"/>
        <outline val="0"/>
        <shadow val="0"/>
        <u val="none"/>
        <vertAlign val="baseline"/>
        <sz val="14"/>
        <color theme="1"/>
        <name val="Calibri"/>
        <scheme val="minor"/>
      </font>
      <numFmt numFmtId="172" formatCode="_ * #,##0_ ;_ * \-#,##0_ ;_ * &quot;-&quot;??_ ;_ @_ "/>
      <alignment horizontal="center"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center" vertical="center" textRotation="0" wrapText="0" indent="0" justifyLastLine="0" shrinkToFit="0" readingOrder="0"/>
    </dxf>
    <dxf>
      <font>
        <strike val="0"/>
        <outline val="0"/>
        <shadow val="0"/>
        <u val="none"/>
        <vertAlign val="baseline"/>
        <sz val="14"/>
        <color theme="1"/>
        <name val="Calibri"/>
        <scheme val="minor"/>
      </font>
      <numFmt numFmtId="172" formatCode="_ * #,##0_ ;_ * \-#,##0_ ;_ * &quot;-&quot;??_ ;_ @_ "/>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center" vertical="center" textRotation="0" wrapText="0" indent="0" justifyLastLine="0" shrinkToFit="0" readingOrder="0"/>
    </dxf>
  </dxfs>
  <tableStyles count="0" defaultTableStyle="TableStyleMedium9" defaultPivotStyle="PivotStyleLight16"/>
  <colors>
    <mruColors>
      <color rgb="FFCCCCFF"/>
      <color rgb="FFFFFF66"/>
      <color rgb="FF800000"/>
      <color rgb="FFCC0066"/>
      <color rgb="FF9966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HN"/>
  <c:roundedCorners val="0"/>
  <mc:AlternateContent xmlns:mc="http://schemas.openxmlformats.org/markup-compatibility/2006">
    <mc:Choice xmlns:c14="http://schemas.microsoft.com/office/drawing/2007/8/2/chart" Requires="c14">
      <c14:style val="127"/>
    </mc:Choice>
    <mc:Fallback>
      <c:style val="27"/>
    </mc:Fallback>
  </mc:AlternateContent>
  <c:chart>
    <c:title>
      <c:tx>
        <c:rich>
          <a:bodyPr/>
          <a:lstStyle/>
          <a:p>
            <a:pPr>
              <a:defRPr lang="es-HN"/>
            </a:pPr>
            <a:r>
              <a:rPr lang="en-US"/>
              <a:t>Contrataciones</a:t>
            </a:r>
          </a:p>
        </c:rich>
      </c:tx>
      <c:overlay val="0"/>
    </c:title>
    <c:autoTitleDeleted val="0"/>
    <c:view3D>
      <c:rotX val="15"/>
      <c:rotY val="20"/>
      <c:rAngAx val="1"/>
    </c:view3D>
    <c:floor>
      <c:thickness val="0"/>
    </c:floor>
    <c:sideWall>
      <c:thickness val="0"/>
    </c:sideWall>
    <c:backWall>
      <c:thickness val="0"/>
    </c:backWall>
    <c:plotArea>
      <c:layout/>
      <c:bar3DChart>
        <c:barDir val="col"/>
        <c:grouping val="clustered"/>
        <c:varyColors val="0"/>
        <c:ser>
          <c:idx val="0"/>
          <c:order val="0"/>
          <c:tx>
            <c:strRef>
              <c:f>'Cuadro Resumen'!$C$39</c:f>
              <c:strCache>
                <c:ptCount val="1"/>
                <c:pt idx="0">
                  <c:v>Cantidad</c:v>
                </c:pt>
              </c:strCache>
            </c:strRef>
          </c:tx>
          <c:invertIfNegative val="0"/>
          <c:cat>
            <c:strRef>
              <c:f>'Cuadro Resumen'!$B$40:$B$56</c:f>
              <c:strCache>
                <c:ptCount val="17"/>
                <c:pt idx="0">
                  <c:v>Docente Titular V</c:v>
                </c:pt>
                <c:pt idx="1">
                  <c:v>Docente Titular IV</c:v>
                </c:pt>
                <c:pt idx="2">
                  <c:v>Docente Titular III</c:v>
                </c:pt>
                <c:pt idx="3">
                  <c:v>Docente Titular II</c:v>
                </c:pt>
                <c:pt idx="4">
                  <c:v>Docente Titular I</c:v>
                </c:pt>
                <c:pt idx="5">
                  <c:v>Profesor Auxiliar III</c:v>
                </c:pt>
                <c:pt idx="6">
                  <c:v>Profesor Auxiliar II</c:v>
                </c:pt>
                <c:pt idx="7">
                  <c:v>Profesor Auxiliar I</c:v>
                </c:pt>
                <c:pt idx="8">
                  <c:v>Profesor M.T.</c:v>
                </c:pt>
                <c:pt idx="9">
                  <c:v>Instructor III</c:v>
                </c:pt>
                <c:pt idx="10">
                  <c:v>Instructor II</c:v>
                </c:pt>
                <c:pt idx="11">
                  <c:v>Instructor I</c:v>
                </c:pt>
                <c:pt idx="12">
                  <c:v>Profesor por Hora</c:v>
                </c:pt>
                <c:pt idx="13">
                  <c:v>Unidad Valorativa (Máximo 12 U.V)</c:v>
                </c:pt>
                <c:pt idx="14">
                  <c:v>Servicios Profesionales</c:v>
                </c:pt>
                <c:pt idx="15">
                  <c:v>Consultores</c:v>
                </c:pt>
                <c:pt idx="16">
                  <c:v>Personal Administrativo</c:v>
                </c:pt>
              </c:strCache>
            </c:strRef>
          </c:cat>
          <c:val>
            <c:numRef>
              <c:f>'Cuadro Resumen'!$C$40:$C$56</c:f>
              <c:numCache>
                <c:formatCode>_ * #,##0_ ;_ * \-#,##0_ ;_ * "-"??_ ;_ @_ </c:formatCode>
                <c:ptCount val="1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numCache>
            </c:numRef>
          </c:val>
        </c:ser>
        <c:dLbls>
          <c:showLegendKey val="0"/>
          <c:showVal val="0"/>
          <c:showCatName val="0"/>
          <c:showSerName val="0"/>
          <c:showPercent val="0"/>
          <c:showBubbleSize val="0"/>
        </c:dLbls>
        <c:gapWidth val="150"/>
        <c:shape val="box"/>
        <c:axId val="417365376"/>
        <c:axId val="417387648"/>
        <c:axId val="0"/>
      </c:bar3DChart>
      <c:catAx>
        <c:axId val="417365376"/>
        <c:scaling>
          <c:orientation val="minMax"/>
        </c:scaling>
        <c:delete val="0"/>
        <c:axPos val="b"/>
        <c:majorTickMark val="none"/>
        <c:minorTickMark val="none"/>
        <c:tickLblPos val="nextTo"/>
        <c:txPr>
          <a:bodyPr/>
          <a:lstStyle/>
          <a:p>
            <a:pPr>
              <a:defRPr lang="es-HN"/>
            </a:pPr>
            <a:endParaRPr lang="es-HN"/>
          </a:p>
        </c:txPr>
        <c:crossAx val="417387648"/>
        <c:crosses val="autoZero"/>
        <c:auto val="1"/>
        <c:lblAlgn val="ctr"/>
        <c:lblOffset val="100"/>
        <c:noMultiLvlLbl val="0"/>
      </c:catAx>
      <c:valAx>
        <c:axId val="417387648"/>
        <c:scaling>
          <c:orientation val="minMax"/>
        </c:scaling>
        <c:delete val="0"/>
        <c:axPos val="l"/>
        <c:majorGridlines/>
        <c:title>
          <c:tx>
            <c:rich>
              <a:bodyPr/>
              <a:lstStyle/>
              <a:p>
                <a:pPr>
                  <a:defRPr lang="es-HN"/>
                </a:pPr>
                <a:r>
                  <a:rPr lang="es-HN"/>
                  <a:t>Cantidad</a:t>
                </a:r>
              </a:p>
            </c:rich>
          </c:tx>
          <c:overlay val="0"/>
        </c:title>
        <c:numFmt formatCode="_ * #,##0_ ;_ * \-#,##0_ ;_ * &quot;-&quot;??_ ;_ @_ " sourceLinked="1"/>
        <c:majorTickMark val="none"/>
        <c:minorTickMark val="none"/>
        <c:tickLblPos val="nextTo"/>
        <c:txPr>
          <a:bodyPr/>
          <a:lstStyle/>
          <a:p>
            <a:pPr>
              <a:defRPr lang="es-HN"/>
            </a:pPr>
            <a:endParaRPr lang="es-HN"/>
          </a:p>
        </c:txPr>
        <c:crossAx val="417365376"/>
        <c:crosses val="autoZero"/>
        <c:crossBetween val="between"/>
      </c:valAx>
      <c:dTable>
        <c:showHorzBorder val="1"/>
        <c:showVertBorder val="1"/>
        <c:showOutline val="1"/>
        <c:showKeys val="1"/>
        <c:txPr>
          <a:bodyPr/>
          <a:lstStyle/>
          <a:p>
            <a:pPr rtl="0">
              <a:defRPr lang="es-HN" sz="700"/>
            </a:pPr>
            <a:endParaRPr lang="es-HN"/>
          </a:p>
        </c:txPr>
      </c:dTable>
    </c:plotArea>
    <c:plotVisOnly val="1"/>
    <c:dispBlanksAs val="gap"/>
    <c:showDLblsOverMax val="0"/>
  </c:chart>
  <c:printSettings>
    <c:headerFooter/>
    <c:pageMargins b="0.75000000000000044" l="0.7000000000000004" r="0.7000000000000004" t="0.75000000000000044" header="0.30000000000000021" footer="0.30000000000000021"/>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H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HN"/>
            </a:pPr>
            <a:r>
              <a:rPr lang="en-US"/>
              <a:t>Equipo de Oficina</a:t>
            </a:r>
          </a:p>
        </c:rich>
      </c:tx>
      <c:overlay val="0"/>
    </c:title>
    <c:autoTitleDeleted val="0"/>
    <c:view3D>
      <c:rotX val="15"/>
      <c:rotY val="20"/>
      <c:rAngAx val="1"/>
    </c:view3D>
    <c:floor>
      <c:thickness val="0"/>
    </c:floor>
    <c:sideWall>
      <c:thickness val="0"/>
    </c:sideWall>
    <c:backWall>
      <c:thickness val="0"/>
    </c:backWall>
    <c:plotArea>
      <c:layout/>
      <c:bar3DChart>
        <c:barDir val="col"/>
        <c:grouping val="clustered"/>
        <c:varyColors val="0"/>
        <c:ser>
          <c:idx val="0"/>
          <c:order val="0"/>
          <c:tx>
            <c:strRef>
              <c:f>'Cuadro Resumen'!$C$68</c:f>
              <c:strCache>
                <c:ptCount val="1"/>
                <c:pt idx="0">
                  <c:v>Cantidad</c:v>
                </c:pt>
              </c:strCache>
            </c:strRef>
          </c:tx>
          <c:invertIfNegative val="0"/>
          <c:cat>
            <c:strRef>
              <c:f>'Cuadro Resumen'!$B$69:$B$78</c:f>
              <c:strCache>
                <c:ptCount val="10"/>
                <c:pt idx="0">
                  <c:v>Sillas Ejecutivas</c:v>
                </c:pt>
                <c:pt idx="1">
                  <c:v>Sillas Secretariales</c:v>
                </c:pt>
                <c:pt idx="2">
                  <c:v>Sillas de Espera</c:v>
                </c:pt>
                <c:pt idx="3">
                  <c:v>Escritorio Ejecutivo</c:v>
                </c:pt>
                <c:pt idx="4">
                  <c:v>Escritorio Secretarial</c:v>
                </c:pt>
                <c:pt idx="5">
                  <c:v>Mesa para Reuniones</c:v>
                </c:pt>
                <c:pt idx="6">
                  <c:v>Archivadores</c:v>
                </c:pt>
                <c:pt idx="7">
                  <c:v>Fax</c:v>
                </c:pt>
                <c:pt idx="8">
                  <c:v>Fotocopiadoras de Oficina</c:v>
                </c:pt>
                <c:pt idx="9">
                  <c:v>Fotocopiadoras de Industrial</c:v>
                </c:pt>
              </c:strCache>
            </c:strRef>
          </c:cat>
          <c:val>
            <c:numRef>
              <c:f>'Cuadro Resumen'!$C$69:$C$78</c:f>
              <c:numCache>
                <c:formatCode>_ * #,##0_ ;_ * \-#,##0_ ;_ * "-"??_ ;_ @_ </c:formatCode>
                <c:ptCount val="10"/>
                <c:pt idx="0">
                  <c:v>0</c:v>
                </c:pt>
                <c:pt idx="1">
                  <c:v>0</c:v>
                </c:pt>
                <c:pt idx="2">
                  <c:v>0</c:v>
                </c:pt>
                <c:pt idx="3">
                  <c:v>0</c:v>
                </c:pt>
                <c:pt idx="4">
                  <c:v>0</c:v>
                </c:pt>
                <c:pt idx="5">
                  <c:v>0</c:v>
                </c:pt>
                <c:pt idx="6">
                  <c:v>0</c:v>
                </c:pt>
                <c:pt idx="7">
                  <c:v>0</c:v>
                </c:pt>
                <c:pt idx="8">
                  <c:v>0</c:v>
                </c:pt>
                <c:pt idx="9">
                  <c:v>1</c:v>
                </c:pt>
              </c:numCache>
            </c:numRef>
          </c:val>
        </c:ser>
        <c:dLbls>
          <c:showLegendKey val="0"/>
          <c:showVal val="0"/>
          <c:showCatName val="0"/>
          <c:showSerName val="0"/>
          <c:showPercent val="0"/>
          <c:showBubbleSize val="0"/>
        </c:dLbls>
        <c:gapWidth val="150"/>
        <c:shape val="box"/>
        <c:axId val="417938432"/>
        <c:axId val="417944320"/>
        <c:axId val="0"/>
      </c:bar3DChart>
      <c:catAx>
        <c:axId val="417938432"/>
        <c:scaling>
          <c:orientation val="minMax"/>
        </c:scaling>
        <c:delete val="0"/>
        <c:axPos val="b"/>
        <c:majorTickMark val="none"/>
        <c:minorTickMark val="none"/>
        <c:tickLblPos val="nextTo"/>
        <c:txPr>
          <a:bodyPr/>
          <a:lstStyle/>
          <a:p>
            <a:pPr>
              <a:defRPr lang="es-HN"/>
            </a:pPr>
            <a:endParaRPr lang="es-HN"/>
          </a:p>
        </c:txPr>
        <c:crossAx val="417944320"/>
        <c:crosses val="autoZero"/>
        <c:auto val="1"/>
        <c:lblAlgn val="ctr"/>
        <c:lblOffset val="100"/>
        <c:noMultiLvlLbl val="0"/>
      </c:catAx>
      <c:valAx>
        <c:axId val="417944320"/>
        <c:scaling>
          <c:orientation val="minMax"/>
        </c:scaling>
        <c:delete val="0"/>
        <c:axPos val="l"/>
        <c:majorGridlines/>
        <c:title>
          <c:tx>
            <c:rich>
              <a:bodyPr/>
              <a:lstStyle/>
              <a:p>
                <a:pPr>
                  <a:defRPr lang="es-HN"/>
                </a:pPr>
                <a:r>
                  <a:rPr lang="es-HN"/>
                  <a:t>Cantidad</a:t>
                </a:r>
              </a:p>
            </c:rich>
          </c:tx>
          <c:overlay val="0"/>
        </c:title>
        <c:numFmt formatCode="_ * #,##0_ ;_ * \-#,##0_ ;_ * &quot;-&quot;??_ ;_ @_ " sourceLinked="1"/>
        <c:majorTickMark val="none"/>
        <c:minorTickMark val="none"/>
        <c:tickLblPos val="nextTo"/>
        <c:txPr>
          <a:bodyPr/>
          <a:lstStyle/>
          <a:p>
            <a:pPr>
              <a:defRPr lang="es-HN"/>
            </a:pPr>
            <a:endParaRPr lang="es-HN"/>
          </a:p>
        </c:txPr>
        <c:crossAx val="417938432"/>
        <c:crosses val="autoZero"/>
        <c:crossBetween val="between"/>
      </c:valAx>
      <c:dTable>
        <c:showHorzBorder val="1"/>
        <c:showVertBorder val="1"/>
        <c:showOutline val="1"/>
        <c:showKeys val="1"/>
        <c:txPr>
          <a:bodyPr/>
          <a:lstStyle/>
          <a:p>
            <a:pPr rtl="0">
              <a:defRPr lang="es-HN" sz="800"/>
            </a:pPr>
            <a:endParaRPr lang="es-HN"/>
          </a:p>
        </c:txPr>
      </c:dTable>
    </c:plotArea>
    <c:plotVisOnly val="1"/>
    <c:dispBlanksAs val="gap"/>
    <c:showDLblsOverMax val="0"/>
  </c:chart>
  <c:printSettings>
    <c:headerFooter/>
    <c:pageMargins b="0.75000000000000044" l="0.7000000000000004" r="0.7000000000000004" t="0.75000000000000044" header="0.30000000000000021" footer="0.30000000000000021"/>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H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HN"/>
            </a:pPr>
            <a:r>
              <a:rPr lang="en-US"/>
              <a:t>Equipo Tecnológico</a:t>
            </a:r>
          </a:p>
        </c:rich>
      </c:tx>
      <c:layout>
        <c:manualLayout>
          <c:xMode val="edge"/>
          <c:yMode val="edge"/>
          <c:x val="0.36702800625758247"/>
          <c:y val="2.6016260162601636E-2"/>
        </c:manualLayout>
      </c:layout>
      <c:overlay val="0"/>
    </c:title>
    <c:autoTitleDeleted val="0"/>
    <c:view3D>
      <c:rotX val="15"/>
      <c:rotY val="20"/>
      <c:rAngAx val="1"/>
    </c:view3D>
    <c:floor>
      <c:thickness val="0"/>
    </c:floor>
    <c:sideWall>
      <c:thickness val="0"/>
    </c:sideWall>
    <c:backWall>
      <c:thickness val="0"/>
    </c:backWall>
    <c:plotArea>
      <c:layout/>
      <c:bar3DChart>
        <c:barDir val="col"/>
        <c:grouping val="clustered"/>
        <c:varyColors val="0"/>
        <c:ser>
          <c:idx val="0"/>
          <c:order val="0"/>
          <c:tx>
            <c:strRef>
              <c:f>'Cuadro Resumen'!$C$85</c:f>
              <c:strCache>
                <c:ptCount val="1"/>
                <c:pt idx="0">
                  <c:v>Cantidad</c:v>
                </c:pt>
              </c:strCache>
            </c:strRef>
          </c:tx>
          <c:invertIfNegative val="0"/>
          <c:cat>
            <c:strRef>
              <c:f>'Cuadro Resumen'!$B$86:$B$102</c:f>
              <c:strCache>
                <c:ptCount val="17"/>
                <c:pt idx="0">
                  <c:v>Laptop para Técnico Especializado</c:v>
                </c:pt>
                <c:pt idx="1">
                  <c:v>Laptop de uso Administrativo</c:v>
                </c:pt>
                <c:pt idx="2">
                  <c:v>Computadora de Escritorio para Técnico Especializado</c:v>
                </c:pt>
                <c:pt idx="3">
                  <c:v>Computadoras de Escritorio de uso Administrativo</c:v>
                </c:pt>
                <c:pt idx="4">
                  <c:v>Computadora Portátil</c:v>
                </c:pt>
                <c:pt idx="5">
                  <c:v>Scanner</c:v>
                </c:pt>
                <c:pt idx="6">
                  <c:v>Impresora Laser Blanco y Negro</c:v>
                </c:pt>
                <c:pt idx="7">
                  <c:v>Impresora Laser a Color</c:v>
                </c:pt>
                <c:pt idx="8">
                  <c:v>Datashow</c:v>
                </c:pt>
                <c:pt idx="9">
                  <c:v>Pantalla Plasma 42"</c:v>
                </c:pt>
                <c:pt idx="10">
                  <c:v>Pantalla Plasma 32"</c:v>
                </c:pt>
                <c:pt idx="11">
                  <c:v>Licencias</c:v>
                </c:pt>
                <c:pt idx="12">
                  <c:v>Disco Duro Externo</c:v>
                </c:pt>
                <c:pt idx="13">
                  <c:v>Batería UPS Regulador de Voltaje</c:v>
                </c:pt>
                <c:pt idx="14">
                  <c:v>Router</c:v>
                </c:pt>
                <c:pt idx="15">
                  <c:v>Memorias USB</c:v>
                </c:pt>
                <c:pt idx="16">
                  <c:v>CD´s</c:v>
                </c:pt>
              </c:strCache>
            </c:strRef>
          </c:cat>
          <c:val>
            <c:numRef>
              <c:f>'Cuadro Resumen'!$C$86:$C$102</c:f>
              <c:numCache>
                <c:formatCode>_ * #,##0_ ;_ * \-#,##0_ ;_ * "-"??_ ;_ @_ </c:formatCode>
                <c:ptCount val="17"/>
                <c:pt idx="0">
                  <c:v>0</c:v>
                </c:pt>
                <c:pt idx="1">
                  <c:v>0</c:v>
                </c:pt>
                <c:pt idx="2">
                  <c:v>0</c:v>
                </c:pt>
                <c:pt idx="3">
                  <c:v>22</c:v>
                </c:pt>
                <c:pt idx="4">
                  <c:v>0</c:v>
                </c:pt>
                <c:pt idx="5">
                  <c:v>0</c:v>
                </c:pt>
                <c:pt idx="6">
                  <c:v>1</c:v>
                </c:pt>
                <c:pt idx="7">
                  <c:v>0</c:v>
                </c:pt>
                <c:pt idx="8">
                  <c:v>20</c:v>
                </c:pt>
                <c:pt idx="9">
                  <c:v>0</c:v>
                </c:pt>
                <c:pt idx="10">
                  <c:v>0</c:v>
                </c:pt>
                <c:pt idx="11">
                  <c:v>19</c:v>
                </c:pt>
                <c:pt idx="12">
                  <c:v>0</c:v>
                </c:pt>
                <c:pt idx="13">
                  <c:v>0</c:v>
                </c:pt>
                <c:pt idx="14">
                  <c:v>0</c:v>
                </c:pt>
                <c:pt idx="15">
                  <c:v>0</c:v>
                </c:pt>
                <c:pt idx="16">
                  <c:v>0</c:v>
                </c:pt>
              </c:numCache>
            </c:numRef>
          </c:val>
        </c:ser>
        <c:dLbls>
          <c:showLegendKey val="0"/>
          <c:showVal val="0"/>
          <c:showCatName val="0"/>
          <c:showSerName val="0"/>
          <c:showPercent val="0"/>
          <c:showBubbleSize val="0"/>
        </c:dLbls>
        <c:gapWidth val="150"/>
        <c:shape val="box"/>
        <c:axId val="417962240"/>
        <c:axId val="417980416"/>
        <c:axId val="0"/>
      </c:bar3DChart>
      <c:catAx>
        <c:axId val="417962240"/>
        <c:scaling>
          <c:orientation val="minMax"/>
        </c:scaling>
        <c:delete val="0"/>
        <c:axPos val="b"/>
        <c:majorTickMark val="none"/>
        <c:minorTickMark val="none"/>
        <c:tickLblPos val="nextTo"/>
        <c:txPr>
          <a:bodyPr/>
          <a:lstStyle/>
          <a:p>
            <a:pPr>
              <a:defRPr lang="es-HN"/>
            </a:pPr>
            <a:endParaRPr lang="es-HN"/>
          </a:p>
        </c:txPr>
        <c:crossAx val="417980416"/>
        <c:crosses val="autoZero"/>
        <c:auto val="1"/>
        <c:lblAlgn val="ctr"/>
        <c:lblOffset val="100"/>
        <c:noMultiLvlLbl val="0"/>
      </c:catAx>
      <c:valAx>
        <c:axId val="417980416"/>
        <c:scaling>
          <c:orientation val="minMax"/>
        </c:scaling>
        <c:delete val="0"/>
        <c:axPos val="l"/>
        <c:majorGridlines/>
        <c:title>
          <c:tx>
            <c:rich>
              <a:bodyPr/>
              <a:lstStyle/>
              <a:p>
                <a:pPr>
                  <a:defRPr lang="es-HN"/>
                </a:pPr>
                <a:r>
                  <a:rPr lang="es-HN"/>
                  <a:t>Cantidad</a:t>
                </a:r>
              </a:p>
            </c:rich>
          </c:tx>
          <c:overlay val="0"/>
        </c:title>
        <c:numFmt formatCode="_ * #,##0_ ;_ * \-#,##0_ ;_ * &quot;-&quot;??_ ;_ @_ " sourceLinked="1"/>
        <c:majorTickMark val="none"/>
        <c:minorTickMark val="none"/>
        <c:tickLblPos val="nextTo"/>
        <c:txPr>
          <a:bodyPr/>
          <a:lstStyle/>
          <a:p>
            <a:pPr>
              <a:defRPr lang="es-HN"/>
            </a:pPr>
            <a:endParaRPr lang="es-HN"/>
          </a:p>
        </c:txPr>
        <c:crossAx val="417962240"/>
        <c:crosses val="autoZero"/>
        <c:crossBetween val="between"/>
      </c:valAx>
      <c:dTable>
        <c:showHorzBorder val="1"/>
        <c:showVertBorder val="1"/>
        <c:showOutline val="1"/>
        <c:showKeys val="1"/>
        <c:txPr>
          <a:bodyPr/>
          <a:lstStyle/>
          <a:p>
            <a:pPr rtl="0">
              <a:defRPr lang="es-HN" sz="700"/>
            </a:pPr>
            <a:endParaRPr lang="es-HN"/>
          </a:p>
        </c:txPr>
      </c:dTable>
    </c:plotArea>
    <c:plotVisOnly val="1"/>
    <c:dispBlanksAs val="gap"/>
    <c:showDLblsOverMax val="0"/>
  </c:chart>
  <c:printSettings>
    <c:headerFooter/>
    <c:pageMargins b="0.75000000000000044" l="0.7000000000000004" r="0.7000000000000004" t="0.75000000000000044" header="0.30000000000000021" footer="0.30000000000000021"/>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NULL"/></Relationships>
</file>

<file path=xl/drawings/_rels/drawing10.xml.rels><?xml version="1.0" encoding="UTF-8" standalone="yes"?>
<Relationships xmlns="http://schemas.openxmlformats.org/package/2006/relationships"><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85725</xdr:colOff>
      <xdr:row>0</xdr:row>
      <xdr:rowOff>85725</xdr:rowOff>
    </xdr:from>
    <xdr:to>
      <xdr:col>6</xdr:col>
      <xdr:colOff>742950</xdr:colOff>
      <xdr:row>5</xdr:row>
      <xdr:rowOff>152400</xdr:rowOff>
    </xdr:to>
    <xdr:pic>
      <xdr:nvPicPr>
        <xdr:cNvPr id="2" name="Picture 2"/>
        <xdr:cNvPicPr>
          <a:picLocks noChangeAspect="1" noChangeArrowheads="1"/>
        </xdr:cNvPicPr>
      </xdr:nvPicPr>
      <xdr:blipFill>
        <a:blip xmlns:r="http://schemas.openxmlformats.org/officeDocument/2006/relationships" r:embed="rId1" cstate="print"/>
        <a:srcRect/>
        <a:stretch>
          <a:fillRect/>
        </a:stretch>
      </xdr:blipFill>
      <xdr:spPr bwMode="auto">
        <a:xfrm>
          <a:off x="204788" y="85725"/>
          <a:ext cx="742950" cy="1108472"/>
        </a:xfrm>
        <a:prstGeom prst="rect">
          <a:avLst/>
        </a:prstGeom>
        <a:noFill/>
        <a:ln w="9525">
          <a:noFill/>
          <a:miter lim="800000"/>
          <a:headEnd/>
          <a:tailEnd/>
        </a:ln>
      </xdr:spPr>
    </xdr:pic>
    <xdr:clientData/>
  </xdr:twoCellAnchor>
  <xdr:twoCellAnchor editAs="oneCell">
    <xdr:from>
      <xdr:col>19</xdr:col>
      <xdr:colOff>595298</xdr:colOff>
      <xdr:row>1</xdr:row>
      <xdr:rowOff>102966</xdr:rowOff>
    </xdr:from>
    <xdr:to>
      <xdr:col>19</xdr:col>
      <xdr:colOff>1637108</xdr:colOff>
      <xdr:row>5</xdr:row>
      <xdr:rowOff>5147</xdr:rowOff>
    </xdr:to>
    <xdr:pic>
      <xdr:nvPicPr>
        <xdr:cNvPr id="5" name="Picture 8"/>
        <xdr:cNvPicPr>
          <a:picLocks noChangeAspect="1" noChangeArrowheads="1"/>
        </xdr:cNvPicPr>
      </xdr:nvPicPr>
      <xdr:blipFill>
        <a:blip xmlns:r="http://schemas.openxmlformats.org/officeDocument/2006/relationships" r:embed="rId1" cstate="print"/>
        <a:srcRect/>
        <a:stretch>
          <a:fillRect/>
        </a:stretch>
      </xdr:blipFill>
      <xdr:spPr bwMode="auto">
        <a:xfrm>
          <a:off x="15135806" y="296443"/>
          <a:ext cx="1041810" cy="750501"/>
        </a:xfrm>
        <a:prstGeom prst="rect">
          <a:avLst/>
        </a:prstGeom>
        <a:noFill/>
        <a:ln w="9525">
          <a:noFill/>
          <a:miter lim="800000"/>
          <a:headEnd/>
          <a:tailEnd/>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9</xdr:col>
      <xdr:colOff>1842977</xdr:colOff>
      <xdr:row>4</xdr:row>
      <xdr:rowOff>239233</xdr:rowOff>
    </xdr:from>
    <xdr:to>
      <xdr:col>12</xdr:col>
      <xdr:colOff>16663</xdr:colOff>
      <xdr:row>12</xdr:row>
      <xdr:rowOff>53416</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323442" y="434163"/>
          <a:ext cx="2346965" cy="1486596"/>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13</xdr:col>
      <xdr:colOff>744280</xdr:colOff>
      <xdr:row>3</xdr:row>
      <xdr:rowOff>106326</xdr:rowOff>
    </xdr:from>
    <xdr:to>
      <xdr:col>16</xdr:col>
      <xdr:colOff>725501</xdr:colOff>
      <xdr:row>10</xdr:row>
      <xdr:rowOff>108794</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170117" y="106326"/>
          <a:ext cx="2346965" cy="148659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4</xdr:col>
      <xdr:colOff>569739</xdr:colOff>
      <xdr:row>39</xdr:row>
      <xdr:rowOff>157383</xdr:rowOff>
    </xdr:from>
    <xdr:to>
      <xdr:col>9</xdr:col>
      <xdr:colOff>746125</xdr:colOff>
      <xdr:row>52</xdr:row>
      <xdr:rowOff>31750</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666750</xdr:colOff>
      <xdr:row>67</xdr:row>
      <xdr:rowOff>61594</xdr:rowOff>
    </xdr:from>
    <xdr:to>
      <xdr:col>9</xdr:col>
      <xdr:colOff>936625</xdr:colOff>
      <xdr:row>80</xdr:row>
      <xdr:rowOff>47624</xdr:rowOff>
    </xdr:to>
    <xdr:graphicFrame macro="">
      <xdr:nvGraphicFramePr>
        <xdr:cNvPr id="5" name="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665797</xdr:colOff>
      <xdr:row>85</xdr:row>
      <xdr:rowOff>345122</xdr:rowOff>
    </xdr:from>
    <xdr:to>
      <xdr:col>9</xdr:col>
      <xdr:colOff>1023937</xdr:colOff>
      <xdr:row>100</xdr:row>
      <xdr:rowOff>119063</xdr:rowOff>
    </xdr:to>
    <xdr:graphicFrame macro="">
      <xdr:nvGraphicFramePr>
        <xdr:cNvPr id="6" name="5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10953</xdr:colOff>
      <xdr:row>0</xdr:row>
      <xdr:rowOff>1</xdr:rowOff>
    </xdr:from>
    <xdr:to>
      <xdr:col>2</xdr:col>
      <xdr:colOff>631031</xdr:colOff>
      <xdr:row>9</xdr:row>
      <xdr:rowOff>176445</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20516" y="1"/>
          <a:ext cx="1679734" cy="1128944"/>
        </a:xfrm>
        <a:prstGeom prst="rect">
          <a:avLst/>
        </a:prstGeom>
      </xdr:spPr>
    </xdr:pic>
    <xdr:clientData/>
  </xdr:twoCellAnchor>
  <xdr:twoCellAnchor editAs="oneCell">
    <xdr:from>
      <xdr:col>8</xdr:col>
      <xdr:colOff>2004060</xdr:colOff>
      <xdr:row>2</xdr:row>
      <xdr:rowOff>121920</xdr:rowOff>
    </xdr:from>
    <xdr:to>
      <xdr:col>10</xdr:col>
      <xdr:colOff>6197</xdr:colOff>
      <xdr:row>10</xdr:row>
      <xdr:rowOff>385030</xdr:rowOff>
    </xdr:to>
    <xdr:pic>
      <xdr:nvPicPr>
        <xdr:cNvPr id="3" name="2 Imagen"/>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1229320" y="121920"/>
          <a:ext cx="2346965" cy="1486596"/>
        </a:xfrm>
        <a:prstGeom prst="rect">
          <a:avLst/>
        </a:prstGeom>
      </xdr:spPr>
    </xdr:pic>
    <xdr:clientData/>
  </xdr:twoCellAnchor>
  <xdr:twoCellAnchor editAs="oneCell">
    <xdr:from>
      <xdr:col>26</xdr:col>
      <xdr:colOff>152400</xdr:colOff>
      <xdr:row>0</xdr:row>
      <xdr:rowOff>0</xdr:rowOff>
    </xdr:from>
    <xdr:to>
      <xdr:col>26</xdr:col>
      <xdr:colOff>2131700</xdr:colOff>
      <xdr:row>10</xdr:row>
      <xdr:rowOff>178594</xdr:rowOff>
    </xdr:to>
    <xdr:pic>
      <xdr:nvPicPr>
        <xdr:cNvPr id="4" name="3 Imagen"/>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5712380" y="0"/>
          <a:ext cx="2026925" cy="1283879"/>
        </a:xfrm>
        <a:prstGeom prst="rect">
          <a:avLst/>
        </a:prstGeom>
      </xdr:spPr>
    </xdr:pic>
    <xdr:clientData/>
  </xdr:twoCellAnchor>
  <xdr:twoCellAnchor editAs="oneCell">
    <xdr:from>
      <xdr:col>42</xdr:col>
      <xdr:colOff>434340</xdr:colOff>
      <xdr:row>3</xdr:row>
      <xdr:rowOff>83820</xdr:rowOff>
    </xdr:from>
    <xdr:to>
      <xdr:col>43</xdr:col>
      <xdr:colOff>786770</xdr:colOff>
      <xdr:row>10</xdr:row>
      <xdr:rowOff>174693</xdr:rowOff>
    </xdr:to>
    <xdr:pic>
      <xdr:nvPicPr>
        <xdr:cNvPr id="5" name="4 Imagen"/>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6766440" y="266700"/>
          <a:ext cx="2026925" cy="128387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10</xdr:col>
      <xdr:colOff>1066800</xdr:colOff>
      <xdr:row>0</xdr:row>
      <xdr:rowOff>0</xdr:rowOff>
    </xdr:from>
    <xdr:to>
      <xdr:col>12</xdr:col>
      <xdr:colOff>241940</xdr:colOff>
      <xdr:row>7</xdr:row>
      <xdr:rowOff>175956</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663160" y="0"/>
          <a:ext cx="2346965" cy="148659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9</xdr:col>
      <xdr:colOff>2159000</xdr:colOff>
      <xdr:row>0</xdr:row>
      <xdr:rowOff>0</xdr:rowOff>
    </xdr:from>
    <xdr:to>
      <xdr:col>11</xdr:col>
      <xdr:colOff>285482</xdr:colOff>
      <xdr:row>8</xdr:row>
      <xdr:rowOff>107739</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745357" y="0"/>
          <a:ext cx="2346965" cy="148659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9</xdr:col>
      <xdr:colOff>18137</xdr:colOff>
      <xdr:row>3</xdr:row>
      <xdr:rowOff>72572</xdr:rowOff>
    </xdr:from>
    <xdr:to>
      <xdr:col>10</xdr:col>
      <xdr:colOff>841102</xdr:colOff>
      <xdr:row>8</xdr:row>
      <xdr:rowOff>180311</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280566" y="72572"/>
          <a:ext cx="2346965" cy="148659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9</xdr:col>
      <xdr:colOff>956930</xdr:colOff>
      <xdr:row>3</xdr:row>
      <xdr:rowOff>124046</xdr:rowOff>
    </xdr:from>
    <xdr:to>
      <xdr:col>11</xdr:col>
      <xdr:colOff>973593</xdr:colOff>
      <xdr:row>8</xdr:row>
      <xdr:rowOff>181892</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115953" y="124046"/>
          <a:ext cx="2346965" cy="148659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9</xdr:col>
      <xdr:colOff>948074</xdr:colOff>
      <xdr:row>4</xdr:row>
      <xdr:rowOff>53163</xdr:rowOff>
    </xdr:from>
    <xdr:to>
      <xdr:col>10</xdr:col>
      <xdr:colOff>971571</xdr:colOff>
      <xdr:row>9</xdr:row>
      <xdr:rowOff>122084</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664074" y="248093"/>
          <a:ext cx="2346965" cy="148659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9</xdr:col>
      <xdr:colOff>1825260</xdr:colOff>
      <xdr:row>3</xdr:row>
      <xdr:rowOff>124046</xdr:rowOff>
    </xdr:from>
    <xdr:to>
      <xdr:col>11</xdr:col>
      <xdr:colOff>847557</xdr:colOff>
      <xdr:row>10</xdr:row>
      <xdr:rowOff>130944</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550120" y="124046"/>
          <a:ext cx="2346965" cy="1486596"/>
        </a:xfrm>
        <a:prstGeom prst="rect">
          <a:avLst/>
        </a:prstGeom>
      </xdr:spPr>
    </xdr:pic>
    <xdr:clientData/>
  </xdr:twoCellAnchor>
</xdr:wsDr>
</file>

<file path=xl/tables/table1.xml><?xml version="1.0" encoding="utf-8"?>
<table xmlns="http://schemas.openxmlformats.org/spreadsheetml/2006/main" id="1" name="Tabla17" displayName="Tabla17" ref="B3:C13" totalsRowShown="0" headerRowDxfId="48" dataDxfId="47">
  <autoFilter ref="B3:C13"/>
  <tableColumns count="2">
    <tableColumn id="1" name="Descripción" dataDxfId="46"/>
    <tableColumn id="2" name="Monto" dataDxfId="45" dataCellStyle="Millares"/>
  </tableColumns>
  <tableStyleInfo name="TableStyleDark2" showFirstColumn="0" showLastColumn="0" showRowStripes="1" showColumnStripes="0"/>
</table>
</file>

<file path=xl/tables/table2.xml><?xml version="1.0" encoding="utf-8"?>
<table xmlns="http://schemas.openxmlformats.org/spreadsheetml/2006/main" id="3" name="Tabla14" displayName="Tabla14" ref="B39:D57" totalsRowShown="0" headerRowDxfId="44" dataDxfId="43">
  <autoFilter ref="B39:D57"/>
  <tableColumns count="3">
    <tableColumn id="1" name="Descripción" dataDxfId="42"/>
    <tableColumn id="2" name="Cantidad" dataDxfId="41" dataCellStyle="Millares"/>
    <tableColumn id="3" name="Montos" dataDxfId="40">
      <calculatedColumnFormula>SUMIF('2. CONTRATACION DE PERSONAL'!C:C,'2. CONTRATACION DE PERSONAL'!$C$17,'2. CONTRATACION DE PERSONAL'!G:G)</calculatedColumnFormula>
    </tableColumn>
  </tableColumns>
  <tableStyleInfo name="TableStyleDark2" showFirstColumn="0" showLastColumn="0" showRowStripes="1" showColumnStripes="0"/>
</table>
</file>

<file path=xl/tables/table3.xml><?xml version="1.0" encoding="utf-8"?>
<table xmlns="http://schemas.openxmlformats.org/spreadsheetml/2006/main" id="2" name="Tabla13" displayName="Tabla13" ref="B68:D80" totalsRowShown="0" headerRowDxfId="39" dataDxfId="38">
  <autoFilter ref="B68:D80"/>
  <tableColumns count="3">
    <tableColumn id="1" name="Descripción" dataDxfId="37"/>
    <tableColumn id="2" name="Cantidad" dataDxfId="36" dataCellStyle="Millares"/>
    <tableColumn id="3" name="Montos" dataDxfId="35">
      <calculatedColumnFormula>SUMIF('3. EQUIPO DE OFICINA'!$C:$C,'Cuadro Resumen'!$B$69:$B$78,'3. EQUIPO DE OFICINA'!$F:$F)</calculatedColumnFormula>
    </tableColumn>
  </tableColumns>
  <tableStyleInfo name="TableStyleDark2" showFirstColumn="0" showLastColumn="0" showRowStripes="1" showColumnStripes="0"/>
</table>
</file>

<file path=xl/tables/table4.xml><?xml version="1.0" encoding="utf-8"?>
<table xmlns="http://schemas.openxmlformats.org/spreadsheetml/2006/main" id="4" name="Tabla4" displayName="Tabla4" ref="B85:D103" totalsRowShown="0" headerRowDxfId="34">
  <autoFilter ref="B85:D103"/>
  <tableColumns count="3">
    <tableColumn id="1" name="Descripción " dataDxfId="33"/>
    <tableColumn id="2" name="Cantidad" dataDxfId="32" dataCellStyle="Millares"/>
    <tableColumn id="3" name="Montos" dataDxfId="31">
      <calculatedColumnFormula>SUMIF('4. EQUIPO TECNOLÓGICOS'!$C:$C,'Cuadro Resumen'!$B$86:$B$102,'4. EQUIPO TECNOLÓGICOS'!F:F)</calculatedColumnFormula>
    </tableColumn>
  </tableColumns>
  <tableStyleInfo name="TableStyleDark2" showFirstColumn="0" showLastColumn="0" showRowStripes="1" showColumnStripes="0"/>
</table>
</file>

<file path=xl/tables/table5.xml><?xml version="1.0" encoding="utf-8"?>
<table xmlns="http://schemas.openxmlformats.org/spreadsheetml/2006/main" id="5" name="Tabla5" displayName="Tabla5" ref="H3:I14" totalsRowShown="0" headerRowBorderDxfId="30" tableBorderDxfId="29">
  <autoFilter ref="H3:I14"/>
  <tableColumns count="2">
    <tableColumn id="1" name="Dimensión" dataDxfId="28"/>
    <tableColumn id="2" name="Monto" dataDxfId="27" dataCellStyle="Millares"/>
  </tableColumns>
  <tableStyleInfo name="TableStyleDark2" showFirstColumn="0" showLastColumn="0" showRowStripes="1" showColumnStripes="0"/>
</table>
</file>

<file path=xl/tables/table6.xml><?xml version="1.0" encoding="utf-8"?>
<table xmlns="http://schemas.openxmlformats.org/spreadsheetml/2006/main" id="6" name="Tabla6" displayName="Tabla6" ref="H17:I25" totalsRowShown="0" headerRowBorderDxfId="26" tableBorderDxfId="25">
  <autoFilter ref="H17:I25"/>
  <tableColumns count="2">
    <tableColumn id="1" name="Dimensión" dataDxfId="24"/>
    <tableColumn id="2" name="Monto" dataDxfId="23"/>
  </tableColumns>
  <tableStyleInfo name="TableStyleDark2" showFirstColumn="0" showLastColumn="0" showRowStripes="1" showColumnStripes="0"/>
</table>
</file>

<file path=xl/tables/table7.xml><?xml version="1.0" encoding="utf-8"?>
<table xmlns="http://schemas.openxmlformats.org/spreadsheetml/2006/main" id="7" name="Tabla7" displayName="Tabla7" ref="E7:F11" totalsRowShown="0" headerRowDxfId="22" headerRowBorderDxfId="21" tableBorderDxfId="20">
  <autoFilter ref="E7:F11"/>
  <tableColumns count="2">
    <tableColumn id="1" name="Presupuesto" dataDxfId="19"/>
    <tableColumn id="2" name=" Monto " dataDxfId="18">
      <calculatedColumnFormula>Presupuesto!E565</calculatedColumnFormula>
    </tableColumn>
  </tableColumns>
  <tableStyleInfo name="TableStyleDark2"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8" Type="http://schemas.openxmlformats.org/officeDocument/2006/relationships/table" Target="../tables/table6.xml"/><Relationship Id="rId3" Type="http://schemas.openxmlformats.org/officeDocument/2006/relationships/table" Target="../tables/table1.xml"/><Relationship Id="rId7" Type="http://schemas.openxmlformats.org/officeDocument/2006/relationships/table" Target="../tables/table5.x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table" Target="../tables/table4.xml"/><Relationship Id="rId5" Type="http://schemas.openxmlformats.org/officeDocument/2006/relationships/table" Target="../tables/table3.xml"/><Relationship Id="rId4" Type="http://schemas.openxmlformats.org/officeDocument/2006/relationships/table" Target="../tables/table2.xml"/><Relationship Id="rId9" Type="http://schemas.openxmlformats.org/officeDocument/2006/relationships/table" Target="../tables/table7.xml"/></Relationships>
</file>

<file path=xl/worksheets/_rels/sheet20.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AK53"/>
  <sheetViews>
    <sheetView showGridLines="0" view="pageBreakPreview" zoomScale="61" zoomScaleNormal="80" zoomScaleSheetLayoutView="61" workbookViewId="0">
      <pane xSplit="2" ySplit="9" topLeftCell="G10" activePane="bottomRight" state="frozen"/>
      <selection pane="topRight" activeCell="C1" sqref="C1"/>
      <selection pane="bottomLeft" activeCell="A9" sqref="A9"/>
      <selection pane="bottomRight" activeCell="T7" sqref="T7:T9"/>
    </sheetView>
  </sheetViews>
  <sheetFormatPr baseColWidth="10" defaultColWidth="11.42578125" defaultRowHeight="15" x14ac:dyDescent="0.25"/>
  <cols>
    <col min="1" max="1" width="1.85546875" style="1" customWidth="1"/>
    <col min="2" max="4" width="40.7109375" style="1" hidden="1" customWidth="1"/>
    <col min="5" max="6" width="34.28515625" style="1" hidden="1" customWidth="1"/>
    <col min="7" max="7" width="29" style="1" customWidth="1"/>
    <col min="8" max="9" width="25.7109375" style="1" hidden="1" customWidth="1"/>
    <col min="10" max="11" width="8.85546875" style="1" hidden="1" customWidth="1"/>
    <col min="12" max="12" width="13" style="1" hidden="1" customWidth="1"/>
    <col min="13" max="13" width="11.42578125" style="1" hidden="1" customWidth="1"/>
    <col min="14" max="14" width="13" style="1" hidden="1" customWidth="1"/>
    <col min="15" max="15" width="11.42578125" style="1" hidden="1" customWidth="1"/>
    <col min="16" max="16" width="13" style="1" hidden="1" customWidth="1"/>
    <col min="17" max="17" width="11.42578125" style="1" hidden="1" customWidth="1"/>
    <col min="18" max="18" width="13.140625" style="1" hidden="1" customWidth="1"/>
    <col min="19" max="19" width="3.5703125" style="1" hidden="1" customWidth="1"/>
    <col min="20" max="20" width="25.85546875" style="1" customWidth="1"/>
    <col min="21" max="21" width="25.85546875" style="1" hidden="1" customWidth="1"/>
    <col min="22" max="22" width="10.5703125" style="1" hidden="1" customWidth="1"/>
    <col min="23" max="23" width="30.85546875" style="1" hidden="1" customWidth="1"/>
    <col min="24" max="24" width="25.85546875" style="1" hidden="1" customWidth="1"/>
    <col min="25" max="25" width="10.5703125" style="1" hidden="1" customWidth="1"/>
    <col min="26" max="26" width="30.85546875" style="1" hidden="1" customWidth="1"/>
    <col min="27" max="36" width="25.85546875" style="1" hidden="1" customWidth="1"/>
    <col min="37" max="37" width="1.85546875" style="1" customWidth="1"/>
    <col min="38" max="38" width="11.42578125" style="1" customWidth="1"/>
    <col min="39" max="16384" width="11.42578125" style="1"/>
  </cols>
  <sheetData>
    <row r="2" spans="2:36" ht="21.75" customHeight="1" x14ac:dyDescent="0.25">
      <c r="B2" s="33" t="s">
        <v>30</v>
      </c>
      <c r="C2" s="33"/>
      <c r="D2" s="33"/>
      <c r="E2" s="33"/>
      <c r="F2" s="33"/>
      <c r="G2" s="33"/>
      <c r="H2" s="33"/>
      <c r="I2" s="33"/>
      <c r="J2" s="33"/>
      <c r="K2" s="33"/>
      <c r="L2" s="33"/>
      <c r="M2" s="33"/>
      <c r="N2" s="33"/>
      <c r="O2" s="33"/>
      <c r="P2" s="33"/>
      <c r="Q2" s="33"/>
      <c r="R2" s="33"/>
      <c r="S2" s="33"/>
      <c r="T2" s="585"/>
      <c r="U2" s="585"/>
      <c r="V2" s="585"/>
      <c r="W2" s="585"/>
      <c r="X2" s="585"/>
      <c r="Y2" s="585"/>
      <c r="Z2" s="585"/>
      <c r="AA2" s="585"/>
      <c r="AB2" s="585"/>
      <c r="AC2" s="585" t="s">
        <v>25</v>
      </c>
      <c r="AD2" s="585"/>
      <c r="AE2" s="585"/>
      <c r="AF2" s="585"/>
      <c r="AG2" s="585"/>
      <c r="AH2" s="585"/>
      <c r="AI2" s="585"/>
      <c r="AJ2" s="585"/>
    </row>
    <row r="3" spans="2:36" ht="16.5" customHeight="1" x14ac:dyDescent="0.25">
      <c r="B3" s="33" t="s">
        <v>7</v>
      </c>
      <c r="C3" s="33"/>
      <c r="D3" s="33"/>
      <c r="E3" s="33"/>
      <c r="F3" s="33"/>
      <c r="G3" s="33"/>
      <c r="H3" s="33"/>
      <c r="I3" s="33"/>
      <c r="J3" s="33"/>
      <c r="K3" s="33"/>
      <c r="L3" s="33"/>
      <c r="M3" s="33"/>
      <c r="N3" s="33"/>
      <c r="O3" s="33"/>
      <c r="P3" s="33"/>
      <c r="Q3" s="33"/>
      <c r="R3" s="33"/>
      <c r="S3" s="33"/>
      <c r="T3" s="585"/>
      <c r="U3" s="585"/>
      <c r="V3" s="585"/>
      <c r="W3" s="585"/>
      <c r="X3" s="585"/>
      <c r="Y3" s="585"/>
      <c r="Z3" s="585"/>
      <c r="AA3" s="585"/>
      <c r="AB3" s="585"/>
      <c r="AC3" s="585" t="s">
        <v>7</v>
      </c>
      <c r="AD3" s="585"/>
      <c r="AE3" s="585"/>
      <c r="AF3" s="585"/>
      <c r="AG3" s="585"/>
      <c r="AH3" s="585"/>
      <c r="AI3" s="585"/>
      <c r="AJ3" s="585"/>
    </row>
    <row r="4" spans="2:36" ht="12.75" customHeight="1" x14ac:dyDescent="0.25">
      <c r="B4" s="33" t="s">
        <v>36</v>
      </c>
      <c r="C4" s="33"/>
      <c r="D4" s="33"/>
      <c r="E4" s="33"/>
      <c r="F4" s="33"/>
      <c r="G4" s="33"/>
      <c r="H4" s="33"/>
      <c r="I4" s="33"/>
      <c r="J4" s="33"/>
      <c r="K4" s="33"/>
      <c r="L4" s="33"/>
      <c r="M4" s="33"/>
      <c r="N4" s="33"/>
      <c r="O4" s="33"/>
      <c r="P4" s="33"/>
      <c r="Q4" s="33"/>
      <c r="R4" s="33"/>
      <c r="S4" s="33"/>
      <c r="T4" s="585"/>
      <c r="U4" s="585"/>
      <c r="V4" s="585"/>
      <c r="W4" s="585"/>
      <c r="X4" s="585"/>
      <c r="Y4" s="585"/>
      <c r="Z4" s="585"/>
      <c r="AA4" s="585"/>
      <c r="AB4" s="585"/>
      <c r="AC4" s="585" t="s">
        <v>36</v>
      </c>
      <c r="AD4" s="585"/>
      <c r="AE4" s="585"/>
      <c r="AF4" s="585"/>
      <c r="AG4" s="585"/>
      <c r="AH4" s="585"/>
      <c r="AI4" s="585"/>
      <c r="AJ4" s="585"/>
    </row>
    <row r="5" spans="2:36" ht="15.75" x14ac:dyDescent="0.25">
      <c r="B5" s="2"/>
      <c r="C5" s="2"/>
      <c r="D5" s="2"/>
    </row>
    <row r="6" spans="2:36" ht="16.5" thickBot="1" x14ac:dyDescent="0.3">
      <c r="B6" s="2"/>
      <c r="C6" s="2"/>
      <c r="D6" s="2"/>
    </row>
    <row r="7" spans="2:36" ht="75.75" customHeight="1" x14ac:dyDescent="0.25">
      <c r="B7" s="580" t="s">
        <v>20</v>
      </c>
      <c r="C7" s="580" t="s">
        <v>38</v>
      </c>
      <c r="D7" s="580" t="s">
        <v>39</v>
      </c>
      <c r="E7" s="582" t="s">
        <v>40</v>
      </c>
      <c r="F7" s="580" t="s">
        <v>37</v>
      </c>
      <c r="G7" s="582" t="s">
        <v>9</v>
      </c>
      <c r="H7" s="584" t="s">
        <v>0</v>
      </c>
      <c r="I7" s="584" t="s">
        <v>8</v>
      </c>
      <c r="J7" s="584" t="s">
        <v>16</v>
      </c>
      <c r="K7" s="584"/>
      <c r="L7" s="584" t="s">
        <v>13</v>
      </c>
      <c r="M7" s="584"/>
      <c r="N7" s="584"/>
      <c r="O7" s="584"/>
      <c r="P7" s="584"/>
      <c r="Q7" s="584"/>
      <c r="R7" s="584"/>
      <c r="S7" s="584"/>
      <c r="T7" s="580" t="s">
        <v>14</v>
      </c>
      <c r="U7" s="584" t="s">
        <v>18</v>
      </c>
      <c r="V7" s="584" t="s">
        <v>26</v>
      </c>
      <c r="W7" s="584"/>
      <c r="X7" s="584" t="s">
        <v>15</v>
      </c>
      <c r="Y7" s="584" t="s">
        <v>17</v>
      </c>
      <c r="Z7" s="584"/>
      <c r="AA7" s="584" t="s">
        <v>22</v>
      </c>
      <c r="AB7" s="584" t="s">
        <v>32</v>
      </c>
      <c r="AC7" s="586" t="s">
        <v>31</v>
      </c>
      <c r="AD7" s="586"/>
      <c r="AE7" s="586"/>
      <c r="AF7" s="586"/>
      <c r="AG7" s="584" t="s">
        <v>28</v>
      </c>
      <c r="AH7" s="584" t="s">
        <v>29</v>
      </c>
      <c r="AI7" s="584" t="s">
        <v>1</v>
      </c>
      <c r="AJ7" s="584" t="s">
        <v>2</v>
      </c>
    </row>
    <row r="8" spans="2:36" ht="15.75" customHeight="1" x14ac:dyDescent="0.25">
      <c r="B8" s="581"/>
      <c r="C8" s="581"/>
      <c r="D8" s="581"/>
      <c r="E8" s="583"/>
      <c r="F8" s="581"/>
      <c r="G8" s="583"/>
      <c r="H8" s="579"/>
      <c r="I8" s="579"/>
      <c r="J8" s="579" t="s">
        <v>33</v>
      </c>
      <c r="K8" s="579" t="s">
        <v>19</v>
      </c>
      <c r="L8" s="587" t="s">
        <v>3</v>
      </c>
      <c r="M8" s="587"/>
      <c r="N8" s="587" t="s">
        <v>4</v>
      </c>
      <c r="O8" s="587"/>
      <c r="P8" s="587" t="s">
        <v>5</v>
      </c>
      <c r="Q8" s="587"/>
      <c r="R8" s="587" t="s">
        <v>6</v>
      </c>
      <c r="S8" s="587"/>
      <c r="T8" s="581"/>
      <c r="U8" s="579"/>
      <c r="V8" s="579" t="s">
        <v>23</v>
      </c>
      <c r="W8" s="579" t="s">
        <v>21</v>
      </c>
      <c r="X8" s="579"/>
      <c r="Y8" s="579" t="s">
        <v>23</v>
      </c>
      <c r="Z8" s="579" t="s">
        <v>21</v>
      </c>
      <c r="AA8" s="579"/>
      <c r="AB8" s="579"/>
      <c r="AC8" s="14" t="s">
        <v>3</v>
      </c>
      <c r="AD8" s="14" t="s">
        <v>4</v>
      </c>
      <c r="AE8" s="14" t="s">
        <v>5</v>
      </c>
      <c r="AF8" s="14" t="s">
        <v>6</v>
      </c>
      <c r="AG8" s="579"/>
      <c r="AH8" s="579"/>
      <c r="AI8" s="579"/>
      <c r="AJ8" s="579"/>
    </row>
    <row r="9" spans="2:36" ht="78.75" x14ac:dyDescent="0.25">
      <c r="B9" s="581"/>
      <c r="C9" s="581"/>
      <c r="D9" s="581"/>
      <c r="E9" s="583"/>
      <c r="F9" s="581"/>
      <c r="G9" s="583"/>
      <c r="H9" s="579"/>
      <c r="I9" s="579"/>
      <c r="J9" s="579"/>
      <c r="K9" s="579"/>
      <c r="L9" s="32" t="s">
        <v>11</v>
      </c>
      <c r="M9" s="32" t="s">
        <v>12</v>
      </c>
      <c r="N9" s="32" t="s">
        <v>11</v>
      </c>
      <c r="O9" s="32" t="s">
        <v>12</v>
      </c>
      <c r="P9" s="32" t="s">
        <v>11</v>
      </c>
      <c r="Q9" s="32" t="s">
        <v>12</v>
      </c>
      <c r="R9" s="32" t="s">
        <v>11</v>
      </c>
      <c r="S9" s="32" t="s">
        <v>12</v>
      </c>
      <c r="T9" s="581"/>
      <c r="U9" s="579"/>
      <c r="V9" s="579"/>
      <c r="W9" s="579"/>
      <c r="X9" s="579"/>
      <c r="Y9" s="579"/>
      <c r="Z9" s="579"/>
      <c r="AA9" s="579"/>
      <c r="AB9" s="579"/>
      <c r="AC9" s="14" t="s">
        <v>24</v>
      </c>
      <c r="AD9" s="14" t="s">
        <v>24</v>
      </c>
      <c r="AE9" s="14" t="s">
        <v>24</v>
      </c>
      <c r="AF9" s="14" t="s">
        <v>24</v>
      </c>
      <c r="AG9" s="579"/>
      <c r="AH9" s="579"/>
      <c r="AI9" s="579"/>
      <c r="AJ9" s="579"/>
    </row>
    <row r="10" spans="2:36" ht="136.5" customHeight="1" x14ac:dyDescent="0.25">
      <c r="B10" s="39"/>
      <c r="C10" s="39"/>
      <c r="D10" s="39"/>
      <c r="E10" s="40"/>
      <c r="F10" s="41" t="s">
        <v>90</v>
      </c>
      <c r="G10" s="40" t="s">
        <v>99</v>
      </c>
      <c r="H10" s="42"/>
      <c r="I10" s="43"/>
      <c r="J10" s="44"/>
      <c r="K10" s="45"/>
      <c r="L10" s="46"/>
      <c r="M10" s="35"/>
      <c r="N10" s="46"/>
      <c r="O10" s="35"/>
      <c r="P10" s="46"/>
      <c r="Q10" s="35"/>
      <c r="R10" s="46"/>
      <c r="S10" s="35"/>
      <c r="T10" s="34" t="e">
        <f>'5. ACTIVIDADES ESPECIALES'!#REF!</f>
        <v>#REF!</v>
      </c>
      <c r="U10" s="17"/>
      <c r="V10" s="18"/>
      <c r="W10" s="16"/>
      <c r="X10" s="16"/>
      <c r="Y10" s="18"/>
      <c r="Z10" s="19"/>
      <c r="AA10" s="16"/>
      <c r="AB10" s="16"/>
      <c r="AC10" s="16"/>
      <c r="AD10" s="16"/>
      <c r="AE10" s="16"/>
      <c r="AF10" s="16"/>
      <c r="AG10" s="16"/>
      <c r="AH10" s="16"/>
      <c r="AI10" s="15"/>
      <c r="AJ10" s="15"/>
    </row>
    <row r="11" spans="2:36" ht="136.5" customHeight="1" x14ac:dyDescent="0.25">
      <c r="B11" s="39"/>
      <c r="C11" s="39"/>
      <c r="D11" s="39"/>
      <c r="E11" s="40"/>
      <c r="F11" s="40" t="s">
        <v>92</v>
      </c>
      <c r="G11" s="40"/>
      <c r="H11" s="42"/>
      <c r="I11" s="43"/>
      <c r="J11" s="44"/>
      <c r="K11" s="45"/>
      <c r="L11" s="46"/>
      <c r="M11" s="35"/>
      <c r="N11" s="46"/>
      <c r="O11" s="35"/>
      <c r="P11" s="46"/>
      <c r="Q11" s="35"/>
      <c r="R11" s="46"/>
      <c r="S11" s="35"/>
      <c r="T11" s="34"/>
      <c r="U11" s="23"/>
      <c r="V11" s="24"/>
      <c r="W11" s="23"/>
      <c r="X11" s="23"/>
      <c r="Y11" s="24"/>
      <c r="Z11" s="23"/>
      <c r="AA11" s="23"/>
      <c r="AB11" s="23"/>
      <c r="AC11" s="23"/>
      <c r="AD11" s="23"/>
      <c r="AE11" s="23"/>
      <c r="AF11" s="23"/>
      <c r="AG11" s="23"/>
      <c r="AH11" s="23"/>
      <c r="AI11" s="20"/>
      <c r="AJ11" s="20"/>
    </row>
    <row r="12" spans="2:36" ht="136.5" customHeight="1" x14ac:dyDescent="0.25">
      <c r="B12" s="39"/>
      <c r="C12" s="39"/>
      <c r="D12" s="39"/>
      <c r="E12" s="40"/>
      <c r="F12" s="40" t="s">
        <v>93</v>
      </c>
      <c r="G12" s="40"/>
      <c r="H12" s="42"/>
      <c r="I12" s="43"/>
      <c r="J12" s="44"/>
      <c r="K12" s="45"/>
      <c r="L12" s="46"/>
      <c r="M12" s="35"/>
      <c r="N12" s="46"/>
      <c r="O12" s="35"/>
      <c r="P12" s="46"/>
      <c r="Q12" s="35"/>
      <c r="R12" s="46"/>
      <c r="S12" s="35"/>
      <c r="T12" s="34"/>
      <c r="U12" s="23"/>
      <c r="V12" s="24"/>
      <c r="W12" s="23"/>
      <c r="X12" s="23"/>
      <c r="Y12" s="24"/>
      <c r="Z12" s="23"/>
      <c r="AA12" s="23"/>
      <c r="AB12" s="23"/>
      <c r="AC12" s="23"/>
      <c r="AD12" s="23"/>
      <c r="AE12" s="23"/>
      <c r="AF12" s="23"/>
      <c r="AG12" s="23"/>
      <c r="AH12" s="23"/>
      <c r="AI12" s="20"/>
      <c r="AJ12" s="20"/>
    </row>
    <row r="13" spans="2:36" ht="136.5" customHeight="1" x14ac:dyDescent="0.25">
      <c r="B13" s="39"/>
      <c r="C13" s="39"/>
      <c r="D13" s="39"/>
      <c r="E13" s="40"/>
      <c r="F13" s="40" t="s">
        <v>93</v>
      </c>
      <c r="G13" s="40"/>
      <c r="H13" s="42"/>
      <c r="I13" s="43"/>
      <c r="J13" s="44"/>
      <c r="K13" s="45"/>
      <c r="L13" s="46"/>
      <c r="M13" s="35"/>
      <c r="N13" s="46"/>
      <c r="O13" s="35"/>
      <c r="P13" s="46"/>
      <c r="Q13" s="35"/>
      <c r="R13" s="46"/>
      <c r="S13" s="35"/>
      <c r="T13" s="34"/>
      <c r="U13" s="23"/>
      <c r="V13" s="24"/>
      <c r="W13" s="23"/>
      <c r="X13" s="23"/>
      <c r="Y13" s="24"/>
      <c r="Z13" s="23"/>
      <c r="AA13" s="23"/>
      <c r="AB13" s="23"/>
      <c r="AC13" s="23"/>
      <c r="AD13" s="23"/>
      <c r="AE13" s="23"/>
      <c r="AF13" s="23"/>
      <c r="AG13" s="23"/>
      <c r="AH13" s="23"/>
      <c r="AI13" s="20"/>
      <c r="AJ13" s="20"/>
    </row>
    <row r="14" spans="2:36" ht="136.5" customHeight="1" x14ac:dyDescent="0.25">
      <c r="B14" s="39"/>
      <c r="C14" s="39"/>
      <c r="D14" s="39"/>
      <c r="E14" s="40"/>
      <c r="F14" s="40" t="s">
        <v>93</v>
      </c>
      <c r="G14" s="40"/>
      <c r="H14" s="42"/>
      <c r="I14" s="43"/>
      <c r="J14" s="44"/>
      <c r="K14" s="45"/>
      <c r="L14" s="46"/>
      <c r="M14" s="46"/>
      <c r="N14" s="46"/>
      <c r="O14" s="46"/>
      <c r="P14" s="46"/>
      <c r="Q14" s="46"/>
      <c r="R14" s="46"/>
      <c r="S14" s="47"/>
      <c r="T14" s="34"/>
      <c r="U14" s="23"/>
      <c r="V14" s="23"/>
      <c r="W14" s="23"/>
      <c r="X14" s="23"/>
      <c r="Y14" s="23"/>
      <c r="Z14" s="23"/>
      <c r="AA14" s="23"/>
      <c r="AB14" s="23"/>
      <c r="AC14" s="23"/>
      <c r="AD14" s="23"/>
      <c r="AE14" s="23"/>
      <c r="AF14" s="23"/>
      <c r="AG14" s="23"/>
      <c r="AH14" s="23"/>
      <c r="AI14" s="20"/>
      <c r="AJ14" s="20"/>
    </row>
    <row r="15" spans="2:36" ht="136.5" customHeight="1" x14ac:dyDescent="0.25">
      <c r="B15" s="39"/>
      <c r="C15" s="39"/>
      <c r="D15" s="39"/>
      <c r="E15" s="40"/>
      <c r="F15" s="40" t="s">
        <v>94</v>
      </c>
      <c r="G15" s="40"/>
      <c r="H15" s="42"/>
      <c r="I15" s="43"/>
      <c r="J15" s="44"/>
      <c r="K15" s="45"/>
      <c r="L15" s="46"/>
      <c r="M15" s="46"/>
      <c r="N15" s="46"/>
      <c r="O15" s="46"/>
      <c r="P15" s="46"/>
      <c r="Q15" s="46"/>
      <c r="R15" s="46"/>
      <c r="S15" s="47"/>
      <c r="T15" s="34"/>
      <c r="U15" s="23"/>
      <c r="V15" s="23"/>
      <c r="W15" s="23"/>
      <c r="X15" s="23"/>
      <c r="Y15" s="23"/>
      <c r="Z15" s="23"/>
      <c r="AA15" s="23"/>
      <c r="AB15" s="23"/>
      <c r="AC15" s="23"/>
      <c r="AD15" s="23"/>
      <c r="AE15" s="23"/>
      <c r="AF15" s="23"/>
      <c r="AG15" s="23"/>
      <c r="AH15" s="23"/>
      <c r="AI15" s="20"/>
      <c r="AJ15" s="20"/>
    </row>
    <row r="16" spans="2:36" ht="136.5" customHeight="1" x14ac:dyDescent="0.25">
      <c r="B16" s="39"/>
      <c r="C16" s="39"/>
      <c r="D16" s="39"/>
      <c r="E16" s="40"/>
      <c r="F16" s="40" t="s">
        <v>94</v>
      </c>
      <c r="G16" s="40"/>
      <c r="H16" s="42"/>
      <c r="I16" s="43"/>
      <c r="J16" s="44"/>
      <c r="K16" s="45"/>
      <c r="L16" s="46"/>
      <c r="M16" s="46"/>
      <c r="N16" s="46"/>
      <c r="O16" s="46"/>
      <c r="P16" s="46"/>
      <c r="Q16" s="46"/>
      <c r="R16" s="46"/>
      <c r="S16" s="47"/>
      <c r="T16" s="34"/>
      <c r="U16" s="23"/>
      <c r="V16" s="23"/>
      <c r="W16" s="23"/>
      <c r="X16" s="23"/>
      <c r="Y16" s="23"/>
      <c r="Z16" s="23"/>
      <c r="AA16" s="23"/>
      <c r="AB16" s="23"/>
      <c r="AC16" s="23"/>
      <c r="AD16" s="23"/>
      <c r="AE16" s="23"/>
      <c r="AF16" s="23"/>
      <c r="AG16" s="23"/>
      <c r="AH16" s="23"/>
      <c r="AI16" s="20"/>
      <c r="AJ16" s="20"/>
    </row>
    <row r="17" spans="1:37" ht="136.5" customHeight="1" x14ac:dyDescent="0.25">
      <c r="B17" s="39"/>
      <c r="C17" s="39"/>
      <c r="D17" s="39"/>
      <c r="E17" s="40"/>
      <c r="F17" s="40" t="s">
        <v>94</v>
      </c>
      <c r="G17" s="40"/>
      <c r="H17" s="42"/>
      <c r="I17" s="43"/>
      <c r="J17" s="44"/>
      <c r="K17" s="45"/>
      <c r="L17" s="46"/>
      <c r="M17" s="46"/>
      <c r="N17" s="46"/>
      <c r="O17" s="46"/>
      <c r="P17" s="46"/>
      <c r="Q17" s="46"/>
      <c r="R17" s="46"/>
      <c r="S17" s="47"/>
      <c r="T17" s="34"/>
      <c r="U17" s="23"/>
      <c r="V17" s="23"/>
      <c r="W17" s="23"/>
      <c r="X17" s="23"/>
      <c r="Y17" s="23"/>
      <c r="Z17" s="23"/>
      <c r="AA17" s="23"/>
      <c r="AB17" s="23"/>
      <c r="AC17" s="23"/>
      <c r="AD17" s="23"/>
      <c r="AE17" s="23"/>
      <c r="AF17" s="23"/>
      <c r="AG17" s="23"/>
      <c r="AH17" s="23"/>
      <c r="AI17" s="20"/>
      <c r="AJ17" s="20"/>
    </row>
    <row r="18" spans="1:37" ht="115.5" customHeight="1" x14ac:dyDescent="0.25">
      <c r="B18" s="39"/>
      <c r="C18" s="39"/>
      <c r="D18" s="39"/>
      <c r="E18" s="40"/>
      <c r="F18" s="40" t="s">
        <v>95</v>
      </c>
      <c r="G18" s="43"/>
      <c r="H18" s="42"/>
      <c r="I18" s="43"/>
      <c r="J18" s="44"/>
      <c r="K18" s="45"/>
      <c r="L18" s="46"/>
      <c r="M18" s="46"/>
      <c r="N18" s="46"/>
      <c r="O18" s="46"/>
      <c r="P18" s="46"/>
      <c r="Q18" s="46"/>
      <c r="R18" s="46"/>
      <c r="S18" s="47"/>
      <c r="T18" s="34"/>
      <c r="U18" s="22"/>
      <c r="V18" s="22"/>
      <c r="W18" s="22"/>
      <c r="X18" s="22"/>
      <c r="Y18" s="22"/>
      <c r="Z18" s="22"/>
      <c r="AA18" s="22"/>
      <c r="AB18" s="22"/>
      <c r="AC18" s="22"/>
      <c r="AD18" s="22"/>
      <c r="AE18" s="22"/>
      <c r="AF18" s="22"/>
      <c r="AG18" s="22"/>
      <c r="AH18" s="22"/>
      <c r="AI18" s="20"/>
      <c r="AJ18" s="20"/>
    </row>
    <row r="19" spans="1:37" ht="170.25" customHeight="1" x14ac:dyDescent="0.25">
      <c r="B19" s="48"/>
      <c r="C19" s="48"/>
      <c r="D19" s="48"/>
      <c r="E19" s="42"/>
      <c r="F19" s="65" t="s">
        <v>96</v>
      </c>
      <c r="G19" s="49"/>
      <c r="H19" s="42"/>
      <c r="I19" s="42"/>
      <c r="J19" s="45"/>
      <c r="K19" s="44"/>
      <c r="L19" s="46"/>
      <c r="M19" s="46"/>
      <c r="N19" s="46"/>
      <c r="O19" s="46"/>
      <c r="P19" s="46"/>
      <c r="Q19" s="46"/>
      <c r="R19" s="46"/>
      <c r="S19" s="46"/>
      <c r="T19" s="34"/>
      <c r="U19" s="22"/>
      <c r="V19" s="22"/>
      <c r="W19" s="22"/>
      <c r="X19" s="22"/>
      <c r="Y19" s="22"/>
      <c r="Z19" s="22"/>
      <c r="AA19" s="22"/>
      <c r="AB19" s="22"/>
      <c r="AC19" s="22"/>
      <c r="AD19" s="22"/>
      <c r="AE19" s="22"/>
      <c r="AF19" s="22"/>
      <c r="AG19" s="22"/>
      <c r="AH19" s="22"/>
      <c r="AI19" s="21"/>
      <c r="AJ19" s="22"/>
    </row>
    <row r="20" spans="1:37" ht="78" customHeight="1" x14ac:dyDescent="0.25">
      <c r="A20" s="8"/>
      <c r="B20" s="48"/>
      <c r="C20" s="48"/>
      <c r="D20" s="48"/>
      <c r="E20" s="40"/>
      <c r="F20" s="40" t="s">
        <v>96</v>
      </c>
      <c r="G20" s="49"/>
      <c r="H20" s="43"/>
      <c r="I20" s="43"/>
      <c r="J20" s="44"/>
      <c r="K20" s="44"/>
      <c r="L20" s="46"/>
      <c r="M20" s="46"/>
      <c r="N20" s="46"/>
      <c r="O20" s="46"/>
      <c r="P20" s="46"/>
      <c r="Q20" s="46"/>
      <c r="R20" s="46"/>
      <c r="S20" s="46"/>
      <c r="T20" s="34"/>
      <c r="U20" s="23"/>
      <c r="V20" s="23"/>
      <c r="W20" s="23"/>
      <c r="X20" s="23"/>
      <c r="Y20" s="23"/>
      <c r="Z20" s="23"/>
      <c r="AA20" s="23"/>
      <c r="AB20" s="23"/>
      <c r="AC20" s="23"/>
      <c r="AD20" s="23"/>
      <c r="AE20" s="23"/>
      <c r="AF20" s="23"/>
      <c r="AG20" s="23"/>
      <c r="AH20" s="23"/>
      <c r="AI20" s="21"/>
      <c r="AJ20" s="22"/>
    </row>
    <row r="21" spans="1:37" ht="116.25" customHeight="1" x14ac:dyDescent="0.25">
      <c r="B21" s="50"/>
      <c r="C21" s="50"/>
      <c r="D21" s="50"/>
      <c r="E21" s="43"/>
      <c r="F21" s="43"/>
      <c r="G21" s="43"/>
      <c r="H21" s="43"/>
      <c r="I21" s="43"/>
      <c r="J21" s="44"/>
      <c r="K21" s="44"/>
      <c r="L21" s="46"/>
      <c r="M21" s="46"/>
      <c r="N21" s="46"/>
      <c r="O21" s="46"/>
      <c r="P21" s="46"/>
      <c r="Q21" s="46"/>
      <c r="R21" s="46"/>
      <c r="S21" s="47"/>
      <c r="T21" s="35"/>
      <c r="U21" s="23"/>
      <c r="V21" s="23"/>
      <c r="W21" s="23"/>
      <c r="X21" s="23"/>
      <c r="Y21" s="23"/>
      <c r="Z21" s="23"/>
      <c r="AA21" s="23"/>
      <c r="AB21" s="23"/>
      <c r="AC21" s="23"/>
      <c r="AD21" s="23"/>
      <c r="AE21" s="23"/>
      <c r="AF21" s="23"/>
      <c r="AG21" s="23"/>
      <c r="AH21" s="23"/>
      <c r="AI21" s="21"/>
      <c r="AJ21" s="22"/>
    </row>
    <row r="22" spans="1:37" ht="75" customHeight="1" x14ac:dyDescent="0.25">
      <c r="B22" s="50"/>
      <c r="C22" s="50"/>
      <c r="D22" s="50"/>
      <c r="E22" s="40"/>
      <c r="F22" s="40"/>
      <c r="G22" s="43"/>
      <c r="H22" s="43"/>
      <c r="I22" s="43"/>
      <c r="J22" s="44"/>
      <c r="K22" s="44"/>
      <c r="L22" s="46"/>
      <c r="M22" s="46"/>
      <c r="N22" s="46"/>
      <c r="O22" s="46"/>
      <c r="P22" s="46"/>
      <c r="Q22" s="46"/>
      <c r="R22" s="46"/>
      <c r="S22" s="47"/>
      <c r="T22" s="35"/>
      <c r="U22" s="23"/>
      <c r="V22" s="23"/>
      <c r="W22" s="23"/>
      <c r="X22" s="23"/>
      <c r="Y22" s="23"/>
      <c r="Z22" s="23"/>
      <c r="AA22" s="23"/>
      <c r="AB22" s="23"/>
      <c r="AC22" s="23"/>
      <c r="AD22" s="23"/>
      <c r="AE22" s="23"/>
      <c r="AF22" s="23"/>
      <c r="AG22" s="23"/>
      <c r="AH22" s="23"/>
      <c r="AI22" s="21"/>
      <c r="AJ22" s="22"/>
    </row>
    <row r="23" spans="1:37" ht="75" customHeight="1" x14ac:dyDescent="0.25">
      <c r="A23" s="8"/>
      <c r="B23" s="50"/>
      <c r="C23" s="50"/>
      <c r="D23" s="50"/>
      <c r="E23" s="43"/>
      <c r="F23" s="43"/>
      <c r="G23" s="43"/>
      <c r="H23" s="43"/>
      <c r="I23" s="43"/>
      <c r="J23" s="44"/>
      <c r="K23" s="44"/>
      <c r="L23" s="46"/>
      <c r="M23" s="46"/>
      <c r="N23" s="46"/>
      <c r="O23" s="46"/>
      <c r="P23" s="46"/>
      <c r="Q23" s="46"/>
      <c r="R23" s="46"/>
      <c r="S23" s="47"/>
      <c r="T23" s="35"/>
      <c r="U23" s="23"/>
      <c r="V23" s="23"/>
      <c r="W23" s="23"/>
      <c r="X23" s="23"/>
      <c r="Y23" s="23"/>
      <c r="Z23" s="23"/>
      <c r="AA23" s="23"/>
      <c r="AB23" s="23"/>
      <c r="AC23" s="23"/>
      <c r="AD23" s="23"/>
      <c r="AE23" s="23"/>
      <c r="AF23" s="23"/>
      <c r="AG23" s="23"/>
      <c r="AH23" s="23"/>
      <c r="AI23" s="21"/>
      <c r="AJ23" s="22"/>
    </row>
    <row r="24" spans="1:37" ht="75" customHeight="1" x14ac:dyDescent="0.25">
      <c r="B24" s="50"/>
      <c r="C24" s="50"/>
      <c r="D24" s="50"/>
      <c r="E24" s="40"/>
      <c r="F24" s="40"/>
      <c r="G24" s="43"/>
      <c r="H24" s="43"/>
      <c r="I24" s="43"/>
      <c r="J24" s="44"/>
      <c r="K24" s="44"/>
      <c r="L24" s="46"/>
      <c r="M24" s="46"/>
      <c r="N24" s="46"/>
      <c r="O24" s="46"/>
      <c r="P24" s="46"/>
      <c r="Q24" s="46"/>
      <c r="R24" s="46"/>
      <c r="S24" s="47"/>
      <c r="T24" s="35"/>
      <c r="U24" s="23"/>
      <c r="V24" s="23"/>
      <c r="W24" s="23"/>
      <c r="X24" s="23"/>
      <c r="Y24" s="23"/>
      <c r="Z24" s="23"/>
      <c r="AA24" s="23"/>
      <c r="AB24" s="23"/>
      <c r="AC24" s="23"/>
      <c r="AD24" s="23"/>
      <c r="AE24" s="23"/>
      <c r="AF24" s="23"/>
      <c r="AG24" s="23"/>
      <c r="AH24" s="23"/>
      <c r="AI24" s="21"/>
      <c r="AJ24" s="22"/>
    </row>
    <row r="25" spans="1:37" ht="76.5" customHeight="1" x14ac:dyDescent="0.25">
      <c r="B25" s="51"/>
      <c r="C25" s="51"/>
      <c r="D25" s="51"/>
      <c r="E25" s="40"/>
      <c r="F25" s="40"/>
      <c r="G25" s="43"/>
      <c r="H25" s="43"/>
      <c r="I25" s="43"/>
      <c r="J25" s="44"/>
      <c r="K25" s="44"/>
      <c r="L25" s="51"/>
      <c r="M25" s="51"/>
      <c r="N25" s="51"/>
      <c r="O25" s="51"/>
      <c r="P25" s="51"/>
      <c r="Q25" s="46"/>
      <c r="R25" s="46"/>
      <c r="S25" s="47"/>
      <c r="T25" s="35"/>
      <c r="U25" s="23"/>
      <c r="V25" s="23"/>
      <c r="W25" s="23"/>
      <c r="X25" s="23"/>
      <c r="Y25" s="23"/>
      <c r="Z25" s="23"/>
      <c r="AA25" s="23"/>
      <c r="AB25" s="23"/>
      <c r="AC25" s="23"/>
      <c r="AD25" s="23"/>
      <c r="AE25" s="23"/>
      <c r="AF25" s="23"/>
      <c r="AG25" s="23"/>
      <c r="AH25" s="23"/>
      <c r="AI25" s="21"/>
      <c r="AJ25" s="22"/>
      <c r="AK25" s="9"/>
    </row>
    <row r="26" spans="1:37" ht="110.25" customHeight="1" x14ac:dyDescent="0.25">
      <c r="B26" s="39"/>
      <c r="C26" s="39"/>
      <c r="D26" s="39"/>
      <c r="E26" s="52"/>
      <c r="F26" s="52"/>
      <c r="G26" s="43"/>
      <c r="H26" s="43"/>
      <c r="I26" s="43"/>
      <c r="J26" s="44"/>
      <c r="K26" s="44"/>
      <c r="L26" s="46"/>
      <c r="M26" s="46"/>
      <c r="N26" s="46"/>
      <c r="O26" s="46"/>
      <c r="P26" s="46"/>
      <c r="Q26" s="46"/>
      <c r="R26" s="46"/>
      <c r="S26" s="47"/>
      <c r="T26" s="35"/>
      <c r="U26" s="22"/>
      <c r="V26" s="22"/>
      <c r="W26" s="22"/>
      <c r="X26" s="22"/>
      <c r="Y26" s="22"/>
      <c r="Z26" s="22"/>
      <c r="AA26" s="22"/>
      <c r="AB26" s="22"/>
      <c r="AC26" s="22"/>
      <c r="AD26" s="22"/>
      <c r="AE26" s="22"/>
      <c r="AF26" s="22"/>
      <c r="AG26" s="22"/>
      <c r="AH26" s="22"/>
      <c r="AI26" s="21"/>
      <c r="AJ26" s="22"/>
    </row>
    <row r="27" spans="1:37" ht="104.25" customHeight="1" x14ac:dyDescent="0.25">
      <c r="B27" s="53"/>
      <c r="C27" s="53"/>
      <c r="D27" s="53"/>
      <c r="E27" s="40"/>
      <c r="F27" s="40"/>
      <c r="G27" s="49"/>
      <c r="H27" s="43"/>
      <c r="I27" s="43"/>
      <c r="J27" s="44"/>
      <c r="K27" s="44"/>
      <c r="L27" s="46"/>
      <c r="M27" s="46"/>
      <c r="N27" s="46"/>
      <c r="O27" s="46"/>
      <c r="P27" s="46"/>
      <c r="Q27" s="46"/>
      <c r="R27" s="46"/>
      <c r="S27" s="47"/>
      <c r="T27" s="35"/>
      <c r="U27" s="22"/>
      <c r="V27" s="22"/>
      <c r="W27" s="22"/>
      <c r="X27" s="22"/>
      <c r="Y27" s="22"/>
      <c r="Z27" s="22"/>
      <c r="AA27" s="22"/>
      <c r="AB27" s="22"/>
      <c r="AC27" s="22"/>
      <c r="AD27" s="22"/>
      <c r="AE27" s="22"/>
      <c r="AF27" s="22"/>
      <c r="AG27" s="22"/>
      <c r="AH27" s="22"/>
      <c r="AI27" s="21"/>
      <c r="AJ27" s="22"/>
    </row>
    <row r="28" spans="1:37" ht="102" customHeight="1" x14ac:dyDescent="0.25">
      <c r="B28" s="53"/>
      <c r="C28" s="53"/>
      <c r="D28" s="53"/>
      <c r="E28" s="40"/>
      <c r="F28" s="40"/>
      <c r="G28" s="43"/>
      <c r="H28" s="43"/>
      <c r="I28" s="43"/>
      <c r="J28" s="44"/>
      <c r="K28" s="44"/>
      <c r="L28" s="46"/>
      <c r="M28" s="46"/>
      <c r="N28" s="46"/>
      <c r="O28" s="46"/>
      <c r="P28" s="46"/>
      <c r="Q28" s="46"/>
      <c r="R28" s="46"/>
      <c r="S28" s="47"/>
      <c r="T28" s="35"/>
      <c r="U28" s="22"/>
      <c r="V28" s="22"/>
      <c r="W28" s="22"/>
      <c r="X28" s="22"/>
      <c r="Y28" s="22"/>
      <c r="Z28" s="22"/>
      <c r="AA28" s="22"/>
      <c r="AB28" s="22"/>
      <c r="AC28" s="22"/>
      <c r="AD28" s="22"/>
      <c r="AE28" s="22"/>
      <c r="AF28" s="22"/>
      <c r="AG28" s="22"/>
      <c r="AH28" s="22"/>
      <c r="AI28" s="21"/>
      <c r="AJ28" s="22"/>
    </row>
    <row r="29" spans="1:37" ht="91.5" customHeight="1" x14ac:dyDescent="0.25">
      <c r="B29" s="53"/>
      <c r="C29" s="53"/>
      <c r="D29" s="53"/>
      <c r="E29" s="40"/>
      <c r="F29" s="40"/>
      <c r="G29" s="43"/>
      <c r="H29" s="54"/>
      <c r="I29" s="54"/>
      <c r="J29" s="55"/>
      <c r="K29" s="56"/>
      <c r="L29" s="46"/>
      <c r="M29" s="46"/>
      <c r="N29" s="46"/>
      <c r="O29" s="46"/>
      <c r="P29" s="46"/>
      <c r="Q29" s="46"/>
      <c r="R29" s="46"/>
      <c r="S29" s="46"/>
      <c r="T29" s="36"/>
      <c r="U29" s="22"/>
      <c r="V29" s="22"/>
      <c r="W29" s="22"/>
      <c r="X29" s="22"/>
      <c r="Y29" s="22"/>
      <c r="Z29" s="22"/>
      <c r="AA29" s="22"/>
      <c r="AB29" s="22"/>
      <c r="AC29" s="22"/>
      <c r="AD29" s="22"/>
      <c r="AE29" s="22"/>
      <c r="AF29" s="22"/>
      <c r="AG29" s="22"/>
      <c r="AH29" s="22"/>
      <c r="AI29" s="25"/>
      <c r="AJ29" s="25"/>
    </row>
    <row r="30" spans="1:37" ht="104.25" customHeight="1" thickBot="1" x14ac:dyDescent="0.3">
      <c r="B30" s="57"/>
      <c r="C30" s="57"/>
      <c r="D30" s="57"/>
      <c r="E30" s="58"/>
      <c r="F30" s="58"/>
      <c r="G30" s="59"/>
      <c r="H30" s="60"/>
      <c r="I30" s="61"/>
      <c r="J30" s="62"/>
      <c r="K30" s="62"/>
      <c r="L30" s="63"/>
      <c r="M30" s="63"/>
      <c r="N30" s="63"/>
      <c r="O30" s="63"/>
      <c r="P30" s="63"/>
      <c r="Q30" s="63"/>
      <c r="R30" s="63"/>
      <c r="S30" s="64"/>
      <c r="T30" s="37"/>
      <c r="U30" s="27"/>
      <c r="V30" s="27"/>
      <c r="W30" s="27"/>
      <c r="X30" s="27"/>
      <c r="Y30" s="27"/>
      <c r="Z30" s="27"/>
      <c r="AA30" s="27"/>
      <c r="AB30" s="27"/>
      <c r="AC30" s="27"/>
      <c r="AD30" s="27"/>
      <c r="AE30" s="27"/>
      <c r="AF30" s="27"/>
      <c r="AG30" s="27"/>
      <c r="AH30" s="27"/>
      <c r="AI30" s="26"/>
      <c r="AJ30" s="28"/>
    </row>
    <row r="31" spans="1:37" ht="39.75" customHeight="1" thickBot="1" x14ac:dyDescent="0.35">
      <c r="B31" s="3"/>
      <c r="C31" s="3"/>
      <c r="D31" s="3"/>
      <c r="E31" s="10"/>
      <c r="F31" s="10"/>
      <c r="G31" s="4"/>
      <c r="H31" s="4"/>
      <c r="I31" s="5"/>
      <c r="J31" s="577" t="s">
        <v>10</v>
      </c>
      <c r="K31" s="578"/>
      <c r="L31" s="575"/>
      <c r="M31" s="576"/>
      <c r="N31" s="575"/>
      <c r="O31" s="576"/>
      <c r="P31" s="575"/>
      <c r="Q31" s="576"/>
      <c r="R31" s="575"/>
      <c r="S31" s="576"/>
      <c r="T31" s="38" t="e">
        <f>SUM(T10:T30)</f>
        <v>#REF!</v>
      </c>
      <c r="U31" s="13"/>
      <c r="V31" s="13"/>
      <c r="W31" s="13"/>
      <c r="X31" s="13"/>
      <c r="Y31" s="13"/>
      <c r="Z31" s="13"/>
      <c r="AA31" s="13"/>
      <c r="AB31" s="13"/>
      <c r="AC31" s="13"/>
      <c r="AD31" s="13"/>
      <c r="AE31" s="13"/>
      <c r="AF31" s="13"/>
      <c r="AG31" s="13"/>
      <c r="AH31" s="13"/>
      <c r="AI31" s="11"/>
      <c r="AJ31" s="12"/>
    </row>
    <row r="32" spans="1:37" ht="8.25" customHeight="1" x14ac:dyDescent="0.25">
      <c r="B32" s="6"/>
      <c r="C32" s="6"/>
      <c r="D32" s="6"/>
      <c r="E32" s="10"/>
      <c r="F32" s="10"/>
    </row>
    <row r="36" spans="13:19" x14ac:dyDescent="0.25">
      <c r="S36" s="7"/>
    </row>
    <row r="39" spans="13:19" x14ac:dyDescent="0.25">
      <c r="S39" s="7"/>
    </row>
    <row r="40" spans="13:19" x14ac:dyDescent="0.25">
      <c r="S40" s="7"/>
    </row>
    <row r="42" spans="13:19" x14ac:dyDescent="0.25">
      <c r="M42" s="7"/>
      <c r="N42" s="7"/>
      <c r="O42" s="7"/>
      <c r="P42" s="7"/>
      <c r="Q42" s="7"/>
      <c r="R42" s="7"/>
    </row>
    <row r="44" spans="13:19" x14ac:dyDescent="0.25">
      <c r="M44" s="7"/>
      <c r="N44" s="7"/>
      <c r="O44" s="7"/>
      <c r="P44" s="7"/>
    </row>
    <row r="45" spans="13:19" x14ac:dyDescent="0.25">
      <c r="S45" s="7"/>
    </row>
    <row r="47" spans="13:19" x14ac:dyDescent="0.25">
      <c r="S47" s="7"/>
    </row>
    <row r="52" spans="12:16" x14ac:dyDescent="0.25">
      <c r="L52" s="7"/>
      <c r="M52" s="7"/>
      <c r="N52" s="7"/>
      <c r="O52" s="7"/>
      <c r="P52" s="7"/>
    </row>
    <row r="53" spans="12:16" x14ac:dyDescent="0.25">
      <c r="M53" s="7"/>
      <c r="N53" s="7"/>
      <c r="O53" s="7"/>
      <c r="P53" s="7"/>
    </row>
  </sheetData>
  <autoFilter ref="B7:AJ18">
    <filterColumn colId="10" showButton="0"/>
    <filterColumn colId="11" showButton="0"/>
    <filterColumn colId="12" showButton="0"/>
    <filterColumn colId="13" showButton="0"/>
    <filterColumn colId="14" showButton="0"/>
    <filterColumn colId="15" showButton="0"/>
    <filterColumn colId="16" showButton="0"/>
    <filterColumn colId="27" showButton="0"/>
    <filterColumn colId="28" showButton="0"/>
    <filterColumn colId="29" showButton="0"/>
  </autoFilter>
  <mergeCells count="43">
    <mergeCell ref="AB7:AB9"/>
    <mergeCell ref="AA7:AA9"/>
    <mergeCell ref="T7:T9"/>
    <mergeCell ref="Y7:Z7"/>
    <mergeCell ref="Z8:Z9"/>
    <mergeCell ref="Y8:Y9"/>
    <mergeCell ref="L7:S7"/>
    <mergeCell ref="L8:M8"/>
    <mergeCell ref="N8:O8"/>
    <mergeCell ref="P8:Q8"/>
    <mergeCell ref="R8:S8"/>
    <mergeCell ref="AC2:AJ2"/>
    <mergeCell ref="AC3:AJ3"/>
    <mergeCell ref="AC4:AJ4"/>
    <mergeCell ref="AI7:AI9"/>
    <mergeCell ref="T2:AB2"/>
    <mergeCell ref="T3:AB3"/>
    <mergeCell ref="T4:AB4"/>
    <mergeCell ref="AG7:AG9"/>
    <mergeCell ref="AH7:AH9"/>
    <mergeCell ref="U7:U9"/>
    <mergeCell ref="AC7:AF7"/>
    <mergeCell ref="V7:W7"/>
    <mergeCell ref="V8:V9"/>
    <mergeCell ref="W8:W9"/>
    <mergeCell ref="AJ7:AJ9"/>
    <mergeCell ref="X7:X9"/>
    <mergeCell ref="R31:S31"/>
    <mergeCell ref="J31:K31"/>
    <mergeCell ref="J8:J9"/>
    <mergeCell ref="K8:K9"/>
    <mergeCell ref="B7:B9"/>
    <mergeCell ref="E7:E9"/>
    <mergeCell ref="L31:M31"/>
    <mergeCell ref="N31:O31"/>
    <mergeCell ref="P31:Q31"/>
    <mergeCell ref="J7:K7"/>
    <mergeCell ref="G7:G9"/>
    <mergeCell ref="H7:H9"/>
    <mergeCell ref="I7:I9"/>
    <mergeCell ref="F7:F9"/>
    <mergeCell ref="C7:C9"/>
    <mergeCell ref="D7:D9"/>
  </mergeCells>
  <printOptions horizontalCentered="1" verticalCentered="1"/>
  <pageMargins left="0.31496062992125984" right="0.31496062992125984" top="7.874015748031496E-2" bottom="7.874015748031496E-2" header="0.31496062992125984" footer="0.31496062992125984"/>
  <pageSetup scale="46" fitToHeight="3" pageOrder="overThenDown" orientation="landscape" r:id="rId1"/>
  <rowBreaks count="2" manualBreakCount="2">
    <brk id="19" max="12" man="1"/>
    <brk id="26" max="12" man="1"/>
  </rowBreaks>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UI168"/>
  <sheetViews>
    <sheetView showGridLines="0" topLeftCell="E97" zoomScale="80" zoomScaleNormal="80" zoomScaleSheetLayoutView="80" workbookViewId="0">
      <selection activeCell="H18" sqref="H18"/>
    </sheetView>
  </sheetViews>
  <sheetFormatPr baseColWidth="10" defaultColWidth="11.5703125" defaultRowHeight="15" x14ac:dyDescent="0.25"/>
  <cols>
    <col min="1" max="1" width="3" style="84" customWidth="1"/>
    <col min="2" max="2" width="7.85546875" style="84" customWidth="1"/>
    <col min="3" max="3" width="51.7109375" style="84" customWidth="1"/>
    <col min="4" max="4" width="26.85546875" style="84" bestFit="1" customWidth="1"/>
    <col min="5" max="5" width="36.7109375" style="84" bestFit="1" customWidth="1"/>
    <col min="6" max="6" width="21.85546875" style="84" customWidth="1"/>
    <col min="7" max="7" width="16.5703125" style="75" customWidth="1"/>
    <col min="8" max="8" width="24.140625" style="84" bestFit="1" customWidth="1"/>
    <col min="9" max="9" width="53.5703125" style="84" customWidth="1"/>
    <col min="10" max="10" width="28.140625" style="84" bestFit="1" customWidth="1"/>
    <col min="11" max="11" width="19.85546875" style="84" bestFit="1" customWidth="1"/>
    <col min="12" max="12" width="12.7109375" style="84" bestFit="1" customWidth="1"/>
    <col min="13" max="16384" width="11.5703125" style="84"/>
  </cols>
  <sheetData>
    <row r="1" spans="1:555" ht="26.25" hidden="1" x14ac:dyDescent="0.25">
      <c r="A1" s="185" t="s">
        <v>251</v>
      </c>
      <c r="B1" s="188" t="s">
        <v>252</v>
      </c>
      <c r="C1" s="179" t="s">
        <v>253</v>
      </c>
      <c r="D1" s="179" t="s">
        <v>496</v>
      </c>
      <c r="E1" s="179" t="s">
        <v>498</v>
      </c>
      <c r="F1" s="179" t="s">
        <v>500</v>
      </c>
      <c r="G1" s="179" t="s">
        <v>502</v>
      </c>
      <c r="H1" s="179" t="s">
        <v>504</v>
      </c>
      <c r="I1" s="179" t="s">
        <v>506</v>
      </c>
      <c r="J1" s="179" t="s">
        <v>254</v>
      </c>
      <c r="K1" s="179" t="s">
        <v>509</v>
      </c>
      <c r="L1" s="179" t="s">
        <v>255</v>
      </c>
      <c r="M1" s="179" t="s">
        <v>511</v>
      </c>
      <c r="N1" s="179" t="s">
        <v>513</v>
      </c>
      <c r="O1" s="179" t="s">
        <v>515</v>
      </c>
      <c r="P1" s="179" t="s">
        <v>256</v>
      </c>
      <c r="Q1" s="179" t="s">
        <v>516</v>
      </c>
      <c r="R1" s="179" t="s">
        <v>519</v>
      </c>
      <c r="S1" s="179" t="s">
        <v>257</v>
      </c>
      <c r="T1" s="179" t="s">
        <v>521</v>
      </c>
      <c r="U1" s="179" t="s">
        <v>258</v>
      </c>
      <c r="V1" s="179" t="s">
        <v>522</v>
      </c>
      <c r="W1" s="179" t="s">
        <v>523</v>
      </c>
      <c r="X1" s="179" t="s">
        <v>527</v>
      </c>
      <c r="Y1" s="179" t="s">
        <v>274</v>
      </c>
      <c r="Z1" s="179" t="s">
        <v>528</v>
      </c>
      <c r="AA1" s="179" t="s">
        <v>530</v>
      </c>
      <c r="AB1" s="179" t="s">
        <v>532</v>
      </c>
      <c r="AC1" s="179" t="s">
        <v>275</v>
      </c>
      <c r="AD1" s="179" t="s">
        <v>534</v>
      </c>
      <c r="AE1" s="179" t="s">
        <v>536</v>
      </c>
      <c r="AF1" s="179" t="s">
        <v>538</v>
      </c>
      <c r="AG1" s="179" t="s">
        <v>540</v>
      </c>
      <c r="AH1" s="179" t="s">
        <v>250</v>
      </c>
      <c r="AI1" s="179" t="s">
        <v>542</v>
      </c>
      <c r="AJ1" s="188" t="s">
        <v>259</v>
      </c>
      <c r="AK1" s="179" t="s">
        <v>544</v>
      </c>
      <c r="AL1" s="179" t="s">
        <v>260</v>
      </c>
      <c r="AM1" s="179" t="s">
        <v>546</v>
      </c>
      <c r="AN1" s="179" t="s">
        <v>548</v>
      </c>
      <c r="AO1" s="179" t="s">
        <v>261</v>
      </c>
      <c r="AP1" s="179" t="s">
        <v>550</v>
      </c>
      <c r="AQ1" s="179" t="s">
        <v>552</v>
      </c>
      <c r="AR1" s="179" t="s">
        <v>262</v>
      </c>
      <c r="AS1" s="179" t="s">
        <v>553</v>
      </c>
      <c r="AT1" s="179" t="s">
        <v>555</v>
      </c>
      <c r="AU1" s="179" t="s">
        <v>556</v>
      </c>
      <c r="AV1" s="179" t="s">
        <v>557</v>
      </c>
      <c r="AW1" s="179" t="s">
        <v>559</v>
      </c>
      <c r="AX1" s="179" t="s">
        <v>561</v>
      </c>
      <c r="AY1" s="179" t="s">
        <v>562</v>
      </c>
      <c r="AZ1" s="179" t="s">
        <v>263</v>
      </c>
      <c r="BA1" s="179" t="s">
        <v>564</v>
      </c>
      <c r="BB1" s="179" t="s">
        <v>566</v>
      </c>
      <c r="BC1" s="179" t="s">
        <v>568</v>
      </c>
      <c r="BD1" s="179" t="s">
        <v>570</v>
      </c>
      <c r="BE1" s="179" t="s">
        <v>572</v>
      </c>
      <c r="BF1" s="179" t="s">
        <v>574</v>
      </c>
      <c r="BG1" s="179" t="s">
        <v>576</v>
      </c>
      <c r="BH1" s="179" t="s">
        <v>578</v>
      </c>
      <c r="BI1" s="179" t="s">
        <v>276</v>
      </c>
      <c r="BJ1" s="179" t="s">
        <v>580</v>
      </c>
      <c r="BK1" s="179" t="s">
        <v>582</v>
      </c>
      <c r="BL1" s="179" t="s">
        <v>584</v>
      </c>
      <c r="BM1" s="179" t="s">
        <v>586</v>
      </c>
      <c r="BN1" s="179" t="s">
        <v>588</v>
      </c>
      <c r="BO1" s="179" t="s">
        <v>590</v>
      </c>
      <c r="BP1" s="179" t="s">
        <v>592</v>
      </c>
      <c r="BQ1" s="179" t="s">
        <v>594</v>
      </c>
      <c r="BR1" s="179" t="s">
        <v>596</v>
      </c>
      <c r="BS1" s="179" t="s">
        <v>598</v>
      </c>
      <c r="BT1" s="188" t="s">
        <v>264</v>
      </c>
      <c r="BU1" s="179" t="s">
        <v>265</v>
      </c>
      <c r="BV1" s="179" t="s">
        <v>600</v>
      </c>
      <c r="BW1" s="179" t="s">
        <v>266</v>
      </c>
      <c r="BX1" s="179" t="s">
        <v>602</v>
      </c>
      <c r="BY1" s="179" t="s">
        <v>604</v>
      </c>
      <c r="BZ1" s="188" t="s">
        <v>267</v>
      </c>
      <c r="CA1" s="179" t="s">
        <v>268</v>
      </c>
      <c r="CB1" s="179" t="s">
        <v>606</v>
      </c>
      <c r="CC1" s="179" t="s">
        <v>269</v>
      </c>
      <c r="CD1" s="179" t="s">
        <v>608</v>
      </c>
      <c r="CE1" s="179" t="s">
        <v>610</v>
      </c>
      <c r="CF1" s="179" t="s">
        <v>612</v>
      </c>
      <c r="CG1" s="188" t="s">
        <v>270</v>
      </c>
      <c r="CH1" s="179" t="s">
        <v>618</v>
      </c>
      <c r="CI1" s="179" t="s">
        <v>620</v>
      </c>
      <c r="CJ1" s="179" t="s">
        <v>271</v>
      </c>
      <c r="CK1" s="179" t="s">
        <v>614</v>
      </c>
      <c r="CL1" s="179" t="s">
        <v>616</v>
      </c>
      <c r="CM1" s="179" t="s">
        <v>272</v>
      </c>
      <c r="CN1" s="179" t="s">
        <v>622</v>
      </c>
      <c r="CO1" s="179" t="s">
        <v>273</v>
      </c>
      <c r="CP1" s="179" t="s">
        <v>623</v>
      </c>
      <c r="CQ1" s="176" t="s">
        <v>277</v>
      </c>
      <c r="CR1" s="188" t="s">
        <v>278</v>
      </c>
      <c r="CS1" s="179" t="s">
        <v>624</v>
      </c>
      <c r="CT1" s="179" t="s">
        <v>625</v>
      </c>
      <c r="CU1" s="179" t="s">
        <v>627</v>
      </c>
      <c r="CV1" s="179" t="s">
        <v>279</v>
      </c>
      <c r="CW1" s="179" t="s">
        <v>629</v>
      </c>
      <c r="CX1" s="179" t="s">
        <v>631</v>
      </c>
      <c r="CY1" s="179" t="s">
        <v>633</v>
      </c>
      <c r="CZ1" s="179" t="s">
        <v>635</v>
      </c>
      <c r="DA1" s="179" t="s">
        <v>637</v>
      </c>
      <c r="DB1" s="179" t="s">
        <v>639</v>
      </c>
      <c r="DC1" s="188" t="s">
        <v>280</v>
      </c>
      <c r="DD1" s="179" t="s">
        <v>281</v>
      </c>
      <c r="DE1" s="179" t="s">
        <v>641</v>
      </c>
      <c r="DF1" s="179" t="s">
        <v>282</v>
      </c>
      <c r="DG1" s="179" t="s">
        <v>643</v>
      </c>
      <c r="DH1" s="179" t="s">
        <v>645</v>
      </c>
      <c r="DI1" s="179" t="s">
        <v>647</v>
      </c>
      <c r="DJ1" s="179" t="s">
        <v>649</v>
      </c>
      <c r="DK1" s="179" t="s">
        <v>651</v>
      </c>
      <c r="DL1" s="179" t="s">
        <v>653</v>
      </c>
      <c r="DM1" s="179" t="s">
        <v>655</v>
      </c>
      <c r="DN1" s="179" t="s">
        <v>283</v>
      </c>
      <c r="DO1" s="179" t="s">
        <v>657</v>
      </c>
      <c r="DP1" s="179" t="s">
        <v>659</v>
      </c>
      <c r="DQ1" s="179" t="s">
        <v>661</v>
      </c>
      <c r="DR1" s="188" t="s">
        <v>284</v>
      </c>
      <c r="DS1" s="179" t="s">
        <v>663</v>
      </c>
      <c r="DT1" s="179" t="s">
        <v>285</v>
      </c>
      <c r="DU1" s="179" t="s">
        <v>665</v>
      </c>
      <c r="DV1" s="179" t="s">
        <v>286</v>
      </c>
      <c r="DW1" s="179" t="s">
        <v>667</v>
      </c>
      <c r="DX1" s="179" t="s">
        <v>669</v>
      </c>
      <c r="DY1" s="179" t="s">
        <v>671</v>
      </c>
      <c r="DZ1" s="179" t="s">
        <v>673</v>
      </c>
      <c r="EA1" s="179" t="s">
        <v>675</v>
      </c>
      <c r="EB1" s="179" t="s">
        <v>677</v>
      </c>
      <c r="EC1" s="179" t="s">
        <v>679</v>
      </c>
      <c r="ED1" s="179" t="s">
        <v>681</v>
      </c>
      <c r="EE1" s="179" t="s">
        <v>683</v>
      </c>
      <c r="EF1" s="179" t="s">
        <v>685</v>
      </c>
      <c r="EG1" s="179" t="s">
        <v>687</v>
      </c>
      <c r="EH1" s="188" t="s">
        <v>287</v>
      </c>
      <c r="EI1" s="179" t="s">
        <v>689</v>
      </c>
      <c r="EJ1" s="179" t="s">
        <v>288</v>
      </c>
      <c r="EK1" s="179" t="s">
        <v>691</v>
      </c>
      <c r="EL1" s="179" t="s">
        <v>693</v>
      </c>
      <c r="EM1" s="179" t="s">
        <v>289</v>
      </c>
      <c r="EN1" s="179" t="s">
        <v>695</v>
      </c>
      <c r="EO1" s="179" t="s">
        <v>697</v>
      </c>
      <c r="EP1" s="179" t="s">
        <v>290</v>
      </c>
      <c r="EQ1" s="179" t="s">
        <v>699</v>
      </c>
      <c r="ER1" s="179" t="s">
        <v>701</v>
      </c>
      <c r="ES1" s="179" t="s">
        <v>703</v>
      </c>
      <c r="ET1" s="179" t="s">
        <v>291</v>
      </c>
      <c r="EU1" s="179" t="s">
        <v>705</v>
      </c>
      <c r="EV1" s="179" t="s">
        <v>707</v>
      </c>
      <c r="EW1" s="188" t="s">
        <v>292</v>
      </c>
      <c r="EX1" s="179" t="s">
        <v>293</v>
      </c>
      <c r="EY1" s="179" t="s">
        <v>709</v>
      </c>
      <c r="EZ1" s="179" t="s">
        <v>711</v>
      </c>
      <c r="FA1" s="179" t="s">
        <v>713</v>
      </c>
      <c r="FB1" s="179" t="s">
        <v>715</v>
      </c>
      <c r="FC1" s="179" t="s">
        <v>294</v>
      </c>
      <c r="FD1" s="179" t="s">
        <v>717</v>
      </c>
      <c r="FE1" s="179" t="s">
        <v>719</v>
      </c>
      <c r="FF1" s="179" t="s">
        <v>721</v>
      </c>
      <c r="FG1" s="179" t="s">
        <v>723</v>
      </c>
      <c r="FH1" s="179" t="s">
        <v>725</v>
      </c>
      <c r="FI1" s="179" t="s">
        <v>295</v>
      </c>
      <c r="FJ1" s="179" t="s">
        <v>728</v>
      </c>
      <c r="FK1" s="179" t="s">
        <v>296</v>
      </c>
      <c r="FL1" s="179" t="s">
        <v>731</v>
      </c>
      <c r="FM1" s="179" t="s">
        <v>732</v>
      </c>
      <c r="FN1" s="179" t="s">
        <v>734</v>
      </c>
      <c r="FO1" s="179" t="s">
        <v>297</v>
      </c>
      <c r="FP1" s="179" t="s">
        <v>737</v>
      </c>
      <c r="FQ1" s="179" t="s">
        <v>738</v>
      </c>
      <c r="FR1" s="179" t="s">
        <v>740</v>
      </c>
      <c r="FS1" s="179" t="s">
        <v>298</v>
      </c>
      <c r="FT1" s="179" t="s">
        <v>743</v>
      </c>
      <c r="FU1" s="179" t="s">
        <v>745</v>
      </c>
      <c r="FV1" s="179" t="s">
        <v>747</v>
      </c>
      <c r="FW1" s="188" t="s">
        <v>299</v>
      </c>
      <c r="FX1" s="188" t="s">
        <v>300</v>
      </c>
      <c r="FY1" s="179" t="s">
        <v>306</v>
      </c>
      <c r="FZ1" s="179" t="s">
        <v>749</v>
      </c>
      <c r="GA1" s="179" t="s">
        <v>751</v>
      </c>
      <c r="GB1" s="179" t="s">
        <v>753</v>
      </c>
      <c r="GC1" s="179" t="s">
        <v>755</v>
      </c>
      <c r="GD1" s="179" t="s">
        <v>757</v>
      </c>
      <c r="GE1" s="179" t="s">
        <v>759</v>
      </c>
      <c r="GF1" s="188" t="s">
        <v>301</v>
      </c>
      <c r="GG1" s="179" t="s">
        <v>307</v>
      </c>
      <c r="GH1" s="179" t="s">
        <v>761</v>
      </c>
      <c r="GI1" s="179" t="s">
        <v>763</v>
      </c>
      <c r="GJ1" s="179" t="s">
        <v>764</v>
      </c>
      <c r="GK1" s="179" t="s">
        <v>308</v>
      </c>
      <c r="GL1" s="179" t="s">
        <v>767</v>
      </c>
      <c r="GM1" s="179" t="s">
        <v>768</v>
      </c>
      <c r="GN1" s="188" t="s">
        <v>302</v>
      </c>
      <c r="GO1" s="179" t="s">
        <v>303</v>
      </c>
      <c r="GP1" s="179" t="s">
        <v>770</v>
      </c>
      <c r="GQ1" s="179" t="s">
        <v>772</v>
      </c>
      <c r="GR1" s="179" t="s">
        <v>774</v>
      </c>
      <c r="GS1" s="179" t="s">
        <v>776</v>
      </c>
      <c r="GT1" s="179" t="s">
        <v>778</v>
      </c>
      <c r="GU1" s="188" t="s">
        <v>304</v>
      </c>
      <c r="GV1" s="179" t="s">
        <v>305</v>
      </c>
      <c r="GW1" s="179" t="s">
        <v>780</v>
      </c>
      <c r="GX1" s="179" t="s">
        <v>782</v>
      </c>
      <c r="GY1" s="179" t="s">
        <v>784</v>
      </c>
      <c r="GZ1" s="179" t="s">
        <v>786</v>
      </c>
      <c r="HA1" s="179" t="s">
        <v>788</v>
      </c>
      <c r="HB1" s="179" t="s">
        <v>790</v>
      </c>
      <c r="HC1" s="176" t="s">
        <v>309</v>
      </c>
      <c r="HD1" s="188" t="s">
        <v>310</v>
      </c>
      <c r="HE1" s="179" t="s">
        <v>311</v>
      </c>
      <c r="HF1" s="179" t="s">
        <v>792</v>
      </c>
      <c r="HG1" s="179" t="s">
        <v>794</v>
      </c>
      <c r="HH1" s="179" t="s">
        <v>796</v>
      </c>
      <c r="HI1" s="179" t="s">
        <v>798</v>
      </c>
      <c r="HJ1" s="179" t="s">
        <v>312</v>
      </c>
      <c r="HK1" s="179" t="s">
        <v>801</v>
      </c>
      <c r="HL1" s="179" t="s">
        <v>329</v>
      </c>
      <c r="HM1" s="179" t="s">
        <v>839</v>
      </c>
      <c r="HN1" s="179" t="s">
        <v>841</v>
      </c>
      <c r="HO1" s="179" t="s">
        <v>843</v>
      </c>
      <c r="HP1" s="188" t="s">
        <v>313</v>
      </c>
      <c r="HQ1" s="179" t="s">
        <v>803</v>
      </c>
      <c r="HR1" s="179" t="s">
        <v>805</v>
      </c>
      <c r="HS1" s="179" t="s">
        <v>314</v>
      </c>
      <c r="HT1" s="179" t="s">
        <v>808</v>
      </c>
      <c r="HU1" s="179" t="s">
        <v>810</v>
      </c>
      <c r="HV1" s="179" t="s">
        <v>811</v>
      </c>
      <c r="HW1" s="179" t="s">
        <v>813</v>
      </c>
      <c r="HX1" s="188" t="s">
        <v>315</v>
      </c>
      <c r="HY1" s="179" t="s">
        <v>815</v>
      </c>
      <c r="HZ1" s="179" t="s">
        <v>817</v>
      </c>
      <c r="IA1" s="179" t="s">
        <v>819</v>
      </c>
      <c r="IB1" s="179" t="s">
        <v>316</v>
      </c>
      <c r="IC1" s="179" t="s">
        <v>821</v>
      </c>
      <c r="ID1" s="179" t="s">
        <v>823</v>
      </c>
      <c r="IE1" s="179" t="s">
        <v>317</v>
      </c>
      <c r="IF1" s="179" t="s">
        <v>825</v>
      </c>
      <c r="IG1" s="179" t="s">
        <v>827</v>
      </c>
      <c r="IH1" s="179" t="s">
        <v>318</v>
      </c>
      <c r="II1" s="179" t="s">
        <v>829</v>
      </c>
      <c r="IJ1" s="179" t="s">
        <v>831</v>
      </c>
      <c r="IK1" s="179" t="s">
        <v>833</v>
      </c>
      <c r="IL1" s="179" t="s">
        <v>835</v>
      </c>
      <c r="IM1" s="179" t="s">
        <v>319</v>
      </c>
      <c r="IN1" s="179" t="s">
        <v>837</v>
      </c>
      <c r="IO1" s="188" t="s">
        <v>320</v>
      </c>
      <c r="IP1" s="179" t="s">
        <v>845</v>
      </c>
      <c r="IQ1" s="179" t="s">
        <v>847</v>
      </c>
      <c r="IR1" s="179" t="s">
        <v>321</v>
      </c>
      <c r="IS1" s="179" t="s">
        <v>849</v>
      </c>
      <c r="IT1" s="179" t="s">
        <v>851</v>
      </c>
      <c r="IU1" s="179" t="s">
        <v>853</v>
      </c>
      <c r="IV1" s="188" t="s">
        <v>322</v>
      </c>
      <c r="IW1" s="179" t="s">
        <v>855</v>
      </c>
      <c r="IX1" s="179" t="s">
        <v>323</v>
      </c>
      <c r="IY1" s="179" t="s">
        <v>858</v>
      </c>
      <c r="IZ1" s="179" t="s">
        <v>860</v>
      </c>
      <c r="JA1" s="179" t="s">
        <v>862</v>
      </c>
      <c r="JB1" s="179" t="s">
        <v>864</v>
      </c>
      <c r="JC1" s="179" t="s">
        <v>866</v>
      </c>
      <c r="JD1" s="179" t="s">
        <v>868</v>
      </c>
      <c r="JE1" s="179" t="s">
        <v>324</v>
      </c>
      <c r="JF1" s="179" t="s">
        <v>871</v>
      </c>
      <c r="JG1" s="179" t="s">
        <v>873</v>
      </c>
      <c r="JH1" s="179" t="s">
        <v>875</v>
      </c>
      <c r="JI1" s="179" t="s">
        <v>877</v>
      </c>
      <c r="JJ1" s="179" t="s">
        <v>879</v>
      </c>
      <c r="JK1" s="179" t="s">
        <v>881</v>
      </c>
      <c r="JL1" s="179" t="s">
        <v>883</v>
      </c>
      <c r="JM1" s="179" t="s">
        <v>885</v>
      </c>
      <c r="JN1" s="179" t="s">
        <v>325</v>
      </c>
      <c r="JO1" s="179" t="s">
        <v>888</v>
      </c>
      <c r="JP1" s="179" t="s">
        <v>890</v>
      </c>
      <c r="JQ1" s="179" t="s">
        <v>892</v>
      </c>
      <c r="JR1" s="179" t="s">
        <v>894</v>
      </c>
      <c r="JS1" s="179" t="s">
        <v>895</v>
      </c>
      <c r="JT1" s="179" t="s">
        <v>897</v>
      </c>
      <c r="JU1" s="179" t="s">
        <v>899</v>
      </c>
      <c r="JV1" s="179" t="s">
        <v>901</v>
      </c>
      <c r="JW1" s="179" t="s">
        <v>903</v>
      </c>
      <c r="JX1" s="179" t="s">
        <v>905</v>
      </c>
      <c r="JY1" s="179" t="s">
        <v>907</v>
      </c>
      <c r="JZ1" s="179" t="s">
        <v>909</v>
      </c>
      <c r="KA1" s="179" t="s">
        <v>911</v>
      </c>
      <c r="KB1" s="179" t="s">
        <v>913</v>
      </c>
      <c r="KC1" s="179" t="s">
        <v>915</v>
      </c>
      <c r="KD1" s="179" t="s">
        <v>917</v>
      </c>
      <c r="KE1" s="179" t="s">
        <v>919</v>
      </c>
      <c r="KF1" s="179" t="s">
        <v>921</v>
      </c>
      <c r="KG1" s="179" t="s">
        <v>923</v>
      </c>
      <c r="KH1" s="179" t="s">
        <v>925</v>
      </c>
      <c r="KI1" s="179" t="s">
        <v>927</v>
      </c>
      <c r="KJ1" s="179" t="s">
        <v>929</v>
      </c>
      <c r="KK1" s="179" t="s">
        <v>931</v>
      </c>
      <c r="KL1" s="179" t="s">
        <v>933</v>
      </c>
      <c r="KM1" s="179" t="s">
        <v>935</v>
      </c>
      <c r="KN1" s="179" t="s">
        <v>937</v>
      </c>
      <c r="KO1" s="188" t="s">
        <v>326</v>
      </c>
      <c r="KP1" s="179" t="s">
        <v>939</v>
      </c>
      <c r="KQ1" s="179" t="s">
        <v>327</v>
      </c>
      <c r="KR1" s="179" t="s">
        <v>942</v>
      </c>
      <c r="KS1" s="179" t="s">
        <v>944</v>
      </c>
      <c r="KT1" s="179" t="s">
        <v>946</v>
      </c>
      <c r="KU1" s="179" t="s">
        <v>948</v>
      </c>
      <c r="KV1" s="179" t="s">
        <v>328</v>
      </c>
      <c r="KW1" s="179" t="s">
        <v>951</v>
      </c>
      <c r="KX1" s="179" t="s">
        <v>953</v>
      </c>
      <c r="KY1" s="179" t="s">
        <v>955</v>
      </c>
      <c r="KZ1" s="179" t="s">
        <v>957</v>
      </c>
      <c r="LA1" s="179" t="s">
        <v>959</v>
      </c>
      <c r="LB1" s="179" t="s">
        <v>961</v>
      </c>
      <c r="LC1" s="179" t="s">
        <v>963</v>
      </c>
      <c r="LD1" s="176" t="s">
        <v>330</v>
      </c>
      <c r="LE1" s="188" t="s">
        <v>331</v>
      </c>
      <c r="LF1" s="179" t="s">
        <v>332</v>
      </c>
      <c r="LG1" s="179" t="s">
        <v>346</v>
      </c>
      <c r="LH1" s="179" t="s">
        <v>965</v>
      </c>
      <c r="LI1" s="179" t="s">
        <v>967</v>
      </c>
      <c r="LJ1" s="179" t="s">
        <v>969</v>
      </c>
      <c r="LK1" s="179" t="s">
        <v>971</v>
      </c>
      <c r="LL1" s="179" t="s">
        <v>347</v>
      </c>
      <c r="LM1" s="179" t="s">
        <v>973</v>
      </c>
      <c r="LN1" s="179" t="s">
        <v>348</v>
      </c>
      <c r="LO1" s="179" t="s">
        <v>975</v>
      </c>
      <c r="LP1" s="179" t="s">
        <v>333</v>
      </c>
      <c r="LQ1" s="179" t="s">
        <v>977</v>
      </c>
      <c r="LR1" s="179" t="s">
        <v>349</v>
      </c>
      <c r="LS1" s="179" t="s">
        <v>979</v>
      </c>
      <c r="LT1" s="179" t="s">
        <v>981</v>
      </c>
      <c r="LU1" s="179" t="s">
        <v>350</v>
      </c>
      <c r="LV1" s="188" t="s">
        <v>334</v>
      </c>
      <c r="LW1" s="179" t="s">
        <v>335</v>
      </c>
      <c r="LX1" s="179" t="s">
        <v>983</v>
      </c>
      <c r="LY1" s="179" t="s">
        <v>985</v>
      </c>
      <c r="LZ1" s="179" t="s">
        <v>986</v>
      </c>
      <c r="MA1" s="179" t="s">
        <v>988</v>
      </c>
      <c r="MB1" s="179" t="s">
        <v>989</v>
      </c>
      <c r="MC1" s="179" t="s">
        <v>991</v>
      </c>
      <c r="MD1" s="179" t="s">
        <v>993</v>
      </c>
      <c r="ME1" s="179" t="s">
        <v>995</v>
      </c>
      <c r="MF1" s="179" t="s">
        <v>997</v>
      </c>
      <c r="MG1" s="179" t="s">
        <v>336</v>
      </c>
      <c r="MH1" s="179" t="s">
        <v>1000</v>
      </c>
      <c r="MI1" s="179" t="s">
        <v>1001</v>
      </c>
      <c r="MJ1" s="179" t="s">
        <v>1003</v>
      </c>
      <c r="MK1" s="179" t="s">
        <v>337</v>
      </c>
      <c r="ML1" s="179" t="s">
        <v>1006</v>
      </c>
      <c r="MM1" s="179" t="s">
        <v>1007</v>
      </c>
      <c r="MN1" s="179" t="s">
        <v>1009</v>
      </c>
      <c r="MO1" s="179" t="s">
        <v>1011</v>
      </c>
      <c r="MP1" s="179" t="s">
        <v>338</v>
      </c>
      <c r="MQ1" s="179" t="s">
        <v>1014</v>
      </c>
      <c r="MR1" s="179" t="s">
        <v>1016</v>
      </c>
      <c r="MS1" s="179" t="s">
        <v>1018</v>
      </c>
      <c r="MT1" s="179" t="s">
        <v>1020</v>
      </c>
      <c r="MU1" s="179" t="s">
        <v>339</v>
      </c>
      <c r="MV1" s="179" t="s">
        <v>1023</v>
      </c>
      <c r="MW1" s="179" t="s">
        <v>1025</v>
      </c>
      <c r="MX1" s="179" t="s">
        <v>1027</v>
      </c>
      <c r="MY1" s="179" t="s">
        <v>1029</v>
      </c>
      <c r="MZ1" s="179" t="s">
        <v>1031</v>
      </c>
      <c r="NA1" s="179" t="s">
        <v>1033</v>
      </c>
      <c r="NB1" s="179" t="s">
        <v>1035</v>
      </c>
      <c r="NC1" s="179" t="s">
        <v>1037</v>
      </c>
      <c r="ND1" s="179" t="s">
        <v>1039</v>
      </c>
      <c r="NE1" s="179" t="s">
        <v>1041</v>
      </c>
      <c r="NF1" s="179" t="s">
        <v>1043</v>
      </c>
      <c r="NG1" s="179" t="s">
        <v>1044</v>
      </c>
      <c r="NH1" s="188" t="s">
        <v>340</v>
      </c>
      <c r="NI1" s="179" t="s">
        <v>341</v>
      </c>
      <c r="NJ1" s="179" t="s">
        <v>1046</v>
      </c>
      <c r="NK1" s="179" t="s">
        <v>1048</v>
      </c>
      <c r="NL1" s="179" t="s">
        <v>1050</v>
      </c>
      <c r="NM1" s="179" t="s">
        <v>1052</v>
      </c>
      <c r="NN1" s="188" t="s">
        <v>342</v>
      </c>
      <c r="NO1" s="179" t="s">
        <v>343</v>
      </c>
      <c r="NP1" s="179" t="s">
        <v>1053</v>
      </c>
      <c r="NQ1" s="179" t="s">
        <v>344</v>
      </c>
      <c r="NR1" s="179" t="s">
        <v>1055</v>
      </c>
      <c r="NS1" s="179" t="s">
        <v>1057</v>
      </c>
      <c r="NT1" s="179" t="s">
        <v>345</v>
      </c>
      <c r="NU1" s="179" t="s">
        <v>1059</v>
      </c>
      <c r="NV1" s="176" t="s">
        <v>351</v>
      </c>
      <c r="NW1" s="188" t="s">
        <v>352</v>
      </c>
      <c r="NX1" s="179" t="s">
        <v>353</v>
      </c>
      <c r="NY1" s="179" t="s">
        <v>1062</v>
      </c>
      <c r="NZ1" s="179" t="s">
        <v>1064</v>
      </c>
      <c r="OA1" s="179" t="s">
        <v>354</v>
      </c>
      <c r="OB1" s="179" t="s">
        <v>364</v>
      </c>
      <c r="OC1" s="179" t="s">
        <v>1066</v>
      </c>
      <c r="OD1" s="179" t="s">
        <v>1068</v>
      </c>
      <c r="OE1" s="179" t="s">
        <v>1070</v>
      </c>
      <c r="OF1" s="179" t="s">
        <v>1072</v>
      </c>
      <c r="OG1" s="179" t="s">
        <v>1074</v>
      </c>
      <c r="OH1" s="179" t="s">
        <v>1076</v>
      </c>
      <c r="OI1" s="179" t="s">
        <v>1078</v>
      </c>
      <c r="OJ1" s="179" t="s">
        <v>1080</v>
      </c>
      <c r="OK1" s="179" t="s">
        <v>1082</v>
      </c>
      <c r="OL1" s="179" t="s">
        <v>1084</v>
      </c>
      <c r="OM1" s="179" t="s">
        <v>1086</v>
      </c>
      <c r="ON1" s="179" t="s">
        <v>1088</v>
      </c>
      <c r="OO1" s="179" t="s">
        <v>1090</v>
      </c>
      <c r="OP1" s="179" t="s">
        <v>1092</v>
      </c>
      <c r="OQ1" s="179" t="s">
        <v>1094</v>
      </c>
      <c r="OR1" s="179" t="s">
        <v>1096</v>
      </c>
      <c r="OS1" s="179" t="s">
        <v>1098</v>
      </c>
      <c r="OT1" s="179" t="s">
        <v>1100</v>
      </c>
      <c r="OU1" s="179" t="s">
        <v>1102</v>
      </c>
      <c r="OV1" s="179" t="s">
        <v>1104</v>
      </c>
      <c r="OW1" s="179" t="s">
        <v>1106</v>
      </c>
      <c r="OX1" s="179" t="s">
        <v>1108</v>
      </c>
      <c r="OY1" s="179" t="s">
        <v>365</v>
      </c>
      <c r="OZ1" s="179" t="s">
        <v>1111</v>
      </c>
      <c r="PA1" s="179" t="s">
        <v>1113</v>
      </c>
      <c r="PB1" s="179" t="s">
        <v>1114</v>
      </c>
      <c r="PC1" s="179" t="s">
        <v>1116</v>
      </c>
      <c r="PD1" s="179" t="s">
        <v>1118</v>
      </c>
      <c r="PE1" s="179" t="s">
        <v>1120</v>
      </c>
      <c r="PF1" s="179" t="s">
        <v>1122</v>
      </c>
      <c r="PG1" s="179" t="s">
        <v>1124</v>
      </c>
      <c r="PH1" s="179" t="s">
        <v>1126</v>
      </c>
      <c r="PI1" s="179" t="s">
        <v>1128</v>
      </c>
      <c r="PJ1" s="179" t="s">
        <v>1130</v>
      </c>
      <c r="PK1" s="179" t="s">
        <v>1132</v>
      </c>
      <c r="PL1" s="179" t="s">
        <v>1134</v>
      </c>
      <c r="PM1" s="179" t="s">
        <v>1136</v>
      </c>
      <c r="PN1" s="179" t="s">
        <v>1138</v>
      </c>
      <c r="PO1" s="179" t="s">
        <v>1140</v>
      </c>
      <c r="PP1" s="179" t="s">
        <v>1142</v>
      </c>
      <c r="PQ1" s="179" t="s">
        <v>1144</v>
      </c>
      <c r="PR1" s="179" t="s">
        <v>1146</v>
      </c>
      <c r="PS1" s="179" t="s">
        <v>1148</v>
      </c>
      <c r="PT1" s="179" t="s">
        <v>1150</v>
      </c>
      <c r="PU1" s="179" t="s">
        <v>1152</v>
      </c>
      <c r="PV1" s="179" t="s">
        <v>1154</v>
      </c>
      <c r="PW1" s="179" t="s">
        <v>1156</v>
      </c>
      <c r="PX1" s="179" t="s">
        <v>1158</v>
      </c>
      <c r="PY1" s="179" t="s">
        <v>1160</v>
      </c>
      <c r="PZ1" s="179" t="s">
        <v>355</v>
      </c>
      <c r="QA1" s="179" t="s">
        <v>1162</v>
      </c>
      <c r="QB1" s="179" t="s">
        <v>1164</v>
      </c>
      <c r="QC1" s="179" t="s">
        <v>1166</v>
      </c>
      <c r="QD1" s="179" t="s">
        <v>1168</v>
      </c>
      <c r="QE1" s="179" t="s">
        <v>1170</v>
      </c>
      <c r="QF1" s="188" t="s">
        <v>356</v>
      </c>
      <c r="QG1" s="179" t="s">
        <v>357</v>
      </c>
      <c r="QH1" s="179" t="s">
        <v>1172</v>
      </c>
      <c r="QI1" s="179" t="s">
        <v>1174</v>
      </c>
      <c r="QJ1" s="179" t="s">
        <v>1176</v>
      </c>
      <c r="QK1" s="179" t="s">
        <v>1178</v>
      </c>
      <c r="QL1" s="179" t="s">
        <v>1180</v>
      </c>
      <c r="QM1" s="179" t="s">
        <v>1182</v>
      </c>
      <c r="QN1" s="188" t="s">
        <v>358</v>
      </c>
      <c r="QO1" s="179" t="s">
        <v>1184</v>
      </c>
      <c r="QP1" s="179" t="s">
        <v>359</v>
      </c>
      <c r="QQ1" s="179" t="s">
        <v>366</v>
      </c>
      <c r="QR1" s="179" t="s">
        <v>1186</v>
      </c>
      <c r="QS1" s="179" t="s">
        <v>1188</v>
      </c>
      <c r="QT1" s="179" t="s">
        <v>1190</v>
      </c>
      <c r="QU1" s="179" t="s">
        <v>1192</v>
      </c>
      <c r="QV1" s="179" t="s">
        <v>1194</v>
      </c>
      <c r="QW1" s="179" t="s">
        <v>1196</v>
      </c>
      <c r="QX1" s="179" t="s">
        <v>1198</v>
      </c>
      <c r="QY1" s="179" t="s">
        <v>1200</v>
      </c>
      <c r="QZ1" s="179" t="s">
        <v>1202</v>
      </c>
      <c r="RA1" s="179" t="s">
        <v>1204</v>
      </c>
      <c r="RB1" s="179" t="s">
        <v>1206</v>
      </c>
      <c r="RC1" s="179" t="s">
        <v>1208</v>
      </c>
      <c r="RD1" s="179" t="s">
        <v>1210</v>
      </c>
      <c r="RE1" s="179" t="s">
        <v>1212</v>
      </c>
      <c r="RF1" s="188" t="s">
        <v>360</v>
      </c>
      <c r="RG1" s="179" t="s">
        <v>361</v>
      </c>
      <c r="RH1" s="179" t="s">
        <v>1214</v>
      </c>
      <c r="RI1" s="179" t="s">
        <v>1216</v>
      </c>
      <c r="RJ1" s="188" t="s">
        <v>362</v>
      </c>
      <c r="RK1" s="179" t="s">
        <v>363</v>
      </c>
      <c r="RL1" s="179" t="s">
        <v>1218</v>
      </c>
      <c r="RM1" s="179" t="s">
        <v>1219</v>
      </c>
      <c r="RN1" s="179" t="s">
        <v>1220</v>
      </c>
      <c r="RO1" s="179" t="s">
        <v>1221</v>
      </c>
      <c r="RP1" s="179" t="s">
        <v>1223</v>
      </c>
      <c r="RQ1" s="179" t="s">
        <v>1224</v>
      </c>
      <c r="RR1" s="179" t="s">
        <v>1226</v>
      </c>
      <c r="RS1" s="179" t="s">
        <v>1227</v>
      </c>
      <c r="RT1" s="176" t="s">
        <v>367</v>
      </c>
      <c r="RU1" s="188" t="s">
        <v>368</v>
      </c>
      <c r="RV1" s="179" t="s">
        <v>369</v>
      </c>
      <c r="RW1" s="179" t="s">
        <v>1229</v>
      </c>
      <c r="RX1" s="179" t="s">
        <v>1231</v>
      </c>
      <c r="RY1" s="179" t="s">
        <v>370</v>
      </c>
      <c r="RZ1" s="179" t="s">
        <v>1233</v>
      </c>
      <c r="SA1" s="179" t="s">
        <v>1235</v>
      </c>
      <c r="SB1" s="179" t="s">
        <v>1237</v>
      </c>
      <c r="SC1" s="179" t="s">
        <v>1239</v>
      </c>
      <c r="SD1" s="188" t="s">
        <v>371</v>
      </c>
      <c r="SE1" s="179" t="s">
        <v>372</v>
      </c>
      <c r="SF1" s="179" t="s">
        <v>1241</v>
      </c>
      <c r="SG1" s="179" t="s">
        <v>1243</v>
      </c>
      <c r="SH1" s="179" t="s">
        <v>1245</v>
      </c>
      <c r="SI1" s="179" t="s">
        <v>1247</v>
      </c>
      <c r="SJ1" s="179" t="s">
        <v>1249</v>
      </c>
      <c r="SK1" s="179" t="s">
        <v>1251</v>
      </c>
      <c r="SL1" s="179" t="s">
        <v>1253</v>
      </c>
      <c r="SM1" s="179" t="s">
        <v>1255</v>
      </c>
      <c r="SN1" s="179" t="s">
        <v>1257</v>
      </c>
      <c r="SO1" s="179" t="s">
        <v>1259</v>
      </c>
      <c r="SP1" s="179" t="s">
        <v>1261</v>
      </c>
      <c r="SQ1" s="179" t="s">
        <v>1263</v>
      </c>
      <c r="SR1" s="179" t="s">
        <v>1265</v>
      </c>
      <c r="SS1" s="179" t="s">
        <v>1267</v>
      </c>
      <c r="ST1" s="179" t="s">
        <v>1269</v>
      </c>
      <c r="SU1" s="176" t="s">
        <v>373</v>
      </c>
      <c r="SV1" s="188" t="s">
        <v>374</v>
      </c>
      <c r="SW1" s="179" t="s">
        <v>375</v>
      </c>
      <c r="SX1" s="179" t="s">
        <v>1271</v>
      </c>
      <c r="SY1" s="179" t="s">
        <v>1273</v>
      </c>
      <c r="SZ1" s="179" t="s">
        <v>1275</v>
      </c>
      <c r="TA1" s="179" t="s">
        <v>1277</v>
      </c>
      <c r="TB1" s="179" t="s">
        <v>1279</v>
      </c>
      <c r="TC1" s="179" t="s">
        <v>376</v>
      </c>
      <c r="TD1" s="179" t="s">
        <v>1281</v>
      </c>
      <c r="TE1" s="179" t="s">
        <v>1283</v>
      </c>
      <c r="TF1" s="179" t="s">
        <v>1285</v>
      </c>
      <c r="TG1" s="179" t="s">
        <v>1287</v>
      </c>
      <c r="TH1" s="179" t="s">
        <v>1289</v>
      </c>
      <c r="TI1" s="179" t="s">
        <v>1291</v>
      </c>
      <c r="TJ1" s="188" t="s">
        <v>377</v>
      </c>
      <c r="TK1" s="179" t="s">
        <v>378</v>
      </c>
      <c r="TL1" s="179" t="s">
        <v>379</v>
      </c>
      <c r="TM1" s="179" t="s">
        <v>1293</v>
      </c>
      <c r="TN1" s="179" t="s">
        <v>1295</v>
      </c>
      <c r="TO1" s="179" t="s">
        <v>1296</v>
      </c>
      <c r="TP1" s="179" t="s">
        <v>1298</v>
      </c>
      <c r="TQ1" s="179" t="s">
        <v>1300</v>
      </c>
      <c r="TR1" s="179" t="s">
        <v>1302</v>
      </c>
      <c r="TS1" s="179" t="s">
        <v>1304</v>
      </c>
      <c r="TT1" s="179" t="s">
        <v>1306</v>
      </c>
      <c r="TU1" s="179" t="s">
        <v>1308</v>
      </c>
      <c r="TV1" s="179" t="s">
        <v>1310</v>
      </c>
      <c r="TW1" s="179" t="s">
        <v>1312</v>
      </c>
      <c r="TX1" s="179" t="s">
        <v>1314</v>
      </c>
      <c r="TY1" s="179" t="s">
        <v>1316</v>
      </c>
      <c r="TZ1" s="179" t="s">
        <v>1318</v>
      </c>
      <c r="UA1" s="179" t="s">
        <v>1320</v>
      </c>
      <c r="UB1" s="179" t="s">
        <v>1322</v>
      </c>
      <c r="UC1" s="176" t="s">
        <v>1324</v>
      </c>
      <c r="UD1" s="179" t="s">
        <v>1326</v>
      </c>
      <c r="UE1" s="179" t="s">
        <v>1328</v>
      </c>
      <c r="UF1" s="179" t="s">
        <v>1330</v>
      </c>
      <c r="UG1" s="179" t="s">
        <v>1332</v>
      </c>
      <c r="UH1" s="179" t="s">
        <v>1334</v>
      </c>
      <c r="UI1" s="182"/>
    </row>
    <row r="2" spans="1:555" s="120" customFormat="1" hidden="1" x14ac:dyDescent="0.25">
      <c r="A2" s="120" t="s">
        <v>1356</v>
      </c>
      <c r="B2" s="120" t="s">
        <v>1358</v>
      </c>
      <c r="C2" s="120" t="s">
        <v>471</v>
      </c>
      <c r="D2" s="120" t="s">
        <v>1357</v>
      </c>
      <c r="E2" s="120" t="s">
        <v>1359</v>
      </c>
      <c r="F2" s="120" t="s">
        <v>472</v>
      </c>
      <c r="G2" s="158" t="s">
        <v>1360</v>
      </c>
      <c r="H2" s="120" t="s">
        <v>1361</v>
      </c>
      <c r="I2" s="120" t="s">
        <v>1362</v>
      </c>
      <c r="J2" s="120" t="s">
        <v>1430</v>
      </c>
      <c r="K2" s="120" t="s">
        <v>1363</v>
      </c>
      <c r="L2" s="120" t="s">
        <v>1364</v>
      </c>
      <c r="M2" s="120" t="s">
        <v>1365</v>
      </c>
      <c r="N2" s="120" t="s">
        <v>1366</v>
      </c>
      <c r="O2" s="120" t="s">
        <v>1367</v>
      </c>
      <c r="P2" s="120" t="s">
        <v>1443</v>
      </c>
      <c r="Q2" s="120" t="s">
        <v>1481</v>
      </c>
      <c r="R2" s="389" t="str">
        <f>+Presupuesto!D11</f>
        <v>Recurrente</v>
      </c>
      <c r="S2" s="389" t="str">
        <f>+Presupuesto!E11</f>
        <v>Programa / Proyecto 2016</v>
      </c>
      <c r="U2" s="120" t="s">
        <v>394</v>
      </c>
      <c r="V2" s="120" t="s">
        <v>412</v>
      </c>
      <c r="W2" s="120" t="s">
        <v>395</v>
      </c>
      <c r="X2" s="120" t="s">
        <v>396</v>
      </c>
      <c r="Y2" s="120" t="s">
        <v>397</v>
      </c>
      <c r="Z2" s="120" t="s">
        <v>398</v>
      </c>
      <c r="AA2" s="120" t="s">
        <v>399</v>
      </c>
      <c r="AB2" s="120" t="s">
        <v>400</v>
      </c>
      <c r="AC2" s="120" t="s">
        <v>401</v>
      </c>
      <c r="AD2" s="120" t="s">
        <v>402</v>
      </c>
      <c r="AE2" s="120" t="s">
        <v>403</v>
      </c>
      <c r="AF2" s="120" t="s">
        <v>404</v>
      </c>
      <c r="AH2" s="384" t="s">
        <v>420</v>
      </c>
      <c r="AI2" s="384" t="s">
        <v>421</v>
      </c>
      <c r="AJ2" s="384" t="s">
        <v>422</v>
      </c>
      <c r="AK2" s="384" t="s">
        <v>423</v>
      </c>
      <c r="AL2" s="384" t="s">
        <v>424</v>
      </c>
      <c r="AM2" s="384" t="s">
        <v>427</v>
      </c>
      <c r="AN2" s="384" t="s">
        <v>425</v>
      </c>
      <c r="AO2" s="384" t="s">
        <v>426</v>
      </c>
      <c r="AP2" s="384" t="s">
        <v>428</v>
      </c>
      <c r="AQ2" s="384" t="s">
        <v>429</v>
      </c>
      <c r="AR2" s="384" t="s">
        <v>430</v>
      </c>
      <c r="AS2" s="384" t="s">
        <v>431</v>
      </c>
      <c r="AT2" s="384" t="s">
        <v>432</v>
      </c>
      <c r="AU2" s="384" t="s">
        <v>433</v>
      </c>
      <c r="AV2" s="384" t="s">
        <v>434</v>
      </c>
      <c r="AW2" s="384" t="s">
        <v>435</v>
      </c>
      <c r="AX2" s="384" t="s">
        <v>436</v>
      </c>
      <c r="AY2" s="384" t="s">
        <v>437</v>
      </c>
      <c r="AZ2" s="384" t="s">
        <v>438</v>
      </c>
      <c r="BA2" s="384" t="s">
        <v>439</v>
      </c>
      <c r="BB2" s="384" t="s">
        <v>440</v>
      </c>
      <c r="BC2" s="384" t="s">
        <v>441</v>
      </c>
      <c r="BD2" s="384" t="s">
        <v>442</v>
      </c>
      <c r="BE2" s="384" t="s">
        <v>443</v>
      </c>
      <c r="BF2" s="384" t="s">
        <v>444</v>
      </c>
      <c r="BG2" s="384" t="s">
        <v>445</v>
      </c>
      <c r="BH2" s="384" t="s">
        <v>446</v>
      </c>
      <c r="BI2" s="384" t="s">
        <v>447</v>
      </c>
      <c r="BJ2" s="384" t="s">
        <v>448</v>
      </c>
      <c r="BK2" s="384" t="s">
        <v>449</v>
      </c>
      <c r="BL2" s="384" t="s">
        <v>450</v>
      </c>
      <c r="BM2" s="384" t="s">
        <v>451</v>
      </c>
      <c r="BN2" s="384" t="s">
        <v>452</v>
      </c>
      <c r="BO2" s="384" t="s">
        <v>453</v>
      </c>
      <c r="BP2" s="384" t="s">
        <v>454</v>
      </c>
      <c r="BQ2" s="384" t="s">
        <v>455</v>
      </c>
      <c r="BR2" s="384" t="s">
        <v>456</v>
      </c>
      <c r="BS2" s="384" t="s">
        <v>457</v>
      </c>
      <c r="BT2" s="384" t="s">
        <v>458</v>
      </c>
      <c r="BU2" s="384" t="s">
        <v>459</v>
      </c>
    </row>
    <row r="3" spans="1:555" hidden="1" x14ac:dyDescent="0.25">
      <c r="AH3" s="385">
        <v>2500</v>
      </c>
      <c r="AI3" s="385">
        <v>1900</v>
      </c>
      <c r="AJ3" s="385">
        <v>1650</v>
      </c>
      <c r="AK3" s="385">
        <v>1580</v>
      </c>
      <c r="AL3" s="385">
        <v>2250</v>
      </c>
      <c r="AM3" s="385">
        <v>1650</v>
      </c>
      <c r="AN3" s="385">
        <v>1400</v>
      </c>
      <c r="AO3" s="386">
        <v>1340</v>
      </c>
      <c r="AP3" s="386">
        <v>2000</v>
      </c>
      <c r="AQ3" s="386">
        <v>1400</v>
      </c>
      <c r="AR3" s="386">
        <v>1150</v>
      </c>
      <c r="AS3" s="386">
        <v>1100</v>
      </c>
      <c r="AT3" s="386">
        <v>1750</v>
      </c>
      <c r="AU3" s="386">
        <v>1150</v>
      </c>
      <c r="AV3" s="386">
        <v>900</v>
      </c>
      <c r="AW3" s="386">
        <v>860</v>
      </c>
      <c r="AX3" s="386">
        <v>1200</v>
      </c>
      <c r="AY3" s="387">
        <v>900</v>
      </c>
      <c r="AZ3" s="387">
        <v>650</v>
      </c>
      <c r="BA3" s="387">
        <v>620</v>
      </c>
      <c r="BB3" s="385">
        <f>+'Cuadro Resumen'!C213</f>
        <v>5605.2314999999999</v>
      </c>
      <c r="BC3" s="385">
        <f>+'Cuadro Resumen'!D213</f>
        <v>5165.6055000000006</v>
      </c>
      <c r="BD3" s="385">
        <f>+'Cuadro Resumen'!E213</f>
        <v>6594.39</v>
      </c>
      <c r="BE3" s="385">
        <f>+'Cuadro Resumen'!F213</f>
        <v>6154.7640000000001</v>
      </c>
      <c r="BF3" s="385">
        <f>+'Cuadro Resumen'!C214</f>
        <v>4945.7925000000005</v>
      </c>
      <c r="BG3" s="385">
        <f>+'Cuadro Resumen'!D214</f>
        <v>4506.1665000000003</v>
      </c>
      <c r="BH3" s="385">
        <f>+'Cuadro Resumen'!E214</f>
        <v>5934.951</v>
      </c>
      <c r="BI3" s="385">
        <f>+'Cuadro Resumen'!F214</f>
        <v>5495.3249999999998</v>
      </c>
      <c r="BJ3" s="386">
        <f>+'Cuadro Resumen'!C215</f>
        <v>4286.3535000000002</v>
      </c>
      <c r="BK3" s="386">
        <f>+'Cuadro Resumen'!D215</f>
        <v>3956.634</v>
      </c>
      <c r="BL3" s="386">
        <f>+'Cuadro Resumen'!E215</f>
        <v>5275.5120000000006</v>
      </c>
      <c r="BM3" s="386">
        <f>+'Cuadro Resumen'!F215</f>
        <v>4835.8860000000004</v>
      </c>
      <c r="BN3" s="386">
        <f>+'Cuadro Resumen'!C216</f>
        <v>3626.9145000000003</v>
      </c>
      <c r="BO3" s="386">
        <f>+'Cuadro Resumen'!D216</f>
        <v>3297.1950000000002</v>
      </c>
      <c r="BP3" s="386">
        <f>+'Cuadro Resumen'!E216</f>
        <v>4616.0730000000003</v>
      </c>
      <c r="BQ3" s="386">
        <f>+'Cuadro Resumen'!F216</f>
        <v>4286.3535000000002</v>
      </c>
      <c r="BR3" s="386">
        <f>+'Cuadro Resumen'!C217</f>
        <v>3187.2885000000001</v>
      </c>
      <c r="BS3" s="386">
        <f>+'Cuadro Resumen'!D217</f>
        <v>2967.4755</v>
      </c>
      <c r="BT3" s="386">
        <f>+'Cuadro Resumen'!E217</f>
        <v>4066.5405000000001</v>
      </c>
      <c r="BU3" s="386">
        <f>+'Cuadro Resumen'!F217</f>
        <v>3736.8210000000004</v>
      </c>
    </row>
    <row r="4" spans="1:555" ht="15.75" thickBot="1" x14ac:dyDescent="0.3"/>
    <row r="5" spans="1:555" ht="27" thickBot="1" x14ac:dyDescent="0.3">
      <c r="C5" s="85" t="s">
        <v>389</v>
      </c>
      <c r="D5" s="196">
        <f>SUMIF(C:C,$C$10,D:D)</f>
        <v>1200000</v>
      </c>
    </row>
    <row r="6" spans="1:555" x14ac:dyDescent="0.25">
      <c r="C6" s="105"/>
      <c r="D6" s="105"/>
      <c r="E6" s="105"/>
      <c r="F6" s="105"/>
      <c r="G6" s="76"/>
      <c r="H6" s="105"/>
      <c r="I6" s="105"/>
    </row>
    <row r="7" spans="1:555" x14ac:dyDescent="0.25">
      <c r="C7" s="105"/>
      <c r="D7" s="105"/>
      <c r="E7" s="105"/>
      <c r="F7" s="105"/>
      <c r="G7" s="76"/>
      <c r="H7" s="105"/>
      <c r="I7" s="105"/>
    </row>
    <row r="8" spans="1:555" x14ac:dyDescent="0.25">
      <c r="C8" s="105"/>
      <c r="D8" s="105"/>
      <c r="E8" s="105"/>
      <c r="F8" s="105"/>
      <c r="G8" s="76"/>
      <c r="H8" s="105"/>
      <c r="I8" s="105"/>
    </row>
    <row r="9" spans="1:555" ht="15.75" thickBot="1" x14ac:dyDescent="0.3">
      <c r="C9" s="105"/>
      <c r="D9" s="105"/>
      <c r="E9" s="105"/>
      <c r="F9" s="105"/>
      <c r="G9" s="76"/>
      <c r="H9" s="105"/>
      <c r="I9" s="105"/>
    </row>
    <row r="10" spans="1:555" ht="15.75" thickBot="1" x14ac:dyDescent="0.3">
      <c r="C10" s="155" t="s">
        <v>53</v>
      </c>
      <c r="D10" s="330">
        <f>SUM(F17:F18)</f>
        <v>100000</v>
      </c>
      <c r="F10" s="70"/>
      <c r="G10" s="77"/>
      <c r="H10" s="70"/>
      <c r="I10" s="70"/>
    </row>
    <row r="11" spans="1:555" x14ac:dyDescent="0.25">
      <c r="C11" s="70"/>
      <c r="D11" s="31"/>
      <c r="E11" s="91"/>
      <c r="F11" s="91"/>
      <c r="G11" s="91"/>
      <c r="H11" s="74"/>
      <c r="I11" s="74"/>
      <c r="J11" s="74"/>
      <c r="K11" s="110"/>
    </row>
    <row r="12" spans="1:555" ht="15.75" x14ac:dyDescent="0.25">
      <c r="B12" s="91"/>
      <c r="C12" s="286" t="s">
        <v>392</v>
      </c>
      <c r="D12" s="328" t="s">
        <v>1761</v>
      </c>
      <c r="E12" s="91"/>
      <c r="F12" s="91"/>
      <c r="G12" s="91"/>
      <c r="H12" s="74"/>
      <c r="I12" s="74"/>
      <c r="J12" s="74"/>
      <c r="K12" s="110"/>
    </row>
    <row r="13" spans="1:555" ht="18.75" x14ac:dyDescent="0.25">
      <c r="B13" s="91"/>
      <c r="C13" s="206" t="str">
        <f>IFERROR(VLOOKUP(D12,'1. Desarrollo e Innov. Curricu.'!$E:$F,2,FALSE),IFERROR(VLOOKUP(D12,'2. Investigación Científica'!$E:$F,2,FALSE),IFERROR(VLOOKUP(D12,'3. Vinculación Univ. Sociedad'!$E:$F,2,FALSE),IFERROR(VLOOKUP(D12,'4. Docencia y Profesorado Univ.'!$E:$F,2,FALSE),IFERROR(VLOOKUP(D12,'5. Estudiantes y Graduados'!$E:$F,2,FALSE),IFERROR(VLOOKUP(D12,'11. Gestion Administrativa'!$E:$F,2,FALSE),IFERROR(VLOOKUP(D12,'13. Gestión Académica'!$E:$F,2,FALSE),IFERROR(VLOOKUP(D12,'8. Asegura. de la Calid. y M'!$E:$F,2,FALSE),IFERROR(VLOOKUP(D12,'6. Gestión del Conocimiento'!$E:$F,2,FALSE),IFERROR(VLOOKUP(D12,'15. Gobernabilidad y Proceso...'!$E:$F,2,FALSE),IFERROR(VLOOKUP(D12,'12. Gestión del Talento Humano'!$E:$F,2,FALSE),IFERROR(VLOOKUP(D12,'14. Internacional... de la E.S.'!$E:$F,2,FALSE),IFERROR(VLOOKUP(D12,'10. Posgrado'!$E:$F,2,FALSE),IFERROR(VLOOKUP(D12,'17. Gestión TIC'!$E:$F,2,FALSE),IFERROR(VLOOKUP(D12,'16. Desa. del Sistema Educ.Sup.'!$E:$F,2,FALSE),IFERROR(VLOOKUP(D12,'9. Cultura de Inno. Insti...'!$E:$F,2,FALSE),VLOOKUP(D12,'7. Lo Esencial de la Reforma U.'!$E:$F,2,0)))))))))))))))))</f>
        <v xml:space="preserve">Convenio de integración para la creación de un Instituto de Investigación. Readecuación de espacio físico para el Instituto de Investigación. </v>
      </c>
      <c r="D13" s="31"/>
      <c r="E13" s="91"/>
      <c r="F13" s="91"/>
      <c r="G13" s="91"/>
      <c r="H13" s="74"/>
      <c r="I13" s="74"/>
      <c r="J13" s="74"/>
      <c r="K13" s="110"/>
    </row>
    <row r="14" spans="1:555" x14ac:dyDescent="0.25">
      <c r="B14" s="91"/>
      <c r="E14" s="91"/>
      <c r="F14" s="91"/>
      <c r="G14" s="91"/>
      <c r="H14" s="74"/>
      <c r="I14" s="74"/>
      <c r="J14" s="74"/>
      <c r="K14" s="110"/>
    </row>
    <row r="15" spans="1:555" ht="15.75" thickBot="1" x14ac:dyDescent="0.3">
      <c r="F15" s="91"/>
      <c r="G15" s="74"/>
      <c r="H15" s="74"/>
      <c r="I15" s="74"/>
    </row>
    <row r="16" spans="1:555" ht="30.75" thickBot="1" x14ac:dyDescent="0.3">
      <c r="C16" s="127" t="s">
        <v>44</v>
      </c>
      <c r="D16" s="132" t="s">
        <v>55</v>
      </c>
      <c r="E16" s="134" t="s">
        <v>57</v>
      </c>
      <c r="F16" s="133" t="s">
        <v>27</v>
      </c>
      <c r="G16" s="131" t="s">
        <v>131</v>
      </c>
      <c r="H16" s="134" t="s">
        <v>46</v>
      </c>
      <c r="I16" s="131" t="s">
        <v>132</v>
      </c>
      <c r="J16" s="131" t="s">
        <v>410</v>
      </c>
      <c r="K16" s="131" t="s">
        <v>411</v>
      </c>
      <c r="L16" s="131" t="s">
        <v>121</v>
      </c>
    </row>
    <row r="17" spans="3:12" x14ac:dyDescent="0.25">
      <c r="C17" s="139" t="s">
        <v>1774</v>
      </c>
      <c r="D17" s="156">
        <v>1</v>
      </c>
      <c r="E17" s="113">
        <v>100000</v>
      </c>
      <c r="F17" s="95">
        <f t="shared" ref="F17:F18" si="0">D17*E17</f>
        <v>100000</v>
      </c>
      <c r="G17" s="159" t="s">
        <v>1473</v>
      </c>
      <c r="H17" s="140" t="s">
        <v>663</v>
      </c>
      <c r="I17" s="128" t="str">
        <f>VLOOKUP(H17,Presupuesto!$B$11:$C$565,2,0)</f>
        <v>MANTENIMIENTO Y REPARACION DE EDIFIC.Y LOCALES.</v>
      </c>
      <c r="J17" s="214" t="s">
        <v>1358</v>
      </c>
      <c r="K17" s="96" t="s">
        <v>399</v>
      </c>
      <c r="L17" s="96"/>
    </row>
    <row r="18" spans="3:12" x14ac:dyDescent="0.25">
      <c r="C18" s="139"/>
      <c r="D18" s="156"/>
      <c r="E18" s="121"/>
      <c r="F18" s="95">
        <f t="shared" si="0"/>
        <v>0</v>
      </c>
      <c r="G18" s="159"/>
      <c r="H18" s="140"/>
      <c r="I18" s="128" t="e">
        <f>VLOOKUP(H18,Presupuesto!$B$11:$C$565,2,0)</f>
        <v>#N/A</v>
      </c>
      <c r="J18" s="96" t="str">
        <f>$J$17</f>
        <v>Investigación Científica</v>
      </c>
      <c r="K18" s="96" t="s">
        <v>412</v>
      </c>
      <c r="L18" s="96"/>
    </row>
    <row r="19" spans="3:12" x14ac:dyDescent="0.25">
      <c r="F19" s="88"/>
      <c r="G19" s="87"/>
      <c r="H19" s="88"/>
      <c r="I19" s="88"/>
    </row>
    <row r="20" spans="3:12" ht="15.75" thickBot="1" x14ac:dyDescent="0.3"/>
    <row r="21" spans="3:12" ht="15.75" thickBot="1" x14ac:dyDescent="0.3">
      <c r="C21" s="155" t="s">
        <v>53</v>
      </c>
      <c r="D21" s="330">
        <f>SUM(F28:F48)</f>
        <v>600000</v>
      </c>
      <c r="F21" s="70"/>
      <c r="G21" s="77"/>
      <c r="H21" s="70"/>
      <c r="I21" s="70"/>
    </row>
    <row r="22" spans="3:12" x14ac:dyDescent="0.25">
      <c r="C22" s="70"/>
      <c r="D22" s="31"/>
      <c r="E22" s="91"/>
      <c r="F22" s="91"/>
      <c r="G22" s="91"/>
      <c r="H22" s="74"/>
      <c r="I22" s="74"/>
      <c r="J22" s="74"/>
      <c r="K22" s="110"/>
    </row>
    <row r="23" spans="3:12" ht="15.75" x14ac:dyDescent="0.25">
      <c r="C23" s="286" t="s">
        <v>392</v>
      </c>
      <c r="D23" s="328" t="s">
        <v>1601</v>
      </c>
      <c r="E23" s="91"/>
      <c r="F23" s="91"/>
      <c r="G23" s="91"/>
      <c r="H23" s="74"/>
      <c r="I23" s="74"/>
      <c r="J23" s="74"/>
      <c r="K23" s="110"/>
    </row>
    <row r="24" spans="3:12" ht="18.75" x14ac:dyDescent="0.25">
      <c r="C24" s="206" t="str">
        <f>IFERROR(VLOOKUP(D23,'1. Desarrollo e Innov. Curricu.'!$E:$F,2,FALSE),IFERROR(VLOOKUP(D23,'2. Investigación Científica'!$E:$F,2,FALSE),IFERROR(VLOOKUP(D23,'3. Vinculación Univ. Sociedad'!$E:$F,2,FALSE),IFERROR(VLOOKUP(D23,'4. Docencia y Profesorado Univ.'!$E:$F,2,FALSE),IFERROR(VLOOKUP(D23,'5. Estudiantes y Graduados'!$E:$F,2,FALSE),IFERROR(VLOOKUP(D23,'11. Gestion Administrativa'!$E:$F,2,FALSE),IFERROR(VLOOKUP(D23,'13. Gestión Académica'!$E:$F,2,FALSE),IFERROR(VLOOKUP(D23,'8. Asegura. de la Calid. y M'!$E:$F,2,FALSE),IFERROR(VLOOKUP(D23,'6. Gestión del Conocimiento'!$E:$F,2,FALSE),IFERROR(VLOOKUP(D23,'15. Gobernabilidad y Proceso...'!$E:$F,2,FALSE),IFERROR(VLOOKUP(D23,'12. Gestión del Talento Humano'!$E:$F,2,FALSE),IFERROR(VLOOKUP(D23,'14. Internacional... de la E.S.'!$E:$F,2,FALSE),IFERROR(VLOOKUP(D23,'10. Posgrado'!$E:$F,2,FALSE),IFERROR(VLOOKUP(D23,'17. Gestión TIC'!$E:$F,2,FALSE),IFERROR(VLOOKUP(D23,'16. Desa. del Sistema Educ.Sup.'!$E:$F,2,FALSE),IFERROR(VLOOKUP(D23,'9. Cultura de Inno. Insti...'!$E:$F,2,FALSE),VLOOKUP(D23,'7. Lo Esencial de la Reforma U.'!$E:$F,2,0)))))))))))))))))</f>
        <v>Gestión del proceso para la compra e instalación del equipo de computo para el CII</v>
      </c>
      <c r="D24" s="31"/>
      <c r="E24" s="91"/>
      <c r="F24" s="91"/>
      <c r="G24" s="91"/>
      <c r="H24" s="74"/>
      <c r="I24" s="74"/>
      <c r="J24" s="74"/>
      <c r="K24" s="110"/>
    </row>
    <row r="25" spans="3:12" x14ac:dyDescent="0.25">
      <c r="E25" s="91"/>
      <c r="F25" s="91"/>
      <c r="G25" s="91"/>
      <c r="H25" s="74"/>
      <c r="I25" s="74"/>
      <c r="J25" s="74"/>
      <c r="K25" s="110"/>
    </row>
    <row r="26" spans="3:12" ht="15.75" thickBot="1" x14ac:dyDescent="0.3">
      <c r="F26" s="91"/>
      <c r="G26" s="74"/>
      <c r="H26" s="74"/>
      <c r="I26" s="74"/>
    </row>
    <row r="27" spans="3:12" ht="30.75" thickBot="1" x14ac:dyDescent="0.3">
      <c r="C27" s="127" t="s">
        <v>44</v>
      </c>
      <c r="D27" s="132" t="s">
        <v>55</v>
      </c>
      <c r="E27" s="134" t="s">
        <v>57</v>
      </c>
      <c r="F27" s="133" t="s">
        <v>27</v>
      </c>
      <c r="G27" s="131" t="s">
        <v>131</v>
      </c>
      <c r="H27" s="134" t="s">
        <v>46</v>
      </c>
      <c r="I27" s="131" t="s">
        <v>132</v>
      </c>
      <c r="J27" s="131" t="s">
        <v>410</v>
      </c>
      <c r="K27" s="131" t="s">
        <v>411</v>
      </c>
      <c r="L27" s="131" t="s">
        <v>121</v>
      </c>
    </row>
    <row r="28" spans="3:12" x14ac:dyDescent="0.25">
      <c r="C28" s="139" t="s">
        <v>1838</v>
      </c>
      <c r="D28" s="156">
        <v>2</v>
      </c>
      <c r="E28" s="113">
        <v>300000</v>
      </c>
      <c r="F28" s="95">
        <f>D28*E28</f>
        <v>600000</v>
      </c>
      <c r="G28" s="159" t="s">
        <v>129</v>
      </c>
      <c r="H28" s="140" t="s">
        <v>663</v>
      </c>
      <c r="I28" s="128" t="str">
        <f>VLOOKUP(H28,Presupuesto!$B$11:$C$565,2,0)</f>
        <v>MANTENIMIENTO Y REPARACION DE EDIFIC.Y LOCALES.</v>
      </c>
      <c r="J28" s="214" t="s">
        <v>1363</v>
      </c>
      <c r="K28" s="96" t="s">
        <v>394</v>
      </c>
      <c r="L28" s="96"/>
    </row>
    <row r="29" spans="3:12" x14ac:dyDescent="0.25">
      <c r="C29" s="139"/>
      <c r="D29" s="156"/>
      <c r="E29" s="121"/>
      <c r="F29" s="95">
        <f t="shared" ref="F29:F48" si="1">D29*E29</f>
        <v>0</v>
      </c>
      <c r="G29" s="159"/>
      <c r="H29" s="140"/>
      <c r="I29" s="128" t="e">
        <f>VLOOKUP(H29,Presupuesto!$B$11:$C$565,2,0)</f>
        <v>#N/A</v>
      </c>
      <c r="J29" s="96" t="str">
        <f>$J$28</f>
        <v>Gestión Administrativa y  financiera en apoyo al Desarrollo Académico</v>
      </c>
      <c r="K29" s="96" t="s">
        <v>412</v>
      </c>
      <c r="L29" s="96"/>
    </row>
    <row r="30" spans="3:12" x14ac:dyDescent="0.25">
      <c r="C30" s="139"/>
      <c r="D30" s="156"/>
      <c r="E30" s="121"/>
      <c r="F30" s="95">
        <f t="shared" si="1"/>
        <v>0</v>
      </c>
      <c r="G30" s="159"/>
      <c r="H30" s="140"/>
      <c r="I30" s="128" t="e">
        <f>VLOOKUP(H30,Presupuesto!$B$11:$C$565,2,0)</f>
        <v>#N/A</v>
      </c>
      <c r="J30" s="96" t="str">
        <f t="shared" ref="J30:J48" si="2">$J$28</f>
        <v>Gestión Administrativa y  financiera en apoyo al Desarrollo Académico</v>
      </c>
      <c r="K30" s="96" t="s">
        <v>412</v>
      </c>
      <c r="L30" s="96"/>
    </row>
    <row r="31" spans="3:12" x14ac:dyDescent="0.25">
      <c r="C31" s="139"/>
      <c r="D31" s="156"/>
      <c r="E31" s="121"/>
      <c r="F31" s="95">
        <f t="shared" si="1"/>
        <v>0</v>
      </c>
      <c r="G31" s="159"/>
      <c r="H31" s="140"/>
      <c r="I31" s="128" t="e">
        <f>VLOOKUP(H31,Presupuesto!$B$11:$C$565,2,0)</f>
        <v>#N/A</v>
      </c>
      <c r="J31" s="96" t="str">
        <f t="shared" si="2"/>
        <v>Gestión Administrativa y  financiera en apoyo al Desarrollo Académico</v>
      </c>
      <c r="K31" s="96" t="s">
        <v>412</v>
      </c>
      <c r="L31" s="96"/>
    </row>
    <row r="32" spans="3:12" x14ac:dyDescent="0.25">
      <c r="C32" s="139"/>
      <c r="D32" s="156"/>
      <c r="E32" s="121"/>
      <c r="F32" s="95">
        <f t="shared" si="1"/>
        <v>0</v>
      </c>
      <c r="G32" s="159"/>
      <c r="H32" s="140"/>
      <c r="I32" s="128" t="e">
        <f>VLOOKUP(H32,Presupuesto!$B$11:$C$565,2,0)</f>
        <v>#N/A</v>
      </c>
      <c r="J32" s="96" t="str">
        <f t="shared" si="2"/>
        <v>Gestión Administrativa y  financiera en apoyo al Desarrollo Académico</v>
      </c>
      <c r="K32" s="96" t="s">
        <v>412</v>
      </c>
      <c r="L32" s="96"/>
    </row>
    <row r="33" spans="3:12" x14ac:dyDescent="0.25">
      <c r="C33" s="139"/>
      <c r="D33" s="156"/>
      <c r="E33" s="121"/>
      <c r="F33" s="95">
        <f t="shared" si="1"/>
        <v>0</v>
      </c>
      <c r="G33" s="159"/>
      <c r="H33" s="140"/>
      <c r="I33" s="128" t="e">
        <f>VLOOKUP(H33,Presupuesto!$B$11:$C$565,2,0)</f>
        <v>#N/A</v>
      </c>
      <c r="J33" s="96" t="str">
        <f t="shared" si="2"/>
        <v>Gestión Administrativa y  financiera en apoyo al Desarrollo Académico</v>
      </c>
      <c r="K33" s="96" t="s">
        <v>401</v>
      </c>
      <c r="L33" s="96"/>
    </row>
    <row r="34" spans="3:12" x14ac:dyDescent="0.25">
      <c r="C34" s="139"/>
      <c r="D34" s="156"/>
      <c r="E34" s="121"/>
      <c r="F34" s="95">
        <f t="shared" si="1"/>
        <v>0</v>
      </c>
      <c r="G34" s="159"/>
      <c r="H34" s="140"/>
      <c r="I34" s="128" t="e">
        <f>VLOOKUP(H34,Presupuesto!$B$11:$C$565,2,0)</f>
        <v>#N/A</v>
      </c>
      <c r="J34" s="96" t="str">
        <f t="shared" si="2"/>
        <v>Gestión Administrativa y  financiera en apoyo al Desarrollo Académico</v>
      </c>
      <c r="K34" s="96" t="s">
        <v>412</v>
      </c>
      <c r="L34" s="96"/>
    </row>
    <row r="35" spans="3:12" x14ac:dyDescent="0.25">
      <c r="C35" s="139"/>
      <c r="D35" s="156"/>
      <c r="E35" s="121"/>
      <c r="F35" s="95">
        <f t="shared" si="1"/>
        <v>0</v>
      </c>
      <c r="G35" s="159"/>
      <c r="H35" s="140"/>
      <c r="I35" s="128" t="e">
        <f>VLOOKUP(H35,Presupuesto!$B$11:$C$565,2,0)</f>
        <v>#N/A</v>
      </c>
      <c r="J35" s="96" t="str">
        <f t="shared" si="2"/>
        <v>Gestión Administrativa y  financiera en apoyo al Desarrollo Académico</v>
      </c>
      <c r="K35" s="96" t="s">
        <v>412</v>
      </c>
      <c r="L35" s="96"/>
    </row>
    <row r="36" spans="3:12" x14ac:dyDescent="0.25">
      <c r="C36" s="139"/>
      <c r="D36" s="156"/>
      <c r="E36" s="121"/>
      <c r="F36" s="95">
        <f t="shared" si="1"/>
        <v>0</v>
      </c>
      <c r="G36" s="159"/>
      <c r="H36" s="140"/>
      <c r="I36" s="128" t="e">
        <f>VLOOKUP(H36,Presupuesto!$B$11:$C$565,2,0)</f>
        <v>#N/A</v>
      </c>
      <c r="J36" s="96" t="str">
        <f t="shared" si="2"/>
        <v>Gestión Administrativa y  financiera en apoyo al Desarrollo Académico</v>
      </c>
      <c r="K36" s="96" t="s">
        <v>412</v>
      </c>
      <c r="L36" s="96"/>
    </row>
    <row r="37" spans="3:12" x14ac:dyDescent="0.25">
      <c r="C37" s="139"/>
      <c r="D37" s="156"/>
      <c r="E37" s="121"/>
      <c r="F37" s="95">
        <f t="shared" si="1"/>
        <v>0</v>
      </c>
      <c r="G37" s="159"/>
      <c r="H37" s="140"/>
      <c r="I37" s="128" t="e">
        <f>VLOOKUP(H37,Presupuesto!$B$11:$C$565,2,0)</f>
        <v>#N/A</v>
      </c>
      <c r="J37" s="96" t="str">
        <f t="shared" si="2"/>
        <v>Gestión Administrativa y  financiera en apoyo al Desarrollo Académico</v>
      </c>
      <c r="K37" s="96" t="s">
        <v>412</v>
      </c>
      <c r="L37" s="96"/>
    </row>
    <row r="38" spans="3:12" x14ac:dyDescent="0.25">
      <c r="C38" s="141"/>
      <c r="D38" s="156"/>
      <c r="E38" s="116"/>
      <c r="F38" s="95">
        <f t="shared" si="1"/>
        <v>0</v>
      </c>
      <c r="G38" s="159"/>
      <c r="H38" s="142"/>
      <c r="I38" s="128" t="e">
        <f>VLOOKUP(H38,Presupuesto!$B$11:$C$565,2,0)</f>
        <v>#N/A</v>
      </c>
      <c r="J38" s="96" t="str">
        <f t="shared" si="2"/>
        <v>Gestión Administrativa y  financiera en apoyo al Desarrollo Académico</v>
      </c>
      <c r="K38" s="96" t="s">
        <v>412</v>
      </c>
      <c r="L38" s="96"/>
    </row>
    <row r="39" spans="3:12" x14ac:dyDescent="0.25">
      <c r="C39" s="141"/>
      <c r="D39" s="156"/>
      <c r="E39" s="116"/>
      <c r="F39" s="95">
        <f t="shared" si="1"/>
        <v>0</v>
      </c>
      <c r="G39" s="159"/>
      <c r="H39" s="142"/>
      <c r="I39" s="128" t="e">
        <f>VLOOKUP(H39,Presupuesto!$B$11:$C$565,2,0)</f>
        <v>#N/A</v>
      </c>
      <c r="J39" s="96" t="str">
        <f t="shared" si="2"/>
        <v>Gestión Administrativa y  financiera en apoyo al Desarrollo Académico</v>
      </c>
      <c r="K39" s="96" t="s">
        <v>412</v>
      </c>
      <c r="L39" s="96"/>
    </row>
    <row r="40" spans="3:12" x14ac:dyDescent="0.25">
      <c r="C40" s="141"/>
      <c r="D40" s="156"/>
      <c r="E40" s="116"/>
      <c r="F40" s="95">
        <f t="shared" si="1"/>
        <v>0</v>
      </c>
      <c r="G40" s="159"/>
      <c r="H40" s="142"/>
      <c r="I40" s="128" t="e">
        <f>VLOOKUP(H40,Presupuesto!$B$11:$C$565,2,0)</f>
        <v>#N/A</v>
      </c>
      <c r="J40" s="96" t="str">
        <f t="shared" si="2"/>
        <v>Gestión Administrativa y  financiera en apoyo al Desarrollo Académico</v>
      </c>
      <c r="K40" s="96" t="s">
        <v>412</v>
      </c>
      <c r="L40" s="96"/>
    </row>
    <row r="41" spans="3:12" x14ac:dyDescent="0.25">
      <c r="C41" s="141"/>
      <c r="D41" s="156"/>
      <c r="E41" s="116"/>
      <c r="F41" s="95">
        <f t="shared" si="1"/>
        <v>0</v>
      </c>
      <c r="G41" s="159"/>
      <c r="H41" s="142"/>
      <c r="I41" s="128" t="e">
        <f>VLOOKUP(H41,Presupuesto!$B$11:$C$565,2,0)</f>
        <v>#N/A</v>
      </c>
      <c r="J41" s="96" t="str">
        <f t="shared" si="2"/>
        <v>Gestión Administrativa y  financiera en apoyo al Desarrollo Académico</v>
      </c>
      <c r="K41" s="96" t="s">
        <v>412</v>
      </c>
      <c r="L41" s="96"/>
    </row>
    <row r="42" spans="3:12" x14ac:dyDescent="0.25">
      <c r="C42" s="141"/>
      <c r="D42" s="156"/>
      <c r="E42" s="116"/>
      <c r="F42" s="95">
        <f t="shared" si="1"/>
        <v>0</v>
      </c>
      <c r="G42" s="159"/>
      <c r="H42" s="142"/>
      <c r="I42" s="128" t="e">
        <f>VLOOKUP(H42,Presupuesto!$B$11:$C$565,2,0)</f>
        <v>#N/A</v>
      </c>
      <c r="J42" s="96" t="str">
        <f t="shared" si="2"/>
        <v>Gestión Administrativa y  financiera en apoyo al Desarrollo Académico</v>
      </c>
      <c r="K42" s="96" t="s">
        <v>412</v>
      </c>
      <c r="L42" s="96"/>
    </row>
    <row r="43" spans="3:12" x14ac:dyDescent="0.25">
      <c r="C43" s="141"/>
      <c r="D43" s="156"/>
      <c r="E43" s="116"/>
      <c r="F43" s="95">
        <f t="shared" si="1"/>
        <v>0</v>
      </c>
      <c r="G43" s="159"/>
      <c r="H43" s="142"/>
      <c r="I43" s="128" t="e">
        <f>VLOOKUP(H43,Presupuesto!$B$11:$C$565,2,0)</f>
        <v>#N/A</v>
      </c>
      <c r="J43" s="96" t="str">
        <f t="shared" si="2"/>
        <v>Gestión Administrativa y  financiera en apoyo al Desarrollo Académico</v>
      </c>
      <c r="K43" s="96" t="s">
        <v>412</v>
      </c>
      <c r="L43" s="96"/>
    </row>
    <row r="44" spans="3:12" x14ac:dyDescent="0.25">
      <c r="C44" s="143"/>
      <c r="D44" s="156"/>
      <c r="E44" s="116"/>
      <c r="F44" s="95">
        <f t="shared" si="1"/>
        <v>0</v>
      </c>
      <c r="G44" s="159"/>
      <c r="H44" s="144"/>
      <c r="I44" s="128" t="e">
        <f>VLOOKUP(H44,Presupuesto!$B$11:$C$565,2,0)</f>
        <v>#N/A</v>
      </c>
      <c r="J44" s="96" t="str">
        <f t="shared" si="2"/>
        <v>Gestión Administrativa y  financiera en apoyo al Desarrollo Académico</v>
      </c>
      <c r="K44" s="96" t="s">
        <v>403</v>
      </c>
      <c r="L44" s="96"/>
    </row>
    <row r="45" spans="3:12" x14ac:dyDescent="0.25">
      <c r="C45" s="143"/>
      <c r="D45" s="156"/>
      <c r="E45" s="116"/>
      <c r="F45" s="95">
        <f t="shared" si="1"/>
        <v>0</v>
      </c>
      <c r="G45" s="159"/>
      <c r="H45" s="144"/>
      <c r="I45" s="128" t="e">
        <f>VLOOKUP(H45,Presupuesto!$B$11:$C$565,2,0)</f>
        <v>#N/A</v>
      </c>
      <c r="J45" s="96" t="str">
        <f t="shared" si="2"/>
        <v>Gestión Administrativa y  financiera en apoyo al Desarrollo Académico</v>
      </c>
      <c r="K45" s="96" t="s">
        <v>412</v>
      </c>
      <c r="L45" s="96"/>
    </row>
    <row r="46" spans="3:12" x14ac:dyDescent="0.25">
      <c r="C46" s="143"/>
      <c r="D46" s="156"/>
      <c r="E46" s="116"/>
      <c r="F46" s="95">
        <f t="shared" si="1"/>
        <v>0</v>
      </c>
      <c r="G46" s="159"/>
      <c r="H46" s="144"/>
      <c r="I46" s="128" t="e">
        <f>VLOOKUP(H46,Presupuesto!$B$11:$C$565,2,0)</f>
        <v>#N/A</v>
      </c>
      <c r="J46" s="96" t="str">
        <f t="shared" si="2"/>
        <v>Gestión Administrativa y  financiera en apoyo al Desarrollo Académico</v>
      </c>
      <c r="K46" s="96" t="s">
        <v>412</v>
      </c>
      <c r="L46" s="96"/>
    </row>
    <row r="47" spans="3:12" x14ac:dyDescent="0.25">
      <c r="C47" s="143"/>
      <c r="D47" s="156"/>
      <c r="E47" s="116"/>
      <c r="F47" s="95">
        <f t="shared" si="1"/>
        <v>0</v>
      </c>
      <c r="G47" s="159"/>
      <c r="H47" s="144"/>
      <c r="I47" s="128" t="e">
        <f>VLOOKUP(H47,Presupuesto!$B$11:$C$565,2,0)</f>
        <v>#N/A</v>
      </c>
      <c r="J47" s="96" t="str">
        <f t="shared" si="2"/>
        <v>Gestión Administrativa y  financiera en apoyo al Desarrollo Académico</v>
      </c>
      <c r="K47" s="96" t="s">
        <v>412</v>
      </c>
      <c r="L47" s="96"/>
    </row>
    <row r="48" spans="3:12" ht="15.75" thickBot="1" x14ac:dyDescent="0.3">
      <c r="C48" s="145"/>
      <c r="D48" s="218"/>
      <c r="E48" s="101"/>
      <c r="F48" s="103">
        <f t="shared" si="1"/>
        <v>0</v>
      </c>
      <c r="G48" s="160"/>
      <c r="H48" s="146"/>
      <c r="I48" s="130" t="e">
        <f>VLOOKUP(H48,Presupuesto!$B$11:$C$565,2,0)</f>
        <v>#N/A</v>
      </c>
      <c r="J48" s="104" t="str">
        <f t="shared" si="2"/>
        <v>Gestión Administrativa y  financiera en apoyo al Desarrollo Académico</v>
      </c>
      <c r="K48" s="122" t="s">
        <v>394</v>
      </c>
      <c r="L48" s="104"/>
    </row>
    <row r="50" spans="3:12" ht="15.75" thickBot="1" x14ac:dyDescent="0.3"/>
    <row r="51" spans="3:12" ht="15.75" thickBot="1" x14ac:dyDescent="0.3">
      <c r="C51" s="155" t="s">
        <v>53</v>
      </c>
      <c r="D51" s="330">
        <f>SUM(F58:F78)</f>
        <v>500000</v>
      </c>
      <c r="F51" s="70"/>
      <c r="G51" s="77"/>
      <c r="H51" s="70"/>
      <c r="I51" s="70"/>
    </row>
    <row r="52" spans="3:12" x14ac:dyDescent="0.25">
      <c r="C52" s="70"/>
      <c r="D52" s="31"/>
      <c r="E52" s="91"/>
      <c r="F52" s="91"/>
      <c r="G52" s="91"/>
      <c r="H52" s="74"/>
      <c r="I52" s="74"/>
      <c r="J52" s="74"/>
      <c r="K52" s="110"/>
    </row>
    <row r="53" spans="3:12" ht="15.75" x14ac:dyDescent="0.25">
      <c r="C53" s="286" t="s">
        <v>392</v>
      </c>
      <c r="D53" s="328" t="s">
        <v>1747</v>
      </c>
      <c r="E53" s="91"/>
      <c r="F53" s="91"/>
      <c r="G53" s="91"/>
      <c r="H53" s="74"/>
      <c r="I53" s="74"/>
      <c r="J53" s="74"/>
      <c r="K53" s="110"/>
    </row>
    <row r="54" spans="3:12" ht="18.75" x14ac:dyDescent="0.25">
      <c r="C54" s="206" t="str">
        <f>IFERROR(VLOOKUP(D53,'1. Desarrollo e Innov. Curricu.'!$E:$F,2,FALSE),IFERROR(VLOOKUP(D53,'2. Investigación Científica'!$E:$F,2,FALSE),IFERROR(VLOOKUP(D53,'3. Vinculación Univ. Sociedad'!$E:$F,2,FALSE),IFERROR(VLOOKUP(D53,'4. Docencia y Profesorado Univ.'!$E:$F,2,FALSE),IFERROR(VLOOKUP(D53,'5. Estudiantes y Graduados'!$E:$F,2,FALSE),IFERROR(VLOOKUP(D53,'11. Gestion Administrativa'!$E:$F,2,FALSE),IFERROR(VLOOKUP(D53,'13. Gestión Académica'!$E:$F,2,FALSE),IFERROR(VLOOKUP(D53,'8. Asegura. de la Calid. y M'!$E:$F,2,FALSE),IFERROR(VLOOKUP(D53,'6. Gestión del Conocimiento'!$E:$F,2,FALSE),IFERROR(VLOOKUP(D53,'15. Gobernabilidad y Proceso...'!$E:$F,2,FALSE),IFERROR(VLOOKUP(D53,'12. Gestión del Talento Humano'!$E:$F,2,FALSE),IFERROR(VLOOKUP(D53,'14. Internacional... de la E.S.'!$E:$F,2,FALSE),IFERROR(VLOOKUP(D53,'10. Posgrado'!$E:$F,2,FALSE),IFERROR(VLOOKUP(D53,'17. Gestión TIC'!$E:$F,2,FALSE),IFERROR(VLOOKUP(D53,'16. Desa. del Sistema Educ.Sup.'!$E:$F,2,FALSE),IFERROR(VLOOKUP(D53,'9. Cultura de Inno. Insti...'!$E:$F,2,FALSE),VLOOKUP(D53,'7. Lo Esencial de la Reforma U.'!$E:$F,2,0)))))))))))))))))</f>
        <v>Gestión para la compra de loceras, estantes, monitores de aire para el edificio B1, cambio de puertas de las aulas del edificio B2</v>
      </c>
      <c r="D54" s="31"/>
      <c r="E54" s="91"/>
      <c r="F54" s="91"/>
      <c r="G54" s="91"/>
      <c r="H54" s="74"/>
      <c r="I54" s="74"/>
      <c r="J54" s="74"/>
      <c r="K54" s="110"/>
    </row>
    <row r="55" spans="3:12" x14ac:dyDescent="0.25">
      <c r="E55" s="91"/>
      <c r="F55" s="91"/>
      <c r="G55" s="91"/>
      <c r="H55" s="74"/>
      <c r="I55" s="74"/>
      <c r="J55" s="74"/>
      <c r="K55" s="110"/>
    </row>
    <row r="56" spans="3:12" ht="15.75" thickBot="1" x14ac:dyDescent="0.3">
      <c r="F56" s="91"/>
      <c r="G56" s="74"/>
      <c r="H56" s="74"/>
      <c r="I56" s="74"/>
    </row>
    <row r="57" spans="3:12" ht="30.75" thickBot="1" x14ac:dyDescent="0.3">
      <c r="C57" s="127" t="s">
        <v>44</v>
      </c>
      <c r="D57" s="132" t="s">
        <v>55</v>
      </c>
      <c r="E57" s="134" t="s">
        <v>57</v>
      </c>
      <c r="F57" s="133" t="s">
        <v>27</v>
      </c>
      <c r="G57" s="131" t="s">
        <v>131</v>
      </c>
      <c r="H57" s="134" t="s">
        <v>46</v>
      </c>
      <c r="I57" s="131" t="s">
        <v>132</v>
      </c>
      <c r="J57" s="131" t="s">
        <v>410</v>
      </c>
      <c r="K57" s="131" t="s">
        <v>411</v>
      </c>
      <c r="L57" s="131" t="s">
        <v>121</v>
      </c>
    </row>
    <row r="58" spans="3:12" x14ac:dyDescent="0.25">
      <c r="C58" s="139" t="s">
        <v>1846</v>
      </c>
      <c r="D58" s="156">
        <v>1</v>
      </c>
      <c r="E58" s="113">
        <v>500000</v>
      </c>
      <c r="F58" s="95">
        <f t="shared" ref="F58:F78" si="3">D58*E58</f>
        <v>500000</v>
      </c>
      <c r="G58" s="159" t="s">
        <v>1473</v>
      </c>
      <c r="H58" s="140" t="s">
        <v>663</v>
      </c>
      <c r="I58" s="128" t="str">
        <f>VLOOKUP(H58,Presupuesto!$B$11:$C$565,2,0)</f>
        <v>MANTENIMIENTO Y REPARACION DE EDIFIC.Y LOCALES.</v>
      </c>
      <c r="J58" s="214" t="s">
        <v>1363</v>
      </c>
      <c r="K58" s="96" t="s">
        <v>394</v>
      </c>
      <c r="L58" s="96"/>
    </row>
    <row r="59" spans="3:12" x14ac:dyDescent="0.25">
      <c r="C59" s="139"/>
      <c r="D59" s="156"/>
      <c r="E59" s="121"/>
      <c r="F59" s="95">
        <f t="shared" si="3"/>
        <v>0</v>
      </c>
      <c r="G59" s="159"/>
      <c r="H59" s="140"/>
      <c r="I59" s="128" t="e">
        <f>VLOOKUP(H59,Presupuesto!$B$11:$C$565,2,0)</f>
        <v>#N/A</v>
      </c>
      <c r="J59" s="96" t="str">
        <f>$J$58</f>
        <v>Gestión Administrativa y  financiera en apoyo al Desarrollo Académico</v>
      </c>
      <c r="K59" s="96" t="s">
        <v>412</v>
      </c>
      <c r="L59" s="96"/>
    </row>
    <row r="60" spans="3:12" x14ac:dyDescent="0.25">
      <c r="C60" s="139"/>
      <c r="D60" s="156"/>
      <c r="E60" s="121"/>
      <c r="F60" s="95">
        <f t="shared" si="3"/>
        <v>0</v>
      </c>
      <c r="G60" s="159"/>
      <c r="H60" s="140"/>
      <c r="I60" s="128" t="e">
        <f>VLOOKUP(H60,Presupuesto!$B$11:$C$565,2,0)</f>
        <v>#N/A</v>
      </c>
      <c r="J60" s="96" t="str">
        <f t="shared" ref="J60:J78" si="4">$J$58</f>
        <v>Gestión Administrativa y  financiera en apoyo al Desarrollo Académico</v>
      </c>
      <c r="K60" s="96" t="s">
        <v>412</v>
      </c>
      <c r="L60" s="96"/>
    </row>
    <row r="61" spans="3:12" x14ac:dyDescent="0.25">
      <c r="C61" s="139"/>
      <c r="D61" s="156"/>
      <c r="E61" s="121"/>
      <c r="F61" s="95">
        <f t="shared" si="3"/>
        <v>0</v>
      </c>
      <c r="G61" s="159"/>
      <c r="H61" s="140"/>
      <c r="I61" s="128" t="e">
        <f>VLOOKUP(H61,Presupuesto!$B$11:$C$565,2,0)</f>
        <v>#N/A</v>
      </c>
      <c r="J61" s="96" t="str">
        <f t="shared" si="4"/>
        <v>Gestión Administrativa y  financiera en apoyo al Desarrollo Académico</v>
      </c>
      <c r="K61" s="96" t="s">
        <v>412</v>
      </c>
      <c r="L61" s="96"/>
    </row>
    <row r="62" spans="3:12" x14ac:dyDescent="0.25">
      <c r="C62" s="139"/>
      <c r="D62" s="156"/>
      <c r="E62" s="121"/>
      <c r="F62" s="95">
        <f t="shared" si="3"/>
        <v>0</v>
      </c>
      <c r="G62" s="159"/>
      <c r="H62" s="140"/>
      <c r="I62" s="128" t="e">
        <f>VLOOKUP(H62,Presupuesto!$B$11:$C$565,2,0)</f>
        <v>#N/A</v>
      </c>
      <c r="J62" s="96" t="str">
        <f t="shared" si="4"/>
        <v>Gestión Administrativa y  financiera en apoyo al Desarrollo Académico</v>
      </c>
      <c r="K62" s="96" t="s">
        <v>412</v>
      </c>
      <c r="L62" s="96"/>
    </row>
    <row r="63" spans="3:12" x14ac:dyDescent="0.25">
      <c r="C63" s="139"/>
      <c r="D63" s="156"/>
      <c r="E63" s="121"/>
      <c r="F63" s="95">
        <f t="shared" si="3"/>
        <v>0</v>
      </c>
      <c r="G63" s="159"/>
      <c r="H63" s="140"/>
      <c r="I63" s="128" t="e">
        <f>VLOOKUP(H63,Presupuesto!$B$11:$C$565,2,0)</f>
        <v>#N/A</v>
      </c>
      <c r="J63" s="96" t="str">
        <f t="shared" si="4"/>
        <v>Gestión Administrativa y  financiera en apoyo al Desarrollo Académico</v>
      </c>
      <c r="K63" s="96" t="s">
        <v>401</v>
      </c>
      <c r="L63" s="96"/>
    </row>
    <row r="64" spans="3:12" x14ac:dyDescent="0.25">
      <c r="C64" s="139"/>
      <c r="D64" s="156"/>
      <c r="E64" s="121"/>
      <c r="F64" s="95">
        <f t="shared" si="3"/>
        <v>0</v>
      </c>
      <c r="G64" s="159"/>
      <c r="H64" s="140"/>
      <c r="I64" s="128" t="e">
        <f>VLOOKUP(H64,Presupuesto!$B$11:$C$565,2,0)</f>
        <v>#N/A</v>
      </c>
      <c r="J64" s="96" t="str">
        <f t="shared" si="4"/>
        <v>Gestión Administrativa y  financiera en apoyo al Desarrollo Académico</v>
      </c>
      <c r="K64" s="96" t="s">
        <v>412</v>
      </c>
      <c r="L64" s="96"/>
    </row>
    <row r="65" spans="3:12" x14ac:dyDescent="0.25">
      <c r="C65" s="139"/>
      <c r="D65" s="156"/>
      <c r="E65" s="121"/>
      <c r="F65" s="95">
        <f t="shared" si="3"/>
        <v>0</v>
      </c>
      <c r="G65" s="159"/>
      <c r="H65" s="140"/>
      <c r="I65" s="128" t="e">
        <f>VLOOKUP(H65,Presupuesto!$B$11:$C$565,2,0)</f>
        <v>#N/A</v>
      </c>
      <c r="J65" s="96" t="str">
        <f t="shared" si="4"/>
        <v>Gestión Administrativa y  financiera en apoyo al Desarrollo Académico</v>
      </c>
      <c r="K65" s="96" t="s">
        <v>412</v>
      </c>
      <c r="L65" s="96"/>
    </row>
    <row r="66" spans="3:12" x14ac:dyDescent="0.25">
      <c r="C66" s="139"/>
      <c r="D66" s="156"/>
      <c r="E66" s="121"/>
      <c r="F66" s="95">
        <f t="shared" si="3"/>
        <v>0</v>
      </c>
      <c r="G66" s="159"/>
      <c r="H66" s="140"/>
      <c r="I66" s="128" t="e">
        <f>VLOOKUP(H66,Presupuesto!$B$11:$C$565,2,0)</f>
        <v>#N/A</v>
      </c>
      <c r="J66" s="96" t="str">
        <f t="shared" si="4"/>
        <v>Gestión Administrativa y  financiera en apoyo al Desarrollo Académico</v>
      </c>
      <c r="K66" s="96" t="s">
        <v>412</v>
      </c>
      <c r="L66" s="96"/>
    </row>
    <row r="67" spans="3:12" x14ac:dyDescent="0.25">
      <c r="C67" s="139"/>
      <c r="D67" s="156"/>
      <c r="E67" s="121"/>
      <c r="F67" s="95">
        <f t="shared" si="3"/>
        <v>0</v>
      </c>
      <c r="G67" s="159"/>
      <c r="H67" s="140"/>
      <c r="I67" s="128" t="e">
        <f>VLOOKUP(H67,Presupuesto!$B$11:$C$565,2,0)</f>
        <v>#N/A</v>
      </c>
      <c r="J67" s="96" t="str">
        <f t="shared" si="4"/>
        <v>Gestión Administrativa y  financiera en apoyo al Desarrollo Académico</v>
      </c>
      <c r="K67" s="96" t="s">
        <v>412</v>
      </c>
      <c r="L67" s="96"/>
    </row>
    <row r="68" spans="3:12" x14ac:dyDescent="0.25">
      <c r="C68" s="141"/>
      <c r="D68" s="156"/>
      <c r="E68" s="116"/>
      <c r="F68" s="95">
        <f t="shared" si="3"/>
        <v>0</v>
      </c>
      <c r="G68" s="159"/>
      <c r="H68" s="142"/>
      <c r="I68" s="128" t="e">
        <f>VLOOKUP(H68,Presupuesto!$B$11:$C$565,2,0)</f>
        <v>#N/A</v>
      </c>
      <c r="J68" s="96" t="str">
        <f t="shared" si="4"/>
        <v>Gestión Administrativa y  financiera en apoyo al Desarrollo Académico</v>
      </c>
      <c r="K68" s="96" t="s">
        <v>412</v>
      </c>
      <c r="L68" s="96"/>
    </row>
    <row r="69" spans="3:12" x14ac:dyDescent="0.25">
      <c r="C69" s="141"/>
      <c r="D69" s="156"/>
      <c r="E69" s="116"/>
      <c r="F69" s="95">
        <f t="shared" si="3"/>
        <v>0</v>
      </c>
      <c r="G69" s="159"/>
      <c r="H69" s="142"/>
      <c r="I69" s="128" t="e">
        <f>VLOOKUP(H69,Presupuesto!$B$11:$C$565,2,0)</f>
        <v>#N/A</v>
      </c>
      <c r="J69" s="96" t="str">
        <f t="shared" si="4"/>
        <v>Gestión Administrativa y  financiera en apoyo al Desarrollo Académico</v>
      </c>
      <c r="K69" s="96" t="s">
        <v>412</v>
      </c>
      <c r="L69" s="96"/>
    </row>
    <row r="70" spans="3:12" x14ac:dyDescent="0.25">
      <c r="C70" s="141"/>
      <c r="D70" s="156"/>
      <c r="E70" s="116"/>
      <c r="F70" s="95">
        <f t="shared" si="3"/>
        <v>0</v>
      </c>
      <c r="G70" s="159"/>
      <c r="H70" s="142"/>
      <c r="I70" s="128" t="e">
        <f>VLOOKUP(H70,Presupuesto!$B$11:$C$565,2,0)</f>
        <v>#N/A</v>
      </c>
      <c r="J70" s="96" t="str">
        <f t="shared" si="4"/>
        <v>Gestión Administrativa y  financiera en apoyo al Desarrollo Académico</v>
      </c>
      <c r="K70" s="96" t="s">
        <v>412</v>
      </c>
      <c r="L70" s="96"/>
    </row>
    <row r="71" spans="3:12" x14ac:dyDescent="0.25">
      <c r="C71" s="141"/>
      <c r="D71" s="156"/>
      <c r="E71" s="116"/>
      <c r="F71" s="95">
        <f t="shared" si="3"/>
        <v>0</v>
      </c>
      <c r="G71" s="159"/>
      <c r="H71" s="142"/>
      <c r="I71" s="128" t="e">
        <f>VLOOKUP(H71,Presupuesto!$B$11:$C$565,2,0)</f>
        <v>#N/A</v>
      </c>
      <c r="J71" s="96" t="str">
        <f t="shared" si="4"/>
        <v>Gestión Administrativa y  financiera en apoyo al Desarrollo Académico</v>
      </c>
      <c r="K71" s="96" t="s">
        <v>412</v>
      </c>
      <c r="L71" s="96"/>
    </row>
    <row r="72" spans="3:12" x14ac:dyDescent="0.25">
      <c r="C72" s="141"/>
      <c r="D72" s="156"/>
      <c r="E72" s="116"/>
      <c r="F72" s="95">
        <f t="shared" si="3"/>
        <v>0</v>
      </c>
      <c r="G72" s="159"/>
      <c r="H72" s="142"/>
      <c r="I72" s="128" t="e">
        <f>VLOOKUP(H72,Presupuesto!$B$11:$C$565,2,0)</f>
        <v>#N/A</v>
      </c>
      <c r="J72" s="96" t="str">
        <f t="shared" si="4"/>
        <v>Gestión Administrativa y  financiera en apoyo al Desarrollo Académico</v>
      </c>
      <c r="K72" s="96" t="s">
        <v>412</v>
      </c>
      <c r="L72" s="96"/>
    </row>
    <row r="73" spans="3:12" x14ac:dyDescent="0.25">
      <c r="C73" s="141"/>
      <c r="D73" s="156"/>
      <c r="E73" s="116"/>
      <c r="F73" s="95">
        <f t="shared" si="3"/>
        <v>0</v>
      </c>
      <c r="G73" s="159"/>
      <c r="H73" s="142"/>
      <c r="I73" s="128" t="e">
        <f>VLOOKUP(H73,Presupuesto!$B$11:$C$565,2,0)</f>
        <v>#N/A</v>
      </c>
      <c r="J73" s="96" t="str">
        <f t="shared" si="4"/>
        <v>Gestión Administrativa y  financiera en apoyo al Desarrollo Académico</v>
      </c>
      <c r="K73" s="96" t="s">
        <v>412</v>
      </c>
      <c r="L73" s="96"/>
    </row>
    <row r="74" spans="3:12" x14ac:dyDescent="0.25">
      <c r="C74" s="143"/>
      <c r="D74" s="156"/>
      <c r="E74" s="116"/>
      <c r="F74" s="95">
        <f t="shared" si="3"/>
        <v>0</v>
      </c>
      <c r="G74" s="159"/>
      <c r="H74" s="144"/>
      <c r="I74" s="128" t="e">
        <f>VLOOKUP(H74,Presupuesto!$B$11:$C$565,2,0)</f>
        <v>#N/A</v>
      </c>
      <c r="J74" s="96" t="str">
        <f t="shared" si="4"/>
        <v>Gestión Administrativa y  financiera en apoyo al Desarrollo Académico</v>
      </c>
      <c r="K74" s="96" t="s">
        <v>403</v>
      </c>
      <c r="L74" s="96"/>
    </row>
    <row r="75" spans="3:12" x14ac:dyDescent="0.25">
      <c r="C75" s="143"/>
      <c r="D75" s="156"/>
      <c r="E75" s="116"/>
      <c r="F75" s="95">
        <f t="shared" si="3"/>
        <v>0</v>
      </c>
      <c r="G75" s="159"/>
      <c r="H75" s="144"/>
      <c r="I75" s="128" t="e">
        <f>VLOOKUP(H75,Presupuesto!$B$11:$C$565,2,0)</f>
        <v>#N/A</v>
      </c>
      <c r="J75" s="96" t="str">
        <f t="shared" si="4"/>
        <v>Gestión Administrativa y  financiera en apoyo al Desarrollo Académico</v>
      </c>
      <c r="K75" s="96" t="s">
        <v>412</v>
      </c>
      <c r="L75" s="96"/>
    </row>
    <row r="76" spans="3:12" x14ac:dyDescent="0.25">
      <c r="C76" s="143"/>
      <c r="D76" s="156"/>
      <c r="E76" s="116"/>
      <c r="F76" s="95">
        <f t="shared" si="3"/>
        <v>0</v>
      </c>
      <c r="G76" s="159"/>
      <c r="H76" s="144"/>
      <c r="I76" s="128" t="e">
        <f>VLOOKUP(H76,Presupuesto!$B$11:$C$565,2,0)</f>
        <v>#N/A</v>
      </c>
      <c r="J76" s="96" t="str">
        <f t="shared" si="4"/>
        <v>Gestión Administrativa y  financiera en apoyo al Desarrollo Académico</v>
      </c>
      <c r="K76" s="96" t="s">
        <v>412</v>
      </c>
      <c r="L76" s="96"/>
    </row>
    <row r="77" spans="3:12" x14ac:dyDescent="0.25">
      <c r="C77" s="143"/>
      <c r="D77" s="156"/>
      <c r="E77" s="116"/>
      <c r="F77" s="95">
        <f t="shared" si="3"/>
        <v>0</v>
      </c>
      <c r="G77" s="159"/>
      <c r="H77" s="144"/>
      <c r="I77" s="128" t="e">
        <f>VLOOKUP(H77,Presupuesto!$B$11:$C$565,2,0)</f>
        <v>#N/A</v>
      </c>
      <c r="J77" s="96" t="str">
        <f t="shared" si="4"/>
        <v>Gestión Administrativa y  financiera en apoyo al Desarrollo Académico</v>
      </c>
      <c r="K77" s="96" t="s">
        <v>412</v>
      </c>
      <c r="L77" s="96"/>
    </row>
    <row r="78" spans="3:12" ht="15.75" thickBot="1" x14ac:dyDescent="0.3">
      <c r="C78" s="145"/>
      <c r="D78" s="218"/>
      <c r="E78" s="101"/>
      <c r="F78" s="103">
        <f t="shared" si="3"/>
        <v>0</v>
      </c>
      <c r="G78" s="160"/>
      <c r="H78" s="146"/>
      <c r="I78" s="130" t="e">
        <f>VLOOKUP(H78,Presupuesto!$B$11:$C$565,2,0)</f>
        <v>#N/A</v>
      </c>
      <c r="J78" s="104" t="str">
        <f t="shared" si="4"/>
        <v>Gestión Administrativa y  financiera en apoyo al Desarrollo Académico</v>
      </c>
      <c r="K78" s="122" t="s">
        <v>394</v>
      </c>
      <c r="L78" s="104"/>
    </row>
    <row r="79" spans="3:12" x14ac:dyDescent="0.25">
      <c r="F79" s="88"/>
      <c r="G79" s="87"/>
      <c r="H79" s="88"/>
      <c r="I79" s="88"/>
    </row>
    <row r="80" spans="3:12" ht="15.75" thickBot="1" x14ac:dyDescent="0.3"/>
    <row r="81" spans="3:12" ht="15.75" thickBot="1" x14ac:dyDescent="0.3">
      <c r="C81" s="155" t="s">
        <v>53</v>
      </c>
      <c r="D81" s="330">
        <f>SUM(F88:F108)</f>
        <v>0</v>
      </c>
      <c r="F81" s="70"/>
      <c r="G81" s="77"/>
      <c r="H81" s="70"/>
      <c r="I81" s="70"/>
    </row>
    <row r="82" spans="3:12" x14ac:dyDescent="0.25">
      <c r="C82" s="70"/>
      <c r="D82" s="31"/>
      <c r="E82" s="91"/>
      <c r="F82" s="91"/>
      <c r="G82" s="91"/>
      <c r="H82" s="74"/>
      <c r="I82" s="74"/>
      <c r="J82" s="74"/>
      <c r="K82" s="110"/>
    </row>
    <row r="83" spans="3:12" ht="15.75" x14ac:dyDescent="0.25">
      <c r="C83" s="286" t="s">
        <v>392</v>
      </c>
      <c r="D83" s="328"/>
      <c r="E83" s="91"/>
      <c r="F83" s="91"/>
      <c r="G83" s="91"/>
      <c r="H83" s="74"/>
      <c r="I83" s="74"/>
      <c r="J83" s="74"/>
      <c r="K83" s="110"/>
    </row>
    <row r="84" spans="3:12" ht="18.75" x14ac:dyDescent="0.25">
      <c r="C84" s="206" t="e">
        <f>IFERROR(VLOOKUP(D83,'1. Desarrollo e Innov. Curricu.'!$E:$F,2,FALSE),IFERROR(VLOOKUP(D83,'2. Investigación Científica'!$E:$F,2,FALSE),IFERROR(VLOOKUP(D83,'3. Vinculación Univ. Sociedad'!$E:$F,2,FALSE),IFERROR(VLOOKUP(D83,'4. Docencia y Profesorado Univ.'!$E:$F,2,FALSE),IFERROR(VLOOKUP(D83,'5. Estudiantes y Graduados'!$E:$F,2,FALSE),IFERROR(VLOOKUP(D83,'11. Gestion Administrativa'!$E:$F,2,FALSE),IFERROR(VLOOKUP(D83,'13. Gestión Académica'!$E:$F,2,FALSE),IFERROR(VLOOKUP(D83,'8. Asegura. de la Calid. y M'!$E:$F,2,FALSE),IFERROR(VLOOKUP(D83,'6. Gestión del Conocimiento'!$E:$F,2,FALSE),IFERROR(VLOOKUP(D83,'15. Gobernabilidad y Proceso...'!$E:$F,2,FALSE),IFERROR(VLOOKUP(D83,'12. Gestión del Talento Humano'!$E:$F,2,FALSE),IFERROR(VLOOKUP(D83,'14. Internacional... de la E.S.'!$E:$F,2,FALSE),IFERROR(VLOOKUP(D83,'10. Posgrado'!$E:$F,2,FALSE),IFERROR(VLOOKUP(D83,'17. Gestión TIC'!$E:$F,2,FALSE),IFERROR(VLOOKUP(D83,'16. Desa. del Sistema Educ.Sup.'!$E:$F,2,FALSE),IFERROR(VLOOKUP(D83,'9. Cultura de Inno. Insti...'!$E:$F,2,FALSE),VLOOKUP(D83,'7. Lo Esencial de la Reforma U.'!$E:$F,2,0)))))))))))))))))</f>
        <v>#N/A</v>
      </c>
      <c r="D84" s="31"/>
      <c r="E84" s="91"/>
      <c r="F84" s="91"/>
      <c r="G84" s="91"/>
      <c r="H84" s="74"/>
      <c r="I84" s="74"/>
      <c r="J84" s="74"/>
      <c r="K84" s="110"/>
    </row>
    <row r="85" spans="3:12" x14ac:dyDescent="0.25">
      <c r="E85" s="91"/>
      <c r="F85" s="91"/>
      <c r="G85" s="91"/>
      <c r="H85" s="74"/>
      <c r="I85" s="74"/>
      <c r="J85" s="74"/>
      <c r="K85" s="110"/>
    </row>
    <row r="86" spans="3:12" ht="15.75" thickBot="1" x14ac:dyDescent="0.3">
      <c r="F86" s="91"/>
      <c r="G86" s="74"/>
      <c r="H86" s="74"/>
      <c r="I86" s="74"/>
    </row>
    <row r="87" spans="3:12" ht="30.75" thickBot="1" x14ac:dyDescent="0.3">
      <c r="C87" s="127" t="s">
        <v>44</v>
      </c>
      <c r="D87" s="132" t="s">
        <v>55</v>
      </c>
      <c r="E87" s="134" t="s">
        <v>57</v>
      </c>
      <c r="F87" s="133" t="s">
        <v>27</v>
      </c>
      <c r="G87" s="131" t="s">
        <v>131</v>
      </c>
      <c r="H87" s="134" t="s">
        <v>46</v>
      </c>
      <c r="I87" s="131" t="s">
        <v>132</v>
      </c>
      <c r="J87" s="131" t="s">
        <v>410</v>
      </c>
      <c r="K87" s="131" t="s">
        <v>411</v>
      </c>
      <c r="L87" s="131" t="s">
        <v>121</v>
      </c>
    </row>
    <row r="88" spans="3:12" x14ac:dyDescent="0.25">
      <c r="C88" s="139"/>
      <c r="D88" s="156"/>
      <c r="E88" s="113"/>
      <c r="F88" s="95">
        <f t="shared" ref="F88:F108" si="5">D88*E88</f>
        <v>0</v>
      </c>
      <c r="G88" s="159"/>
      <c r="H88" s="140"/>
      <c r="I88" s="128" t="e">
        <f>VLOOKUP(H88,Presupuesto!$B$11:$C$565,2,0)</f>
        <v>#N/A</v>
      </c>
      <c r="J88" s="214" t="s">
        <v>1430</v>
      </c>
      <c r="K88" s="96" t="s">
        <v>394</v>
      </c>
      <c r="L88" s="96"/>
    </row>
    <row r="89" spans="3:12" x14ac:dyDescent="0.25">
      <c r="C89" s="139"/>
      <c r="D89" s="156"/>
      <c r="E89" s="121"/>
      <c r="F89" s="95">
        <f t="shared" si="5"/>
        <v>0</v>
      </c>
      <c r="G89" s="159"/>
      <c r="H89" s="140"/>
      <c r="I89" s="128" t="e">
        <f>VLOOKUP(H89,Presupuesto!$B$11:$C$565,2,0)</f>
        <v>#N/A</v>
      </c>
      <c r="J89" s="96" t="str">
        <f>$J$88</f>
        <v>Posgrado</v>
      </c>
      <c r="K89" s="96" t="s">
        <v>412</v>
      </c>
      <c r="L89" s="96"/>
    </row>
    <row r="90" spans="3:12" x14ac:dyDescent="0.25">
      <c r="C90" s="139"/>
      <c r="D90" s="156"/>
      <c r="E90" s="121"/>
      <c r="F90" s="95">
        <f t="shared" si="5"/>
        <v>0</v>
      </c>
      <c r="G90" s="159"/>
      <c r="H90" s="140"/>
      <c r="I90" s="128" t="e">
        <f>VLOOKUP(H90,Presupuesto!$B$11:$C$565,2,0)</f>
        <v>#N/A</v>
      </c>
      <c r="J90" s="96" t="str">
        <f t="shared" ref="J90:J108" si="6">$J$88</f>
        <v>Posgrado</v>
      </c>
      <c r="K90" s="96" t="s">
        <v>412</v>
      </c>
      <c r="L90" s="96"/>
    </row>
    <row r="91" spans="3:12" x14ac:dyDescent="0.25">
      <c r="C91" s="139"/>
      <c r="D91" s="156"/>
      <c r="E91" s="121"/>
      <c r="F91" s="95">
        <f t="shared" si="5"/>
        <v>0</v>
      </c>
      <c r="G91" s="159"/>
      <c r="H91" s="140"/>
      <c r="I91" s="128" t="e">
        <f>VLOOKUP(H91,Presupuesto!$B$11:$C$565,2,0)</f>
        <v>#N/A</v>
      </c>
      <c r="J91" s="96" t="str">
        <f t="shared" si="6"/>
        <v>Posgrado</v>
      </c>
      <c r="K91" s="96" t="s">
        <v>412</v>
      </c>
      <c r="L91" s="96"/>
    </row>
    <row r="92" spans="3:12" x14ac:dyDescent="0.25">
      <c r="C92" s="139"/>
      <c r="D92" s="156"/>
      <c r="E92" s="121"/>
      <c r="F92" s="95">
        <f t="shared" si="5"/>
        <v>0</v>
      </c>
      <c r="G92" s="159"/>
      <c r="H92" s="140"/>
      <c r="I92" s="128" t="e">
        <f>VLOOKUP(H92,Presupuesto!$B$11:$C$565,2,0)</f>
        <v>#N/A</v>
      </c>
      <c r="J92" s="96" t="str">
        <f t="shared" si="6"/>
        <v>Posgrado</v>
      </c>
      <c r="K92" s="96" t="s">
        <v>412</v>
      </c>
      <c r="L92" s="96"/>
    </row>
    <row r="93" spans="3:12" x14ac:dyDescent="0.25">
      <c r="C93" s="139"/>
      <c r="D93" s="156"/>
      <c r="E93" s="121"/>
      <c r="F93" s="95">
        <f t="shared" si="5"/>
        <v>0</v>
      </c>
      <c r="G93" s="159"/>
      <c r="H93" s="140"/>
      <c r="I93" s="128" t="e">
        <f>VLOOKUP(H93,Presupuesto!$B$11:$C$565,2,0)</f>
        <v>#N/A</v>
      </c>
      <c r="J93" s="96" t="str">
        <f t="shared" si="6"/>
        <v>Posgrado</v>
      </c>
      <c r="K93" s="96" t="s">
        <v>401</v>
      </c>
      <c r="L93" s="96"/>
    </row>
    <row r="94" spans="3:12" x14ac:dyDescent="0.25">
      <c r="C94" s="139"/>
      <c r="D94" s="156"/>
      <c r="E94" s="121"/>
      <c r="F94" s="95">
        <f t="shared" si="5"/>
        <v>0</v>
      </c>
      <c r="G94" s="159"/>
      <c r="H94" s="140"/>
      <c r="I94" s="128" t="e">
        <f>VLOOKUP(H94,Presupuesto!$B$11:$C$565,2,0)</f>
        <v>#N/A</v>
      </c>
      <c r="J94" s="96" t="str">
        <f t="shared" si="6"/>
        <v>Posgrado</v>
      </c>
      <c r="K94" s="96" t="s">
        <v>412</v>
      </c>
      <c r="L94" s="96"/>
    </row>
    <row r="95" spans="3:12" x14ac:dyDescent="0.25">
      <c r="C95" s="139"/>
      <c r="D95" s="156"/>
      <c r="E95" s="121"/>
      <c r="F95" s="95">
        <f t="shared" si="5"/>
        <v>0</v>
      </c>
      <c r="G95" s="159"/>
      <c r="H95" s="140"/>
      <c r="I95" s="128" t="e">
        <f>VLOOKUP(H95,Presupuesto!$B$11:$C$565,2,0)</f>
        <v>#N/A</v>
      </c>
      <c r="J95" s="96" t="str">
        <f t="shared" si="6"/>
        <v>Posgrado</v>
      </c>
      <c r="K95" s="96" t="s">
        <v>412</v>
      </c>
      <c r="L95" s="96"/>
    </row>
    <row r="96" spans="3:12" x14ac:dyDescent="0.25">
      <c r="C96" s="139"/>
      <c r="D96" s="156"/>
      <c r="E96" s="121"/>
      <c r="F96" s="95">
        <f t="shared" si="5"/>
        <v>0</v>
      </c>
      <c r="G96" s="159"/>
      <c r="H96" s="140"/>
      <c r="I96" s="128" t="e">
        <f>VLOOKUP(H96,Presupuesto!$B$11:$C$565,2,0)</f>
        <v>#N/A</v>
      </c>
      <c r="J96" s="96" t="str">
        <f t="shared" si="6"/>
        <v>Posgrado</v>
      </c>
      <c r="K96" s="96" t="s">
        <v>412</v>
      </c>
      <c r="L96" s="96"/>
    </row>
    <row r="97" spans="3:12" x14ac:dyDescent="0.25">
      <c r="C97" s="139"/>
      <c r="D97" s="156"/>
      <c r="E97" s="121"/>
      <c r="F97" s="95">
        <f t="shared" si="5"/>
        <v>0</v>
      </c>
      <c r="G97" s="159"/>
      <c r="H97" s="140"/>
      <c r="I97" s="128" t="e">
        <f>VLOOKUP(H97,Presupuesto!$B$11:$C$565,2,0)</f>
        <v>#N/A</v>
      </c>
      <c r="J97" s="96" t="str">
        <f t="shared" si="6"/>
        <v>Posgrado</v>
      </c>
      <c r="K97" s="96" t="s">
        <v>412</v>
      </c>
      <c r="L97" s="96"/>
    </row>
    <row r="98" spans="3:12" x14ac:dyDescent="0.25">
      <c r="C98" s="141"/>
      <c r="D98" s="156"/>
      <c r="E98" s="116"/>
      <c r="F98" s="95">
        <f t="shared" si="5"/>
        <v>0</v>
      </c>
      <c r="G98" s="159"/>
      <c r="H98" s="142"/>
      <c r="I98" s="128" t="e">
        <f>VLOOKUP(H98,Presupuesto!$B$11:$C$565,2,0)</f>
        <v>#N/A</v>
      </c>
      <c r="J98" s="96" t="str">
        <f t="shared" si="6"/>
        <v>Posgrado</v>
      </c>
      <c r="K98" s="96" t="s">
        <v>412</v>
      </c>
      <c r="L98" s="96"/>
    </row>
    <row r="99" spans="3:12" x14ac:dyDescent="0.25">
      <c r="C99" s="141"/>
      <c r="D99" s="156"/>
      <c r="E99" s="116"/>
      <c r="F99" s="95">
        <f t="shared" si="5"/>
        <v>0</v>
      </c>
      <c r="G99" s="159"/>
      <c r="H99" s="142"/>
      <c r="I99" s="128" t="e">
        <f>VLOOKUP(H99,Presupuesto!$B$11:$C$565,2,0)</f>
        <v>#N/A</v>
      </c>
      <c r="J99" s="96" t="str">
        <f t="shared" si="6"/>
        <v>Posgrado</v>
      </c>
      <c r="K99" s="96" t="s">
        <v>412</v>
      </c>
      <c r="L99" s="96"/>
    </row>
    <row r="100" spans="3:12" x14ac:dyDescent="0.25">
      <c r="C100" s="141"/>
      <c r="D100" s="156"/>
      <c r="E100" s="116"/>
      <c r="F100" s="95">
        <f t="shared" si="5"/>
        <v>0</v>
      </c>
      <c r="G100" s="159"/>
      <c r="H100" s="142"/>
      <c r="I100" s="128" t="e">
        <f>VLOOKUP(H100,Presupuesto!$B$11:$C$565,2,0)</f>
        <v>#N/A</v>
      </c>
      <c r="J100" s="96" t="str">
        <f t="shared" si="6"/>
        <v>Posgrado</v>
      </c>
      <c r="K100" s="96" t="s">
        <v>412</v>
      </c>
      <c r="L100" s="96"/>
    </row>
    <row r="101" spans="3:12" x14ac:dyDescent="0.25">
      <c r="C101" s="141"/>
      <c r="D101" s="156"/>
      <c r="E101" s="116"/>
      <c r="F101" s="95">
        <f t="shared" si="5"/>
        <v>0</v>
      </c>
      <c r="G101" s="159"/>
      <c r="H101" s="142"/>
      <c r="I101" s="128" t="e">
        <f>VLOOKUP(H101,Presupuesto!$B$11:$C$565,2,0)</f>
        <v>#N/A</v>
      </c>
      <c r="J101" s="96" t="str">
        <f t="shared" si="6"/>
        <v>Posgrado</v>
      </c>
      <c r="K101" s="96" t="s">
        <v>412</v>
      </c>
      <c r="L101" s="96"/>
    </row>
    <row r="102" spans="3:12" x14ac:dyDescent="0.25">
      <c r="C102" s="141"/>
      <c r="D102" s="156"/>
      <c r="E102" s="116"/>
      <c r="F102" s="95">
        <f t="shared" si="5"/>
        <v>0</v>
      </c>
      <c r="G102" s="159"/>
      <c r="H102" s="142"/>
      <c r="I102" s="128" t="e">
        <f>VLOOKUP(H102,Presupuesto!$B$11:$C$565,2,0)</f>
        <v>#N/A</v>
      </c>
      <c r="J102" s="96" t="str">
        <f t="shared" si="6"/>
        <v>Posgrado</v>
      </c>
      <c r="K102" s="96" t="s">
        <v>412</v>
      </c>
      <c r="L102" s="96"/>
    </row>
    <row r="103" spans="3:12" x14ac:dyDescent="0.25">
      <c r="C103" s="141"/>
      <c r="D103" s="156"/>
      <c r="E103" s="116"/>
      <c r="F103" s="95">
        <f t="shared" si="5"/>
        <v>0</v>
      </c>
      <c r="G103" s="159"/>
      <c r="H103" s="142"/>
      <c r="I103" s="128" t="e">
        <f>VLOOKUP(H103,Presupuesto!$B$11:$C$565,2,0)</f>
        <v>#N/A</v>
      </c>
      <c r="J103" s="96" t="str">
        <f t="shared" si="6"/>
        <v>Posgrado</v>
      </c>
      <c r="K103" s="96" t="s">
        <v>412</v>
      </c>
      <c r="L103" s="96"/>
    </row>
    <row r="104" spans="3:12" x14ac:dyDescent="0.25">
      <c r="C104" s="143"/>
      <c r="D104" s="156"/>
      <c r="E104" s="116"/>
      <c r="F104" s="95">
        <f t="shared" si="5"/>
        <v>0</v>
      </c>
      <c r="G104" s="159"/>
      <c r="H104" s="144"/>
      <c r="I104" s="128" t="e">
        <f>VLOOKUP(H104,Presupuesto!$B$11:$C$565,2,0)</f>
        <v>#N/A</v>
      </c>
      <c r="J104" s="96" t="str">
        <f t="shared" si="6"/>
        <v>Posgrado</v>
      </c>
      <c r="K104" s="96" t="s">
        <v>403</v>
      </c>
      <c r="L104" s="96"/>
    </row>
    <row r="105" spans="3:12" x14ac:dyDescent="0.25">
      <c r="C105" s="143"/>
      <c r="D105" s="156"/>
      <c r="E105" s="116"/>
      <c r="F105" s="95">
        <f t="shared" si="5"/>
        <v>0</v>
      </c>
      <c r="G105" s="159"/>
      <c r="H105" s="144"/>
      <c r="I105" s="128" t="e">
        <f>VLOOKUP(H105,Presupuesto!$B$11:$C$565,2,0)</f>
        <v>#N/A</v>
      </c>
      <c r="J105" s="96" t="str">
        <f t="shared" si="6"/>
        <v>Posgrado</v>
      </c>
      <c r="K105" s="96" t="s">
        <v>412</v>
      </c>
      <c r="L105" s="96"/>
    </row>
    <row r="106" spans="3:12" x14ac:dyDescent="0.25">
      <c r="C106" s="143"/>
      <c r="D106" s="156"/>
      <c r="E106" s="116"/>
      <c r="F106" s="95">
        <f t="shared" si="5"/>
        <v>0</v>
      </c>
      <c r="G106" s="159"/>
      <c r="H106" s="144"/>
      <c r="I106" s="128" t="e">
        <f>VLOOKUP(H106,Presupuesto!$B$11:$C$565,2,0)</f>
        <v>#N/A</v>
      </c>
      <c r="J106" s="96" t="str">
        <f t="shared" si="6"/>
        <v>Posgrado</v>
      </c>
      <c r="K106" s="96" t="s">
        <v>412</v>
      </c>
      <c r="L106" s="96"/>
    </row>
    <row r="107" spans="3:12" x14ac:dyDescent="0.25">
      <c r="C107" s="143"/>
      <c r="D107" s="156"/>
      <c r="E107" s="116"/>
      <c r="F107" s="95">
        <f t="shared" si="5"/>
        <v>0</v>
      </c>
      <c r="G107" s="159"/>
      <c r="H107" s="144"/>
      <c r="I107" s="128" t="e">
        <f>VLOOKUP(H107,Presupuesto!$B$11:$C$565,2,0)</f>
        <v>#N/A</v>
      </c>
      <c r="J107" s="96" t="str">
        <f t="shared" si="6"/>
        <v>Posgrado</v>
      </c>
      <c r="K107" s="96" t="s">
        <v>412</v>
      </c>
      <c r="L107" s="96"/>
    </row>
    <row r="108" spans="3:12" ht="15.75" thickBot="1" x14ac:dyDescent="0.3">
      <c r="C108" s="145"/>
      <c r="D108" s="218"/>
      <c r="E108" s="101"/>
      <c r="F108" s="103">
        <f t="shared" si="5"/>
        <v>0</v>
      </c>
      <c r="G108" s="160"/>
      <c r="H108" s="146"/>
      <c r="I108" s="130" t="e">
        <f>VLOOKUP(H108,Presupuesto!$B$11:$C$565,2,0)</f>
        <v>#N/A</v>
      </c>
      <c r="J108" s="104" t="str">
        <f t="shared" si="6"/>
        <v>Posgrado</v>
      </c>
      <c r="K108" s="122" t="s">
        <v>394</v>
      </c>
      <c r="L108" s="104"/>
    </row>
    <row r="110" spans="3:12" ht="15.75" thickBot="1" x14ac:dyDescent="0.3"/>
    <row r="111" spans="3:12" ht="15.75" thickBot="1" x14ac:dyDescent="0.3">
      <c r="C111" s="155" t="s">
        <v>53</v>
      </c>
      <c r="D111" s="330">
        <f>SUM(F118:F138)</f>
        <v>0</v>
      </c>
      <c r="F111" s="70"/>
      <c r="G111" s="77"/>
      <c r="H111" s="70"/>
      <c r="I111" s="70"/>
    </row>
    <row r="112" spans="3:12" x14ac:dyDescent="0.25">
      <c r="C112" s="70"/>
      <c r="D112" s="31"/>
      <c r="E112" s="91"/>
      <c r="F112" s="91"/>
      <c r="G112" s="91"/>
      <c r="H112" s="74"/>
      <c r="I112" s="74"/>
      <c r="J112" s="74"/>
      <c r="K112" s="110"/>
    </row>
    <row r="113" spans="3:12" ht="15.75" x14ac:dyDescent="0.25">
      <c r="C113" s="286" t="s">
        <v>392</v>
      </c>
      <c r="D113" s="328"/>
      <c r="E113" s="91"/>
      <c r="F113" s="91"/>
      <c r="G113" s="91"/>
      <c r="H113" s="74"/>
      <c r="I113" s="74"/>
      <c r="J113" s="74"/>
      <c r="K113" s="110"/>
    </row>
    <row r="114" spans="3:12" ht="18.75" x14ac:dyDescent="0.25">
      <c r="C114" s="206" t="e">
        <f>IFERROR(VLOOKUP(D113,'1. Desarrollo e Innov. Curricu.'!$E:$F,2,FALSE),IFERROR(VLOOKUP(D113,'2. Investigación Científica'!$E:$F,2,FALSE),IFERROR(VLOOKUP(D113,'3. Vinculación Univ. Sociedad'!$E:$F,2,FALSE),IFERROR(VLOOKUP(D113,'4. Docencia y Profesorado Univ.'!$E:$F,2,FALSE),IFERROR(VLOOKUP(D113,'5. Estudiantes y Graduados'!$E:$F,2,FALSE),IFERROR(VLOOKUP(D113,'11. Gestion Administrativa'!$E:$F,2,FALSE),IFERROR(VLOOKUP(D113,'13. Gestión Académica'!$E:$F,2,FALSE),IFERROR(VLOOKUP(D113,'8. Asegura. de la Calid. y M'!$E:$F,2,FALSE),IFERROR(VLOOKUP(D113,'6. Gestión del Conocimiento'!$E:$F,2,FALSE),IFERROR(VLOOKUP(D113,'15. Gobernabilidad y Proceso...'!$E:$F,2,FALSE),IFERROR(VLOOKUP(D113,'12. Gestión del Talento Humano'!$E:$F,2,FALSE),IFERROR(VLOOKUP(D113,'14. Internacional... de la E.S.'!$E:$F,2,FALSE),IFERROR(VLOOKUP(D113,'10. Posgrado'!$E:$F,2,FALSE),IFERROR(VLOOKUP(D113,'17. Gestión TIC'!$E:$F,2,FALSE),IFERROR(VLOOKUP(D113,'16. Desa. del Sistema Educ.Sup.'!$E:$F,2,FALSE),IFERROR(VLOOKUP(D113,'9. Cultura de Inno. Insti...'!$E:$F,2,FALSE),VLOOKUP(D113,'7. Lo Esencial de la Reforma U.'!$E:$F,2,0)))))))))))))))))</f>
        <v>#N/A</v>
      </c>
      <c r="D114" s="31"/>
      <c r="E114" s="91"/>
      <c r="F114" s="91"/>
      <c r="G114" s="91"/>
      <c r="H114" s="74"/>
      <c r="I114" s="74"/>
      <c r="J114" s="74"/>
      <c r="K114" s="110"/>
    </row>
    <row r="115" spans="3:12" x14ac:dyDescent="0.25">
      <c r="E115" s="91"/>
      <c r="F115" s="91"/>
      <c r="G115" s="91"/>
      <c r="H115" s="74"/>
      <c r="I115" s="74"/>
      <c r="J115" s="74"/>
      <c r="K115" s="110"/>
    </row>
    <row r="116" spans="3:12" ht="15.75" thickBot="1" x14ac:dyDescent="0.3">
      <c r="F116" s="91"/>
      <c r="G116" s="74"/>
      <c r="H116" s="74"/>
      <c r="I116" s="74"/>
    </row>
    <row r="117" spans="3:12" ht="30.75" thickBot="1" x14ac:dyDescent="0.3">
      <c r="C117" s="127" t="s">
        <v>44</v>
      </c>
      <c r="D117" s="132" t="s">
        <v>55</v>
      </c>
      <c r="E117" s="134" t="s">
        <v>57</v>
      </c>
      <c r="F117" s="133" t="s">
        <v>27</v>
      </c>
      <c r="G117" s="131" t="s">
        <v>131</v>
      </c>
      <c r="H117" s="134" t="s">
        <v>46</v>
      </c>
      <c r="I117" s="131" t="s">
        <v>132</v>
      </c>
      <c r="J117" s="131" t="s">
        <v>410</v>
      </c>
      <c r="K117" s="131" t="s">
        <v>411</v>
      </c>
      <c r="L117" s="131" t="s">
        <v>121</v>
      </c>
    </row>
    <row r="118" spans="3:12" x14ac:dyDescent="0.25">
      <c r="C118" s="139"/>
      <c r="D118" s="156"/>
      <c r="E118" s="113"/>
      <c r="F118" s="95">
        <f t="shared" ref="F118:F138" si="7">D118*E118</f>
        <v>0</v>
      </c>
      <c r="G118" s="159"/>
      <c r="H118" s="140"/>
      <c r="I118" s="128" t="e">
        <f>VLOOKUP(H118,Presupuesto!$B$11:$C$565,2,0)</f>
        <v>#N/A</v>
      </c>
      <c r="J118" s="214" t="s">
        <v>1430</v>
      </c>
      <c r="K118" s="96" t="s">
        <v>394</v>
      </c>
      <c r="L118" s="96"/>
    </row>
    <row r="119" spans="3:12" x14ac:dyDescent="0.25">
      <c r="C119" s="139"/>
      <c r="D119" s="156"/>
      <c r="E119" s="121"/>
      <c r="F119" s="95">
        <f t="shared" si="7"/>
        <v>0</v>
      </c>
      <c r="G119" s="159"/>
      <c r="H119" s="140"/>
      <c r="I119" s="128" t="e">
        <f>VLOOKUP(H119,Presupuesto!$B$11:$C$565,2,0)</f>
        <v>#N/A</v>
      </c>
      <c r="J119" s="96" t="str">
        <f>$J$118</f>
        <v>Posgrado</v>
      </c>
      <c r="K119" s="96" t="s">
        <v>412</v>
      </c>
      <c r="L119" s="96"/>
    </row>
    <row r="120" spans="3:12" x14ac:dyDescent="0.25">
      <c r="C120" s="139"/>
      <c r="D120" s="156"/>
      <c r="E120" s="121"/>
      <c r="F120" s="95">
        <f t="shared" si="7"/>
        <v>0</v>
      </c>
      <c r="G120" s="159"/>
      <c r="H120" s="140"/>
      <c r="I120" s="128" t="e">
        <f>VLOOKUP(H120,Presupuesto!$B$11:$C$565,2,0)</f>
        <v>#N/A</v>
      </c>
      <c r="J120" s="96" t="str">
        <f t="shared" ref="J120:J138" si="8">$J$118</f>
        <v>Posgrado</v>
      </c>
      <c r="K120" s="96" t="s">
        <v>412</v>
      </c>
      <c r="L120" s="96"/>
    </row>
    <row r="121" spans="3:12" x14ac:dyDescent="0.25">
      <c r="C121" s="139"/>
      <c r="D121" s="156"/>
      <c r="E121" s="121"/>
      <c r="F121" s="95">
        <f t="shared" si="7"/>
        <v>0</v>
      </c>
      <c r="G121" s="159"/>
      <c r="H121" s="140"/>
      <c r="I121" s="128" t="e">
        <f>VLOOKUP(H121,Presupuesto!$B$11:$C$565,2,0)</f>
        <v>#N/A</v>
      </c>
      <c r="J121" s="96" t="str">
        <f t="shared" si="8"/>
        <v>Posgrado</v>
      </c>
      <c r="K121" s="96" t="s">
        <v>412</v>
      </c>
      <c r="L121" s="96"/>
    </row>
    <row r="122" spans="3:12" x14ac:dyDescent="0.25">
      <c r="C122" s="139"/>
      <c r="D122" s="156"/>
      <c r="E122" s="121"/>
      <c r="F122" s="95">
        <f t="shared" si="7"/>
        <v>0</v>
      </c>
      <c r="G122" s="159"/>
      <c r="H122" s="140"/>
      <c r="I122" s="128" t="e">
        <f>VLOOKUP(H122,Presupuesto!$B$11:$C$565,2,0)</f>
        <v>#N/A</v>
      </c>
      <c r="J122" s="96" t="str">
        <f t="shared" si="8"/>
        <v>Posgrado</v>
      </c>
      <c r="K122" s="96" t="s">
        <v>412</v>
      </c>
      <c r="L122" s="96"/>
    </row>
    <row r="123" spans="3:12" x14ac:dyDescent="0.25">
      <c r="C123" s="139"/>
      <c r="D123" s="156"/>
      <c r="E123" s="121"/>
      <c r="F123" s="95">
        <f t="shared" si="7"/>
        <v>0</v>
      </c>
      <c r="G123" s="159"/>
      <c r="H123" s="140"/>
      <c r="I123" s="128" t="e">
        <f>VLOOKUP(H123,Presupuesto!$B$11:$C$565,2,0)</f>
        <v>#N/A</v>
      </c>
      <c r="J123" s="96" t="str">
        <f t="shared" si="8"/>
        <v>Posgrado</v>
      </c>
      <c r="K123" s="96" t="s">
        <v>401</v>
      </c>
      <c r="L123" s="96"/>
    </row>
    <row r="124" spans="3:12" x14ac:dyDescent="0.25">
      <c r="C124" s="139"/>
      <c r="D124" s="156"/>
      <c r="E124" s="121"/>
      <c r="F124" s="95">
        <f t="shared" si="7"/>
        <v>0</v>
      </c>
      <c r="G124" s="159"/>
      <c r="H124" s="140"/>
      <c r="I124" s="128" t="e">
        <f>VLOOKUP(H124,Presupuesto!$B$11:$C$565,2,0)</f>
        <v>#N/A</v>
      </c>
      <c r="J124" s="96" t="str">
        <f t="shared" si="8"/>
        <v>Posgrado</v>
      </c>
      <c r="K124" s="96" t="s">
        <v>412</v>
      </c>
      <c r="L124" s="96"/>
    </row>
    <row r="125" spans="3:12" x14ac:dyDescent="0.25">
      <c r="C125" s="139"/>
      <c r="D125" s="156"/>
      <c r="E125" s="121"/>
      <c r="F125" s="95">
        <f t="shared" si="7"/>
        <v>0</v>
      </c>
      <c r="G125" s="159"/>
      <c r="H125" s="140"/>
      <c r="I125" s="128" t="e">
        <f>VLOOKUP(H125,Presupuesto!$B$11:$C$565,2,0)</f>
        <v>#N/A</v>
      </c>
      <c r="J125" s="96" t="str">
        <f t="shared" si="8"/>
        <v>Posgrado</v>
      </c>
      <c r="K125" s="96" t="s">
        <v>412</v>
      </c>
      <c r="L125" s="96"/>
    </row>
    <row r="126" spans="3:12" x14ac:dyDescent="0.25">
      <c r="C126" s="139"/>
      <c r="D126" s="156"/>
      <c r="E126" s="121"/>
      <c r="F126" s="95">
        <f t="shared" si="7"/>
        <v>0</v>
      </c>
      <c r="G126" s="159"/>
      <c r="H126" s="140"/>
      <c r="I126" s="128" t="e">
        <f>VLOOKUP(H126,Presupuesto!$B$11:$C$565,2,0)</f>
        <v>#N/A</v>
      </c>
      <c r="J126" s="96" t="str">
        <f t="shared" si="8"/>
        <v>Posgrado</v>
      </c>
      <c r="K126" s="96" t="s">
        <v>412</v>
      </c>
      <c r="L126" s="96"/>
    </row>
    <row r="127" spans="3:12" x14ac:dyDescent="0.25">
      <c r="C127" s="139"/>
      <c r="D127" s="156"/>
      <c r="E127" s="121"/>
      <c r="F127" s="95">
        <f t="shared" si="7"/>
        <v>0</v>
      </c>
      <c r="G127" s="159"/>
      <c r="H127" s="140"/>
      <c r="I127" s="128" t="e">
        <f>VLOOKUP(H127,Presupuesto!$B$11:$C$565,2,0)</f>
        <v>#N/A</v>
      </c>
      <c r="J127" s="96" t="str">
        <f t="shared" si="8"/>
        <v>Posgrado</v>
      </c>
      <c r="K127" s="96" t="s">
        <v>412</v>
      </c>
      <c r="L127" s="96"/>
    </row>
    <row r="128" spans="3:12" x14ac:dyDescent="0.25">
      <c r="C128" s="141"/>
      <c r="D128" s="156"/>
      <c r="E128" s="116"/>
      <c r="F128" s="95">
        <f t="shared" si="7"/>
        <v>0</v>
      </c>
      <c r="G128" s="159"/>
      <c r="H128" s="142"/>
      <c r="I128" s="128" t="e">
        <f>VLOOKUP(H128,Presupuesto!$B$11:$C$565,2,0)</f>
        <v>#N/A</v>
      </c>
      <c r="J128" s="96" t="str">
        <f t="shared" si="8"/>
        <v>Posgrado</v>
      </c>
      <c r="K128" s="96" t="s">
        <v>412</v>
      </c>
      <c r="L128" s="96"/>
    </row>
    <row r="129" spans="3:12" x14ac:dyDescent="0.25">
      <c r="C129" s="141"/>
      <c r="D129" s="156"/>
      <c r="E129" s="116"/>
      <c r="F129" s="95">
        <f t="shared" si="7"/>
        <v>0</v>
      </c>
      <c r="G129" s="159"/>
      <c r="H129" s="142"/>
      <c r="I129" s="128" t="e">
        <f>VLOOKUP(H129,Presupuesto!$B$11:$C$565,2,0)</f>
        <v>#N/A</v>
      </c>
      <c r="J129" s="96" t="str">
        <f t="shared" si="8"/>
        <v>Posgrado</v>
      </c>
      <c r="K129" s="96" t="s">
        <v>412</v>
      </c>
      <c r="L129" s="96"/>
    </row>
    <row r="130" spans="3:12" x14ac:dyDescent="0.25">
      <c r="C130" s="141"/>
      <c r="D130" s="156"/>
      <c r="E130" s="116"/>
      <c r="F130" s="95">
        <f t="shared" si="7"/>
        <v>0</v>
      </c>
      <c r="G130" s="159"/>
      <c r="H130" s="142"/>
      <c r="I130" s="128" t="e">
        <f>VLOOKUP(H130,Presupuesto!$B$11:$C$565,2,0)</f>
        <v>#N/A</v>
      </c>
      <c r="J130" s="96" t="str">
        <f t="shared" si="8"/>
        <v>Posgrado</v>
      </c>
      <c r="K130" s="96" t="s">
        <v>412</v>
      </c>
      <c r="L130" s="96"/>
    </row>
    <row r="131" spans="3:12" x14ac:dyDescent="0.25">
      <c r="C131" s="141"/>
      <c r="D131" s="156"/>
      <c r="E131" s="116"/>
      <c r="F131" s="95">
        <f t="shared" si="7"/>
        <v>0</v>
      </c>
      <c r="G131" s="159"/>
      <c r="H131" s="142"/>
      <c r="I131" s="128" t="e">
        <f>VLOOKUP(H131,Presupuesto!$B$11:$C$565,2,0)</f>
        <v>#N/A</v>
      </c>
      <c r="J131" s="96" t="str">
        <f t="shared" si="8"/>
        <v>Posgrado</v>
      </c>
      <c r="K131" s="96" t="s">
        <v>412</v>
      </c>
      <c r="L131" s="96"/>
    </row>
    <row r="132" spans="3:12" x14ac:dyDescent="0.25">
      <c r="C132" s="141"/>
      <c r="D132" s="156"/>
      <c r="E132" s="116"/>
      <c r="F132" s="95">
        <f t="shared" si="7"/>
        <v>0</v>
      </c>
      <c r="G132" s="159"/>
      <c r="H132" s="142"/>
      <c r="I132" s="128" t="e">
        <f>VLOOKUP(H132,Presupuesto!$B$11:$C$565,2,0)</f>
        <v>#N/A</v>
      </c>
      <c r="J132" s="96" t="str">
        <f t="shared" si="8"/>
        <v>Posgrado</v>
      </c>
      <c r="K132" s="96" t="s">
        <v>412</v>
      </c>
      <c r="L132" s="96"/>
    </row>
    <row r="133" spans="3:12" x14ac:dyDescent="0.25">
      <c r="C133" s="141"/>
      <c r="D133" s="156"/>
      <c r="E133" s="116"/>
      <c r="F133" s="95">
        <f t="shared" si="7"/>
        <v>0</v>
      </c>
      <c r="G133" s="159"/>
      <c r="H133" s="142"/>
      <c r="I133" s="128" t="e">
        <f>VLOOKUP(H133,Presupuesto!$B$11:$C$565,2,0)</f>
        <v>#N/A</v>
      </c>
      <c r="J133" s="96" t="str">
        <f t="shared" si="8"/>
        <v>Posgrado</v>
      </c>
      <c r="K133" s="96" t="s">
        <v>412</v>
      </c>
      <c r="L133" s="96"/>
    </row>
    <row r="134" spans="3:12" x14ac:dyDescent="0.25">
      <c r="C134" s="143"/>
      <c r="D134" s="156"/>
      <c r="E134" s="116"/>
      <c r="F134" s="95">
        <f t="shared" si="7"/>
        <v>0</v>
      </c>
      <c r="G134" s="159"/>
      <c r="H134" s="144"/>
      <c r="I134" s="128" t="e">
        <f>VLOOKUP(H134,Presupuesto!$B$11:$C$565,2,0)</f>
        <v>#N/A</v>
      </c>
      <c r="J134" s="96" t="str">
        <f t="shared" si="8"/>
        <v>Posgrado</v>
      </c>
      <c r="K134" s="96" t="s">
        <v>403</v>
      </c>
      <c r="L134" s="96"/>
    </row>
    <row r="135" spans="3:12" x14ac:dyDescent="0.25">
      <c r="C135" s="143"/>
      <c r="D135" s="156"/>
      <c r="E135" s="116"/>
      <c r="F135" s="95">
        <f t="shared" si="7"/>
        <v>0</v>
      </c>
      <c r="G135" s="159"/>
      <c r="H135" s="144"/>
      <c r="I135" s="128" t="e">
        <f>VLOOKUP(H135,Presupuesto!$B$11:$C$565,2,0)</f>
        <v>#N/A</v>
      </c>
      <c r="J135" s="96" t="str">
        <f t="shared" si="8"/>
        <v>Posgrado</v>
      </c>
      <c r="K135" s="96" t="s">
        <v>412</v>
      </c>
      <c r="L135" s="96"/>
    </row>
    <row r="136" spans="3:12" x14ac:dyDescent="0.25">
      <c r="C136" s="143"/>
      <c r="D136" s="156"/>
      <c r="E136" s="116"/>
      <c r="F136" s="95">
        <f t="shared" si="7"/>
        <v>0</v>
      </c>
      <c r="G136" s="159"/>
      <c r="H136" s="144"/>
      <c r="I136" s="128" t="e">
        <f>VLOOKUP(H136,Presupuesto!$B$11:$C$565,2,0)</f>
        <v>#N/A</v>
      </c>
      <c r="J136" s="96" t="str">
        <f t="shared" si="8"/>
        <v>Posgrado</v>
      </c>
      <c r="K136" s="96" t="s">
        <v>412</v>
      </c>
      <c r="L136" s="96"/>
    </row>
    <row r="137" spans="3:12" x14ac:dyDescent="0.25">
      <c r="C137" s="143"/>
      <c r="D137" s="156"/>
      <c r="E137" s="116"/>
      <c r="F137" s="95">
        <f t="shared" si="7"/>
        <v>0</v>
      </c>
      <c r="G137" s="159"/>
      <c r="H137" s="144"/>
      <c r="I137" s="128" t="e">
        <f>VLOOKUP(H137,Presupuesto!$B$11:$C$565,2,0)</f>
        <v>#N/A</v>
      </c>
      <c r="J137" s="96" t="str">
        <f t="shared" si="8"/>
        <v>Posgrado</v>
      </c>
      <c r="K137" s="96" t="s">
        <v>412</v>
      </c>
      <c r="L137" s="96"/>
    </row>
    <row r="138" spans="3:12" ht="15.75" thickBot="1" x14ac:dyDescent="0.3">
      <c r="C138" s="145"/>
      <c r="D138" s="218"/>
      <c r="E138" s="101"/>
      <c r="F138" s="103">
        <f t="shared" si="7"/>
        <v>0</v>
      </c>
      <c r="G138" s="160"/>
      <c r="H138" s="146"/>
      <c r="I138" s="130" t="e">
        <f>VLOOKUP(H138,Presupuesto!$B$11:$C$565,2,0)</f>
        <v>#N/A</v>
      </c>
      <c r="J138" s="104" t="str">
        <f t="shared" si="8"/>
        <v>Posgrado</v>
      </c>
      <c r="K138" s="122" t="s">
        <v>394</v>
      </c>
      <c r="L138" s="104"/>
    </row>
    <row r="139" spans="3:12" x14ac:dyDescent="0.25">
      <c r="F139" s="88"/>
      <c r="G139" s="87"/>
      <c r="H139" s="88"/>
      <c r="I139" s="88"/>
    </row>
    <row r="140" spans="3:12" ht="15.75" thickBot="1" x14ac:dyDescent="0.3"/>
    <row r="141" spans="3:12" ht="15.75" thickBot="1" x14ac:dyDescent="0.3">
      <c r="C141" s="155" t="s">
        <v>53</v>
      </c>
      <c r="D141" s="330">
        <f>SUM(F148:F168)</f>
        <v>0</v>
      </c>
      <c r="F141" s="70"/>
      <c r="G141" s="77"/>
      <c r="H141" s="70"/>
      <c r="I141" s="70"/>
    </row>
    <row r="142" spans="3:12" x14ac:dyDescent="0.25">
      <c r="C142" s="70"/>
      <c r="D142" s="31"/>
      <c r="E142" s="91"/>
      <c r="F142" s="91"/>
      <c r="G142" s="91"/>
      <c r="H142" s="74"/>
      <c r="I142" s="74"/>
      <c r="J142" s="74"/>
      <c r="K142" s="110"/>
    </row>
    <row r="143" spans="3:12" ht="15.75" x14ac:dyDescent="0.25">
      <c r="C143" s="286" t="s">
        <v>392</v>
      </c>
      <c r="D143" s="328"/>
      <c r="E143" s="91"/>
      <c r="F143" s="91"/>
      <c r="G143" s="91"/>
      <c r="H143" s="74"/>
      <c r="I143" s="74"/>
      <c r="J143" s="74"/>
      <c r="K143" s="110"/>
    </row>
    <row r="144" spans="3:12" ht="18.75" x14ac:dyDescent="0.25">
      <c r="C144" s="206" t="e">
        <f>IFERROR(VLOOKUP(D143,'1. Desarrollo e Innov. Curricu.'!$E:$F,2,FALSE),IFERROR(VLOOKUP(D143,'2. Investigación Científica'!$E:$F,2,FALSE),IFERROR(VLOOKUP(D143,'3. Vinculación Univ. Sociedad'!$E:$F,2,FALSE),IFERROR(VLOOKUP(D143,'4. Docencia y Profesorado Univ.'!$E:$F,2,FALSE),IFERROR(VLOOKUP(D143,'5. Estudiantes y Graduados'!$E:$F,2,FALSE),IFERROR(VLOOKUP(D143,'11. Gestion Administrativa'!$E:$F,2,FALSE),IFERROR(VLOOKUP(D143,'13. Gestión Académica'!$E:$F,2,FALSE),IFERROR(VLOOKUP(D143,'8. Asegura. de la Calid. y M'!$E:$F,2,FALSE),IFERROR(VLOOKUP(D143,'6. Gestión del Conocimiento'!$E:$F,2,FALSE),IFERROR(VLOOKUP(D143,'15. Gobernabilidad y Proceso...'!$E:$F,2,FALSE),IFERROR(VLOOKUP(D143,'12. Gestión del Talento Humano'!$E:$F,2,FALSE),IFERROR(VLOOKUP(D143,'14. Internacional... de la E.S.'!$E:$F,2,FALSE),IFERROR(VLOOKUP(D143,'10. Posgrado'!$E:$F,2,FALSE),IFERROR(VLOOKUP(D143,'17. Gestión TIC'!$E:$F,2,FALSE),IFERROR(VLOOKUP(D143,'16. Desa. del Sistema Educ.Sup.'!$E:$F,2,FALSE),IFERROR(VLOOKUP(D143,'9. Cultura de Inno. Insti...'!$E:$F,2,FALSE),VLOOKUP(D143,'7. Lo Esencial de la Reforma U.'!$E:$F,2,0)))))))))))))))))</f>
        <v>#N/A</v>
      </c>
      <c r="D144" s="31"/>
      <c r="E144" s="91"/>
      <c r="F144" s="91"/>
      <c r="G144" s="91"/>
      <c r="H144" s="74"/>
      <c r="I144" s="74"/>
      <c r="J144" s="74"/>
      <c r="K144" s="110"/>
    </row>
    <row r="145" spans="3:12" x14ac:dyDescent="0.25">
      <c r="E145" s="91"/>
      <c r="F145" s="91"/>
      <c r="G145" s="91"/>
      <c r="H145" s="74"/>
      <c r="I145" s="74"/>
      <c r="J145" s="74"/>
      <c r="K145" s="110"/>
    </row>
    <row r="146" spans="3:12" ht="15.75" thickBot="1" x14ac:dyDescent="0.3">
      <c r="F146" s="91"/>
      <c r="G146" s="74"/>
      <c r="H146" s="74"/>
      <c r="I146" s="74"/>
    </row>
    <row r="147" spans="3:12" ht="30.75" thickBot="1" x14ac:dyDescent="0.3">
      <c r="C147" s="127" t="s">
        <v>44</v>
      </c>
      <c r="D147" s="132" t="s">
        <v>55</v>
      </c>
      <c r="E147" s="134" t="s">
        <v>57</v>
      </c>
      <c r="F147" s="133" t="s">
        <v>27</v>
      </c>
      <c r="G147" s="131" t="s">
        <v>131</v>
      </c>
      <c r="H147" s="134" t="s">
        <v>46</v>
      </c>
      <c r="I147" s="131" t="s">
        <v>132</v>
      </c>
      <c r="J147" s="131" t="s">
        <v>410</v>
      </c>
      <c r="K147" s="131" t="s">
        <v>411</v>
      </c>
      <c r="L147" s="131" t="s">
        <v>121</v>
      </c>
    </row>
    <row r="148" spans="3:12" x14ac:dyDescent="0.25">
      <c r="C148" s="139"/>
      <c r="D148" s="156"/>
      <c r="E148" s="113"/>
      <c r="F148" s="95">
        <f t="shared" ref="F148:F168" si="9">D148*E148</f>
        <v>0</v>
      </c>
      <c r="G148" s="159"/>
      <c r="H148" s="140"/>
      <c r="I148" s="128" t="e">
        <f>VLOOKUP(H148,Presupuesto!$B$11:$C$565,2,0)</f>
        <v>#N/A</v>
      </c>
      <c r="J148" s="214" t="s">
        <v>1430</v>
      </c>
      <c r="K148" s="96" t="s">
        <v>394</v>
      </c>
      <c r="L148" s="96"/>
    </row>
    <row r="149" spans="3:12" x14ac:dyDescent="0.25">
      <c r="C149" s="139"/>
      <c r="D149" s="156"/>
      <c r="E149" s="121"/>
      <c r="F149" s="95">
        <f t="shared" si="9"/>
        <v>0</v>
      </c>
      <c r="G149" s="159"/>
      <c r="H149" s="140"/>
      <c r="I149" s="128" t="e">
        <f>VLOOKUP(H149,Presupuesto!$B$11:$C$565,2,0)</f>
        <v>#N/A</v>
      </c>
      <c r="J149" s="96" t="str">
        <f>$J$148</f>
        <v>Posgrado</v>
      </c>
      <c r="K149" s="96" t="s">
        <v>412</v>
      </c>
      <c r="L149" s="96"/>
    </row>
    <row r="150" spans="3:12" x14ac:dyDescent="0.25">
      <c r="C150" s="139"/>
      <c r="D150" s="156"/>
      <c r="E150" s="121"/>
      <c r="F150" s="95">
        <f t="shared" si="9"/>
        <v>0</v>
      </c>
      <c r="G150" s="159"/>
      <c r="H150" s="140"/>
      <c r="I150" s="128" t="e">
        <f>VLOOKUP(H150,Presupuesto!$B$11:$C$565,2,0)</f>
        <v>#N/A</v>
      </c>
      <c r="J150" s="96" t="str">
        <f t="shared" ref="J150:J168" si="10">$J$148</f>
        <v>Posgrado</v>
      </c>
      <c r="K150" s="96" t="s">
        <v>412</v>
      </c>
      <c r="L150" s="96"/>
    </row>
    <row r="151" spans="3:12" x14ac:dyDescent="0.25">
      <c r="C151" s="139"/>
      <c r="D151" s="156"/>
      <c r="E151" s="121"/>
      <c r="F151" s="95">
        <f t="shared" si="9"/>
        <v>0</v>
      </c>
      <c r="G151" s="159"/>
      <c r="H151" s="140"/>
      <c r="I151" s="128" t="e">
        <f>VLOOKUP(H151,Presupuesto!$B$11:$C$565,2,0)</f>
        <v>#N/A</v>
      </c>
      <c r="J151" s="96" t="str">
        <f t="shared" si="10"/>
        <v>Posgrado</v>
      </c>
      <c r="K151" s="96" t="s">
        <v>412</v>
      </c>
      <c r="L151" s="96"/>
    </row>
    <row r="152" spans="3:12" x14ac:dyDescent="0.25">
      <c r="C152" s="139"/>
      <c r="D152" s="156"/>
      <c r="E152" s="121"/>
      <c r="F152" s="95">
        <f t="shared" si="9"/>
        <v>0</v>
      </c>
      <c r="G152" s="159"/>
      <c r="H152" s="140"/>
      <c r="I152" s="128" t="e">
        <f>VLOOKUP(H152,Presupuesto!$B$11:$C$565,2,0)</f>
        <v>#N/A</v>
      </c>
      <c r="J152" s="96" t="str">
        <f t="shared" si="10"/>
        <v>Posgrado</v>
      </c>
      <c r="K152" s="96" t="s">
        <v>412</v>
      </c>
      <c r="L152" s="96"/>
    </row>
    <row r="153" spans="3:12" x14ac:dyDescent="0.25">
      <c r="C153" s="139"/>
      <c r="D153" s="156"/>
      <c r="E153" s="121"/>
      <c r="F153" s="95">
        <f t="shared" si="9"/>
        <v>0</v>
      </c>
      <c r="G153" s="159"/>
      <c r="H153" s="140"/>
      <c r="I153" s="128" t="e">
        <f>VLOOKUP(H153,Presupuesto!$B$11:$C$565,2,0)</f>
        <v>#N/A</v>
      </c>
      <c r="J153" s="96" t="str">
        <f t="shared" si="10"/>
        <v>Posgrado</v>
      </c>
      <c r="K153" s="96" t="s">
        <v>401</v>
      </c>
      <c r="L153" s="96"/>
    </row>
    <row r="154" spans="3:12" x14ac:dyDescent="0.25">
      <c r="C154" s="139"/>
      <c r="D154" s="156"/>
      <c r="E154" s="121"/>
      <c r="F154" s="95">
        <f t="shared" si="9"/>
        <v>0</v>
      </c>
      <c r="G154" s="159"/>
      <c r="H154" s="140"/>
      <c r="I154" s="128" t="e">
        <f>VLOOKUP(H154,Presupuesto!$B$11:$C$565,2,0)</f>
        <v>#N/A</v>
      </c>
      <c r="J154" s="96" t="str">
        <f t="shared" si="10"/>
        <v>Posgrado</v>
      </c>
      <c r="K154" s="96" t="s">
        <v>412</v>
      </c>
      <c r="L154" s="96"/>
    </row>
    <row r="155" spans="3:12" x14ac:dyDescent="0.25">
      <c r="C155" s="139"/>
      <c r="D155" s="156"/>
      <c r="E155" s="121"/>
      <c r="F155" s="95">
        <f t="shared" si="9"/>
        <v>0</v>
      </c>
      <c r="G155" s="159"/>
      <c r="H155" s="140"/>
      <c r="I155" s="128" t="e">
        <f>VLOOKUP(H155,Presupuesto!$B$11:$C$565,2,0)</f>
        <v>#N/A</v>
      </c>
      <c r="J155" s="96" t="str">
        <f t="shared" si="10"/>
        <v>Posgrado</v>
      </c>
      <c r="K155" s="96" t="s">
        <v>412</v>
      </c>
      <c r="L155" s="96"/>
    </row>
    <row r="156" spans="3:12" x14ac:dyDescent="0.25">
      <c r="C156" s="139"/>
      <c r="D156" s="156"/>
      <c r="E156" s="121"/>
      <c r="F156" s="95">
        <f t="shared" si="9"/>
        <v>0</v>
      </c>
      <c r="G156" s="159"/>
      <c r="H156" s="140"/>
      <c r="I156" s="128" t="e">
        <f>VLOOKUP(H156,Presupuesto!$B$11:$C$565,2,0)</f>
        <v>#N/A</v>
      </c>
      <c r="J156" s="96" t="str">
        <f t="shared" si="10"/>
        <v>Posgrado</v>
      </c>
      <c r="K156" s="96" t="s">
        <v>412</v>
      </c>
      <c r="L156" s="96"/>
    </row>
    <row r="157" spans="3:12" x14ac:dyDescent="0.25">
      <c r="C157" s="139"/>
      <c r="D157" s="156"/>
      <c r="E157" s="121"/>
      <c r="F157" s="95">
        <f t="shared" si="9"/>
        <v>0</v>
      </c>
      <c r="G157" s="159"/>
      <c r="H157" s="140"/>
      <c r="I157" s="128" t="e">
        <f>VLOOKUP(H157,Presupuesto!$B$11:$C$565,2,0)</f>
        <v>#N/A</v>
      </c>
      <c r="J157" s="96" t="str">
        <f t="shared" si="10"/>
        <v>Posgrado</v>
      </c>
      <c r="K157" s="96" t="s">
        <v>412</v>
      </c>
      <c r="L157" s="96"/>
    </row>
    <row r="158" spans="3:12" x14ac:dyDescent="0.25">
      <c r="C158" s="141"/>
      <c r="D158" s="156"/>
      <c r="E158" s="116"/>
      <c r="F158" s="95">
        <f t="shared" si="9"/>
        <v>0</v>
      </c>
      <c r="G158" s="159"/>
      <c r="H158" s="142"/>
      <c r="I158" s="128" t="e">
        <f>VLOOKUP(H158,Presupuesto!$B$11:$C$565,2,0)</f>
        <v>#N/A</v>
      </c>
      <c r="J158" s="96" t="str">
        <f t="shared" si="10"/>
        <v>Posgrado</v>
      </c>
      <c r="K158" s="96" t="s">
        <v>412</v>
      </c>
      <c r="L158" s="96"/>
    </row>
    <row r="159" spans="3:12" x14ac:dyDescent="0.25">
      <c r="C159" s="141"/>
      <c r="D159" s="156"/>
      <c r="E159" s="116"/>
      <c r="F159" s="95">
        <f t="shared" si="9"/>
        <v>0</v>
      </c>
      <c r="G159" s="159"/>
      <c r="H159" s="142"/>
      <c r="I159" s="128" t="e">
        <f>VLOOKUP(H159,Presupuesto!$B$11:$C$565,2,0)</f>
        <v>#N/A</v>
      </c>
      <c r="J159" s="96" t="str">
        <f t="shared" si="10"/>
        <v>Posgrado</v>
      </c>
      <c r="K159" s="96" t="s">
        <v>412</v>
      </c>
      <c r="L159" s="96"/>
    </row>
    <row r="160" spans="3:12" x14ac:dyDescent="0.25">
      <c r="C160" s="141"/>
      <c r="D160" s="156"/>
      <c r="E160" s="116"/>
      <c r="F160" s="95">
        <f t="shared" si="9"/>
        <v>0</v>
      </c>
      <c r="G160" s="159"/>
      <c r="H160" s="142"/>
      <c r="I160" s="128" t="e">
        <f>VLOOKUP(H160,Presupuesto!$B$11:$C$565,2,0)</f>
        <v>#N/A</v>
      </c>
      <c r="J160" s="96" t="str">
        <f t="shared" si="10"/>
        <v>Posgrado</v>
      </c>
      <c r="K160" s="96" t="s">
        <v>412</v>
      </c>
      <c r="L160" s="96"/>
    </row>
    <row r="161" spans="3:12" x14ac:dyDescent="0.25">
      <c r="C161" s="141"/>
      <c r="D161" s="156"/>
      <c r="E161" s="116"/>
      <c r="F161" s="95">
        <f t="shared" si="9"/>
        <v>0</v>
      </c>
      <c r="G161" s="159"/>
      <c r="H161" s="142"/>
      <c r="I161" s="128" t="e">
        <f>VLOOKUP(H161,Presupuesto!$B$11:$C$565,2,0)</f>
        <v>#N/A</v>
      </c>
      <c r="J161" s="96" t="str">
        <f t="shared" si="10"/>
        <v>Posgrado</v>
      </c>
      <c r="K161" s="96" t="s">
        <v>412</v>
      </c>
      <c r="L161" s="96"/>
    </row>
    <row r="162" spans="3:12" x14ac:dyDescent="0.25">
      <c r="C162" s="141"/>
      <c r="D162" s="156"/>
      <c r="E162" s="116"/>
      <c r="F162" s="95">
        <f t="shared" si="9"/>
        <v>0</v>
      </c>
      <c r="G162" s="159"/>
      <c r="H162" s="142"/>
      <c r="I162" s="128" t="e">
        <f>VLOOKUP(H162,Presupuesto!$B$11:$C$565,2,0)</f>
        <v>#N/A</v>
      </c>
      <c r="J162" s="96" t="str">
        <f t="shared" si="10"/>
        <v>Posgrado</v>
      </c>
      <c r="K162" s="96" t="s">
        <v>412</v>
      </c>
      <c r="L162" s="96"/>
    </row>
    <row r="163" spans="3:12" x14ac:dyDescent="0.25">
      <c r="C163" s="141"/>
      <c r="D163" s="156"/>
      <c r="E163" s="116"/>
      <c r="F163" s="95">
        <f t="shared" si="9"/>
        <v>0</v>
      </c>
      <c r="G163" s="159"/>
      <c r="H163" s="142"/>
      <c r="I163" s="128" t="e">
        <f>VLOOKUP(H163,Presupuesto!$B$11:$C$565,2,0)</f>
        <v>#N/A</v>
      </c>
      <c r="J163" s="96" t="str">
        <f t="shared" si="10"/>
        <v>Posgrado</v>
      </c>
      <c r="K163" s="96" t="s">
        <v>412</v>
      </c>
      <c r="L163" s="96"/>
    </row>
    <row r="164" spans="3:12" x14ac:dyDescent="0.25">
      <c r="C164" s="143"/>
      <c r="D164" s="156"/>
      <c r="E164" s="116"/>
      <c r="F164" s="95">
        <f t="shared" si="9"/>
        <v>0</v>
      </c>
      <c r="G164" s="159"/>
      <c r="H164" s="144"/>
      <c r="I164" s="128" t="e">
        <f>VLOOKUP(H164,Presupuesto!$B$11:$C$565,2,0)</f>
        <v>#N/A</v>
      </c>
      <c r="J164" s="96" t="str">
        <f t="shared" si="10"/>
        <v>Posgrado</v>
      </c>
      <c r="K164" s="96" t="s">
        <v>403</v>
      </c>
      <c r="L164" s="96"/>
    </row>
    <row r="165" spans="3:12" x14ac:dyDescent="0.25">
      <c r="C165" s="143"/>
      <c r="D165" s="156"/>
      <c r="E165" s="116"/>
      <c r="F165" s="95">
        <f t="shared" si="9"/>
        <v>0</v>
      </c>
      <c r="G165" s="159"/>
      <c r="H165" s="144"/>
      <c r="I165" s="128" t="e">
        <f>VLOOKUP(H165,Presupuesto!$B$11:$C$565,2,0)</f>
        <v>#N/A</v>
      </c>
      <c r="J165" s="96" t="str">
        <f t="shared" si="10"/>
        <v>Posgrado</v>
      </c>
      <c r="K165" s="96" t="s">
        <v>412</v>
      </c>
      <c r="L165" s="96"/>
    </row>
    <row r="166" spans="3:12" x14ac:dyDescent="0.25">
      <c r="C166" s="143"/>
      <c r="D166" s="156"/>
      <c r="E166" s="116"/>
      <c r="F166" s="95">
        <f t="shared" si="9"/>
        <v>0</v>
      </c>
      <c r="G166" s="159"/>
      <c r="H166" s="144"/>
      <c r="I166" s="128" t="e">
        <f>VLOOKUP(H166,Presupuesto!$B$11:$C$565,2,0)</f>
        <v>#N/A</v>
      </c>
      <c r="J166" s="96" t="str">
        <f t="shared" si="10"/>
        <v>Posgrado</v>
      </c>
      <c r="K166" s="96" t="s">
        <v>412</v>
      </c>
      <c r="L166" s="96"/>
    </row>
    <row r="167" spans="3:12" x14ac:dyDescent="0.25">
      <c r="C167" s="143"/>
      <c r="D167" s="156"/>
      <c r="E167" s="116"/>
      <c r="F167" s="95">
        <f t="shared" si="9"/>
        <v>0</v>
      </c>
      <c r="G167" s="159"/>
      <c r="H167" s="144"/>
      <c r="I167" s="128" t="e">
        <f>VLOOKUP(H167,Presupuesto!$B$11:$C$565,2,0)</f>
        <v>#N/A</v>
      </c>
      <c r="J167" s="96" t="str">
        <f t="shared" si="10"/>
        <v>Posgrado</v>
      </c>
      <c r="K167" s="96" t="s">
        <v>412</v>
      </c>
      <c r="L167" s="96"/>
    </row>
    <row r="168" spans="3:12" ht="15.75" thickBot="1" x14ac:dyDescent="0.3">
      <c r="C168" s="145"/>
      <c r="D168" s="218"/>
      <c r="E168" s="101"/>
      <c r="F168" s="103">
        <f t="shared" si="9"/>
        <v>0</v>
      </c>
      <c r="G168" s="160"/>
      <c r="H168" s="146"/>
      <c r="I168" s="130" t="e">
        <f>VLOOKUP(H168,Presupuesto!$B$11:$C$565,2,0)</f>
        <v>#N/A</v>
      </c>
      <c r="J168" s="104" t="str">
        <f t="shared" si="10"/>
        <v>Posgrado</v>
      </c>
      <c r="K168" s="122" t="s">
        <v>394</v>
      </c>
      <c r="L168" s="104"/>
    </row>
  </sheetData>
  <dataValidations count="6">
    <dataValidation type="list" allowBlank="1" showInputMessage="1" showErrorMessage="1" errorTitle="¡Ingreso Inválido!" error="Seleccione una opción de la lista." promptTitle="Tipo de Presupuesto" prompt="Seleccione una opción de la lista." sqref="G17:G18 G28:G48 G58:G78 G88:G108 G118:G138 G148:G168">
      <formula1>$R$2:$S$2</formula1>
    </dataValidation>
    <dataValidation type="list" allowBlank="1" showInputMessage="1" showErrorMessage="1" errorTitle="¡Ingreso Inválido!" error="Seleccione una opción de la lista" promptTitle="Mes Requerido" prompt="Seleccione el mes en el que requiere el recurso." sqref="K17:K18 K28:K48 K58:K78 K88:K108 K118:K138 K148:K168">
      <formula1>$U$2:$AF$2</formula1>
    </dataValidation>
    <dataValidation type="list" allowBlank="1" showInputMessage="1" showErrorMessage="1" errorTitle="¡Ingreso Inválido!" error="Seleccione una opción de la lista." promptTitle="Proyecto" prompt="Seleccione una opción." sqref="L17:L18 L28:L48 L58:L78 L88:L108 L118:L138 L148:L168">
      <formula1>$M$2:$O$2</formula1>
    </dataValidation>
    <dataValidation type="list" allowBlank="1" showInputMessage="1" showErrorMessage="1" errorTitle="¡Ingreso Inválido!" error="Verifique el valor ingresado." promptTitle="Ingrese el Objeto de Gasto" prompt="Ingrese el Objeto de Gasto" sqref="H17:H18 H28:H48 H58:H78 H88:H108 H118:H138 H148:H168">
      <formula1>$A$1:$UI$1</formula1>
    </dataValidation>
    <dataValidation type="list" allowBlank="1" showInputMessage="1" showErrorMessage="1" errorTitle="¡Ingreso Inválido!" error="Seleccione una opción de la lista." promptTitle="Dimensión Estratégica" prompt="Seleccione una opción de la lista." sqref="J29:J48 J59:J78 J89:J108 J119:J138 J149:J168 J18">
      <formula1>$A$2:$P$2</formula1>
    </dataValidation>
    <dataValidation type="list" allowBlank="1" showInputMessage="1" showErrorMessage="1" errorTitle="¡Ingreso Inválido!" error="Seleccione una opción de la lista." promptTitle="Dimensión Estratégica" prompt="Seleccione una opción de la lista." sqref="J17 J28 J58 J88 J118 J148">
      <formula1>$A$2:$Q$2</formula1>
    </dataValidation>
  </dataValidations>
  <pageMargins left="0.7" right="0.7" top="0.75" bottom="0.75" header="0.3" footer="0.3"/>
  <pageSetup paperSize="5" orientation="landscape" horizontalDpi="300" verticalDpi="30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UI179"/>
  <sheetViews>
    <sheetView showGridLines="0" topLeftCell="A4" zoomScale="86" zoomScaleNormal="86" zoomScaleSheetLayoutView="90" workbookViewId="0">
      <selection activeCell="F5" sqref="F5"/>
    </sheetView>
  </sheetViews>
  <sheetFormatPr baseColWidth="10" defaultColWidth="11.5703125" defaultRowHeight="15" x14ac:dyDescent="0.25"/>
  <cols>
    <col min="1" max="1" width="3.85546875" style="84" customWidth="1"/>
    <col min="2" max="2" width="8.85546875" style="84" customWidth="1"/>
    <col min="3" max="3" width="53.42578125" style="84" customWidth="1"/>
    <col min="4" max="4" width="25.7109375" style="84" customWidth="1"/>
    <col min="5" max="5" width="24.140625" style="84" customWidth="1"/>
    <col min="6" max="6" width="21.85546875" style="84" customWidth="1"/>
    <col min="7" max="7" width="16.5703125" style="75" customWidth="1"/>
    <col min="8" max="8" width="14.28515625" style="84" customWidth="1"/>
    <col min="9" max="9" width="40.28515625" style="84" customWidth="1"/>
    <col min="10" max="10" width="28.140625" style="84" bestFit="1" customWidth="1"/>
    <col min="11" max="11" width="19.85546875" style="84" bestFit="1" customWidth="1"/>
    <col min="12" max="12" width="34.85546875" style="84" bestFit="1" customWidth="1"/>
    <col min="13" max="16384" width="11.5703125" style="84"/>
  </cols>
  <sheetData>
    <row r="1" spans="1:555" ht="26.25" hidden="1" x14ac:dyDescent="0.25">
      <c r="A1" s="185" t="s">
        <v>251</v>
      </c>
      <c r="B1" s="188" t="s">
        <v>252</v>
      </c>
      <c r="C1" s="179" t="s">
        <v>253</v>
      </c>
      <c r="D1" s="179" t="s">
        <v>496</v>
      </c>
      <c r="E1" s="179" t="s">
        <v>498</v>
      </c>
      <c r="F1" s="179" t="s">
        <v>500</v>
      </c>
      <c r="G1" s="179" t="s">
        <v>502</v>
      </c>
      <c r="H1" s="179" t="s">
        <v>504</v>
      </c>
      <c r="I1" s="179" t="s">
        <v>506</v>
      </c>
      <c r="J1" s="179" t="s">
        <v>254</v>
      </c>
      <c r="K1" s="179" t="s">
        <v>509</v>
      </c>
      <c r="L1" s="179" t="s">
        <v>255</v>
      </c>
      <c r="M1" s="179" t="s">
        <v>511</v>
      </c>
      <c r="N1" s="179" t="s">
        <v>513</v>
      </c>
      <c r="O1" s="179" t="s">
        <v>515</v>
      </c>
      <c r="P1" s="179" t="s">
        <v>256</v>
      </c>
      <c r="Q1" s="179" t="s">
        <v>516</v>
      </c>
      <c r="R1" s="179" t="s">
        <v>519</v>
      </c>
      <c r="S1" s="179" t="s">
        <v>257</v>
      </c>
      <c r="T1" s="179" t="s">
        <v>521</v>
      </c>
      <c r="U1" s="179" t="s">
        <v>258</v>
      </c>
      <c r="V1" s="179" t="s">
        <v>522</v>
      </c>
      <c r="W1" s="179" t="s">
        <v>523</v>
      </c>
      <c r="X1" s="179" t="s">
        <v>527</v>
      </c>
      <c r="Y1" s="179" t="s">
        <v>274</v>
      </c>
      <c r="Z1" s="179" t="s">
        <v>528</v>
      </c>
      <c r="AA1" s="179" t="s">
        <v>530</v>
      </c>
      <c r="AB1" s="179" t="s">
        <v>532</v>
      </c>
      <c r="AC1" s="179" t="s">
        <v>275</v>
      </c>
      <c r="AD1" s="179" t="s">
        <v>534</v>
      </c>
      <c r="AE1" s="179" t="s">
        <v>536</v>
      </c>
      <c r="AF1" s="179" t="s">
        <v>538</v>
      </c>
      <c r="AG1" s="179" t="s">
        <v>540</v>
      </c>
      <c r="AH1" s="179" t="s">
        <v>250</v>
      </c>
      <c r="AI1" s="179" t="s">
        <v>542</v>
      </c>
      <c r="AJ1" s="188" t="s">
        <v>259</v>
      </c>
      <c r="AK1" s="179" t="s">
        <v>544</v>
      </c>
      <c r="AL1" s="179" t="s">
        <v>260</v>
      </c>
      <c r="AM1" s="179" t="s">
        <v>546</v>
      </c>
      <c r="AN1" s="179" t="s">
        <v>548</v>
      </c>
      <c r="AO1" s="179" t="s">
        <v>261</v>
      </c>
      <c r="AP1" s="179" t="s">
        <v>550</v>
      </c>
      <c r="AQ1" s="179" t="s">
        <v>552</v>
      </c>
      <c r="AR1" s="179" t="s">
        <v>262</v>
      </c>
      <c r="AS1" s="179" t="s">
        <v>553</v>
      </c>
      <c r="AT1" s="179" t="s">
        <v>555</v>
      </c>
      <c r="AU1" s="179" t="s">
        <v>556</v>
      </c>
      <c r="AV1" s="179" t="s">
        <v>557</v>
      </c>
      <c r="AW1" s="179" t="s">
        <v>559</v>
      </c>
      <c r="AX1" s="179" t="s">
        <v>561</v>
      </c>
      <c r="AY1" s="179" t="s">
        <v>562</v>
      </c>
      <c r="AZ1" s="179" t="s">
        <v>263</v>
      </c>
      <c r="BA1" s="179" t="s">
        <v>564</v>
      </c>
      <c r="BB1" s="179" t="s">
        <v>566</v>
      </c>
      <c r="BC1" s="179" t="s">
        <v>568</v>
      </c>
      <c r="BD1" s="179" t="s">
        <v>570</v>
      </c>
      <c r="BE1" s="179" t="s">
        <v>572</v>
      </c>
      <c r="BF1" s="179" t="s">
        <v>574</v>
      </c>
      <c r="BG1" s="179" t="s">
        <v>576</v>
      </c>
      <c r="BH1" s="179" t="s">
        <v>578</v>
      </c>
      <c r="BI1" s="179" t="s">
        <v>276</v>
      </c>
      <c r="BJ1" s="179" t="s">
        <v>580</v>
      </c>
      <c r="BK1" s="179" t="s">
        <v>582</v>
      </c>
      <c r="BL1" s="179" t="s">
        <v>584</v>
      </c>
      <c r="BM1" s="179" t="s">
        <v>586</v>
      </c>
      <c r="BN1" s="179" t="s">
        <v>588</v>
      </c>
      <c r="BO1" s="179" t="s">
        <v>590</v>
      </c>
      <c r="BP1" s="179" t="s">
        <v>592</v>
      </c>
      <c r="BQ1" s="179" t="s">
        <v>594</v>
      </c>
      <c r="BR1" s="179" t="s">
        <v>596</v>
      </c>
      <c r="BS1" s="179" t="s">
        <v>598</v>
      </c>
      <c r="BT1" s="188" t="s">
        <v>264</v>
      </c>
      <c r="BU1" s="179" t="s">
        <v>265</v>
      </c>
      <c r="BV1" s="179" t="s">
        <v>600</v>
      </c>
      <c r="BW1" s="179" t="s">
        <v>266</v>
      </c>
      <c r="BX1" s="179" t="s">
        <v>602</v>
      </c>
      <c r="BY1" s="179" t="s">
        <v>604</v>
      </c>
      <c r="BZ1" s="188" t="s">
        <v>267</v>
      </c>
      <c r="CA1" s="179" t="s">
        <v>268</v>
      </c>
      <c r="CB1" s="179" t="s">
        <v>606</v>
      </c>
      <c r="CC1" s="179" t="s">
        <v>269</v>
      </c>
      <c r="CD1" s="179" t="s">
        <v>608</v>
      </c>
      <c r="CE1" s="179" t="s">
        <v>610</v>
      </c>
      <c r="CF1" s="179" t="s">
        <v>612</v>
      </c>
      <c r="CG1" s="188" t="s">
        <v>270</v>
      </c>
      <c r="CH1" s="179" t="s">
        <v>618</v>
      </c>
      <c r="CI1" s="179" t="s">
        <v>620</v>
      </c>
      <c r="CJ1" s="179" t="s">
        <v>271</v>
      </c>
      <c r="CK1" s="179" t="s">
        <v>614</v>
      </c>
      <c r="CL1" s="179" t="s">
        <v>616</v>
      </c>
      <c r="CM1" s="179" t="s">
        <v>272</v>
      </c>
      <c r="CN1" s="179" t="s">
        <v>622</v>
      </c>
      <c r="CO1" s="179" t="s">
        <v>273</v>
      </c>
      <c r="CP1" s="179" t="s">
        <v>623</v>
      </c>
      <c r="CQ1" s="176" t="s">
        <v>277</v>
      </c>
      <c r="CR1" s="188" t="s">
        <v>278</v>
      </c>
      <c r="CS1" s="179" t="s">
        <v>624</v>
      </c>
      <c r="CT1" s="179" t="s">
        <v>625</v>
      </c>
      <c r="CU1" s="179" t="s">
        <v>627</v>
      </c>
      <c r="CV1" s="179" t="s">
        <v>279</v>
      </c>
      <c r="CW1" s="179" t="s">
        <v>629</v>
      </c>
      <c r="CX1" s="179" t="s">
        <v>631</v>
      </c>
      <c r="CY1" s="179" t="s">
        <v>633</v>
      </c>
      <c r="CZ1" s="179" t="s">
        <v>635</v>
      </c>
      <c r="DA1" s="179" t="s">
        <v>637</v>
      </c>
      <c r="DB1" s="179" t="s">
        <v>639</v>
      </c>
      <c r="DC1" s="188" t="s">
        <v>280</v>
      </c>
      <c r="DD1" s="179" t="s">
        <v>281</v>
      </c>
      <c r="DE1" s="179" t="s">
        <v>641</v>
      </c>
      <c r="DF1" s="179" t="s">
        <v>282</v>
      </c>
      <c r="DG1" s="179" t="s">
        <v>643</v>
      </c>
      <c r="DH1" s="179" t="s">
        <v>645</v>
      </c>
      <c r="DI1" s="179" t="s">
        <v>647</v>
      </c>
      <c r="DJ1" s="179" t="s">
        <v>649</v>
      </c>
      <c r="DK1" s="179" t="s">
        <v>651</v>
      </c>
      <c r="DL1" s="179" t="s">
        <v>653</v>
      </c>
      <c r="DM1" s="179" t="s">
        <v>655</v>
      </c>
      <c r="DN1" s="179" t="s">
        <v>283</v>
      </c>
      <c r="DO1" s="179" t="s">
        <v>657</v>
      </c>
      <c r="DP1" s="179" t="s">
        <v>659</v>
      </c>
      <c r="DQ1" s="179" t="s">
        <v>661</v>
      </c>
      <c r="DR1" s="188" t="s">
        <v>284</v>
      </c>
      <c r="DS1" s="179" t="s">
        <v>663</v>
      </c>
      <c r="DT1" s="179" t="s">
        <v>285</v>
      </c>
      <c r="DU1" s="179" t="s">
        <v>665</v>
      </c>
      <c r="DV1" s="179" t="s">
        <v>286</v>
      </c>
      <c r="DW1" s="179" t="s">
        <v>667</v>
      </c>
      <c r="DX1" s="179" t="s">
        <v>669</v>
      </c>
      <c r="DY1" s="179" t="s">
        <v>671</v>
      </c>
      <c r="DZ1" s="179" t="s">
        <v>673</v>
      </c>
      <c r="EA1" s="179" t="s">
        <v>675</v>
      </c>
      <c r="EB1" s="179" t="s">
        <v>677</v>
      </c>
      <c r="EC1" s="179" t="s">
        <v>679</v>
      </c>
      <c r="ED1" s="179" t="s">
        <v>681</v>
      </c>
      <c r="EE1" s="179" t="s">
        <v>683</v>
      </c>
      <c r="EF1" s="179" t="s">
        <v>685</v>
      </c>
      <c r="EG1" s="179" t="s">
        <v>687</v>
      </c>
      <c r="EH1" s="188" t="s">
        <v>287</v>
      </c>
      <c r="EI1" s="179" t="s">
        <v>689</v>
      </c>
      <c r="EJ1" s="179" t="s">
        <v>288</v>
      </c>
      <c r="EK1" s="179" t="s">
        <v>691</v>
      </c>
      <c r="EL1" s="179" t="s">
        <v>693</v>
      </c>
      <c r="EM1" s="179" t="s">
        <v>289</v>
      </c>
      <c r="EN1" s="179" t="s">
        <v>695</v>
      </c>
      <c r="EO1" s="179" t="s">
        <v>697</v>
      </c>
      <c r="EP1" s="179" t="s">
        <v>290</v>
      </c>
      <c r="EQ1" s="179" t="s">
        <v>699</v>
      </c>
      <c r="ER1" s="179" t="s">
        <v>701</v>
      </c>
      <c r="ES1" s="179" t="s">
        <v>703</v>
      </c>
      <c r="ET1" s="179" t="s">
        <v>291</v>
      </c>
      <c r="EU1" s="179" t="s">
        <v>705</v>
      </c>
      <c r="EV1" s="179" t="s">
        <v>707</v>
      </c>
      <c r="EW1" s="188" t="s">
        <v>292</v>
      </c>
      <c r="EX1" s="179" t="s">
        <v>293</v>
      </c>
      <c r="EY1" s="179" t="s">
        <v>709</v>
      </c>
      <c r="EZ1" s="179" t="s">
        <v>711</v>
      </c>
      <c r="FA1" s="179" t="s">
        <v>713</v>
      </c>
      <c r="FB1" s="179" t="s">
        <v>715</v>
      </c>
      <c r="FC1" s="179" t="s">
        <v>294</v>
      </c>
      <c r="FD1" s="179" t="s">
        <v>717</v>
      </c>
      <c r="FE1" s="179" t="s">
        <v>719</v>
      </c>
      <c r="FF1" s="179" t="s">
        <v>721</v>
      </c>
      <c r="FG1" s="179" t="s">
        <v>723</v>
      </c>
      <c r="FH1" s="179" t="s">
        <v>725</v>
      </c>
      <c r="FI1" s="179" t="s">
        <v>295</v>
      </c>
      <c r="FJ1" s="179" t="s">
        <v>728</v>
      </c>
      <c r="FK1" s="179" t="s">
        <v>296</v>
      </c>
      <c r="FL1" s="179" t="s">
        <v>731</v>
      </c>
      <c r="FM1" s="179" t="s">
        <v>732</v>
      </c>
      <c r="FN1" s="179" t="s">
        <v>734</v>
      </c>
      <c r="FO1" s="179" t="s">
        <v>297</v>
      </c>
      <c r="FP1" s="179" t="s">
        <v>737</v>
      </c>
      <c r="FQ1" s="179" t="s">
        <v>738</v>
      </c>
      <c r="FR1" s="179" t="s">
        <v>740</v>
      </c>
      <c r="FS1" s="179" t="s">
        <v>298</v>
      </c>
      <c r="FT1" s="179" t="s">
        <v>743</v>
      </c>
      <c r="FU1" s="179" t="s">
        <v>745</v>
      </c>
      <c r="FV1" s="179" t="s">
        <v>747</v>
      </c>
      <c r="FW1" s="188" t="s">
        <v>299</v>
      </c>
      <c r="FX1" s="188" t="s">
        <v>300</v>
      </c>
      <c r="FY1" s="179" t="s">
        <v>306</v>
      </c>
      <c r="FZ1" s="179" t="s">
        <v>749</v>
      </c>
      <c r="GA1" s="179" t="s">
        <v>751</v>
      </c>
      <c r="GB1" s="179" t="s">
        <v>753</v>
      </c>
      <c r="GC1" s="179" t="s">
        <v>755</v>
      </c>
      <c r="GD1" s="179" t="s">
        <v>757</v>
      </c>
      <c r="GE1" s="179" t="s">
        <v>759</v>
      </c>
      <c r="GF1" s="188" t="s">
        <v>301</v>
      </c>
      <c r="GG1" s="179" t="s">
        <v>307</v>
      </c>
      <c r="GH1" s="179" t="s">
        <v>761</v>
      </c>
      <c r="GI1" s="179" t="s">
        <v>763</v>
      </c>
      <c r="GJ1" s="179" t="s">
        <v>764</v>
      </c>
      <c r="GK1" s="179" t="s">
        <v>308</v>
      </c>
      <c r="GL1" s="179" t="s">
        <v>767</v>
      </c>
      <c r="GM1" s="179" t="s">
        <v>768</v>
      </c>
      <c r="GN1" s="188" t="s">
        <v>302</v>
      </c>
      <c r="GO1" s="179" t="s">
        <v>303</v>
      </c>
      <c r="GP1" s="179" t="s">
        <v>770</v>
      </c>
      <c r="GQ1" s="179" t="s">
        <v>772</v>
      </c>
      <c r="GR1" s="179" t="s">
        <v>774</v>
      </c>
      <c r="GS1" s="179" t="s">
        <v>776</v>
      </c>
      <c r="GT1" s="179" t="s">
        <v>778</v>
      </c>
      <c r="GU1" s="188" t="s">
        <v>304</v>
      </c>
      <c r="GV1" s="179" t="s">
        <v>305</v>
      </c>
      <c r="GW1" s="179" t="s">
        <v>780</v>
      </c>
      <c r="GX1" s="179" t="s">
        <v>782</v>
      </c>
      <c r="GY1" s="179" t="s">
        <v>784</v>
      </c>
      <c r="GZ1" s="179" t="s">
        <v>786</v>
      </c>
      <c r="HA1" s="179" t="s">
        <v>788</v>
      </c>
      <c r="HB1" s="179" t="s">
        <v>790</v>
      </c>
      <c r="HC1" s="176" t="s">
        <v>309</v>
      </c>
      <c r="HD1" s="188" t="s">
        <v>310</v>
      </c>
      <c r="HE1" s="179" t="s">
        <v>311</v>
      </c>
      <c r="HF1" s="179" t="s">
        <v>792</v>
      </c>
      <c r="HG1" s="179" t="s">
        <v>794</v>
      </c>
      <c r="HH1" s="179" t="s">
        <v>796</v>
      </c>
      <c r="HI1" s="179" t="s">
        <v>798</v>
      </c>
      <c r="HJ1" s="179" t="s">
        <v>312</v>
      </c>
      <c r="HK1" s="179" t="s">
        <v>801</v>
      </c>
      <c r="HL1" s="179" t="s">
        <v>329</v>
      </c>
      <c r="HM1" s="179" t="s">
        <v>839</v>
      </c>
      <c r="HN1" s="179" t="s">
        <v>841</v>
      </c>
      <c r="HO1" s="179" t="s">
        <v>843</v>
      </c>
      <c r="HP1" s="188" t="s">
        <v>313</v>
      </c>
      <c r="HQ1" s="179" t="s">
        <v>803</v>
      </c>
      <c r="HR1" s="179" t="s">
        <v>805</v>
      </c>
      <c r="HS1" s="179" t="s">
        <v>314</v>
      </c>
      <c r="HT1" s="179" t="s">
        <v>808</v>
      </c>
      <c r="HU1" s="179" t="s">
        <v>810</v>
      </c>
      <c r="HV1" s="179" t="s">
        <v>811</v>
      </c>
      <c r="HW1" s="179" t="s">
        <v>813</v>
      </c>
      <c r="HX1" s="188" t="s">
        <v>315</v>
      </c>
      <c r="HY1" s="179" t="s">
        <v>815</v>
      </c>
      <c r="HZ1" s="179" t="s">
        <v>817</v>
      </c>
      <c r="IA1" s="179" t="s">
        <v>819</v>
      </c>
      <c r="IB1" s="179" t="s">
        <v>316</v>
      </c>
      <c r="IC1" s="179" t="s">
        <v>821</v>
      </c>
      <c r="ID1" s="179" t="s">
        <v>823</v>
      </c>
      <c r="IE1" s="179" t="s">
        <v>317</v>
      </c>
      <c r="IF1" s="179" t="s">
        <v>825</v>
      </c>
      <c r="IG1" s="179" t="s">
        <v>827</v>
      </c>
      <c r="IH1" s="179" t="s">
        <v>318</v>
      </c>
      <c r="II1" s="179" t="s">
        <v>829</v>
      </c>
      <c r="IJ1" s="179" t="s">
        <v>831</v>
      </c>
      <c r="IK1" s="179" t="s">
        <v>833</v>
      </c>
      <c r="IL1" s="179" t="s">
        <v>835</v>
      </c>
      <c r="IM1" s="179" t="s">
        <v>319</v>
      </c>
      <c r="IN1" s="179" t="s">
        <v>837</v>
      </c>
      <c r="IO1" s="188" t="s">
        <v>320</v>
      </c>
      <c r="IP1" s="179" t="s">
        <v>845</v>
      </c>
      <c r="IQ1" s="179" t="s">
        <v>847</v>
      </c>
      <c r="IR1" s="179" t="s">
        <v>321</v>
      </c>
      <c r="IS1" s="179" t="s">
        <v>849</v>
      </c>
      <c r="IT1" s="179" t="s">
        <v>851</v>
      </c>
      <c r="IU1" s="179" t="s">
        <v>853</v>
      </c>
      <c r="IV1" s="188" t="s">
        <v>322</v>
      </c>
      <c r="IW1" s="179" t="s">
        <v>855</v>
      </c>
      <c r="IX1" s="179" t="s">
        <v>323</v>
      </c>
      <c r="IY1" s="179" t="s">
        <v>858</v>
      </c>
      <c r="IZ1" s="179" t="s">
        <v>860</v>
      </c>
      <c r="JA1" s="179" t="s">
        <v>862</v>
      </c>
      <c r="JB1" s="179" t="s">
        <v>864</v>
      </c>
      <c r="JC1" s="179" t="s">
        <v>866</v>
      </c>
      <c r="JD1" s="179" t="s">
        <v>868</v>
      </c>
      <c r="JE1" s="179" t="s">
        <v>324</v>
      </c>
      <c r="JF1" s="179" t="s">
        <v>871</v>
      </c>
      <c r="JG1" s="179" t="s">
        <v>873</v>
      </c>
      <c r="JH1" s="179" t="s">
        <v>875</v>
      </c>
      <c r="JI1" s="179" t="s">
        <v>877</v>
      </c>
      <c r="JJ1" s="179" t="s">
        <v>879</v>
      </c>
      <c r="JK1" s="179" t="s">
        <v>881</v>
      </c>
      <c r="JL1" s="179" t="s">
        <v>883</v>
      </c>
      <c r="JM1" s="179" t="s">
        <v>885</v>
      </c>
      <c r="JN1" s="179" t="s">
        <v>325</v>
      </c>
      <c r="JO1" s="179" t="s">
        <v>888</v>
      </c>
      <c r="JP1" s="179" t="s">
        <v>890</v>
      </c>
      <c r="JQ1" s="179" t="s">
        <v>892</v>
      </c>
      <c r="JR1" s="179" t="s">
        <v>894</v>
      </c>
      <c r="JS1" s="179" t="s">
        <v>895</v>
      </c>
      <c r="JT1" s="179" t="s">
        <v>897</v>
      </c>
      <c r="JU1" s="179" t="s">
        <v>899</v>
      </c>
      <c r="JV1" s="179" t="s">
        <v>901</v>
      </c>
      <c r="JW1" s="179" t="s">
        <v>903</v>
      </c>
      <c r="JX1" s="179" t="s">
        <v>905</v>
      </c>
      <c r="JY1" s="179" t="s">
        <v>907</v>
      </c>
      <c r="JZ1" s="179" t="s">
        <v>909</v>
      </c>
      <c r="KA1" s="179" t="s">
        <v>911</v>
      </c>
      <c r="KB1" s="179" t="s">
        <v>913</v>
      </c>
      <c r="KC1" s="179" t="s">
        <v>915</v>
      </c>
      <c r="KD1" s="179" t="s">
        <v>917</v>
      </c>
      <c r="KE1" s="179" t="s">
        <v>919</v>
      </c>
      <c r="KF1" s="179" t="s">
        <v>921</v>
      </c>
      <c r="KG1" s="179" t="s">
        <v>923</v>
      </c>
      <c r="KH1" s="179" t="s">
        <v>925</v>
      </c>
      <c r="KI1" s="179" t="s">
        <v>927</v>
      </c>
      <c r="KJ1" s="179" t="s">
        <v>929</v>
      </c>
      <c r="KK1" s="179" t="s">
        <v>931</v>
      </c>
      <c r="KL1" s="179" t="s">
        <v>933</v>
      </c>
      <c r="KM1" s="179" t="s">
        <v>935</v>
      </c>
      <c r="KN1" s="179" t="s">
        <v>937</v>
      </c>
      <c r="KO1" s="188" t="s">
        <v>326</v>
      </c>
      <c r="KP1" s="179" t="s">
        <v>939</v>
      </c>
      <c r="KQ1" s="179" t="s">
        <v>327</v>
      </c>
      <c r="KR1" s="179" t="s">
        <v>942</v>
      </c>
      <c r="KS1" s="179" t="s">
        <v>944</v>
      </c>
      <c r="KT1" s="179" t="s">
        <v>946</v>
      </c>
      <c r="KU1" s="179" t="s">
        <v>948</v>
      </c>
      <c r="KV1" s="179" t="s">
        <v>328</v>
      </c>
      <c r="KW1" s="179" t="s">
        <v>951</v>
      </c>
      <c r="KX1" s="179" t="s">
        <v>953</v>
      </c>
      <c r="KY1" s="179" t="s">
        <v>955</v>
      </c>
      <c r="KZ1" s="179" t="s">
        <v>957</v>
      </c>
      <c r="LA1" s="179" t="s">
        <v>959</v>
      </c>
      <c r="LB1" s="179" t="s">
        <v>961</v>
      </c>
      <c r="LC1" s="179" t="s">
        <v>963</v>
      </c>
      <c r="LD1" s="176" t="s">
        <v>330</v>
      </c>
      <c r="LE1" s="188" t="s">
        <v>331</v>
      </c>
      <c r="LF1" s="179" t="s">
        <v>332</v>
      </c>
      <c r="LG1" s="179" t="s">
        <v>346</v>
      </c>
      <c r="LH1" s="179" t="s">
        <v>965</v>
      </c>
      <c r="LI1" s="179" t="s">
        <v>967</v>
      </c>
      <c r="LJ1" s="179" t="s">
        <v>969</v>
      </c>
      <c r="LK1" s="179" t="s">
        <v>971</v>
      </c>
      <c r="LL1" s="179" t="s">
        <v>347</v>
      </c>
      <c r="LM1" s="179" t="s">
        <v>973</v>
      </c>
      <c r="LN1" s="179" t="s">
        <v>348</v>
      </c>
      <c r="LO1" s="179" t="s">
        <v>975</v>
      </c>
      <c r="LP1" s="179" t="s">
        <v>333</v>
      </c>
      <c r="LQ1" s="179" t="s">
        <v>977</v>
      </c>
      <c r="LR1" s="179" t="s">
        <v>349</v>
      </c>
      <c r="LS1" s="179" t="s">
        <v>979</v>
      </c>
      <c r="LT1" s="179" t="s">
        <v>981</v>
      </c>
      <c r="LU1" s="179" t="s">
        <v>350</v>
      </c>
      <c r="LV1" s="188" t="s">
        <v>334</v>
      </c>
      <c r="LW1" s="179" t="s">
        <v>335</v>
      </c>
      <c r="LX1" s="179" t="s">
        <v>983</v>
      </c>
      <c r="LY1" s="179" t="s">
        <v>985</v>
      </c>
      <c r="LZ1" s="179" t="s">
        <v>986</v>
      </c>
      <c r="MA1" s="179" t="s">
        <v>988</v>
      </c>
      <c r="MB1" s="179" t="s">
        <v>989</v>
      </c>
      <c r="MC1" s="179" t="s">
        <v>991</v>
      </c>
      <c r="MD1" s="179" t="s">
        <v>993</v>
      </c>
      <c r="ME1" s="179" t="s">
        <v>995</v>
      </c>
      <c r="MF1" s="179" t="s">
        <v>997</v>
      </c>
      <c r="MG1" s="179" t="s">
        <v>336</v>
      </c>
      <c r="MH1" s="179" t="s">
        <v>1000</v>
      </c>
      <c r="MI1" s="179" t="s">
        <v>1001</v>
      </c>
      <c r="MJ1" s="179" t="s">
        <v>1003</v>
      </c>
      <c r="MK1" s="179" t="s">
        <v>337</v>
      </c>
      <c r="ML1" s="179" t="s">
        <v>1006</v>
      </c>
      <c r="MM1" s="179" t="s">
        <v>1007</v>
      </c>
      <c r="MN1" s="179" t="s">
        <v>1009</v>
      </c>
      <c r="MO1" s="179" t="s">
        <v>1011</v>
      </c>
      <c r="MP1" s="179" t="s">
        <v>338</v>
      </c>
      <c r="MQ1" s="179" t="s">
        <v>1014</v>
      </c>
      <c r="MR1" s="179" t="s">
        <v>1016</v>
      </c>
      <c r="MS1" s="179" t="s">
        <v>1018</v>
      </c>
      <c r="MT1" s="179" t="s">
        <v>1020</v>
      </c>
      <c r="MU1" s="179" t="s">
        <v>339</v>
      </c>
      <c r="MV1" s="179" t="s">
        <v>1023</v>
      </c>
      <c r="MW1" s="179" t="s">
        <v>1025</v>
      </c>
      <c r="MX1" s="179" t="s">
        <v>1027</v>
      </c>
      <c r="MY1" s="179" t="s">
        <v>1029</v>
      </c>
      <c r="MZ1" s="179" t="s">
        <v>1031</v>
      </c>
      <c r="NA1" s="179" t="s">
        <v>1033</v>
      </c>
      <c r="NB1" s="179" t="s">
        <v>1035</v>
      </c>
      <c r="NC1" s="179" t="s">
        <v>1037</v>
      </c>
      <c r="ND1" s="179" t="s">
        <v>1039</v>
      </c>
      <c r="NE1" s="179" t="s">
        <v>1041</v>
      </c>
      <c r="NF1" s="179" t="s">
        <v>1043</v>
      </c>
      <c r="NG1" s="179" t="s">
        <v>1044</v>
      </c>
      <c r="NH1" s="188" t="s">
        <v>340</v>
      </c>
      <c r="NI1" s="179" t="s">
        <v>341</v>
      </c>
      <c r="NJ1" s="179" t="s">
        <v>1046</v>
      </c>
      <c r="NK1" s="179" t="s">
        <v>1048</v>
      </c>
      <c r="NL1" s="179" t="s">
        <v>1050</v>
      </c>
      <c r="NM1" s="179" t="s">
        <v>1052</v>
      </c>
      <c r="NN1" s="188" t="s">
        <v>342</v>
      </c>
      <c r="NO1" s="179" t="s">
        <v>343</v>
      </c>
      <c r="NP1" s="179" t="s">
        <v>1053</v>
      </c>
      <c r="NQ1" s="179" t="s">
        <v>344</v>
      </c>
      <c r="NR1" s="179" t="s">
        <v>1055</v>
      </c>
      <c r="NS1" s="179" t="s">
        <v>1057</v>
      </c>
      <c r="NT1" s="179" t="s">
        <v>345</v>
      </c>
      <c r="NU1" s="179" t="s">
        <v>1059</v>
      </c>
      <c r="NV1" s="176" t="s">
        <v>351</v>
      </c>
      <c r="NW1" s="188" t="s">
        <v>352</v>
      </c>
      <c r="NX1" s="179" t="s">
        <v>353</v>
      </c>
      <c r="NY1" s="179" t="s">
        <v>1062</v>
      </c>
      <c r="NZ1" s="179" t="s">
        <v>1064</v>
      </c>
      <c r="OA1" s="179" t="s">
        <v>354</v>
      </c>
      <c r="OB1" s="179" t="s">
        <v>364</v>
      </c>
      <c r="OC1" s="179" t="s">
        <v>1066</v>
      </c>
      <c r="OD1" s="179" t="s">
        <v>1068</v>
      </c>
      <c r="OE1" s="179" t="s">
        <v>1070</v>
      </c>
      <c r="OF1" s="179" t="s">
        <v>1072</v>
      </c>
      <c r="OG1" s="179" t="s">
        <v>1074</v>
      </c>
      <c r="OH1" s="179" t="s">
        <v>1076</v>
      </c>
      <c r="OI1" s="179" t="s">
        <v>1078</v>
      </c>
      <c r="OJ1" s="179" t="s">
        <v>1080</v>
      </c>
      <c r="OK1" s="179" t="s">
        <v>1082</v>
      </c>
      <c r="OL1" s="179" t="s">
        <v>1084</v>
      </c>
      <c r="OM1" s="179" t="s">
        <v>1086</v>
      </c>
      <c r="ON1" s="179" t="s">
        <v>1088</v>
      </c>
      <c r="OO1" s="179" t="s">
        <v>1090</v>
      </c>
      <c r="OP1" s="179" t="s">
        <v>1092</v>
      </c>
      <c r="OQ1" s="179" t="s">
        <v>1094</v>
      </c>
      <c r="OR1" s="179" t="s">
        <v>1096</v>
      </c>
      <c r="OS1" s="179" t="s">
        <v>1098</v>
      </c>
      <c r="OT1" s="179" t="s">
        <v>1100</v>
      </c>
      <c r="OU1" s="179" t="s">
        <v>1102</v>
      </c>
      <c r="OV1" s="179" t="s">
        <v>1104</v>
      </c>
      <c r="OW1" s="179" t="s">
        <v>1106</v>
      </c>
      <c r="OX1" s="179" t="s">
        <v>1108</v>
      </c>
      <c r="OY1" s="179" t="s">
        <v>365</v>
      </c>
      <c r="OZ1" s="179" t="s">
        <v>1111</v>
      </c>
      <c r="PA1" s="179" t="s">
        <v>1113</v>
      </c>
      <c r="PB1" s="179" t="s">
        <v>1114</v>
      </c>
      <c r="PC1" s="179" t="s">
        <v>1116</v>
      </c>
      <c r="PD1" s="179" t="s">
        <v>1118</v>
      </c>
      <c r="PE1" s="179" t="s">
        <v>1120</v>
      </c>
      <c r="PF1" s="179" t="s">
        <v>1122</v>
      </c>
      <c r="PG1" s="179" t="s">
        <v>1124</v>
      </c>
      <c r="PH1" s="179" t="s">
        <v>1126</v>
      </c>
      <c r="PI1" s="179" t="s">
        <v>1128</v>
      </c>
      <c r="PJ1" s="179" t="s">
        <v>1130</v>
      </c>
      <c r="PK1" s="179" t="s">
        <v>1132</v>
      </c>
      <c r="PL1" s="179" t="s">
        <v>1134</v>
      </c>
      <c r="PM1" s="179" t="s">
        <v>1136</v>
      </c>
      <c r="PN1" s="179" t="s">
        <v>1138</v>
      </c>
      <c r="PO1" s="179" t="s">
        <v>1140</v>
      </c>
      <c r="PP1" s="179" t="s">
        <v>1142</v>
      </c>
      <c r="PQ1" s="179" t="s">
        <v>1144</v>
      </c>
      <c r="PR1" s="179" t="s">
        <v>1146</v>
      </c>
      <c r="PS1" s="179" t="s">
        <v>1148</v>
      </c>
      <c r="PT1" s="179" t="s">
        <v>1150</v>
      </c>
      <c r="PU1" s="179" t="s">
        <v>1152</v>
      </c>
      <c r="PV1" s="179" t="s">
        <v>1154</v>
      </c>
      <c r="PW1" s="179" t="s">
        <v>1156</v>
      </c>
      <c r="PX1" s="179" t="s">
        <v>1158</v>
      </c>
      <c r="PY1" s="179" t="s">
        <v>1160</v>
      </c>
      <c r="PZ1" s="179" t="s">
        <v>355</v>
      </c>
      <c r="QA1" s="179" t="s">
        <v>1162</v>
      </c>
      <c r="QB1" s="179" t="s">
        <v>1164</v>
      </c>
      <c r="QC1" s="179" t="s">
        <v>1166</v>
      </c>
      <c r="QD1" s="179" t="s">
        <v>1168</v>
      </c>
      <c r="QE1" s="179" t="s">
        <v>1170</v>
      </c>
      <c r="QF1" s="188" t="s">
        <v>356</v>
      </c>
      <c r="QG1" s="179" t="s">
        <v>357</v>
      </c>
      <c r="QH1" s="179" t="s">
        <v>1172</v>
      </c>
      <c r="QI1" s="179" t="s">
        <v>1174</v>
      </c>
      <c r="QJ1" s="179" t="s">
        <v>1176</v>
      </c>
      <c r="QK1" s="179" t="s">
        <v>1178</v>
      </c>
      <c r="QL1" s="179" t="s">
        <v>1180</v>
      </c>
      <c r="QM1" s="179" t="s">
        <v>1182</v>
      </c>
      <c r="QN1" s="188" t="s">
        <v>358</v>
      </c>
      <c r="QO1" s="179" t="s">
        <v>1184</v>
      </c>
      <c r="QP1" s="179" t="s">
        <v>359</v>
      </c>
      <c r="QQ1" s="179" t="s">
        <v>366</v>
      </c>
      <c r="QR1" s="179" t="s">
        <v>1186</v>
      </c>
      <c r="QS1" s="179" t="s">
        <v>1188</v>
      </c>
      <c r="QT1" s="179" t="s">
        <v>1190</v>
      </c>
      <c r="QU1" s="179" t="s">
        <v>1192</v>
      </c>
      <c r="QV1" s="179" t="s">
        <v>1194</v>
      </c>
      <c r="QW1" s="179" t="s">
        <v>1196</v>
      </c>
      <c r="QX1" s="179" t="s">
        <v>1198</v>
      </c>
      <c r="QY1" s="179" t="s">
        <v>1200</v>
      </c>
      <c r="QZ1" s="179" t="s">
        <v>1202</v>
      </c>
      <c r="RA1" s="179" t="s">
        <v>1204</v>
      </c>
      <c r="RB1" s="179" t="s">
        <v>1206</v>
      </c>
      <c r="RC1" s="179" t="s">
        <v>1208</v>
      </c>
      <c r="RD1" s="179" t="s">
        <v>1210</v>
      </c>
      <c r="RE1" s="179" t="s">
        <v>1212</v>
      </c>
      <c r="RF1" s="188" t="s">
        <v>360</v>
      </c>
      <c r="RG1" s="179" t="s">
        <v>361</v>
      </c>
      <c r="RH1" s="179" t="s">
        <v>1214</v>
      </c>
      <c r="RI1" s="179" t="s">
        <v>1216</v>
      </c>
      <c r="RJ1" s="188" t="s">
        <v>362</v>
      </c>
      <c r="RK1" s="179" t="s">
        <v>363</v>
      </c>
      <c r="RL1" s="179" t="s">
        <v>1218</v>
      </c>
      <c r="RM1" s="179" t="s">
        <v>1219</v>
      </c>
      <c r="RN1" s="179" t="s">
        <v>1220</v>
      </c>
      <c r="RO1" s="179" t="s">
        <v>1221</v>
      </c>
      <c r="RP1" s="179" t="s">
        <v>1223</v>
      </c>
      <c r="RQ1" s="179" t="s">
        <v>1224</v>
      </c>
      <c r="RR1" s="179" t="s">
        <v>1226</v>
      </c>
      <c r="RS1" s="179" t="s">
        <v>1227</v>
      </c>
      <c r="RT1" s="176" t="s">
        <v>367</v>
      </c>
      <c r="RU1" s="188" t="s">
        <v>368</v>
      </c>
      <c r="RV1" s="179" t="s">
        <v>369</v>
      </c>
      <c r="RW1" s="179" t="s">
        <v>1229</v>
      </c>
      <c r="RX1" s="179" t="s">
        <v>1231</v>
      </c>
      <c r="RY1" s="179" t="s">
        <v>370</v>
      </c>
      <c r="RZ1" s="179" t="s">
        <v>1233</v>
      </c>
      <c r="SA1" s="179" t="s">
        <v>1235</v>
      </c>
      <c r="SB1" s="179" t="s">
        <v>1237</v>
      </c>
      <c r="SC1" s="179" t="s">
        <v>1239</v>
      </c>
      <c r="SD1" s="188" t="s">
        <v>371</v>
      </c>
      <c r="SE1" s="179" t="s">
        <v>372</v>
      </c>
      <c r="SF1" s="179" t="s">
        <v>1241</v>
      </c>
      <c r="SG1" s="179" t="s">
        <v>1243</v>
      </c>
      <c r="SH1" s="179" t="s">
        <v>1245</v>
      </c>
      <c r="SI1" s="179" t="s">
        <v>1247</v>
      </c>
      <c r="SJ1" s="179" t="s">
        <v>1249</v>
      </c>
      <c r="SK1" s="179" t="s">
        <v>1251</v>
      </c>
      <c r="SL1" s="179" t="s">
        <v>1253</v>
      </c>
      <c r="SM1" s="179" t="s">
        <v>1255</v>
      </c>
      <c r="SN1" s="179" t="s">
        <v>1257</v>
      </c>
      <c r="SO1" s="179" t="s">
        <v>1259</v>
      </c>
      <c r="SP1" s="179" t="s">
        <v>1261</v>
      </c>
      <c r="SQ1" s="179" t="s">
        <v>1263</v>
      </c>
      <c r="SR1" s="179" t="s">
        <v>1265</v>
      </c>
      <c r="SS1" s="179" t="s">
        <v>1267</v>
      </c>
      <c r="ST1" s="179" t="s">
        <v>1269</v>
      </c>
      <c r="SU1" s="176" t="s">
        <v>373</v>
      </c>
      <c r="SV1" s="188" t="s">
        <v>374</v>
      </c>
      <c r="SW1" s="179" t="s">
        <v>375</v>
      </c>
      <c r="SX1" s="179" t="s">
        <v>1271</v>
      </c>
      <c r="SY1" s="179" t="s">
        <v>1273</v>
      </c>
      <c r="SZ1" s="179" t="s">
        <v>1275</v>
      </c>
      <c r="TA1" s="179" t="s">
        <v>1277</v>
      </c>
      <c r="TB1" s="179" t="s">
        <v>1279</v>
      </c>
      <c r="TC1" s="179" t="s">
        <v>376</v>
      </c>
      <c r="TD1" s="179" t="s">
        <v>1281</v>
      </c>
      <c r="TE1" s="179" t="s">
        <v>1283</v>
      </c>
      <c r="TF1" s="179" t="s">
        <v>1285</v>
      </c>
      <c r="TG1" s="179" t="s">
        <v>1287</v>
      </c>
      <c r="TH1" s="179" t="s">
        <v>1289</v>
      </c>
      <c r="TI1" s="179" t="s">
        <v>1291</v>
      </c>
      <c r="TJ1" s="188" t="s">
        <v>377</v>
      </c>
      <c r="TK1" s="179" t="s">
        <v>378</v>
      </c>
      <c r="TL1" s="179" t="s">
        <v>379</v>
      </c>
      <c r="TM1" s="179" t="s">
        <v>1293</v>
      </c>
      <c r="TN1" s="179" t="s">
        <v>1295</v>
      </c>
      <c r="TO1" s="179" t="s">
        <v>1296</v>
      </c>
      <c r="TP1" s="179" t="s">
        <v>1298</v>
      </c>
      <c r="TQ1" s="179" t="s">
        <v>1300</v>
      </c>
      <c r="TR1" s="179" t="s">
        <v>1302</v>
      </c>
      <c r="TS1" s="179" t="s">
        <v>1304</v>
      </c>
      <c r="TT1" s="179" t="s">
        <v>1306</v>
      </c>
      <c r="TU1" s="179" t="s">
        <v>1308</v>
      </c>
      <c r="TV1" s="179" t="s">
        <v>1310</v>
      </c>
      <c r="TW1" s="179" t="s">
        <v>1312</v>
      </c>
      <c r="TX1" s="179" t="s">
        <v>1314</v>
      </c>
      <c r="TY1" s="179" t="s">
        <v>1316</v>
      </c>
      <c r="TZ1" s="179" t="s">
        <v>1318</v>
      </c>
      <c r="UA1" s="179" t="s">
        <v>1320</v>
      </c>
      <c r="UB1" s="179" t="s">
        <v>1322</v>
      </c>
      <c r="UC1" s="176" t="s">
        <v>1324</v>
      </c>
      <c r="UD1" s="179" t="s">
        <v>1326</v>
      </c>
      <c r="UE1" s="179" t="s">
        <v>1328</v>
      </c>
      <c r="UF1" s="179" t="s">
        <v>1330</v>
      </c>
      <c r="UG1" s="179" t="s">
        <v>1332</v>
      </c>
      <c r="UH1" s="179" t="s">
        <v>1334</v>
      </c>
      <c r="UI1" s="182"/>
    </row>
    <row r="2" spans="1:555" s="120" customFormat="1" hidden="1" x14ac:dyDescent="0.25">
      <c r="A2" s="120" t="s">
        <v>1356</v>
      </c>
      <c r="B2" s="120" t="s">
        <v>1358</v>
      </c>
      <c r="C2" s="120" t="s">
        <v>471</v>
      </c>
      <c r="D2" s="120" t="s">
        <v>1357</v>
      </c>
      <c r="E2" s="120" t="s">
        <v>1359</v>
      </c>
      <c r="F2" s="120" t="s">
        <v>472</v>
      </c>
      <c r="G2" s="158" t="s">
        <v>1360</v>
      </c>
      <c r="H2" s="120" t="s">
        <v>1361</v>
      </c>
      <c r="I2" s="120" t="s">
        <v>1362</v>
      </c>
      <c r="J2" s="120" t="s">
        <v>1430</v>
      </c>
      <c r="K2" s="120" t="s">
        <v>1363</v>
      </c>
      <c r="L2" s="120" t="s">
        <v>1364</v>
      </c>
      <c r="M2" s="120" t="s">
        <v>1365</v>
      </c>
      <c r="N2" s="120" t="s">
        <v>1366</v>
      </c>
      <c r="O2" s="120" t="s">
        <v>1367</v>
      </c>
      <c r="P2" s="120" t="s">
        <v>1443</v>
      </c>
      <c r="Q2" s="120" t="s">
        <v>1481</v>
      </c>
      <c r="R2" s="389" t="str">
        <f>+Presupuesto!D11</f>
        <v>Recurrente</v>
      </c>
      <c r="S2" s="389" t="str">
        <f>+Presupuesto!E11</f>
        <v>Programa / Proyecto 2016</v>
      </c>
      <c r="U2" s="120" t="s">
        <v>394</v>
      </c>
      <c r="V2" s="120" t="s">
        <v>412</v>
      </c>
      <c r="W2" s="120" t="s">
        <v>395</v>
      </c>
      <c r="X2" s="120" t="s">
        <v>396</v>
      </c>
      <c r="Y2" s="120" t="s">
        <v>397</v>
      </c>
      <c r="Z2" s="120" t="s">
        <v>398</v>
      </c>
      <c r="AA2" s="120" t="s">
        <v>399</v>
      </c>
      <c r="AB2" s="120" t="s">
        <v>400</v>
      </c>
      <c r="AC2" s="120" t="s">
        <v>401</v>
      </c>
      <c r="AD2" s="120" t="s">
        <v>402</v>
      </c>
      <c r="AE2" s="120" t="s">
        <v>403</v>
      </c>
      <c r="AF2" s="120" t="s">
        <v>404</v>
      </c>
      <c r="AH2" s="384" t="s">
        <v>420</v>
      </c>
      <c r="AI2" s="384" t="s">
        <v>421</v>
      </c>
      <c r="AJ2" s="384" t="s">
        <v>422</v>
      </c>
      <c r="AK2" s="384" t="s">
        <v>423</v>
      </c>
      <c r="AL2" s="384" t="s">
        <v>424</v>
      </c>
      <c r="AM2" s="384" t="s">
        <v>427</v>
      </c>
      <c r="AN2" s="384" t="s">
        <v>425</v>
      </c>
      <c r="AO2" s="384" t="s">
        <v>426</v>
      </c>
      <c r="AP2" s="384" t="s">
        <v>428</v>
      </c>
      <c r="AQ2" s="384" t="s">
        <v>429</v>
      </c>
      <c r="AR2" s="384" t="s">
        <v>430</v>
      </c>
      <c r="AS2" s="384" t="s">
        <v>431</v>
      </c>
      <c r="AT2" s="384" t="s">
        <v>432</v>
      </c>
      <c r="AU2" s="384" t="s">
        <v>433</v>
      </c>
      <c r="AV2" s="384" t="s">
        <v>434</v>
      </c>
      <c r="AW2" s="384" t="s">
        <v>435</v>
      </c>
      <c r="AX2" s="384" t="s">
        <v>436</v>
      </c>
      <c r="AY2" s="384" t="s">
        <v>437</v>
      </c>
      <c r="AZ2" s="384" t="s">
        <v>438</v>
      </c>
      <c r="BA2" s="384" t="s">
        <v>439</v>
      </c>
      <c r="BB2" s="384" t="s">
        <v>440</v>
      </c>
      <c r="BC2" s="384" t="s">
        <v>441</v>
      </c>
      <c r="BD2" s="384" t="s">
        <v>442</v>
      </c>
      <c r="BE2" s="384" t="s">
        <v>443</v>
      </c>
      <c r="BF2" s="384" t="s">
        <v>444</v>
      </c>
      <c r="BG2" s="384" t="s">
        <v>445</v>
      </c>
      <c r="BH2" s="384" t="s">
        <v>446</v>
      </c>
      <c r="BI2" s="384" t="s">
        <v>447</v>
      </c>
      <c r="BJ2" s="384" t="s">
        <v>448</v>
      </c>
      <c r="BK2" s="384" t="s">
        <v>449</v>
      </c>
      <c r="BL2" s="384" t="s">
        <v>450</v>
      </c>
      <c r="BM2" s="384" t="s">
        <v>451</v>
      </c>
      <c r="BN2" s="384" t="s">
        <v>452</v>
      </c>
      <c r="BO2" s="384" t="s">
        <v>453</v>
      </c>
      <c r="BP2" s="384" t="s">
        <v>454</v>
      </c>
      <c r="BQ2" s="384" t="s">
        <v>455</v>
      </c>
      <c r="BR2" s="384" t="s">
        <v>456</v>
      </c>
      <c r="BS2" s="384" t="s">
        <v>457</v>
      </c>
      <c r="BT2" s="384" t="s">
        <v>458</v>
      </c>
      <c r="BU2" s="384" t="s">
        <v>459</v>
      </c>
    </row>
    <row r="3" spans="1:555" hidden="1" x14ac:dyDescent="0.25">
      <c r="AH3" s="385">
        <v>2500</v>
      </c>
      <c r="AI3" s="385">
        <v>1900</v>
      </c>
      <c r="AJ3" s="385">
        <v>1650</v>
      </c>
      <c r="AK3" s="385">
        <v>1580</v>
      </c>
      <c r="AL3" s="385">
        <v>2250</v>
      </c>
      <c r="AM3" s="385">
        <v>1650</v>
      </c>
      <c r="AN3" s="385">
        <v>1400</v>
      </c>
      <c r="AO3" s="386">
        <v>1340</v>
      </c>
      <c r="AP3" s="386">
        <v>2000</v>
      </c>
      <c r="AQ3" s="386">
        <v>1400</v>
      </c>
      <c r="AR3" s="386">
        <v>1150</v>
      </c>
      <c r="AS3" s="386">
        <v>1100</v>
      </c>
      <c r="AT3" s="386">
        <v>1750</v>
      </c>
      <c r="AU3" s="386">
        <v>1150</v>
      </c>
      <c r="AV3" s="386">
        <v>900</v>
      </c>
      <c r="AW3" s="386">
        <v>860</v>
      </c>
      <c r="AX3" s="386">
        <v>1200</v>
      </c>
      <c r="AY3" s="387">
        <v>900</v>
      </c>
      <c r="AZ3" s="387">
        <v>650</v>
      </c>
      <c r="BA3" s="387">
        <v>620</v>
      </c>
      <c r="BB3" s="385">
        <f>+'Cuadro Resumen'!C213</f>
        <v>5605.2314999999999</v>
      </c>
      <c r="BC3" s="385">
        <f>+'Cuadro Resumen'!D213</f>
        <v>5165.6055000000006</v>
      </c>
      <c r="BD3" s="385">
        <f>+'Cuadro Resumen'!E213</f>
        <v>6594.39</v>
      </c>
      <c r="BE3" s="385">
        <f>+'Cuadro Resumen'!F213</f>
        <v>6154.7640000000001</v>
      </c>
      <c r="BF3" s="385">
        <f>+'Cuadro Resumen'!C214</f>
        <v>4945.7925000000005</v>
      </c>
      <c r="BG3" s="385">
        <f>+'Cuadro Resumen'!D214</f>
        <v>4506.1665000000003</v>
      </c>
      <c r="BH3" s="385">
        <f>+'Cuadro Resumen'!E214</f>
        <v>5934.951</v>
      </c>
      <c r="BI3" s="385">
        <f>+'Cuadro Resumen'!F214</f>
        <v>5495.3249999999998</v>
      </c>
      <c r="BJ3" s="386">
        <f>+'Cuadro Resumen'!C215</f>
        <v>4286.3535000000002</v>
      </c>
      <c r="BK3" s="386">
        <f>+'Cuadro Resumen'!D215</f>
        <v>3956.634</v>
      </c>
      <c r="BL3" s="386">
        <f>+'Cuadro Resumen'!E215</f>
        <v>5275.5120000000006</v>
      </c>
      <c r="BM3" s="386">
        <f>+'Cuadro Resumen'!F215</f>
        <v>4835.8860000000004</v>
      </c>
      <c r="BN3" s="386">
        <f>+'Cuadro Resumen'!C216</f>
        <v>3626.9145000000003</v>
      </c>
      <c r="BO3" s="386">
        <f>+'Cuadro Resumen'!D216</f>
        <v>3297.1950000000002</v>
      </c>
      <c r="BP3" s="386">
        <f>+'Cuadro Resumen'!E216</f>
        <v>4616.0730000000003</v>
      </c>
      <c r="BQ3" s="386">
        <f>+'Cuadro Resumen'!F216</f>
        <v>4286.3535000000002</v>
      </c>
      <c r="BR3" s="386">
        <f>+'Cuadro Resumen'!C217</f>
        <v>3187.2885000000001</v>
      </c>
      <c r="BS3" s="386">
        <f>+'Cuadro Resumen'!D217</f>
        <v>2967.4755</v>
      </c>
      <c r="BT3" s="386">
        <f>+'Cuadro Resumen'!E217</f>
        <v>4066.5405000000001</v>
      </c>
      <c r="BU3" s="386">
        <f>+'Cuadro Resumen'!F217</f>
        <v>3736.8210000000004</v>
      </c>
    </row>
    <row r="4" spans="1:555" ht="15.75" thickBot="1" x14ac:dyDescent="0.3"/>
    <row r="5" spans="1:555" ht="53.25" thickBot="1" x14ac:dyDescent="0.3">
      <c r="C5" s="85" t="s">
        <v>419</v>
      </c>
      <c r="D5" s="196">
        <f>SUMIF(C:C,$C$10,D:D)</f>
        <v>0</v>
      </c>
    </row>
    <row r="6" spans="1:555" x14ac:dyDescent="0.25">
      <c r="C6" s="105"/>
      <c r="D6" s="105"/>
      <c r="E6" s="105"/>
      <c r="F6" s="105"/>
      <c r="G6" s="76"/>
      <c r="H6" s="105"/>
      <c r="I6" s="105"/>
    </row>
    <row r="7" spans="1:555" x14ac:dyDescent="0.25">
      <c r="C7" s="105"/>
      <c r="D7" s="105"/>
      <c r="E7" s="105"/>
      <c r="F7" s="105"/>
      <c r="G7" s="76"/>
      <c r="H7" s="105"/>
      <c r="I7" s="105"/>
    </row>
    <row r="8" spans="1:555" x14ac:dyDescent="0.25">
      <c r="C8" s="105"/>
      <c r="D8" s="105"/>
      <c r="E8" s="105"/>
      <c r="F8" s="105"/>
      <c r="G8" s="76"/>
      <c r="H8" s="105"/>
      <c r="I8" s="105"/>
    </row>
    <row r="9" spans="1:555" ht="15.75" thickBot="1" x14ac:dyDescent="0.3">
      <c r="C9" s="105"/>
      <c r="D9" s="105"/>
      <c r="E9" s="105"/>
      <c r="F9" s="105"/>
      <c r="G9" s="76"/>
      <c r="H9" s="105"/>
      <c r="I9" s="105"/>
      <c r="K9" s="174"/>
    </row>
    <row r="10" spans="1:555" ht="15.75" thickBot="1" x14ac:dyDescent="0.3">
      <c r="C10" s="155" t="s">
        <v>53</v>
      </c>
      <c r="D10" s="330">
        <f>SUM(F17:F50)</f>
        <v>0</v>
      </c>
      <c r="G10" s="77"/>
      <c r="H10" s="70"/>
      <c r="I10" s="70"/>
    </row>
    <row r="11" spans="1:555" x14ac:dyDescent="0.25">
      <c r="G11" s="77"/>
      <c r="H11" s="70"/>
      <c r="I11" s="70"/>
    </row>
    <row r="12" spans="1:555" x14ac:dyDescent="0.25">
      <c r="F12" s="70"/>
      <c r="G12" s="77"/>
      <c r="H12" s="70"/>
      <c r="I12" s="70"/>
    </row>
    <row r="13" spans="1:555" ht="15.75" x14ac:dyDescent="0.25">
      <c r="C13" s="286" t="s">
        <v>392</v>
      </c>
      <c r="D13" s="328"/>
      <c r="F13" s="70"/>
      <c r="G13" s="77"/>
      <c r="H13" s="70"/>
      <c r="I13" s="70"/>
    </row>
    <row r="14" spans="1:555" ht="18.75" x14ac:dyDescent="0.25">
      <c r="C14" s="206" t="e">
        <f>IFERROR(VLOOKUP(D13,'1. Desarrollo e Innov. Curricu.'!$E:$F,2,FALSE),IFERROR(VLOOKUP(D13,'2. Investigación Científica'!$E:$F,2,FALSE),IFERROR(VLOOKUP(D13,'3. Vinculación Univ. Sociedad'!$E:$F,2,FALSE),IFERROR(VLOOKUP(D13,'4. Docencia y Profesorado Univ.'!$E:$F,2,FALSE),IFERROR(VLOOKUP(D13,'5. Estudiantes y Graduados'!$E:$F,2,FALSE),IFERROR(VLOOKUP(D13,'11. Gestion Administrativa'!$E:$F,2,FALSE),IFERROR(VLOOKUP(D13,'13. Gestión Académica'!$E:$F,2,FALSE),IFERROR(VLOOKUP(D13,'8. Asegura. de la Calid. y M'!$E:$F,2,FALSE),IFERROR(VLOOKUP(D13,'6. Gestión del Conocimiento'!$E:$F,2,FALSE),IFERROR(VLOOKUP(D13,'15. Gobernabilidad y Proceso...'!$E:$F,2,FALSE),IFERROR(VLOOKUP(D13,'12. Gestión del Talento Humano'!$E:$F,2,FALSE),IFERROR(VLOOKUP(D13,'14. Internacional... de la E.S.'!$E:$F,2,FALSE),IFERROR(VLOOKUP(D13,'10. Posgrado'!$E:$F,2,FALSE),IFERROR(VLOOKUP(D13,'17. Gestión TIC'!$E:$F,2,FALSE),IFERROR(VLOOKUP(D13,'16. Desa. del Sistema Educ.Sup.'!$E:$F,2,FALSE),IFERROR(VLOOKUP(D13,'9. Cultura de Inno. Insti...'!$E:$F,2,FALSE),VLOOKUP(D13,'7. Lo Esencial de la Reforma U.'!$E:$F,2,0)))))))))))))))))</f>
        <v>#N/A</v>
      </c>
      <c r="D14" s="31"/>
      <c r="F14" s="70"/>
      <c r="G14" s="77"/>
      <c r="H14" s="70"/>
      <c r="I14" s="70"/>
    </row>
    <row r="15" spans="1:555" ht="42.75" thickBot="1" x14ac:dyDescent="0.3">
      <c r="F15" s="91"/>
      <c r="G15" s="74"/>
      <c r="H15" s="74"/>
      <c r="I15" s="74"/>
      <c r="L15" s="222"/>
      <c r="M15" s="223"/>
      <c r="N15" s="222"/>
      <c r="O15" s="222"/>
      <c r="P15" s="225" t="s">
        <v>469</v>
      </c>
      <c r="Q15" s="225" t="s">
        <v>470</v>
      </c>
    </row>
    <row r="16" spans="1:555" ht="30.75" thickBot="1" x14ac:dyDescent="0.3">
      <c r="C16" s="127" t="s">
        <v>44</v>
      </c>
      <c r="D16" s="127" t="s">
        <v>55</v>
      </c>
      <c r="E16" s="134" t="s">
        <v>57</v>
      </c>
      <c r="F16" s="133" t="s">
        <v>27</v>
      </c>
      <c r="G16" s="131" t="s">
        <v>131</v>
      </c>
      <c r="H16" s="134" t="s">
        <v>46</v>
      </c>
      <c r="I16" s="131" t="s">
        <v>132</v>
      </c>
      <c r="J16" s="131" t="s">
        <v>410</v>
      </c>
      <c r="K16" s="131" t="s">
        <v>411</v>
      </c>
      <c r="L16" s="219" t="s">
        <v>21</v>
      </c>
      <c r="M16" s="219" t="s">
        <v>55</v>
      </c>
      <c r="N16" s="220" t="s">
        <v>467</v>
      </c>
      <c r="O16" s="221" t="s">
        <v>468</v>
      </c>
      <c r="P16" s="224">
        <v>0.7</v>
      </c>
      <c r="Q16" s="224">
        <v>0.3</v>
      </c>
    </row>
    <row r="17" spans="3:17" x14ac:dyDescent="0.25">
      <c r="C17" s="139"/>
      <c r="D17" s="156"/>
      <c r="E17" s="121"/>
      <c r="F17" s="95">
        <f t="shared" ref="F17:F50" si="0">D17*E17</f>
        <v>0</v>
      </c>
      <c r="G17" s="159"/>
      <c r="H17" s="140"/>
      <c r="I17" s="128" t="e">
        <f>VLOOKUP(H17,Presupuesto!$B$11:$C$565,2,0)</f>
        <v>#N/A</v>
      </c>
      <c r="J17" s="214" t="s">
        <v>1358</v>
      </c>
      <c r="K17" s="96" t="s">
        <v>412</v>
      </c>
      <c r="L17" s="139"/>
      <c r="M17" s="156"/>
      <c r="N17" s="121"/>
      <c r="O17" s="95">
        <f t="shared" ref="O17:O50" si="1">M17*N17</f>
        <v>0</v>
      </c>
      <c r="P17" s="95">
        <f t="shared" ref="P17:Q36" si="2">$O17*P$16</f>
        <v>0</v>
      </c>
      <c r="Q17" s="95">
        <f t="shared" si="2"/>
        <v>0</v>
      </c>
    </row>
    <row r="18" spans="3:17" x14ac:dyDescent="0.25">
      <c r="C18" s="139"/>
      <c r="D18" s="156"/>
      <c r="E18" s="121"/>
      <c r="F18" s="95">
        <f t="shared" si="0"/>
        <v>0</v>
      </c>
      <c r="G18" s="159"/>
      <c r="H18" s="140"/>
      <c r="I18" s="128" t="e">
        <f>VLOOKUP(H18,Presupuesto!$B$11:$C$565,2,0)</f>
        <v>#N/A</v>
      </c>
      <c r="J18" s="96" t="str">
        <f>$J$17</f>
        <v>Investigación Científica</v>
      </c>
      <c r="K18" s="96" t="s">
        <v>412</v>
      </c>
      <c r="L18" s="139"/>
      <c r="M18" s="156"/>
      <c r="N18" s="121"/>
      <c r="O18" s="95">
        <f t="shared" si="1"/>
        <v>0</v>
      </c>
      <c r="P18" s="95">
        <f t="shared" si="2"/>
        <v>0</v>
      </c>
      <c r="Q18" s="95">
        <f t="shared" si="2"/>
        <v>0</v>
      </c>
    </row>
    <row r="19" spans="3:17" x14ac:dyDescent="0.25">
      <c r="C19" s="139"/>
      <c r="D19" s="156"/>
      <c r="E19" s="121"/>
      <c r="F19" s="95">
        <f t="shared" si="0"/>
        <v>0</v>
      </c>
      <c r="G19" s="159"/>
      <c r="H19" s="140"/>
      <c r="I19" s="128" t="e">
        <f>VLOOKUP(H19,Presupuesto!$B$11:$C$565,2,0)</f>
        <v>#N/A</v>
      </c>
      <c r="J19" s="96" t="str">
        <f t="shared" ref="J19:J49" si="3">$J$17</f>
        <v>Investigación Científica</v>
      </c>
      <c r="K19" s="96" t="s">
        <v>412</v>
      </c>
      <c r="L19" s="139"/>
      <c r="M19" s="156"/>
      <c r="N19" s="121"/>
      <c r="O19" s="95">
        <f t="shared" si="1"/>
        <v>0</v>
      </c>
      <c r="P19" s="95">
        <f t="shared" si="2"/>
        <v>0</v>
      </c>
      <c r="Q19" s="95">
        <f t="shared" si="2"/>
        <v>0</v>
      </c>
    </row>
    <row r="20" spans="3:17" x14ac:dyDescent="0.25">
      <c r="C20" s="139"/>
      <c r="D20" s="156"/>
      <c r="E20" s="121"/>
      <c r="F20" s="95">
        <f t="shared" si="0"/>
        <v>0</v>
      </c>
      <c r="G20" s="159"/>
      <c r="H20" s="140"/>
      <c r="I20" s="128" t="e">
        <f>VLOOKUP(H20,Presupuesto!$B$11:$C$565,2,0)</f>
        <v>#N/A</v>
      </c>
      <c r="J20" s="96" t="str">
        <f t="shared" si="3"/>
        <v>Investigación Científica</v>
      </c>
      <c r="K20" s="96" t="s">
        <v>412</v>
      </c>
      <c r="L20" s="139"/>
      <c r="M20" s="156"/>
      <c r="N20" s="121"/>
      <c r="O20" s="95">
        <f t="shared" si="1"/>
        <v>0</v>
      </c>
      <c r="P20" s="95">
        <f t="shared" si="2"/>
        <v>0</v>
      </c>
      <c r="Q20" s="95">
        <f t="shared" si="2"/>
        <v>0</v>
      </c>
    </row>
    <row r="21" spans="3:17" x14ac:dyDescent="0.25">
      <c r="C21" s="139"/>
      <c r="D21" s="156"/>
      <c r="E21" s="121"/>
      <c r="F21" s="95">
        <f t="shared" si="0"/>
        <v>0</v>
      </c>
      <c r="G21" s="159"/>
      <c r="H21" s="140"/>
      <c r="I21" s="128" t="e">
        <f>VLOOKUP(H21,Presupuesto!$B$11:$C$565,2,0)</f>
        <v>#N/A</v>
      </c>
      <c r="J21" s="96" t="str">
        <f t="shared" si="3"/>
        <v>Investigación Científica</v>
      </c>
      <c r="K21" s="96" t="s">
        <v>401</v>
      </c>
      <c r="L21" s="139"/>
      <c r="M21" s="156"/>
      <c r="N21" s="121"/>
      <c r="O21" s="95">
        <f t="shared" si="1"/>
        <v>0</v>
      </c>
      <c r="P21" s="95">
        <f t="shared" si="2"/>
        <v>0</v>
      </c>
      <c r="Q21" s="95">
        <f t="shared" si="2"/>
        <v>0</v>
      </c>
    </row>
    <row r="22" spans="3:17" x14ac:dyDescent="0.25">
      <c r="C22" s="139"/>
      <c r="D22" s="156"/>
      <c r="E22" s="121"/>
      <c r="F22" s="95">
        <f t="shared" si="0"/>
        <v>0</v>
      </c>
      <c r="G22" s="159"/>
      <c r="H22" s="140"/>
      <c r="I22" s="128" t="e">
        <f>VLOOKUP(H22,Presupuesto!$B$11:$C$565,2,0)</f>
        <v>#N/A</v>
      </c>
      <c r="J22" s="96" t="str">
        <f t="shared" si="3"/>
        <v>Investigación Científica</v>
      </c>
      <c r="K22" s="96" t="s">
        <v>412</v>
      </c>
      <c r="L22" s="139"/>
      <c r="M22" s="156"/>
      <c r="N22" s="121"/>
      <c r="O22" s="95">
        <f t="shared" si="1"/>
        <v>0</v>
      </c>
      <c r="P22" s="95">
        <f t="shared" si="2"/>
        <v>0</v>
      </c>
      <c r="Q22" s="95">
        <f t="shared" si="2"/>
        <v>0</v>
      </c>
    </row>
    <row r="23" spans="3:17" x14ac:dyDescent="0.25">
      <c r="C23" s="139"/>
      <c r="D23" s="156"/>
      <c r="E23" s="121"/>
      <c r="F23" s="95">
        <f t="shared" si="0"/>
        <v>0</v>
      </c>
      <c r="G23" s="159"/>
      <c r="H23" s="140"/>
      <c r="I23" s="128" t="e">
        <f>VLOOKUP(H23,Presupuesto!$B$11:$C$565,2,0)</f>
        <v>#N/A</v>
      </c>
      <c r="J23" s="96" t="str">
        <f t="shared" si="3"/>
        <v>Investigación Científica</v>
      </c>
      <c r="K23" s="96" t="s">
        <v>412</v>
      </c>
      <c r="L23" s="139"/>
      <c r="M23" s="156"/>
      <c r="N23" s="121"/>
      <c r="O23" s="95">
        <f t="shared" si="1"/>
        <v>0</v>
      </c>
      <c r="P23" s="95">
        <f t="shared" si="2"/>
        <v>0</v>
      </c>
      <c r="Q23" s="95">
        <f t="shared" si="2"/>
        <v>0</v>
      </c>
    </row>
    <row r="24" spans="3:17" x14ac:dyDescent="0.25">
      <c r="C24" s="139"/>
      <c r="D24" s="156"/>
      <c r="E24" s="121"/>
      <c r="F24" s="95">
        <f t="shared" si="0"/>
        <v>0</v>
      </c>
      <c r="G24" s="159"/>
      <c r="H24" s="140"/>
      <c r="I24" s="128" t="e">
        <f>VLOOKUP(H24,Presupuesto!$B$11:$C$565,2,0)</f>
        <v>#N/A</v>
      </c>
      <c r="J24" s="96" t="str">
        <f t="shared" si="3"/>
        <v>Investigación Científica</v>
      </c>
      <c r="K24" s="96" t="s">
        <v>412</v>
      </c>
      <c r="L24" s="139"/>
      <c r="M24" s="156"/>
      <c r="N24" s="121"/>
      <c r="O24" s="95">
        <f t="shared" si="1"/>
        <v>0</v>
      </c>
      <c r="P24" s="95">
        <f t="shared" si="2"/>
        <v>0</v>
      </c>
      <c r="Q24" s="95">
        <f t="shared" si="2"/>
        <v>0</v>
      </c>
    </row>
    <row r="25" spans="3:17" x14ac:dyDescent="0.25">
      <c r="C25" s="139"/>
      <c r="D25" s="156"/>
      <c r="E25" s="121"/>
      <c r="F25" s="95">
        <f t="shared" si="0"/>
        <v>0</v>
      </c>
      <c r="G25" s="159"/>
      <c r="H25" s="140"/>
      <c r="I25" s="128" t="e">
        <f>VLOOKUP(H25,Presupuesto!$B$11:$C$565,2,0)</f>
        <v>#N/A</v>
      </c>
      <c r="J25" s="96" t="str">
        <f t="shared" si="3"/>
        <v>Investigación Científica</v>
      </c>
      <c r="K25" s="96" t="s">
        <v>412</v>
      </c>
      <c r="L25" s="139"/>
      <c r="M25" s="156"/>
      <c r="N25" s="121"/>
      <c r="O25" s="95">
        <f t="shared" si="1"/>
        <v>0</v>
      </c>
      <c r="P25" s="95">
        <f t="shared" si="2"/>
        <v>0</v>
      </c>
      <c r="Q25" s="95">
        <f t="shared" si="2"/>
        <v>0</v>
      </c>
    </row>
    <row r="26" spans="3:17" x14ac:dyDescent="0.25">
      <c r="C26" s="139"/>
      <c r="D26" s="156"/>
      <c r="E26" s="121"/>
      <c r="F26" s="95">
        <f t="shared" si="0"/>
        <v>0</v>
      </c>
      <c r="G26" s="159"/>
      <c r="H26" s="140"/>
      <c r="I26" s="128" t="e">
        <f>VLOOKUP(H26,Presupuesto!$B$11:$C$565,2,0)</f>
        <v>#N/A</v>
      </c>
      <c r="J26" s="96" t="str">
        <f t="shared" si="3"/>
        <v>Investigación Científica</v>
      </c>
      <c r="K26" s="96" t="s">
        <v>412</v>
      </c>
      <c r="L26" s="139"/>
      <c r="M26" s="156"/>
      <c r="N26" s="121"/>
      <c r="O26" s="95">
        <f t="shared" si="1"/>
        <v>0</v>
      </c>
      <c r="P26" s="95">
        <f t="shared" si="2"/>
        <v>0</v>
      </c>
      <c r="Q26" s="95">
        <f t="shared" si="2"/>
        <v>0</v>
      </c>
    </row>
    <row r="27" spans="3:17" x14ac:dyDescent="0.25">
      <c r="C27" s="139"/>
      <c r="D27" s="156"/>
      <c r="E27" s="121"/>
      <c r="F27" s="95">
        <f t="shared" si="0"/>
        <v>0</v>
      </c>
      <c r="G27" s="159"/>
      <c r="H27" s="140"/>
      <c r="I27" s="128" t="e">
        <f>VLOOKUP(H27,Presupuesto!$B$11:$C$565,2,0)</f>
        <v>#N/A</v>
      </c>
      <c r="J27" s="96" t="str">
        <f t="shared" si="3"/>
        <v>Investigación Científica</v>
      </c>
      <c r="K27" s="96" t="s">
        <v>412</v>
      </c>
      <c r="L27" s="139"/>
      <c r="M27" s="156"/>
      <c r="N27" s="121"/>
      <c r="O27" s="95">
        <f t="shared" si="1"/>
        <v>0</v>
      </c>
      <c r="P27" s="95">
        <f t="shared" si="2"/>
        <v>0</v>
      </c>
      <c r="Q27" s="95">
        <f t="shared" si="2"/>
        <v>0</v>
      </c>
    </row>
    <row r="28" spans="3:17" x14ac:dyDescent="0.25">
      <c r="C28" s="139"/>
      <c r="D28" s="156"/>
      <c r="E28" s="121"/>
      <c r="F28" s="95">
        <f t="shared" si="0"/>
        <v>0</v>
      </c>
      <c r="G28" s="159"/>
      <c r="H28" s="140"/>
      <c r="I28" s="128" t="e">
        <f>VLOOKUP(H28,Presupuesto!$B$11:$C$565,2,0)</f>
        <v>#N/A</v>
      </c>
      <c r="J28" s="96" t="str">
        <f t="shared" si="3"/>
        <v>Investigación Científica</v>
      </c>
      <c r="K28" s="96" t="s">
        <v>412</v>
      </c>
      <c r="L28" s="139"/>
      <c r="M28" s="156"/>
      <c r="N28" s="121"/>
      <c r="O28" s="95">
        <f t="shared" si="1"/>
        <v>0</v>
      </c>
      <c r="P28" s="95">
        <f t="shared" si="2"/>
        <v>0</v>
      </c>
      <c r="Q28" s="95">
        <f t="shared" si="2"/>
        <v>0</v>
      </c>
    </row>
    <row r="29" spans="3:17" x14ac:dyDescent="0.25">
      <c r="C29" s="139"/>
      <c r="D29" s="156"/>
      <c r="E29" s="121"/>
      <c r="F29" s="95">
        <f t="shared" si="0"/>
        <v>0</v>
      </c>
      <c r="G29" s="159"/>
      <c r="H29" s="140"/>
      <c r="I29" s="128" t="e">
        <f>VLOOKUP(H29,Presupuesto!$B$11:$C$565,2,0)</f>
        <v>#N/A</v>
      </c>
      <c r="J29" s="96" t="str">
        <f t="shared" si="3"/>
        <v>Investigación Científica</v>
      </c>
      <c r="K29" s="96" t="s">
        <v>412</v>
      </c>
      <c r="L29" s="139"/>
      <c r="M29" s="156"/>
      <c r="N29" s="121"/>
      <c r="O29" s="95">
        <f t="shared" si="1"/>
        <v>0</v>
      </c>
      <c r="P29" s="95">
        <f t="shared" si="2"/>
        <v>0</v>
      </c>
      <c r="Q29" s="95">
        <f t="shared" si="2"/>
        <v>0</v>
      </c>
    </row>
    <row r="30" spans="3:17" x14ac:dyDescent="0.25">
      <c r="C30" s="139"/>
      <c r="D30" s="156"/>
      <c r="E30" s="121"/>
      <c r="F30" s="95">
        <f t="shared" si="0"/>
        <v>0</v>
      </c>
      <c r="G30" s="159"/>
      <c r="H30" s="140"/>
      <c r="I30" s="128" t="e">
        <f>VLOOKUP(H30,Presupuesto!$B$11:$C$565,2,0)</f>
        <v>#N/A</v>
      </c>
      <c r="J30" s="96" t="str">
        <f t="shared" si="3"/>
        <v>Investigación Científica</v>
      </c>
      <c r="K30" s="96" t="s">
        <v>412</v>
      </c>
      <c r="L30" s="139"/>
      <c r="M30" s="156"/>
      <c r="N30" s="121"/>
      <c r="O30" s="95">
        <f t="shared" si="1"/>
        <v>0</v>
      </c>
      <c r="P30" s="95">
        <f t="shared" si="2"/>
        <v>0</v>
      </c>
      <c r="Q30" s="95">
        <f t="shared" si="2"/>
        <v>0</v>
      </c>
    </row>
    <row r="31" spans="3:17" x14ac:dyDescent="0.25">
      <c r="C31" s="139"/>
      <c r="D31" s="156"/>
      <c r="E31" s="121"/>
      <c r="F31" s="95">
        <f t="shared" si="0"/>
        <v>0</v>
      </c>
      <c r="G31" s="159"/>
      <c r="H31" s="140"/>
      <c r="I31" s="128" t="e">
        <f>VLOOKUP(H31,Presupuesto!$B$11:$C$565,2,0)</f>
        <v>#N/A</v>
      </c>
      <c r="J31" s="96" t="str">
        <f t="shared" si="3"/>
        <v>Investigación Científica</v>
      </c>
      <c r="K31" s="96" t="s">
        <v>412</v>
      </c>
      <c r="L31" s="139"/>
      <c r="M31" s="156"/>
      <c r="N31" s="121"/>
      <c r="O31" s="95">
        <f t="shared" si="1"/>
        <v>0</v>
      </c>
      <c r="P31" s="95">
        <f t="shared" si="2"/>
        <v>0</v>
      </c>
      <c r="Q31" s="95">
        <f t="shared" si="2"/>
        <v>0</v>
      </c>
    </row>
    <row r="32" spans="3:17" x14ac:dyDescent="0.25">
      <c r="C32" s="139"/>
      <c r="D32" s="156"/>
      <c r="E32" s="121"/>
      <c r="F32" s="95">
        <f t="shared" si="0"/>
        <v>0</v>
      </c>
      <c r="G32" s="159"/>
      <c r="H32" s="140"/>
      <c r="I32" s="128" t="e">
        <f>VLOOKUP(H32,Presupuesto!$B$11:$C$565,2,0)</f>
        <v>#N/A</v>
      </c>
      <c r="J32" s="96" t="str">
        <f t="shared" si="3"/>
        <v>Investigación Científica</v>
      </c>
      <c r="K32" s="96" t="s">
        <v>412</v>
      </c>
      <c r="L32" s="139"/>
      <c r="M32" s="156"/>
      <c r="N32" s="121"/>
      <c r="O32" s="95">
        <f t="shared" si="1"/>
        <v>0</v>
      </c>
      <c r="P32" s="95">
        <f t="shared" si="2"/>
        <v>0</v>
      </c>
      <c r="Q32" s="95">
        <f t="shared" si="2"/>
        <v>0</v>
      </c>
    </row>
    <row r="33" spans="3:17" x14ac:dyDescent="0.25">
      <c r="C33" s="139"/>
      <c r="D33" s="156"/>
      <c r="E33" s="121"/>
      <c r="F33" s="95">
        <f t="shared" si="0"/>
        <v>0</v>
      </c>
      <c r="G33" s="159"/>
      <c r="H33" s="140"/>
      <c r="I33" s="128" t="e">
        <f>VLOOKUP(H33,Presupuesto!$B$11:$C$565,2,0)</f>
        <v>#N/A</v>
      </c>
      <c r="J33" s="96" t="str">
        <f t="shared" si="3"/>
        <v>Investigación Científica</v>
      </c>
      <c r="K33" s="96" t="s">
        <v>412</v>
      </c>
      <c r="L33" s="139"/>
      <c r="M33" s="156"/>
      <c r="N33" s="121"/>
      <c r="O33" s="95">
        <f t="shared" si="1"/>
        <v>0</v>
      </c>
      <c r="P33" s="95">
        <f t="shared" si="2"/>
        <v>0</v>
      </c>
      <c r="Q33" s="95">
        <f t="shared" si="2"/>
        <v>0</v>
      </c>
    </row>
    <row r="34" spans="3:17" x14ac:dyDescent="0.25">
      <c r="C34" s="139"/>
      <c r="D34" s="156"/>
      <c r="E34" s="121"/>
      <c r="F34" s="95">
        <f t="shared" si="0"/>
        <v>0</v>
      </c>
      <c r="G34" s="159"/>
      <c r="H34" s="140"/>
      <c r="I34" s="128" t="e">
        <f>VLOOKUP(H34,Presupuesto!$B$11:$C$565,2,0)</f>
        <v>#N/A</v>
      </c>
      <c r="J34" s="96" t="str">
        <f t="shared" si="3"/>
        <v>Investigación Científica</v>
      </c>
      <c r="K34" s="96" t="s">
        <v>412</v>
      </c>
      <c r="L34" s="139"/>
      <c r="M34" s="156"/>
      <c r="N34" s="121"/>
      <c r="O34" s="95">
        <f t="shared" si="1"/>
        <v>0</v>
      </c>
      <c r="P34" s="95">
        <f t="shared" si="2"/>
        <v>0</v>
      </c>
      <c r="Q34" s="95">
        <f t="shared" si="2"/>
        <v>0</v>
      </c>
    </row>
    <row r="35" spans="3:17" x14ac:dyDescent="0.25">
      <c r="C35" s="139"/>
      <c r="D35" s="156"/>
      <c r="E35" s="121"/>
      <c r="F35" s="95">
        <f t="shared" si="0"/>
        <v>0</v>
      </c>
      <c r="G35" s="159"/>
      <c r="H35" s="140"/>
      <c r="I35" s="128" t="e">
        <f>VLOOKUP(H35,Presupuesto!$B$11:$C$565,2,0)</f>
        <v>#N/A</v>
      </c>
      <c r="J35" s="96" t="str">
        <f t="shared" si="3"/>
        <v>Investigación Científica</v>
      </c>
      <c r="K35" s="96" t="s">
        <v>412</v>
      </c>
      <c r="L35" s="139"/>
      <c r="M35" s="156"/>
      <c r="N35" s="121"/>
      <c r="O35" s="95">
        <f t="shared" si="1"/>
        <v>0</v>
      </c>
      <c r="P35" s="95">
        <f t="shared" si="2"/>
        <v>0</v>
      </c>
      <c r="Q35" s="95">
        <f t="shared" si="2"/>
        <v>0</v>
      </c>
    </row>
    <row r="36" spans="3:17" x14ac:dyDescent="0.25">
      <c r="C36" s="139"/>
      <c r="D36" s="156"/>
      <c r="E36" s="121"/>
      <c r="F36" s="95">
        <f t="shared" si="0"/>
        <v>0</v>
      </c>
      <c r="G36" s="159"/>
      <c r="H36" s="140"/>
      <c r="I36" s="128" t="e">
        <f>VLOOKUP(H36,Presupuesto!$B$11:$C$565,2,0)</f>
        <v>#N/A</v>
      </c>
      <c r="J36" s="96" t="str">
        <f t="shared" si="3"/>
        <v>Investigación Científica</v>
      </c>
      <c r="K36" s="96" t="s">
        <v>412</v>
      </c>
      <c r="L36" s="139"/>
      <c r="M36" s="156"/>
      <c r="N36" s="121"/>
      <c r="O36" s="95">
        <f t="shared" si="1"/>
        <v>0</v>
      </c>
      <c r="P36" s="95">
        <f t="shared" si="2"/>
        <v>0</v>
      </c>
      <c r="Q36" s="95">
        <f t="shared" si="2"/>
        <v>0</v>
      </c>
    </row>
    <row r="37" spans="3:17" x14ac:dyDescent="0.25">
      <c r="C37" s="139"/>
      <c r="D37" s="156"/>
      <c r="E37" s="121"/>
      <c r="F37" s="95">
        <f t="shared" si="0"/>
        <v>0</v>
      </c>
      <c r="G37" s="159"/>
      <c r="H37" s="140"/>
      <c r="I37" s="128" t="e">
        <f>VLOOKUP(H37,Presupuesto!$B$11:$C$565,2,0)</f>
        <v>#N/A</v>
      </c>
      <c r="J37" s="96" t="str">
        <f t="shared" si="3"/>
        <v>Investigación Científica</v>
      </c>
      <c r="K37" s="96" t="s">
        <v>412</v>
      </c>
      <c r="L37" s="139"/>
      <c r="M37" s="156"/>
      <c r="N37" s="121"/>
      <c r="O37" s="95">
        <f t="shared" si="1"/>
        <v>0</v>
      </c>
      <c r="P37" s="95">
        <f t="shared" ref="P37:Q50" si="4">$O37*P$16</f>
        <v>0</v>
      </c>
      <c r="Q37" s="95">
        <f t="shared" si="4"/>
        <v>0</v>
      </c>
    </row>
    <row r="38" spans="3:17" x14ac:dyDescent="0.25">
      <c r="C38" s="141"/>
      <c r="D38" s="149"/>
      <c r="E38" s="116"/>
      <c r="F38" s="95">
        <f t="shared" si="0"/>
        <v>0</v>
      </c>
      <c r="G38" s="159"/>
      <c r="H38" s="142"/>
      <c r="I38" s="128" t="e">
        <f>VLOOKUP(H38,Presupuesto!$B$11:$C$565,2,0)</f>
        <v>#N/A</v>
      </c>
      <c r="J38" s="96" t="str">
        <f t="shared" si="3"/>
        <v>Investigación Científica</v>
      </c>
      <c r="K38" s="96" t="s">
        <v>412</v>
      </c>
      <c r="L38" s="141"/>
      <c r="M38" s="149"/>
      <c r="N38" s="116"/>
      <c r="O38" s="95">
        <f t="shared" si="1"/>
        <v>0</v>
      </c>
      <c r="P38" s="95">
        <f t="shared" si="4"/>
        <v>0</v>
      </c>
      <c r="Q38" s="95">
        <f t="shared" si="4"/>
        <v>0</v>
      </c>
    </row>
    <row r="39" spans="3:17" x14ac:dyDescent="0.25">
      <c r="C39" s="141"/>
      <c r="D39" s="149"/>
      <c r="E39" s="116"/>
      <c r="F39" s="95">
        <f t="shared" si="0"/>
        <v>0</v>
      </c>
      <c r="G39" s="159"/>
      <c r="H39" s="142"/>
      <c r="I39" s="128" t="e">
        <f>VLOOKUP(H39,Presupuesto!$B$11:$C$565,2,0)</f>
        <v>#N/A</v>
      </c>
      <c r="J39" s="96" t="str">
        <f t="shared" si="3"/>
        <v>Investigación Científica</v>
      </c>
      <c r="K39" s="96" t="s">
        <v>412</v>
      </c>
      <c r="L39" s="141"/>
      <c r="M39" s="149"/>
      <c r="N39" s="116"/>
      <c r="O39" s="95">
        <f t="shared" si="1"/>
        <v>0</v>
      </c>
      <c r="P39" s="95">
        <f t="shared" si="4"/>
        <v>0</v>
      </c>
      <c r="Q39" s="95">
        <f t="shared" si="4"/>
        <v>0</v>
      </c>
    </row>
    <row r="40" spans="3:17" x14ac:dyDescent="0.25">
      <c r="C40" s="141"/>
      <c r="D40" s="149"/>
      <c r="E40" s="116"/>
      <c r="F40" s="95">
        <f t="shared" si="0"/>
        <v>0</v>
      </c>
      <c r="G40" s="159"/>
      <c r="H40" s="142"/>
      <c r="I40" s="128" t="e">
        <f>VLOOKUP(H40,Presupuesto!$B$11:$C$565,2,0)</f>
        <v>#N/A</v>
      </c>
      <c r="J40" s="96" t="str">
        <f t="shared" si="3"/>
        <v>Investigación Científica</v>
      </c>
      <c r="K40" s="96" t="s">
        <v>412</v>
      </c>
      <c r="L40" s="141"/>
      <c r="M40" s="149"/>
      <c r="N40" s="116"/>
      <c r="O40" s="95">
        <f t="shared" si="1"/>
        <v>0</v>
      </c>
      <c r="P40" s="95">
        <f t="shared" si="4"/>
        <v>0</v>
      </c>
      <c r="Q40" s="95">
        <f t="shared" si="4"/>
        <v>0</v>
      </c>
    </row>
    <row r="41" spans="3:17" x14ac:dyDescent="0.25">
      <c r="C41" s="141"/>
      <c r="D41" s="149"/>
      <c r="E41" s="116"/>
      <c r="F41" s="95">
        <f t="shared" si="0"/>
        <v>0</v>
      </c>
      <c r="G41" s="159"/>
      <c r="H41" s="142"/>
      <c r="I41" s="128" t="e">
        <f>VLOOKUP(H41,Presupuesto!$B$11:$C$565,2,0)</f>
        <v>#N/A</v>
      </c>
      <c r="J41" s="96" t="str">
        <f t="shared" si="3"/>
        <v>Investigación Científica</v>
      </c>
      <c r="K41" s="96" t="s">
        <v>412</v>
      </c>
      <c r="L41" s="141"/>
      <c r="M41" s="149"/>
      <c r="N41" s="116"/>
      <c r="O41" s="95">
        <f t="shared" si="1"/>
        <v>0</v>
      </c>
      <c r="P41" s="95">
        <f t="shared" si="4"/>
        <v>0</v>
      </c>
      <c r="Q41" s="95">
        <f t="shared" si="4"/>
        <v>0</v>
      </c>
    </row>
    <row r="42" spans="3:17" x14ac:dyDescent="0.25">
      <c r="C42" s="141"/>
      <c r="D42" s="149"/>
      <c r="E42" s="116"/>
      <c r="F42" s="95">
        <f t="shared" si="0"/>
        <v>0</v>
      </c>
      <c r="G42" s="159"/>
      <c r="H42" s="142"/>
      <c r="I42" s="128" t="e">
        <f>VLOOKUP(H42,Presupuesto!$B$11:$C$565,2,0)</f>
        <v>#N/A</v>
      </c>
      <c r="J42" s="96" t="str">
        <f t="shared" si="3"/>
        <v>Investigación Científica</v>
      </c>
      <c r="K42" s="96" t="s">
        <v>412</v>
      </c>
      <c r="L42" s="141"/>
      <c r="M42" s="149"/>
      <c r="N42" s="116"/>
      <c r="O42" s="95">
        <f t="shared" si="1"/>
        <v>0</v>
      </c>
      <c r="P42" s="95">
        <f t="shared" si="4"/>
        <v>0</v>
      </c>
      <c r="Q42" s="95">
        <f t="shared" si="4"/>
        <v>0</v>
      </c>
    </row>
    <row r="43" spans="3:17" x14ac:dyDescent="0.25">
      <c r="C43" s="141"/>
      <c r="D43" s="149"/>
      <c r="E43" s="116"/>
      <c r="F43" s="95">
        <f t="shared" si="0"/>
        <v>0</v>
      </c>
      <c r="G43" s="159"/>
      <c r="H43" s="142"/>
      <c r="I43" s="128" t="e">
        <f>VLOOKUP(H43,Presupuesto!$B$11:$C$565,2,0)</f>
        <v>#N/A</v>
      </c>
      <c r="J43" s="96" t="str">
        <f t="shared" si="3"/>
        <v>Investigación Científica</v>
      </c>
      <c r="K43" s="96" t="s">
        <v>412</v>
      </c>
      <c r="L43" s="141"/>
      <c r="M43" s="149"/>
      <c r="N43" s="116"/>
      <c r="O43" s="95">
        <f t="shared" si="1"/>
        <v>0</v>
      </c>
      <c r="P43" s="95">
        <f t="shared" si="4"/>
        <v>0</v>
      </c>
      <c r="Q43" s="95">
        <f t="shared" si="4"/>
        <v>0</v>
      </c>
    </row>
    <row r="44" spans="3:17" x14ac:dyDescent="0.25">
      <c r="C44" s="141"/>
      <c r="D44" s="149"/>
      <c r="E44" s="116"/>
      <c r="F44" s="95">
        <f t="shared" si="0"/>
        <v>0</v>
      </c>
      <c r="G44" s="159"/>
      <c r="H44" s="142"/>
      <c r="I44" s="128" t="e">
        <f>VLOOKUP(H44,Presupuesto!$B$11:$C$565,2,0)</f>
        <v>#N/A</v>
      </c>
      <c r="J44" s="96" t="str">
        <f t="shared" si="3"/>
        <v>Investigación Científica</v>
      </c>
      <c r="K44" s="96" t="s">
        <v>412</v>
      </c>
      <c r="L44" s="141"/>
      <c r="M44" s="149"/>
      <c r="N44" s="116"/>
      <c r="O44" s="95">
        <f t="shared" si="1"/>
        <v>0</v>
      </c>
      <c r="P44" s="95">
        <f t="shared" si="4"/>
        <v>0</v>
      </c>
      <c r="Q44" s="95">
        <f t="shared" si="4"/>
        <v>0</v>
      </c>
    </row>
    <row r="45" spans="3:17" x14ac:dyDescent="0.25">
      <c r="C45" s="141"/>
      <c r="D45" s="149"/>
      <c r="E45" s="116"/>
      <c r="F45" s="95">
        <f t="shared" si="0"/>
        <v>0</v>
      </c>
      <c r="G45" s="159"/>
      <c r="H45" s="142"/>
      <c r="I45" s="128" t="e">
        <f>VLOOKUP(H45,Presupuesto!$B$11:$C$565,2,0)</f>
        <v>#N/A</v>
      </c>
      <c r="J45" s="96" t="str">
        <f t="shared" si="3"/>
        <v>Investigación Científica</v>
      </c>
      <c r="K45" s="96" t="s">
        <v>412</v>
      </c>
      <c r="L45" s="141"/>
      <c r="M45" s="149"/>
      <c r="N45" s="116"/>
      <c r="O45" s="95">
        <f t="shared" si="1"/>
        <v>0</v>
      </c>
      <c r="P45" s="95">
        <f t="shared" si="4"/>
        <v>0</v>
      </c>
      <c r="Q45" s="95">
        <f t="shared" si="4"/>
        <v>0</v>
      </c>
    </row>
    <row r="46" spans="3:17" x14ac:dyDescent="0.25">
      <c r="C46" s="143"/>
      <c r="D46" s="149"/>
      <c r="E46" s="116"/>
      <c r="F46" s="95">
        <f t="shared" si="0"/>
        <v>0</v>
      </c>
      <c r="G46" s="159"/>
      <c r="H46" s="144"/>
      <c r="I46" s="128" t="e">
        <f>VLOOKUP(H46,Presupuesto!$B$11:$C$565,2,0)</f>
        <v>#N/A</v>
      </c>
      <c r="J46" s="96" t="str">
        <f t="shared" si="3"/>
        <v>Investigación Científica</v>
      </c>
      <c r="K46" s="96" t="s">
        <v>403</v>
      </c>
      <c r="L46" s="143"/>
      <c r="M46" s="149"/>
      <c r="N46" s="116"/>
      <c r="O46" s="95">
        <f t="shared" si="1"/>
        <v>0</v>
      </c>
      <c r="P46" s="95">
        <f t="shared" si="4"/>
        <v>0</v>
      </c>
      <c r="Q46" s="95">
        <f t="shared" si="4"/>
        <v>0</v>
      </c>
    </row>
    <row r="47" spans="3:17" x14ac:dyDescent="0.25">
      <c r="C47" s="143"/>
      <c r="D47" s="149"/>
      <c r="E47" s="116"/>
      <c r="F47" s="95">
        <f t="shared" si="0"/>
        <v>0</v>
      </c>
      <c r="G47" s="159"/>
      <c r="H47" s="144"/>
      <c r="I47" s="128" t="e">
        <f>VLOOKUP(H47,Presupuesto!$B$11:$C$565,2,0)</f>
        <v>#N/A</v>
      </c>
      <c r="J47" s="96" t="str">
        <f t="shared" si="3"/>
        <v>Investigación Científica</v>
      </c>
      <c r="K47" s="96" t="s">
        <v>412</v>
      </c>
      <c r="L47" s="143"/>
      <c r="M47" s="149"/>
      <c r="N47" s="116"/>
      <c r="O47" s="95">
        <f t="shared" si="1"/>
        <v>0</v>
      </c>
      <c r="P47" s="95">
        <f t="shared" si="4"/>
        <v>0</v>
      </c>
      <c r="Q47" s="95">
        <f t="shared" si="4"/>
        <v>0</v>
      </c>
    </row>
    <row r="48" spans="3:17" x14ac:dyDescent="0.25">
      <c r="C48" s="143"/>
      <c r="D48" s="149"/>
      <c r="E48" s="116"/>
      <c r="F48" s="95">
        <f t="shared" si="0"/>
        <v>0</v>
      </c>
      <c r="G48" s="159"/>
      <c r="H48" s="144"/>
      <c r="I48" s="128" t="e">
        <f>VLOOKUP(H48,Presupuesto!$B$11:$C$565,2,0)</f>
        <v>#N/A</v>
      </c>
      <c r="J48" s="96" t="str">
        <f t="shared" si="3"/>
        <v>Investigación Científica</v>
      </c>
      <c r="K48" s="96" t="s">
        <v>412</v>
      </c>
      <c r="L48" s="143"/>
      <c r="M48" s="149"/>
      <c r="N48" s="116"/>
      <c r="O48" s="95">
        <f t="shared" si="1"/>
        <v>0</v>
      </c>
      <c r="P48" s="95">
        <f t="shared" si="4"/>
        <v>0</v>
      </c>
      <c r="Q48" s="95">
        <f t="shared" si="4"/>
        <v>0</v>
      </c>
    </row>
    <row r="49" spans="3:17" x14ac:dyDescent="0.25">
      <c r="C49" s="143"/>
      <c r="D49" s="149"/>
      <c r="E49" s="116"/>
      <c r="F49" s="95">
        <f t="shared" si="0"/>
        <v>0</v>
      </c>
      <c r="G49" s="159"/>
      <c r="H49" s="144"/>
      <c r="I49" s="128" t="e">
        <f>VLOOKUP(H49,Presupuesto!$B$11:$C$565,2,0)</f>
        <v>#N/A</v>
      </c>
      <c r="J49" s="96" t="str">
        <f t="shared" si="3"/>
        <v>Investigación Científica</v>
      </c>
      <c r="K49" s="96" t="s">
        <v>412</v>
      </c>
      <c r="L49" s="143"/>
      <c r="M49" s="149"/>
      <c r="N49" s="116"/>
      <c r="O49" s="95">
        <f t="shared" si="1"/>
        <v>0</v>
      </c>
      <c r="P49" s="95">
        <f t="shared" si="4"/>
        <v>0</v>
      </c>
      <c r="Q49" s="95">
        <f t="shared" si="4"/>
        <v>0</v>
      </c>
    </row>
    <row r="50" spans="3:17" ht="15.75" thickBot="1" x14ac:dyDescent="0.3">
      <c r="C50" s="145"/>
      <c r="D50" s="157"/>
      <c r="E50" s="101"/>
      <c r="F50" s="103">
        <f t="shared" si="0"/>
        <v>0</v>
      </c>
      <c r="G50" s="160"/>
      <c r="H50" s="146"/>
      <c r="I50" s="130" t="e">
        <f>VLOOKUP(H50,Presupuesto!$B$11:$C$565,2,0)</f>
        <v>#N/A</v>
      </c>
      <c r="J50" s="104" t="str">
        <f>$J$17</f>
        <v>Investigación Científica</v>
      </c>
      <c r="K50" s="122" t="s">
        <v>394</v>
      </c>
      <c r="L50" s="145"/>
      <c r="M50" s="157"/>
      <c r="N50" s="101"/>
      <c r="O50" s="103">
        <f t="shared" si="1"/>
        <v>0</v>
      </c>
      <c r="P50" s="103">
        <f t="shared" si="4"/>
        <v>0</v>
      </c>
      <c r="Q50" s="103">
        <f t="shared" si="4"/>
        <v>0</v>
      </c>
    </row>
    <row r="51" spans="3:17" x14ac:dyDescent="0.25">
      <c r="G51" s="84"/>
    </row>
    <row r="52" spans="3:17" ht="15.75" thickBot="1" x14ac:dyDescent="0.3">
      <c r="G52" s="84"/>
    </row>
    <row r="53" spans="3:17" ht="15.75" thickBot="1" x14ac:dyDescent="0.3">
      <c r="C53" s="155" t="s">
        <v>53</v>
      </c>
      <c r="D53" s="330">
        <f>SUM(F60:F93)</f>
        <v>0</v>
      </c>
      <c r="G53" s="77"/>
      <c r="H53" s="70"/>
      <c r="I53" s="70"/>
    </row>
    <row r="54" spans="3:17" x14ac:dyDescent="0.25">
      <c r="G54" s="77"/>
      <c r="H54" s="70"/>
      <c r="I54" s="70"/>
    </row>
    <row r="55" spans="3:17" x14ac:dyDescent="0.25">
      <c r="F55" s="70"/>
      <c r="G55" s="77"/>
      <c r="H55" s="70"/>
      <c r="I55" s="70"/>
    </row>
    <row r="56" spans="3:17" ht="15.75" x14ac:dyDescent="0.25">
      <c r="C56" s="286" t="s">
        <v>392</v>
      </c>
      <c r="D56" s="328"/>
      <c r="F56" s="70"/>
      <c r="G56" s="77"/>
      <c r="H56" s="70"/>
      <c r="I56" s="70"/>
    </row>
    <row r="57" spans="3:17" ht="18.75" x14ac:dyDescent="0.25">
      <c r="C57" s="206" t="e">
        <f>IFERROR(VLOOKUP(D56,'1. Desarrollo e Innov. Curricu.'!$E:$F,2,FALSE),IFERROR(VLOOKUP(D56,'2. Investigación Científica'!$E:$F,2,FALSE),IFERROR(VLOOKUP(D56,'3. Vinculación Univ. Sociedad'!$E:$F,2,FALSE),IFERROR(VLOOKUP(D56,'4. Docencia y Profesorado Univ.'!$E:$F,2,FALSE),IFERROR(VLOOKUP(D56,'5. Estudiantes y Graduados'!$E:$F,2,FALSE),IFERROR(VLOOKUP(D56,'11. Gestion Administrativa'!$E:$F,2,FALSE),IFERROR(VLOOKUP(D56,'13. Gestión Académica'!$E:$F,2,FALSE),IFERROR(VLOOKUP(D56,'8. Asegura. de la Calid. y M'!$E:$F,2,FALSE),IFERROR(VLOOKUP(D56,'6. Gestión del Conocimiento'!$E:$F,2,FALSE),IFERROR(VLOOKUP(D56,'15. Gobernabilidad y Proceso...'!$E:$F,2,FALSE),IFERROR(VLOOKUP(D56,'12. Gestión del Talento Humano'!$E:$F,2,FALSE),IFERROR(VLOOKUP(D56,'14. Internacional... de la E.S.'!$E:$F,2,FALSE),IFERROR(VLOOKUP(D56,'10. Posgrado'!$E:$F,2,FALSE),IFERROR(VLOOKUP(D56,'17. Gestión TIC'!$E:$F,2,FALSE),IFERROR(VLOOKUP(D56,'16. Desa. del Sistema Educ.Sup.'!$E:$F,2,FALSE),IFERROR(VLOOKUP(D56,'9. Cultura de Inno. Insti...'!$E:$F,2,FALSE),VLOOKUP(D56,'7. Lo Esencial de la Reforma U.'!$E:$F,2,0)))))))))))))))))</f>
        <v>#N/A</v>
      </c>
      <c r="D57" s="31"/>
      <c r="F57" s="70"/>
      <c r="G57" s="77"/>
      <c r="H57" s="70"/>
      <c r="I57" s="70"/>
    </row>
    <row r="58" spans="3:17" ht="42.75" thickBot="1" x14ac:dyDescent="0.3">
      <c r="F58" s="91"/>
      <c r="G58" s="74"/>
      <c r="H58" s="74"/>
      <c r="I58" s="74"/>
      <c r="L58" s="222"/>
      <c r="M58" s="223"/>
      <c r="N58" s="222"/>
      <c r="O58" s="222"/>
      <c r="P58" s="225" t="s">
        <v>469</v>
      </c>
      <c r="Q58" s="225" t="s">
        <v>470</v>
      </c>
    </row>
    <row r="59" spans="3:17" ht="30.75" thickBot="1" x14ac:dyDescent="0.3">
      <c r="C59" s="127" t="s">
        <v>44</v>
      </c>
      <c r="D59" s="127" t="s">
        <v>55</v>
      </c>
      <c r="E59" s="134" t="s">
        <v>57</v>
      </c>
      <c r="F59" s="133" t="s">
        <v>27</v>
      </c>
      <c r="G59" s="131" t="s">
        <v>131</v>
      </c>
      <c r="H59" s="134" t="s">
        <v>46</v>
      </c>
      <c r="I59" s="131" t="s">
        <v>132</v>
      </c>
      <c r="J59" s="131" t="s">
        <v>410</v>
      </c>
      <c r="K59" s="131" t="s">
        <v>411</v>
      </c>
      <c r="L59" s="219" t="s">
        <v>21</v>
      </c>
      <c r="M59" s="219" t="s">
        <v>55</v>
      </c>
      <c r="N59" s="220" t="s">
        <v>467</v>
      </c>
      <c r="O59" s="221" t="s">
        <v>468</v>
      </c>
      <c r="P59" s="224">
        <v>0.7</v>
      </c>
      <c r="Q59" s="224">
        <v>0.3</v>
      </c>
    </row>
    <row r="60" spans="3:17" x14ac:dyDescent="0.25">
      <c r="C60" s="139"/>
      <c r="D60" s="156"/>
      <c r="E60" s="121"/>
      <c r="F60" s="95">
        <f t="shared" ref="F60:F93" si="5">D60*E60</f>
        <v>0</v>
      </c>
      <c r="G60" s="159"/>
      <c r="H60" s="140"/>
      <c r="I60" s="128" t="e">
        <f>VLOOKUP(H60,Presupuesto!$B$11:$C$565,2,0)</f>
        <v>#N/A</v>
      </c>
      <c r="J60" s="214" t="s">
        <v>1358</v>
      </c>
      <c r="K60" s="96" t="s">
        <v>412</v>
      </c>
      <c r="L60" s="139"/>
      <c r="M60" s="156"/>
      <c r="N60" s="121"/>
      <c r="O60" s="95">
        <f t="shared" ref="O60:O93" si="6">M60*N60</f>
        <v>0</v>
      </c>
      <c r="P60" s="95">
        <f t="shared" ref="P60:Q79" si="7">$O60*P$16</f>
        <v>0</v>
      </c>
      <c r="Q60" s="95">
        <f t="shared" si="7"/>
        <v>0</v>
      </c>
    </row>
    <row r="61" spans="3:17" x14ac:dyDescent="0.25">
      <c r="C61" s="139"/>
      <c r="D61" s="156"/>
      <c r="E61" s="121"/>
      <c r="F61" s="95">
        <f t="shared" si="5"/>
        <v>0</v>
      </c>
      <c r="G61" s="159"/>
      <c r="H61" s="140"/>
      <c r="I61" s="128" t="e">
        <f>VLOOKUP(H61,Presupuesto!$B$11:$C$565,2,0)</f>
        <v>#N/A</v>
      </c>
      <c r="J61" s="96" t="str">
        <f>$J$60</f>
        <v>Investigación Científica</v>
      </c>
      <c r="K61" s="96" t="s">
        <v>412</v>
      </c>
      <c r="L61" s="139"/>
      <c r="M61" s="156"/>
      <c r="N61" s="121"/>
      <c r="O61" s="95">
        <f t="shared" si="6"/>
        <v>0</v>
      </c>
      <c r="P61" s="95">
        <f t="shared" si="7"/>
        <v>0</v>
      </c>
      <c r="Q61" s="95">
        <f t="shared" si="7"/>
        <v>0</v>
      </c>
    </row>
    <row r="62" spans="3:17" x14ac:dyDescent="0.25">
      <c r="C62" s="139"/>
      <c r="D62" s="156"/>
      <c r="E62" s="121"/>
      <c r="F62" s="95">
        <f t="shared" si="5"/>
        <v>0</v>
      </c>
      <c r="G62" s="159"/>
      <c r="H62" s="140"/>
      <c r="I62" s="128" t="e">
        <f>VLOOKUP(H62,Presupuesto!$B$11:$C$565,2,0)</f>
        <v>#N/A</v>
      </c>
      <c r="J62" s="96" t="str">
        <f t="shared" ref="J62:J93" si="8">$J$60</f>
        <v>Investigación Científica</v>
      </c>
      <c r="K62" s="96" t="s">
        <v>412</v>
      </c>
      <c r="L62" s="139"/>
      <c r="M62" s="156"/>
      <c r="N62" s="121"/>
      <c r="O62" s="95">
        <f t="shared" si="6"/>
        <v>0</v>
      </c>
      <c r="P62" s="95">
        <f t="shared" si="7"/>
        <v>0</v>
      </c>
      <c r="Q62" s="95">
        <f t="shared" si="7"/>
        <v>0</v>
      </c>
    </row>
    <row r="63" spans="3:17" x14ac:dyDescent="0.25">
      <c r="C63" s="139"/>
      <c r="D63" s="156"/>
      <c r="E63" s="121"/>
      <c r="F63" s="95">
        <f t="shared" si="5"/>
        <v>0</v>
      </c>
      <c r="G63" s="159"/>
      <c r="H63" s="140"/>
      <c r="I63" s="128" t="e">
        <f>VLOOKUP(H63,Presupuesto!$B$11:$C$565,2,0)</f>
        <v>#N/A</v>
      </c>
      <c r="J63" s="96" t="str">
        <f t="shared" si="8"/>
        <v>Investigación Científica</v>
      </c>
      <c r="K63" s="96" t="s">
        <v>412</v>
      </c>
      <c r="L63" s="139"/>
      <c r="M63" s="156"/>
      <c r="N63" s="121"/>
      <c r="O63" s="95">
        <f t="shared" si="6"/>
        <v>0</v>
      </c>
      <c r="P63" s="95">
        <f t="shared" si="7"/>
        <v>0</v>
      </c>
      <c r="Q63" s="95">
        <f t="shared" si="7"/>
        <v>0</v>
      </c>
    </row>
    <row r="64" spans="3:17" x14ac:dyDescent="0.25">
      <c r="C64" s="139"/>
      <c r="D64" s="156"/>
      <c r="E64" s="121"/>
      <c r="F64" s="95">
        <f t="shared" si="5"/>
        <v>0</v>
      </c>
      <c r="G64" s="159"/>
      <c r="H64" s="140"/>
      <c r="I64" s="128" t="e">
        <f>VLOOKUP(H64,Presupuesto!$B$11:$C$565,2,0)</f>
        <v>#N/A</v>
      </c>
      <c r="J64" s="96" t="str">
        <f t="shared" si="8"/>
        <v>Investigación Científica</v>
      </c>
      <c r="K64" s="96" t="s">
        <v>401</v>
      </c>
      <c r="L64" s="139"/>
      <c r="M64" s="156"/>
      <c r="N64" s="121"/>
      <c r="O64" s="95">
        <f t="shared" si="6"/>
        <v>0</v>
      </c>
      <c r="P64" s="95">
        <f t="shared" si="7"/>
        <v>0</v>
      </c>
      <c r="Q64" s="95">
        <f t="shared" si="7"/>
        <v>0</v>
      </c>
    </row>
    <row r="65" spans="3:17" x14ac:dyDescent="0.25">
      <c r="C65" s="139"/>
      <c r="D65" s="156"/>
      <c r="E65" s="121"/>
      <c r="F65" s="95">
        <f t="shared" si="5"/>
        <v>0</v>
      </c>
      <c r="G65" s="159"/>
      <c r="H65" s="140"/>
      <c r="I65" s="128" t="e">
        <f>VLOOKUP(H65,Presupuesto!$B$11:$C$565,2,0)</f>
        <v>#N/A</v>
      </c>
      <c r="J65" s="96" t="str">
        <f t="shared" si="8"/>
        <v>Investigación Científica</v>
      </c>
      <c r="K65" s="96" t="s">
        <v>412</v>
      </c>
      <c r="L65" s="139"/>
      <c r="M65" s="156"/>
      <c r="N65" s="121"/>
      <c r="O65" s="95">
        <f t="shared" si="6"/>
        <v>0</v>
      </c>
      <c r="P65" s="95">
        <f t="shared" si="7"/>
        <v>0</v>
      </c>
      <c r="Q65" s="95">
        <f t="shared" si="7"/>
        <v>0</v>
      </c>
    </row>
    <row r="66" spans="3:17" x14ac:dyDescent="0.25">
      <c r="C66" s="139"/>
      <c r="D66" s="156"/>
      <c r="E66" s="121"/>
      <c r="F66" s="95">
        <f t="shared" si="5"/>
        <v>0</v>
      </c>
      <c r="G66" s="159"/>
      <c r="H66" s="140"/>
      <c r="I66" s="128" t="e">
        <f>VLOOKUP(H66,Presupuesto!$B$11:$C$565,2,0)</f>
        <v>#N/A</v>
      </c>
      <c r="J66" s="96" t="str">
        <f t="shared" si="8"/>
        <v>Investigación Científica</v>
      </c>
      <c r="K66" s="96" t="s">
        <v>412</v>
      </c>
      <c r="L66" s="139"/>
      <c r="M66" s="156"/>
      <c r="N66" s="121"/>
      <c r="O66" s="95">
        <f t="shared" si="6"/>
        <v>0</v>
      </c>
      <c r="P66" s="95">
        <f t="shared" si="7"/>
        <v>0</v>
      </c>
      <c r="Q66" s="95">
        <f t="shared" si="7"/>
        <v>0</v>
      </c>
    </row>
    <row r="67" spans="3:17" x14ac:dyDescent="0.25">
      <c r="C67" s="139"/>
      <c r="D67" s="156"/>
      <c r="E67" s="121"/>
      <c r="F67" s="95">
        <f t="shared" si="5"/>
        <v>0</v>
      </c>
      <c r="G67" s="159"/>
      <c r="H67" s="140"/>
      <c r="I67" s="128" t="e">
        <f>VLOOKUP(H67,Presupuesto!$B$11:$C$565,2,0)</f>
        <v>#N/A</v>
      </c>
      <c r="J67" s="96" t="str">
        <f t="shared" si="8"/>
        <v>Investigación Científica</v>
      </c>
      <c r="K67" s="96" t="s">
        <v>412</v>
      </c>
      <c r="L67" s="139"/>
      <c r="M67" s="156"/>
      <c r="N67" s="121"/>
      <c r="O67" s="95">
        <f t="shared" si="6"/>
        <v>0</v>
      </c>
      <c r="P67" s="95">
        <f t="shared" si="7"/>
        <v>0</v>
      </c>
      <c r="Q67" s="95">
        <f t="shared" si="7"/>
        <v>0</v>
      </c>
    </row>
    <row r="68" spans="3:17" x14ac:dyDescent="0.25">
      <c r="C68" s="139"/>
      <c r="D68" s="156"/>
      <c r="E68" s="121"/>
      <c r="F68" s="95">
        <f t="shared" si="5"/>
        <v>0</v>
      </c>
      <c r="G68" s="159"/>
      <c r="H68" s="140"/>
      <c r="I68" s="128" t="e">
        <f>VLOOKUP(H68,Presupuesto!$B$11:$C$565,2,0)</f>
        <v>#N/A</v>
      </c>
      <c r="J68" s="96" t="str">
        <f t="shared" si="8"/>
        <v>Investigación Científica</v>
      </c>
      <c r="K68" s="96" t="s">
        <v>412</v>
      </c>
      <c r="L68" s="139"/>
      <c r="M68" s="156"/>
      <c r="N68" s="121"/>
      <c r="O68" s="95">
        <f t="shared" si="6"/>
        <v>0</v>
      </c>
      <c r="P68" s="95">
        <f t="shared" si="7"/>
        <v>0</v>
      </c>
      <c r="Q68" s="95">
        <f t="shared" si="7"/>
        <v>0</v>
      </c>
    </row>
    <row r="69" spans="3:17" x14ac:dyDescent="0.25">
      <c r="C69" s="139"/>
      <c r="D69" s="156"/>
      <c r="E69" s="121"/>
      <c r="F69" s="95">
        <f t="shared" si="5"/>
        <v>0</v>
      </c>
      <c r="G69" s="159"/>
      <c r="H69" s="140"/>
      <c r="I69" s="128" t="e">
        <f>VLOOKUP(H69,Presupuesto!$B$11:$C$565,2,0)</f>
        <v>#N/A</v>
      </c>
      <c r="J69" s="96" t="str">
        <f t="shared" si="8"/>
        <v>Investigación Científica</v>
      </c>
      <c r="K69" s="96" t="s">
        <v>412</v>
      </c>
      <c r="L69" s="139"/>
      <c r="M69" s="156"/>
      <c r="N69" s="121"/>
      <c r="O69" s="95">
        <f t="shared" si="6"/>
        <v>0</v>
      </c>
      <c r="P69" s="95">
        <f t="shared" si="7"/>
        <v>0</v>
      </c>
      <c r="Q69" s="95">
        <f t="shared" si="7"/>
        <v>0</v>
      </c>
    </row>
    <row r="70" spans="3:17" x14ac:dyDescent="0.25">
      <c r="C70" s="139"/>
      <c r="D70" s="156"/>
      <c r="E70" s="121"/>
      <c r="F70" s="95">
        <f t="shared" si="5"/>
        <v>0</v>
      </c>
      <c r="G70" s="159"/>
      <c r="H70" s="140"/>
      <c r="I70" s="128" t="e">
        <f>VLOOKUP(H70,Presupuesto!$B$11:$C$565,2,0)</f>
        <v>#N/A</v>
      </c>
      <c r="J70" s="96" t="str">
        <f t="shared" si="8"/>
        <v>Investigación Científica</v>
      </c>
      <c r="K70" s="96" t="s">
        <v>412</v>
      </c>
      <c r="L70" s="139"/>
      <c r="M70" s="156"/>
      <c r="N70" s="121"/>
      <c r="O70" s="95">
        <f t="shared" si="6"/>
        <v>0</v>
      </c>
      <c r="P70" s="95">
        <f t="shared" si="7"/>
        <v>0</v>
      </c>
      <c r="Q70" s="95">
        <f t="shared" si="7"/>
        <v>0</v>
      </c>
    </row>
    <row r="71" spans="3:17" x14ac:dyDescent="0.25">
      <c r="C71" s="139"/>
      <c r="D71" s="156"/>
      <c r="E71" s="121"/>
      <c r="F71" s="95">
        <f t="shared" si="5"/>
        <v>0</v>
      </c>
      <c r="G71" s="159"/>
      <c r="H71" s="140"/>
      <c r="I71" s="128" t="e">
        <f>VLOOKUP(H71,Presupuesto!$B$11:$C$565,2,0)</f>
        <v>#N/A</v>
      </c>
      <c r="J71" s="96" t="str">
        <f t="shared" si="8"/>
        <v>Investigación Científica</v>
      </c>
      <c r="K71" s="96" t="s">
        <v>412</v>
      </c>
      <c r="L71" s="139"/>
      <c r="M71" s="156"/>
      <c r="N71" s="121"/>
      <c r="O71" s="95">
        <f t="shared" si="6"/>
        <v>0</v>
      </c>
      <c r="P71" s="95">
        <f t="shared" si="7"/>
        <v>0</v>
      </c>
      <c r="Q71" s="95">
        <f t="shared" si="7"/>
        <v>0</v>
      </c>
    </row>
    <row r="72" spans="3:17" x14ac:dyDescent="0.25">
      <c r="C72" s="139"/>
      <c r="D72" s="156"/>
      <c r="E72" s="121"/>
      <c r="F72" s="95">
        <f t="shared" si="5"/>
        <v>0</v>
      </c>
      <c r="G72" s="159"/>
      <c r="H72" s="140"/>
      <c r="I72" s="128" t="e">
        <f>VLOOKUP(H72,Presupuesto!$B$11:$C$565,2,0)</f>
        <v>#N/A</v>
      </c>
      <c r="J72" s="96" t="str">
        <f t="shared" si="8"/>
        <v>Investigación Científica</v>
      </c>
      <c r="K72" s="96" t="s">
        <v>412</v>
      </c>
      <c r="L72" s="139"/>
      <c r="M72" s="156"/>
      <c r="N72" s="121"/>
      <c r="O72" s="95">
        <f t="shared" si="6"/>
        <v>0</v>
      </c>
      <c r="P72" s="95">
        <f t="shared" si="7"/>
        <v>0</v>
      </c>
      <c r="Q72" s="95">
        <f t="shared" si="7"/>
        <v>0</v>
      </c>
    </row>
    <row r="73" spans="3:17" x14ac:dyDescent="0.25">
      <c r="C73" s="139"/>
      <c r="D73" s="156"/>
      <c r="E73" s="121"/>
      <c r="F73" s="95">
        <f t="shared" si="5"/>
        <v>0</v>
      </c>
      <c r="G73" s="159"/>
      <c r="H73" s="140"/>
      <c r="I73" s="128" t="e">
        <f>VLOOKUP(H73,Presupuesto!$B$11:$C$565,2,0)</f>
        <v>#N/A</v>
      </c>
      <c r="J73" s="96" t="str">
        <f t="shared" si="8"/>
        <v>Investigación Científica</v>
      </c>
      <c r="K73" s="96" t="s">
        <v>412</v>
      </c>
      <c r="L73" s="139"/>
      <c r="M73" s="156"/>
      <c r="N73" s="121"/>
      <c r="O73" s="95">
        <f t="shared" si="6"/>
        <v>0</v>
      </c>
      <c r="P73" s="95">
        <f t="shared" si="7"/>
        <v>0</v>
      </c>
      <c r="Q73" s="95">
        <f t="shared" si="7"/>
        <v>0</v>
      </c>
    </row>
    <row r="74" spans="3:17" x14ac:dyDescent="0.25">
      <c r="C74" s="139"/>
      <c r="D74" s="156"/>
      <c r="E74" s="121"/>
      <c r="F74" s="95">
        <f t="shared" si="5"/>
        <v>0</v>
      </c>
      <c r="G74" s="159"/>
      <c r="H74" s="140"/>
      <c r="I74" s="128" t="e">
        <f>VLOOKUP(H74,Presupuesto!$B$11:$C$565,2,0)</f>
        <v>#N/A</v>
      </c>
      <c r="J74" s="96" t="str">
        <f t="shared" si="8"/>
        <v>Investigación Científica</v>
      </c>
      <c r="K74" s="96" t="s">
        <v>412</v>
      </c>
      <c r="L74" s="139"/>
      <c r="M74" s="156"/>
      <c r="N74" s="121"/>
      <c r="O74" s="95">
        <f t="shared" si="6"/>
        <v>0</v>
      </c>
      <c r="P74" s="95">
        <f t="shared" si="7"/>
        <v>0</v>
      </c>
      <c r="Q74" s="95">
        <f t="shared" si="7"/>
        <v>0</v>
      </c>
    </row>
    <row r="75" spans="3:17" x14ac:dyDescent="0.25">
      <c r="C75" s="139"/>
      <c r="D75" s="156"/>
      <c r="E75" s="121"/>
      <c r="F75" s="95">
        <f t="shared" si="5"/>
        <v>0</v>
      </c>
      <c r="G75" s="159"/>
      <c r="H75" s="140"/>
      <c r="I75" s="128" t="e">
        <f>VLOOKUP(H75,Presupuesto!$B$11:$C$565,2,0)</f>
        <v>#N/A</v>
      </c>
      <c r="J75" s="96" t="str">
        <f t="shared" si="8"/>
        <v>Investigación Científica</v>
      </c>
      <c r="K75" s="96" t="s">
        <v>412</v>
      </c>
      <c r="L75" s="139"/>
      <c r="M75" s="156"/>
      <c r="N75" s="121"/>
      <c r="O75" s="95">
        <f t="shared" si="6"/>
        <v>0</v>
      </c>
      <c r="P75" s="95">
        <f t="shared" si="7"/>
        <v>0</v>
      </c>
      <c r="Q75" s="95">
        <f t="shared" si="7"/>
        <v>0</v>
      </c>
    </row>
    <row r="76" spans="3:17" x14ac:dyDescent="0.25">
      <c r="C76" s="139"/>
      <c r="D76" s="156"/>
      <c r="E76" s="121"/>
      <c r="F76" s="95">
        <f t="shared" si="5"/>
        <v>0</v>
      </c>
      <c r="G76" s="159"/>
      <c r="H76" s="140"/>
      <c r="I76" s="128" t="e">
        <f>VLOOKUP(H76,Presupuesto!$B$11:$C$565,2,0)</f>
        <v>#N/A</v>
      </c>
      <c r="J76" s="96" t="str">
        <f t="shared" si="8"/>
        <v>Investigación Científica</v>
      </c>
      <c r="K76" s="96" t="s">
        <v>412</v>
      </c>
      <c r="L76" s="139"/>
      <c r="M76" s="156"/>
      <c r="N76" s="121"/>
      <c r="O76" s="95">
        <f t="shared" si="6"/>
        <v>0</v>
      </c>
      <c r="P76" s="95">
        <f t="shared" si="7"/>
        <v>0</v>
      </c>
      <c r="Q76" s="95">
        <f t="shared" si="7"/>
        <v>0</v>
      </c>
    </row>
    <row r="77" spans="3:17" x14ac:dyDescent="0.25">
      <c r="C77" s="139"/>
      <c r="D77" s="156"/>
      <c r="E77" s="121"/>
      <c r="F77" s="95">
        <f t="shared" si="5"/>
        <v>0</v>
      </c>
      <c r="G77" s="159"/>
      <c r="H77" s="140"/>
      <c r="I77" s="128" t="e">
        <f>VLOOKUP(H77,Presupuesto!$B$11:$C$565,2,0)</f>
        <v>#N/A</v>
      </c>
      <c r="J77" s="96" t="str">
        <f t="shared" si="8"/>
        <v>Investigación Científica</v>
      </c>
      <c r="K77" s="96" t="s">
        <v>412</v>
      </c>
      <c r="L77" s="139"/>
      <c r="M77" s="156"/>
      <c r="N77" s="121"/>
      <c r="O77" s="95">
        <f t="shared" si="6"/>
        <v>0</v>
      </c>
      <c r="P77" s="95">
        <f t="shared" si="7"/>
        <v>0</v>
      </c>
      <c r="Q77" s="95">
        <f t="shared" si="7"/>
        <v>0</v>
      </c>
    </row>
    <row r="78" spans="3:17" x14ac:dyDescent="0.25">
      <c r="C78" s="139"/>
      <c r="D78" s="156"/>
      <c r="E78" s="121"/>
      <c r="F78" s="95">
        <f t="shared" si="5"/>
        <v>0</v>
      </c>
      <c r="G78" s="159"/>
      <c r="H78" s="140"/>
      <c r="I78" s="128" t="e">
        <f>VLOOKUP(H78,Presupuesto!$B$11:$C$565,2,0)</f>
        <v>#N/A</v>
      </c>
      <c r="J78" s="96" t="str">
        <f t="shared" si="8"/>
        <v>Investigación Científica</v>
      </c>
      <c r="K78" s="96" t="s">
        <v>412</v>
      </c>
      <c r="L78" s="139"/>
      <c r="M78" s="156"/>
      <c r="N78" s="121"/>
      <c r="O78" s="95">
        <f t="shared" si="6"/>
        <v>0</v>
      </c>
      <c r="P78" s="95">
        <f t="shared" si="7"/>
        <v>0</v>
      </c>
      <c r="Q78" s="95">
        <f t="shared" si="7"/>
        <v>0</v>
      </c>
    </row>
    <row r="79" spans="3:17" x14ac:dyDescent="0.25">
      <c r="C79" s="139"/>
      <c r="D79" s="156"/>
      <c r="E79" s="121"/>
      <c r="F79" s="95">
        <f t="shared" si="5"/>
        <v>0</v>
      </c>
      <c r="G79" s="159"/>
      <c r="H79" s="140"/>
      <c r="I79" s="128" t="e">
        <f>VLOOKUP(H79,Presupuesto!$B$11:$C$565,2,0)</f>
        <v>#N/A</v>
      </c>
      <c r="J79" s="96" t="str">
        <f t="shared" si="8"/>
        <v>Investigación Científica</v>
      </c>
      <c r="K79" s="96" t="s">
        <v>412</v>
      </c>
      <c r="L79" s="139"/>
      <c r="M79" s="156"/>
      <c r="N79" s="121"/>
      <c r="O79" s="95">
        <f t="shared" si="6"/>
        <v>0</v>
      </c>
      <c r="P79" s="95">
        <f t="shared" si="7"/>
        <v>0</v>
      </c>
      <c r="Q79" s="95">
        <f t="shared" si="7"/>
        <v>0</v>
      </c>
    </row>
    <row r="80" spans="3:17" x14ac:dyDescent="0.25">
      <c r="C80" s="139"/>
      <c r="D80" s="156"/>
      <c r="E80" s="121"/>
      <c r="F80" s="95">
        <f t="shared" si="5"/>
        <v>0</v>
      </c>
      <c r="G80" s="159"/>
      <c r="H80" s="140"/>
      <c r="I80" s="128" t="e">
        <f>VLOOKUP(H80,Presupuesto!$B$11:$C$565,2,0)</f>
        <v>#N/A</v>
      </c>
      <c r="J80" s="96" t="str">
        <f t="shared" si="8"/>
        <v>Investigación Científica</v>
      </c>
      <c r="K80" s="96" t="s">
        <v>412</v>
      </c>
      <c r="L80" s="139"/>
      <c r="M80" s="156"/>
      <c r="N80" s="121"/>
      <c r="O80" s="95">
        <f t="shared" si="6"/>
        <v>0</v>
      </c>
      <c r="P80" s="95">
        <f t="shared" ref="P80:Q93" si="9">$O80*P$16</f>
        <v>0</v>
      </c>
      <c r="Q80" s="95">
        <f t="shared" si="9"/>
        <v>0</v>
      </c>
    </row>
    <row r="81" spans="3:17" x14ac:dyDescent="0.25">
      <c r="C81" s="141"/>
      <c r="D81" s="149"/>
      <c r="E81" s="116"/>
      <c r="F81" s="95">
        <f t="shared" si="5"/>
        <v>0</v>
      </c>
      <c r="G81" s="159"/>
      <c r="H81" s="142"/>
      <c r="I81" s="128" t="e">
        <f>VLOOKUP(H81,Presupuesto!$B$11:$C$565,2,0)</f>
        <v>#N/A</v>
      </c>
      <c r="J81" s="96" t="str">
        <f t="shared" si="8"/>
        <v>Investigación Científica</v>
      </c>
      <c r="K81" s="96" t="s">
        <v>412</v>
      </c>
      <c r="L81" s="141"/>
      <c r="M81" s="149"/>
      <c r="N81" s="116"/>
      <c r="O81" s="95">
        <f t="shared" si="6"/>
        <v>0</v>
      </c>
      <c r="P81" s="95">
        <f t="shared" si="9"/>
        <v>0</v>
      </c>
      <c r="Q81" s="95">
        <f t="shared" si="9"/>
        <v>0</v>
      </c>
    </row>
    <row r="82" spans="3:17" x14ac:dyDescent="0.25">
      <c r="C82" s="141"/>
      <c r="D82" s="149"/>
      <c r="E82" s="116"/>
      <c r="F82" s="95">
        <f t="shared" si="5"/>
        <v>0</v>
      </c>
      <c r="G82" s="159"/>
      <c r="H82" s="142"/>
      <c r="I82" s="128" t="e">
        <f>VLOOKUP(H82,Presupuesto!$B$11:$C$565,2,0)</f>
        <v>#N/A</v>
      </c>
      <c r="J82" s="96" t="str">
        <f t="shared" si="8"/>
        <v>Investigación Científica</v>
      </c>
      <c r="K82" s="96" t="s">
        <v>412</v>
      </c>
      <c r="L82" s="141"/>
      <c r="M82" s="149"/>
      <c r="N82" s="116"/>
      <c r="O82" s="95">
        <f t="shared" si="6"/>
        <v>0</v>
      </c>
      <c r="P82" s="95">
        <f t="shared" si="9"/>
        <v>0</v>
      </c>
      <c r="Q82" s="95">
        <f t="shared" si="9"/>
        <v>0</v>
      </c>
    </row>
    <row r="83" spans="3:17" x14ac:dyDescent="0.25">
      <c r="C83" s="141"/>
      <c r="D83" s="149"/>
      <c r="E83" s="116"/>
      <c r="F83" s="95">
        <f t="shared" si="5"/>
        <v>0</v>
      </c>
      <c r="G83" s="159"/>
      <c r="H83" s="142"/>
      <c r="I83" s="128" t="e">
        <f>VLOOKUP(H83,Presupuesto!$B$11:$C$565,2,0)</f>
        <v>#N/A</v>
      </c>
      <c r="J83" s="96" t="str">
        <f t="shared" si="8"/>
        <v>Investigación Científica</v>
      </c>
      <c r="K83" s="96" t="s">
        <v>412</v>
      </c>
      <c r="L83" s="141"/>
      <c r="M83" s="149"/>
      <c r="N83" s="116"/>
      <c r="O83" s="95">
        <f t="shared" si="6"/>
        <v>0</v>
      </c>
      <c r="P83" s="95">
        <f t="shared" si="9"/>
        <v>0</v>
      </c>
      <c r="Q83" s="95">
        <f t="shared" si="9"/>
        <v>0</v>
      </c>
    </row>
    <row r="84" spans="3:17" x14ac:dyDescent="0.25">
      <c r="C84" s="141"/>
      <c r="D84" s="149"/>
      <c r="E84" s="116"/>
      <c r="F84" s="95">
        <f t="shared" si="5"/>
        <v>0</v>
      </c>
      <c r="G84" s="159"/>
      <c r="H84" s="142"/>
      <c r="I84" s="128" t="e">
        <f>VLOOKUP(H84,Presupuesto!$B$11:$C$565,2,0)</f>
        <v>#N/A</v>
      </c>
      <c r="J84" s="96" t="str">
        <f t="shared" si="8"/>
        <v>Investigación Científica</v>
      </c>
      <c r="K84" s="96" t="s">
        <v>412</v>
      </c>
      <c r="L84" s="141"/>
      <c r="M84" s="149"/>
      <c r="N84" s="116"/>
      <c r="O84" s="95">
        <f t="shared" si="6"/>
        <v>0</v>
      </c>
      <c r="P84" s="95">
        <f t="shared" si="9"/>
        <v>0</v>
      </c>
      <c r="Q84" s="95">
        <f t="shared" si="9"/>
        <v>0</v>
      </c>
    </row>
    <row r="85" spans="3:17" x14ac:dyDescent="0.25">
      <c r="C85" s="141"/>
      <c r="D85" s="149"/>
      <c r="E85" s="116"/>
      <c r="F85" s="95">
        <f t="shared" si="5"/>
        <v>0</v>
      </c>
      <c r="G85" s="159"/>
      <c r="H85" s="142"/>
      <c r="I85" s="128" t="e">
        <f>VLOOKUP(H85,Presupuesto!$B$11:$C$565,2,0)</f>
        <v>#N/A</v>
      </c>
      <c r="J85" s="96" t="str">
        <f t="shared" si="8"/>
        <v>Investigación Científica</v>
      </c>
      <c r="K85" s="96" t="s">
        <v>412</v>
      </c>
      <c r="L85" s="141"/>
      <c r="M85" s="149"/>
      <c r="N85" s="116"/>
      <c r="O85" s="95">
        <f t="shared" si="6"/>
        <v>0</v>
      </c>
      <c r="P85" s="95">
        <f t="shared" si="9"/>
        <v>0</v>
      </c>
      <c r="Q85" s="95">
        <f t="shared" si="9"/>
        <v>0</v>
      </c>
    </row>
    <row r="86" spans="3:17" x14ac:dyDescent="0.25">
      <c r="C86" s="141"/>
      <c r="D86" s="149"/>
      <c r="E86" s="116"/>
      <c r="F86" s="95">
        <f t="shared" si="5"/>
        <v>0</v>
      </c>
      <c r="G86" s="159"/>
      <c r="H86" s="142"/>
      <c r="I86" s="128" t="e">
        <f>VLOOKUP(H86,Presupuesto!$B$11:$C$565,2,0)</f>
        <v>#N/A</v>
      </c>
      <c r="J86" s="96" t="str">
        <f t="shared" si="8"/>
        <v>Investigación Científica</v>
      </c>
      <c r="K86" s="96" t="s">
        <v>412</v>
      </c>
      <c r="L86" s="141"/>
      <c r="M86" s="149"/>
      <c r="N86" s="116"/>
      <c r="O86" s="95">
        <f t="shared" si="6"/>
        <v>0</v>
      </c>
      <c r="P86" s="95">
        <f t="shared" si="9"/>
        <v>0</v>
      </c>
      <c r="Q86" s="95">
        <f t="shared" si="9"/>
        <v>0</v>
      </c>
    </row>
    <row r="87" spans="3:17" x14ac:dyDescent="0.25">
      <c r="C87" s="141"/>
      <c r="D87" s="149"/>
      <c r="E87" s="116"/>
      <c r="F87" s="95">
        <f t="shared" si="5"/>
        <v>0</v>
      </c>
      <c r="G87" s="159"/>
      <c r="H87" s="142"/>
      <c r="I87" s="128" t="e">
        <f>VLOOKUP(H87,Presupuesto!$B$11:$C$565,2,0)</f>
        <v>#N/A</v>
      </c>
      <c r="J87" s="96" t="str">
        <f t="shared" si="8"/>
        <v>Investigación Científica</v>
      </c>
      <c r="K87" s="96" t="s">
        <v>412</v>
      </c>
      <c r="L87" s="141"/>
      <c r="M87" s="149"/>
      <c r="N87" s="116"/>
      <c r="O87" s="95">
        <f t="shared" si="6"/>
        <v>0</v>
      </c>
      <c r="P87" s="95">
        <f t="shared" si="9"/>
        <v>0</v>
      </c>
      <c r="Q87" s="95">
        <f t="shared" si="9"/>
        <v>0</v>
      </c>
    </row>
    <row r="88" spans="3:17" x14ac:dyDescent="0.25">
      <c r="C88" s="141"/>
      <c r="D88" s="149"/>
      <c r="E88" s="116"/>
      <c r="F88" s="95">
        <f t="shared" si="5"/>
        <v>0</v>
      </c>
      <c r="G88" s="159"/>
      <c r="H88" s="142"/>
      <c r="I88" s="128" t="e">
        <f>VLOOKUP(H88,Presupuesto!$B$11:$C$565,2,0)</f>
        <v>#N/A</v>
      </c>
      <c r="J88" s="96" t="str">
        <f t="shared" si="8"/>
        <v>Investigación Científica</v>
      </c>
      <c r="K88" s="96" t="s">
        <v>412</v>
      </c>
      <c r="L88" s="141"/>
      <c r="M88" s="149"/>
      <c r="N88" s="116"/>
      <c r="O88" s="95">
        <f t="shared" si="6"/>
        <v>0</v>
      </c>
      <c r="P88" s="95">
        <f t="shared" si="9"/>
        <v>0</v>
      </c>
      <c r="Q88" s="95">
        <f t="shared" si="9"/>
        <v>0</v>
      </c>
    </row>
    <row r="89" spans="3:17" x14ac:dyDescent="0.25">
      <c r="C89" s="143"/>
      <c r="D89" s="149"/>
      <c r="E89" s="116"/>
      <c r="F89" s="95">
        <f t="shared" si="5"/>
        <v>0</v>
      </c>
      <c r="G89" s="159"/>
      <c r="H89" s="144"/>
      <c r="I89" s="128" t="e">
        <f>VLOOKUP(H89,Presupuesto!$B$11:$C$565,2,0)</f>
        <v>#N/A</v>
      </c>
      <c r="J89" s="96" t="str">
        <f t="shared" si="8"/>
        <v>Investigación Científica</v>
      </c>
      <c r="K89" s="96" t="s">
        <v>403</v>
      </c>
      <c r="L89" s="143"/>
      <c r="M89" s="149"/>
      <c r="N89" s="116"/>
      <c r="O89" s="95">
        <f t="shared" si="6"/>
        <v>0</v>
      </c>
      <c r="P89" s="95">
        <f t="shared" si="9"/>
        <v>0</v>
      </c>
      <c r="Q89" s="95">
        <f t="shared" si="9"/>
        <v>0</v>
      </c>
    </row>
    <row r="90" spans="3:17" x14ac:dyDescent="0.25">
      <c r="C90" s="143"/>
      <c r="D90" s="149"/>
      <c r="E90" s="116"/>
      <c r="F90" s="95">
        <f t="shared" si="5"/>
        <v>0</v>
      </c>
      <c r="G90" s="159"/>
      <c r="H90" s="144"/>
      <c r="I90" s="128" t="e">
        <f>VLOOKUP(H90,Presupuesto!$B$11:$C$565,2,0)</f>
        <v>#N/A</v>
      </c>
      <c r="J90" s="96" t="str">
        <f t="shared" si="8"/>
        <v>Investigación Científica</v>
      </c>
      <c r="K90" s="96" t="s">
        <v>412</v>
      </c>
      <c r="L90" s="143"/>
      <c r="M90" s="149"/>
      <c r="N90" s="116"/>
      <c r="O90" s="95">
        <f t="shared" si="6"/>
        <v>0</v>
      </c>
      <c r="P90" s="95">
        <f t="shared" si="9"/>
        <v>0</v>
      </c>
      <c r="Q90" s="95">
        <f t="shared" si="9"/>
        <v>0</v>
      </c>
    </row>
    <row r="91" spans="3:17" x14ac:dyDescent="0.25">
      <c r="C91" s="143"/>
      <c r="D91" s="149"/>
      <c r="E91" s="116"/>
      <c r="F91" s="95">
        <f t="shared" si="5"/>
        <v>0</v>
      </c>
      <c r="G91" s="159"/>
      <c r="H91" s="144"/>
      <c r="I91" s="128" t="e">
        <f>VLOOKUP(H91,Presupuesto!$B$11:$C$565,2,0)</f>
        <v>#N/A</v>
      </c>
      <c r="J91" s="96" t="str">
        <f t="shared" si="8"/>
        <v>Investigación Científica</v>
      </c>
      <c r="K91" s="96" t="s">
        <v>412</v>
      </c>
      <c r="L91" s="143"/>
      <c r="M91" s="149"/>
      <c r="N91" s="116"/>
      <c r="O91" s="95">
        <f t="shared" si="6"/>
        <v>0</v>
      </c>
      <c r="P91" s="95">
        <f t="shared" si="9"/>
        <v>0</v>
      </c>
      <c r="Q91" s="95">
        <f t="shared" si="9"/>
        <v>0</v>
      </c>
    </row>
    <row r="92" spans="3:17" x14ac:dyDescent="0.25">
      <c r="C92" s="143"/>
      <c r="D92" s="149"/>
      <c r="E92" s="116"/>
      <c r="F92" s="95">
        <f t="shared" si="5"/>
        <v>0</v>
      </c>
      <c r="G92" s="159"/>
      <c r="H92" s="144"/>
      <c r="I92" s="128" t="e">
        <f>VLOOKUP(H92,Presupuesto!$B$11:$C$565,2,0)</f>
        <v>#N/A</v>
      </c>
      <c r="J92" s="96" t="str">
        <f t="shared" si="8"/>
        <v>Investigación Científica</v>
      </c>
      <c r="K92" s="96" t="s">
        <v>412</v>
      </c>
      <c r="L92" s="143"/>
      <c r="M92" s="149"/>
      <c r="N92" s="116"/>
      <c r="O92" s="95">
        <f t="shared" si="6"/>
        <v>0</v>
      </c>
      <c r="P92" s="95">
        <f t="shared" si="9"/>
        <v>0</v>
      </c>
      <c r="Q92" s="95">
        <f t="shared" si="9"/>
        <v>0</v>
      </c>
    </row>
    <row r="93" spans="3:17" ht="15.75" thickBot="1" x14ac:dyDescent="0.3">
      <c r="C93" s="145"/>
      <c r="D93" s="157"/>
      <c r="E93" s="101"/>
      <c r="F93" s="103">
        <f t="shared" si="5"/>
        <v>0</v>
      </c>
      <c r="G93" s="160"/>
      <c r="H93" s="146"/>
      <c r="I93" s="130" t="e">
        <f>VLOOKUP(H93,Presupuesto!$B$11:$C$565,2,0)</f>
        <v>#N/A</v>
      </c>
      <c r="J93" s="104" t="str">
        <f t="shared" si="8"/>
        <v>Investigación Científica</v>
      </c>
      <c r="K93" s="122" t="s">
        <v>394</v>
      </c>
      <c r="L93" s="145"/>
      <c r="M93" s="157"/>
      <c r="N93" s="101"/>
      <c r="O93" s="103">
        <f t="shared" si="6"/>
        <v>0</v>
      </c>
      <c r="P93" s="103">
        <f t="shared" si="9"/>
        <v>0</v>
      </c>
      <c r="Q93" s="103">
        <f t="shared" si="9"/>
        <v>0</v>
      </c>
    </row>
    <row r="94" spans="3:17" x14ac:dyDescent="0.25">
      <c r="G94" s="84"/>
    </row>
    <row r="95" spans="3:17" ht="15.75" thickBot="1" x14ac:dyDescent="0.3">
      <c r="G95" s="84"/>
    </row>
    <row r="96" spans="3:17" ht="15.75" thickBot="1" x14ac:dyDescent="0.3">
      <c r="C96" s="155" t="s">
        <v>53</v>
      </c>
      <c r="D96" s="330">
        <f>SUM(F103:F136)</f>
        <v>0</v>
      </c>
      <c r="G96" s="77"/>
      <c r="H96" s="70"/>
      <c r="I96" s="70"/>
    </row>
    <row r="97" spans="3:17" x14ac:dyDescent="0.25">
      <c r="G97" s="77"/>
      <c r="H97" s="70"/>
      <c r="I97" s="70"/>
    </row>
    <row r="98" spans="3:17" x14ac:dyDescent="0.25">
      <c r="F98" s="70"/>
      <c r="G98" s="77"/>
      <c r="H98" s="70"/>
      <c r="I98" s="70"/>
    </row>
    <row r="99" spans="3:17" ht="15.75" x14ac:dyDescent="0.25">
      <c r="C99" s="286" t="s">
        <v>392</v>
      </c>
      <c r="D99" s="328"/>
      <c r="F99" s="70"/>
      <c r="G99" s="77"/>
      <c r="H99" s="70"/>
      <c r="I99" s="70"/>
    </row>
    <row r="100" spans="3:17" ht="18.75" x14ac:dyDescent="0.25">
      <c r="C100" s="206" t="e">
        <f>IFERROR(VLOOKUP(D99,'1. Desarrollo e Innov. Curricu.'!$E:$F,2,FALSE),IFERROR(VLOOKUP(D99,'2. Investigación Científica'!$E:$F,2,FALSE),IFERROR(VLOOKUP(D99,'3. Vinculación Univ. Sociedad'!$E:$F,2,FALSE),IFERROR(VLOOKUP(D99,'4. Docencia y Profesorado Univ.'!$E:$F,2,FALSE),IFERROR(VLOOKUP(D99,'5. Estudiantes y Graduados'!$E:$F,2,FALSE),IFERROR(VLOOKUP(D99,'11. Gestion Administrativa'!$E:$F,2,FALSE),IFERROR(VLOOKUP(D99,'13. Gestión Académica'!$E:$F,2,FALSE),IFERROR(VLOOKUP(D99,'8. Asegura. de la Calid. y M'!$E:$F,2,FALSE),IFERROR(VLOOKUP(D99,'6. Gestión del Conocimiento'!$E:$F,2,FALSE),IFERROR(VLOOKUP(D99,'15. Gobernabilidad y Proceso...'!$E:$F,2,FALSE),IFERROR(VLOOKUP(D99,'12. Gestión del Talento Humano'!$E:$F,2,FALSE),IFERROR(VLOOKUP(D99,'14. Internacional... de la E.S.'!$E:$F,2,FALSE),IFERROR(VLOOKUP(D99,'10. Posgrado'!$E:$F,2,FALSE),IFERROR(VLOOKUP(D99,'17. Gestión TIC'!$E:$F,2,FALSE),IFERROR(VLOOKUP(D99,'16. Desa. del Sistema Educ.Sup.'!$E:$F,2,FALSE),IFERROR(VLOOKUP(D99,'9. Cultura de Inno. Insti...'!$E:$F,2,FALSE),VLOOKUP(D99,'7. Lo Esencial de la Reforma U.'!$E:$F,2,0)))))))))))))))))</f>
        <v>#N/A</v>
      </c>
      <c r="D100" s="31"/>
      <c r="F100" s="70"/>
      <c r="G100" s="77"/>
      <c r="H100" s="70"/>
      <c r="I100" s="70"/>
    </row>
    <row r="101" spans="3:17" ht="42.75" thickBot="1" x14ac:dyDescent="0.3">
      <c r="F101" s="91"/>
      <c r="G101" s="74"/>
      <c r="H101" s="74"/>
      <c r="I101" s="74"/>
      <c r="L101" s="222"/>
      <c r="M101" s="223"/>
      <c r="N101" s="222"/>
      <c r="O101" s="222"/>
      <c r="P101" s="225" t="s">
        <v>469</v>
      </c>
      <c r="Q101" s="225" t="s">
        <v>470</v>
      </c>
    </row>
    <row r="102" spans="3:17" ht="30.75" thickBot="1" x14ac:dyDescent="0.3">
      <c r="C102" s="127" t="s">
        <v>44</v>
      </c>
      <c r="D102" s="127" t="s">
        <v>55</v>
      </c>
      <c r="E102" s="134" t="s">
        <v>57</v>
      </c>
      <c r="F102" s="133" t="s">
        <v>27</v>
      </c>
      <c r="G102" s="131" t="s">
        <v>131</v>
      </c>
      <c r="H102" s="134" t="s">
        <v>46</v>
      </c>
      <c r="I102" s="131" t="s">
        <v>132</v>
      </c>
      <c r="J102" s="131" t="s">
        <v>410</v>
      </c>
      <c r="K102" s="131" t="s">
        <v>411</v>
      </c>
      <c r="L102" s="219" t="s">
        <v>21</v>
      </c>
      <c r="M102" s="219" t="s">
        <v>55</v>
      </c>
      <c r="N102" s="220" t="s">
        <v>467</v>
      </c>
      <c r="O102" s="221" t="s">
        <v>468</v>
      </c>
      <c r="P102" s="224">
        <v>0.7</v>
      </c>
      <c r="Q102" s="224">
        <v>0.3</v>
      </c>
    </row>
    <row r="103" spans="3:17" x14ac:dyDescent="0.25">
      <c r="C103" s="139"/>
      <c r="D103" s="156"/>
      <c r="E103" s="121"/>
      <c r="F103" s="95">
        <f t="shared" ref="F103:F136" si="10">D103*E103</f>
        <v>0</v>
      </c>
      <c r="G103" s="159"/>
      <c r="H103" s="140"/>
      <c r="I103" s="128" t="e">
        <f>VLOOKUP(H103,Presupuesto!$B$11:$C$565,2,0)</f>
        <v>#N/A</v>
      </c>
      <c r="J103" s="214" t="s">
        <v>1358</v>
      </c>
      <c r="K103" s="96" t="s">
        <v>412</v>
      </c>
      <c r="L103" s="139"/>
      <c r="M103" s="156"/>
      <c r="N103" s="121"/>
      <c r="O103" s="95">
        <f t="shared" ref="O103:O136" si="11">M103*N103</f>
        <v>0</v>
      </c>
      <c r="P103" s="95">
        <f t="shared" ref="P103:Q122" si="12">$O103*P$16</f>
        <v>0</v>
      </c>
      <c r="Q103" s="95">
        <f t="shared" si="12"/>
        <v>0</v>
      </c>
    </row>
    <row r="104" spans="3:17" x14ac:dyDescent="0.25">
      <c r="C104" s="139"/>
      <c r="D104" s="156"/>
      <c r="E104" s="121"/>
      <c r="F104" s="95">
        <f t="shared" si="10"/>
        <v>0</v>
      </c>
      <c r="G104" s="159"/>
      <c r="H104" s="140"/>
      <c r="I104" s="128" t="e">
        <f>VLOOKUP(H104,Presupuesto!$B$11:$C$565,2,0)</f>
        <v>#N/A</v>
      </c>
      <c r="J104" s="96" t="str">
        <f>$J$103</f>
        <v>Investigación Científica</v>
      </c>
      <c r="K104" s="96" t="s">
        <v>412</v>
      </c>
      <c r="L104" s="139"/>
      <c r="M104" s="156"/>
      <c r="N104" s="121"/>
      <c r="O104" s="95">
        <f t="shared" si="11"/>
        <v>0</v>
      </c>
      <c r="P104" s="95">
        <f t="shared" si="12"/>
        <v>0</v>
      </c>
      <c r="Q104" s="95">
        <f t="shared" si="12"/>
        <v>0</v>
      </c>
    </row>
    <row r="105" spans="3:17" x14ac:dyDescent="0.25">
      <c r="C105" s="139"/>
      <c r="D105" s="156"/>
      <c r="E105" s="121"/>
      <c r="F105" s="95">
        <f t="shared" si="10"/>
        <v>0</v>
      </c>
      <c r="G105" s="159"/>
      <c r="H105" s="140"/>
      <c r="I105" s="128" t="e">
        <f>VLOOKUP(H105,Presupuesto!$B$11:$C$565,2,0)</f>
        <v>#N/A</v>
      </c>
      <c r="J105" s="96" t="str">
        <f t="shared" ref="J105:J136" si="13">$J$103</f>
        <v>Investigación Científica</v>
      </c>
      <c r="K105" s="96" t="s">
        <v>412</v>
      </c>
      <c r="L105" s="139"/>
      <c r="M105" s="156"/>
      <c r="N105" s="121"/>
      <c r="O105" s="95">
        <f t="shared" si="11"/>
        <v>0</v>
      </c>
      <c r="P105" s="95">
        <f t="shared" si="12"/>
        <v>0</v>
      </c>
      <c r="Q105" s="95">
        <f t="shared" si="12"/>
        <v>0</v>
      </c>
    </row>
    <row r="106" spans="3:17" x14ac:dyDescent="0.25">
      <c r="C106" s="139"/>
      <c r="D106" s="156"/>
      <c r="E106" s="121"/>
      <c r="F106" s="95">
        <f t="shared" si="10"/>
        <v>0</v>
      </c>
      <c r="G106" s="159"/>
      <c r="H106" s="140"/>
      <c r="I106" s="128" t="e">
        <f>VLOOKUP(H106,Presupuesto!$B$11:$C$565,2,0)</f>
        <v>#N/A</v>
      </c>
      <c r="J106" s="96" t="str">
        <f t="shared" si="13"/>
        <v>Investigación Científica</v>
      </c>
      <c r="K106" s="96" t="s">
        <v>412</v>
      </c>
      <c r="L106" s="139"/>
      <c r="M106" s="156"/>
      <c r="N106" s="121"/>
      <c r="O106" s="95">
        <f t="shared" si="11"/>
        <v>0</v>
      </c>
      <c r="P106" s="95">
        <f t="shared" si="12"/>
        <v>0</v>
      </c>
      <c r="Q106" s="95">
        <f t="shared" si="12"/>
        <v>0</v>
      </c>
    </row>
    <row r="107" spans="3:17" x14ac:dyDescent="0.25">
      <c r="C107" s="139"/>
      <c r="D107" s="156"/>
      <c r="E107" s="121"/>
      <c r="F107" s="95">
        <f t="shared" si="10"/>
        <v>0</v>
      </c>
      <c r="G107" s="159"/>
      <c r="H107" s="140"/>
      <c r="I107" s="128" t="e">
        <f>VLOOKUP(H107,Presupuesto!$B$11:$C$565,2,0)</f>
        <v>#N/A</v>
      </c>
      <c r="J107" s="96" t="str">
        <f t="shared" si="13"/>
        <v>Investigación Científica</v>
      </c>
      <c r="K107" s="96" t="s">
        <v>401</v>
      </c>
      <c r="L107" s="139"/>
      <c r="M107" s="156"/>
      <c r="N107" s="121"/>
      <c r="O107" s="95">
        <f t="shared" si="11"/>
        <v>0</v>
      </c>
      <c r="P107" s="95">
        <f t="shared" si="12"/>
        <v>0</v>
      </c>
      <c r="Q107" s="95">
        <f t="shared" si="12"/>
        <v>0</v>
      </c>
    </row>
    <row r="108" spans="3:17" x14ac:dyDescent="0.25">
      <c r="C108" s="139"/>
      <c r="D108" s="156"/>
      <c r="E108" s="121"/>
      <c r="F108" s="95">
        <f t="shared" si="10"/>
        <v>0</v>
      </c>
      <c r="G108" s="159"/>
      <c r="H108" s="140"/>
      <c r="I108" s="128" t="e">
        <f>VLOOKUP(H108,Presupuesto!$B$11:$C$565,2,0)</f>
        <v>#N/A</v>
      </c>
      <c r="J108" s="96" t="str">
        <f t="shared" si="13"/>
        <v>Investigación Científica</v>
      </c>
      <c r="K108" s="96" t="s">
        <v>412</v>
      </c>
      <c r="L108" s="139"/>
      <c r="M108" s="156"/>
      <c r="N108" s="121"/>
      <c r="O108" s="95">
        <f t="shared" si="11"/>
        <v>0</v>
      </c>
      <c r="P108" s="95">
        <f t="shared" si="12"/>
        <v>0</v>
      </c>
      <c r="Q108" s="95">
        <f t="shared" si="12"/>
        <v>0</v>
      </c>
    </row>
    <row r="109" spans="3:17" x14ac:dyDescent="0.25">
      <c r="C109" s="139"/>
      <c r="D109" s="156"/>
      <c r="E109" s="121"/>
      <c r="F109" s="95">
        <f t="shared" si="10"/>
        <v>0</v>
      </c>
      <c r="G109" s="159"/>
      <c r="H109" s="140"/>
      <c r="I109" s="128" t="e">
        <f>VLOOKUP(H109,Presupuesto!$B$11:$C$565,2,0)</f>
        <v>#N/A</v>
      </c>
      <c r="J109" s="96" t="str">
        <f t="shared" si="13"/>
        <v>Investigación Científica</v>
      </c>
      <c r="K109" s="96" t="s">
        <v>412</v>
      </c>
      <c r="L109" s="139"/>
      <c r="M109" s="156"/>
      <c r="N109" s="121"/>
      <c r="O109" s="95">
        <f t="shared" si="11"/>
        <v>0</v>
      </c>
      <c r="P109" s="95">
        <f t="shared" si="12"/>
        <v>0</v>
      </c>
      <c r="Q109" s="95">
        <f t="shared" si="12"/>
        <v>0</v>
      </c>
    </row>
    <row r="110" spans="3:17" x14ac:dyDescent="0.25">
      <c r="C110" s="139"/>
      <c r="D110" s="156"/>
      <c r="E110" s="121"/>
      <c r="F110" s="95">
        <f t="shared" si="10"/>
        <v>0</v>
      </c>
      <c r="G110" s="159"/>
      <c r="H110" s="140"/>
      <c r="I110" s="128" t="e">
        <f>VLOOKUP(H110,Presupuesto!$B$11:$C$565,2,0)</f>
        <v>#N/A</v>
      </c>
      <c r="J110" s="96" t="str">
        <f t="shared" si="13"/>
        <v>Investigación Científica</v>
      </c>
      <c r="K110" s="96" t="s">
        <v>412</v>
      </c>
      <c r="L110" s="139"/>
      <c r="M110" s="156"/>
      <c r="N110" s="121"/>
      <c r="O110" s="95">
        <f t="shared" si="11"/>
        <v>0</v>
      </c>
      <c r="P110" s="95">
        <f t="shared" si="12"/>
        <v>0</v>
      </c>
      <c r="Q110" s="95">
        <f t="shared" si="12"/>
        <v>0</v>
      </c>
    </row>
    <row r="111" spans="3:17" x14ac:dyDescent="0.25">
      <c r="C111" s="139"/>
      <c r="D111" s="156"/>
      <c r="E111" s="121"/>
      <c r="F111" s="95">
        <f t="shared" si="10"/>
        <v>0</v>
      </c>
      <c r="G111" s="159"/>
      <c r="H111" s="140"/>
      <c r="I111" s="128" t="e">
        <f>VLOOKUP(H111,Presupuesto!$B$11:$C$565,2,0)</f>
        <v>#N/A</v>
      </c>
      <c r="J111" s="96" t="str">
        <f t="shared" si="13"/>
        <v>Investigación Científica</v>
      </c>
      <c r="K111" s="96" t="s">
        <v>412</v>
      </c>
      <c r="L111" s="139"/>
      <c r="M111" s="156"/>
      <c r="N111" s="121"/>
      <c r="O111" s="95">
        <f t="shared" si="11"/>
        <v>0</v>
      </c>
      <c r="P111" s="95">
        <f t="shared" si="12"/>
        <v>0</v>
      </c>
      <c r="Q111" s="95">
        <f t="shared" si="12"/>
        <v>0</v>
      </c>
    </row>
    <row r="112" spans="3:17" x14ac:dyDescent="0.25">
      <c r="C112" s="139"/>
      <c r="D112" s="156"/>
      <c r="E112" s="121"/>
      <c r="F112" s="95">
        <f t="shared" si="10"/>
        <v>0</v>
      </c>
      <c r="G112" s="159"/>
      <c r="H112" s="140"/>
      <c r="I112" s="128" t="e">
        <f>VLOOKUP(H112,Presupuesto!$B$11:$C$565,2,0)</f>
        <v>#N/A</v>
      </c>
      <c r="J112" s="96" t="str">
        <f t="shared" si="13"/>
        <v>Investigación Científica</v>
      </c>
      <c r="K112" s="96" t="s">
        <v>412</v>
      </c>
      <c r="L112" s="139"/>
      <c r="M112" s="156"/>
      <c r="N112" s="121"/>
      <c r="O112" s="95">
        <f t="shared" si="11"/>
        <v>0</v>
      </c>
      <c r="P112" s="95">
        <f t="shared" si="12"/>
        <v>0</v>
      </c>
      <c r="Q112" s="95">
        <f t="shared" si="12"/>
        <v>0</v>
      </c>
    </row>
    <row r="113" spans="3:17" x14ac:dyDescent="0.25">
      <c r="C113" s="139"/>
      <c r="D113" s="156"/>
      <c r="E113" s="121"/>
      <c r="F113" s="95">
        <f t="shared" si="10"/>
        <v>0</v>
      </c>
      <c r="G113" s="159"/>
      <c r="H113" s="140"/>
      <c r="I113" s="128" t="e">
        <f>VLOOKUP(H113,Presupuesto!$B$11:$C$565,2,0)</f>
        <v>#N/A</v>
      </c>
      <c r="J113" s="96" t="str">
        <f t="shared" si="13"/>
        <v>Investigación Científica</v>
      </c>
      <c r="K113" s="96" t="s">
        <v>412</v>
      </c>
      <c r="L113" s="139"/>
      <c r="M113" s="156"/>
      <c r="N113" s="121"/>
      <c r="O113" s="95">
        <f t="shared" si="11"/>
        <v>0</v>
      </c>
      <c r="P113" s="95">
        <f t="shared" si="12"/>
        <v>0</v>
      </c>
      <c r="Q113" s="95">
        <f t="shared" si="12"/>
        <v>0</v>
      </c>
    </row>
    <row r="114" spans="3:17" x14ac:dyDescent="0.25">
      <c r="C114" s="139"/>
      <c r="D114" s="156"/>
      <c r="E114" s="121"/>
      <c r="F114" s="95">
        <f t="shared" si="10"/>
        <v>0</v>
      </c>
      <c r="G114" s="159"/>
      <c r="H114" s="140"/>
      <c r="I114" s="128" t="e">
        <f>VLOOKUP(H114,Presupuesto!$B$11:$C$565,2,0)</f>
        <v>#N/A</v>
      </c>
      <c r="J114" s="96" t="str">
        <f t="shared" si="13"/>
        <v>Investigación Científica</v>
      </c>
      <c r="K114" s="96" t="s">
        <v>412</v>
      </c>
      <c r="L114" s="139"/>
      <c r="M114" s="156"/>
      <c r="N114" s="121"/>
      <c r="O114" s="95">
        <f t="shared" si="11"/>
        <v>0</v>
      </c>
      <c r="P114" s="95">
        <f t="shared" si="12"/>
        <v>0</v>
      </c>
      <c r="Q114" s="95">
        <f t="shared" si="12"/>
        <v>0</v>
      </c>
    </row>
    <row r="115" spans="3:17" x14ac:dyDescent="0.25">
      <c r="C115" s="139"/>
      <c r="D115" s="156"/>
      <c r="E115" s="121"/>
      <c r="F115" s="95">
        <f t="shared" si="10"/>
        <v>0</v>
      </c>
      <c r="G115" s="159"/>
      <c r="H115" s="140"/>
      <c r="I115" s="128" t="e">
        <f>VLOOKUP(H115,Presupuesto!$B$11:$C$565,2,0)</f>
        <v>#N/A</v>
      </c>
      <c r="J115" s="96" t="str">
        <f t="shared" si="13"/>
        <v>Investigación Científica</v>
      </c>
      <c r="K115" s="96" t="s">
        <v>412</v>
      </c>
      <c r="L115" s="139"/>
      <c r="M115" s="156"/>
      <c r="N115" s="121"/>
      <c r="O115" s="95">
        <f t="shared" si="11"/>
        <v>0</v>
      </c>
      <c r="P115" s="95">
        <f t="shared" si="12"/>
        <v>0</v>
      </c>
      <c r="Q115" s="95">
        <f t="shared" si="12"/>
        <v>0</v>
      </c>
    </row>
    <row r="116" spans="3:17" x14ac:dyDescent="0.25">
      <c r="C116" s="139"/>
      <c r="D116" s="156"/>
      <c r="E116" s="121"/>
      <c r="F116" s="95">
        <f t="shared" si="10"/>
        <v>0</v>
      </c>
      <c r="G116" s="159"/>
      <c r="H116" s="140"/>
      <c r="I116" s="128" t="e">
        <f>VLOOKUP(H116,Presupuesto!$B$11:$C$565,2,0)</f>
        <v>#N/A</v>
      </c>
      <c r="J116" s="96" t="str">
        <f t="shared" si="13"/>
        <v>Investigación Científica</v>
      </c>
      <c r="K116" s="96" t="s">
        <v>412</v>
      </c>
      <c r="L116" s="139"/>
      <c r="M116" s="156"/>
      <c r="N116" s="121"/>
      <c r="O116" s="95">
        <f t="shared" si="11"/>
        <v>0</v>
      </c>
      <c r="P116" s="95">
        <f t="shared" si="12"/>
        <v>0</v>
      </c>
      <c r="Q116" s="95">
        <f t="shared" si="12"/>
        <v>0</v>
      </c>
    </row>
    <row r="117" spans="3:17" x14ac:dyDescent="0.25">
      <c r="C117" s="139"/>
      <c r="D117" s="156"/>
      <c r="E117" s="121"/>
      <c r="F117" s="95">
        <f t="shared" si="10"/>
        <v>0</v>
      </c>
      <c r="G117" s="159"/>
      <c r="H117" s="140"/>
      <c r="I117" s="128" t="e">
        <f>VLOOKUP(H117,Presupuesto!$B$11:$C$565,2,0)</f>
        <v>#N/A</v>
      </c>
      <c r="J117" s="96" t="str">
        <f t="shared" si="13"/>
        <v>Investigación Científica</v>
      </c>
      <c r="K117" s="96" t="s">
        <v>412</v>
      </c>
      <c r="L117" s="139"/>
      <c r="M117" s="156"/>
      <c r="N117" s="121"/>
      <c r="O117" s="95">
        <f t="shared" si="11"/>
        <v>0</v>
      </c>
      <c r="P117" s="95">
        <f t="shared" si="12"/>
        <v>0</v>
      </c>
      <c r="Q117" s="95">
        <f t="shared" si="12"/>
        <v>0</v>
      </c>
    </row>
    <row r="118" spans="3:17" x14ac:dyDescent="0.25">
      <c r="C118" s="139"/>
      <c r="D118" s="156"/>
      <c r="E118" s="121"/>
      <c r="F118" s="95">
        <f t="shared" si="10"/>
        <v>0</v>
      </c>
      <c r="G118" s="159"/>
      <c r="H118" s="140"/>
      <c r="I118" s="128" t="e">
        <f>VLOOKUP(H118,Presupuesto!$B$11:$C$565,2,0)</f>
        <v>#N/A</v>
      </c>
      <c r="J118" s="96" t="str">
        <f t="shared" si="13"/>
        <v>Investigación Científica</v>
      </c>
      <c r="K118" s="96" t="s">
        <v>412</v>
      </c>
      <c r="L118" s="139"/>
      <c r="M118" s="156"/>
      <c r="N118" s="121"/>
      <c r="O118" s="95">
        <f t="shared" si="11"/>
        <v>0</v>
      </c>
      <c r="P118" s="95">
        <f t="shared" si="12"/>
        <v>0</v>
      </c>
      <c r="Q118" s="95">
        <f t="shared" si="12"/>
        <v>0</v>
      </c>
    </row>
    <row r="119" spans="3:17" x14ac:dyDescent="0.25">
      <c r="C119" s="139"/>
      <c r="D119" s="156"/>
      <c r="E119" s="121"/>
      <c r="F119" s="95">
        <f t="shared" si="10"/>
        <v>0</v>
      </c>
      <c r="G119" s="159"/>
      <c r="H119" s="140"/>
      <c r="I119" s="128" t="e">
        <f>VLOOKUP(H119,Presupuesto!$B$11:$C$565,2,0)</f>
        <v>#N/A</v>
      </c>
      <c r="J119" s="96" t="str">
        <f t="shared" si="13"/>
        <v>Investigación Científica</v>
      </c>
      <c r="K119" s="96" t="s">
        <v>412</v>
      </c>
      <c r="L119" s="139"/>
      <c r="M119" s="156"/>
      <c r="N119" s="121"/>
      <c r="O119" s="95">
        <f t="shared" si="11"/>
        <v>0</v>
      </c>
      <c r="P119" s="95">
        <f t="shared" si="12"/>
        <v>0</v>
      </c>
      <c r="Q119" s="95">
        <f t="shared" si="12"/>
        <v>0</v>
      </c>
    </row>
    <row r="120" spans="3:17" x14ac:dyDescent="0.25">
      <c r="C120" s="139"/>
      <c r="D120" s="156"/>
      <c r="E120" s="121"/>
      <c r="F120" s="95">
        <f t="shared" si="10"/>
        <v>0</v>
      </c>
      <c r="G120" s="159"/>
      <c r="H120" s="140"/>
      <c r="I120" s="128" t="e">
        <f>VLOOKUP(H120,Presupuesto!$B$11:$C$565,2,0)</f>
        <v>#N/A</v>
      </c>
      <c r="J120" s="96" t="str">
        <f t="shared" si="13"/>
        <v>Investigación Científica</v>
      </c>
      <c r="K120" s="96" t="s">
        <v>412</v>
      </c>
      <c r="L120" s="139"/>
      <c r="M120" s="156"/>
      <c r="N120" s="121"/>
      <c r="O120" s="95">
        <f t="shared" si="11"/>
        <v>0</v>
      </c>
      <c r="P120" s="95">
        <f t="shared" si="12"/>
        <v>0</v>
      </c>
      <c r="Q120" s="95">
        <f t="shared" si="12"/>
        <v>0</v>
      </c>
    </row>
    <row r="121" spans="3:17" x14ac:dyDescent="0.25">
      <c r="C121" s="139"/>
      <c r="D121" s="156"/>
      <c r="E121" s="121"/>
      <c r="F121" s="95">
        <f t="shared" si="10"/>
        <v>0</v>
      </c>
      <c r="G121" s="159"/>
      <c r="H121" s="140"/>
      <c r="I121" s="128" t="e">
        <f>VLOOKUP(H121,Presupuesto!$B$11:$C$565,2,0)</f>
        <v>#N/A</v>
      </c>
      <c r="J121" s="96" t="str">
        <f t="shared" si="13"/>
        <v>Investigación Científica</v>
      </c>
      <c r="K121" s="96" t="s">
        <v>412</v>
      </c>
      <c r="L121" s="139"/>
      <c r="M121" s="156"/>
      <c r="N121" s="121"/>
      <c r="O121" s="95">
        <f t="shared" si="11"/>
        <v>0</v>
      </c>
      <c r="P121" s="95">
        <f t="shared" si="12"/>
        <v>0</v>
      </c>
      <c r="Q121" s="95">
        <f t="shared" si="12"/>
        <v>0</v>
      </c>
    </row>
    <row r="122" spans="3:17" x14ac:dyDescent="0.25">
      <c r="C122" s="139"/>
      <c r="D122" s="156"/>
      <c r="E122" s="121"/>
      <c r="F122" s="95">
        <f t="shared" si="10"/>
        <v>0</v>
      </c>
      <c r="G122" s="159"/>
      <c r="H122" s="140"/>
      <c r="I122" s="128" t="e">
        <f>VLOOKUP(H122,Presupuesto!$B$11:$C$565,2,0)</f>
        <v>#N/A</v>
      </c>
      <c r="J122" s="96" t="str">
        <f t="shared" si="13"/>
        <v>Investigación Científica</v>
      </c>
      <c r="K122" s="96" t="s">
        <v>412</v>
      </c>
      <c r="L122" s="139"/>
      <c r="M122" s="156"/>
      <c r="N122" s="121"/>
      <c r="O122" s="95">
        <f t="shared" si="11"/>
        <v>0</v>
      </c>
      <c r="P122" s="95">
        <f t="shared" si="12"/>
        <v>0</v>
      </c>
      <c r="Q122" s="95">
        <f t="shared" si="12"/>
        <v>0</v>
      </c>
    </row>
    <row r="123" spans="3:17" x14ac:dyDescent="0.25">
      <c r="C123" s="139"/>
      <c r="D123" s="156"/>
      <c r="E123" s="121"/>
      <c r="F123" s="95">
        <f t="shared" si="10"/>
        <v>0</v>
      </c>
      <c r="G123" s="159"/>
      <c r="H123" s="140"/>
      <c r="I123" s="128" t="e">
        <f>VLOOKUP(H123,Presupuesto!$B$11:$C$565,2,0)</f>
        <v>#N/A</v>
      </c>
      <c r="J123" s="96" t="str">
        <f t="shared" si="13"/>
        <v>Investigación Científica</v>
      </c>
      <c r="K123" s="96" t="s">
        <v>412</v>
      </c>
      <c r="L123" s="139"/>
      <c r="M123" s="156"/>
      <c r="N123" s="121"/>
      <c r="O123" s="95">
        <f t="shared" si="11"/>
        <v>0</v>
      </c>
      <c r="P123" s="95">
        <f t="shared" ref="P123:Q136" si="14">$O123*P$16</f>
        <v>0</v>
      </c>
      <c r="Q123" s="95">
        <f t="shared" si="14"/>
        <v>0</v>
      </c>
    </row>
    <row r="124" spans="3:17" x14ac:dyDescent="0.25">
      <c r="C124" s="141"/>
      <c r="D124" s="149"/>
      <c r="E124" s="116"/>
      <c r="F124" s="95">
        <f t="shared" si="10"/>
        <v>0</v>
      </c>
      <c r="G124" s="159"/>
      <c r="H124" s="142"/>
      <c r="I124" s="128" t="e">
        <f>VLOOKUP(H124,Presupuesto!$B$11:$C$565,2,0)</f>
        <v>#N/A</v>
      </c>
      <c r="J124" s="96" t="str">
        <f t="shared" si="13"/>
        <v>Investigación Científica</v>
      </c>
      <c r="K124" s="96" t="s">
        <v>412</v>
      </c>
      <c r="L124" s="141"/>
      <c r="M124" s="149"/>
      <c r="N124" s="116"/>
      <c r="O124" s="95">
        <f t="shared" si="11"/>
        <v>0</v>
      </c>
      <c r="P124" s="95">
        <f t="shared" si="14"/>
        <v>0</v>
      </c>
      <c r="Q124" s="95">
        <f t="shared" si="14"/>
        <v>0</v>
      </c>
    </row>
    <row r="125" spans="3:17" x14ac:dyDescent="0.25">
      <c r="C125" s="141"/>
      <c r="D125" s="149"/>
      <c r="E125" s="116"/>
      <c r="F125" s="95">
        <f t="shared" si="10"/>
        <v>0</v>
      </c>
      <c r="G125" s="159"/>
      <c r="H125" s="142"/>
      <c r="I125" s="128" t="e">
        <f>VLOOKUP(H125,Presupuesto!$B$11:$C$565,2,0)</f>
        <v>#N/A</v>
      </c>
      <c r="J125" s="96" t="str">
        <f t="shared" si="13"/>
        <v>Investigación Científica</v>
      </c>
      <c r="K125" s="96" t="s">
        <v>412</v>
      </c>
      <c r="L125" s="141"/>
      <c r="M125" s="149"/>
      <c r="N125" s="116"/>
      <c r="O125" s="95">
        <f t="shared" si="11"/>
        <v>0</v>
      </c>
      <c r="P125" s="95">
        <f t="shared" si="14"/>
        <v>0</v>
      </c>
      <c r="Q125" s="95">
        <f t="shared" si="14"/>
        <v>0</v>
      </c>
    </row>
    <row r="126" spans="3:17" x14ac:dyDescent="0.25">
      <c r="C126" s="141"/>
      <c r="D126" s="149"/>
      <c r="E126" s="116"/>
      <c r="F126" s="95">
        <f t="shared" si="10"/>
        <v>0</v>
      </c>
      <c r="G126" s="159"/>
      <c r="H126" s="142"/>
      <c r="I126" s="128" t="e">
        <f>VLOOKUP(H126,Presupuesto!$B$11:$C$565,2,0)</f>
        <v>#N/A</v>
      </c>
      <c r="J126" s="96" t="str">
        <f t="shared" si="13"/>
        <v>Investigación Científica</v>
      </c>
      <c r="K126" s="96" t="s">
        <v>412</v>
      </c>
      <c r="L126" s="141"/>
      <c r="M126" s="149"/>
      <c r="N126" s="116"/>
      <c r="O126" s="95">
        <f t="shared" si="11"/>
        <v>0</v>
      </c>
      <c r="P126" s="95">
        <f t="shared" si="14"/>
        <v>0</v>
      </c>
      <c r="Q126" s="95">
        <f t="shared" si="14"/>
        <v>0</v>
      </c>
    </row>
    <row r="127" spans="3:17" x14ac:dyDescent="0.25">
      <c r="C127" s="141"/>
      <c r="D127" s="149"/>
      <c r="E127" s="116"/>
      <c r="F127" s="95">
        <f t="shared" si="10"/>
        <v>0</v>
      </c>
      <c r="G127" s="159"/>
      <c r="H127" s="142"/>
      <c r="I127" s="128" t="e">
        <f>VLOOKUP(H127,Presupuesto!$B$11:$C$565,2,0)</f>
        <v>#N/A</v>
      </c>
      <c r="J127" s="96" t="str">
        <f t="shared" si="13"/>
        <v>Investigación Científica</v>
      </c>
      <c r="K127" s="96" t="s">
        <v>412</v>
      </c>
      <c r="L127" s="141"/>
      <c r="M127" s="149"/>
      <c r="N127" s="116"/>
      <c r="O127" s="95">
        <f t="shared" si="11"/>
        <v>0</v>
      </c>
      <c r="P127" s="95">
        <f t="shared" si="14"/>
        <v>0</v>
      </c>
      <c r="Q127" s="95">
        <f t="shared" si="14"/>
        <v>0</v>
      </c>
    </row>
    <row r="128" spans="3:17" x14ac:dyDescent="0.25">
      <c r="C128" s="141"/>
      <c r="D128" s="149"/>
      <c r="E128" s="116"/>
      <c r="F128" s="95">
        <f t="shared" si="10"/>
        <v>0</v>
      </c>
      <c r="G128" s="159"/>
      <c r="H128" s="142"/>
      <c r="I128" s="128" t="e">
        <f>VLOOKUP(H128,Presupuesto!$B$11:$C$565,2,0)</f>
        <v>#N/A</v>
      </c>
      <c r="J128" s="96" t="str">
        <f t="shared" si="13"/>
        <v>Investigación Científica</v>
      </c>
      <c r="K128" s="96" t="s">
        <v>412</v>
      </c>
      <c r="L128" s="141"/>
      <c r="M128" s="149"/>
      <c r="N128" s="116"/>
      <c r="O128" s="95">
        <f t="shared" si="11"/>
        <v>0</v>
      </c>
      <c r="P128" s="95">
        <f t="shared" si="14"/>
        <v>0</v>
      </c>
      <c r="Q128" s="95">
        <f t="shared" si="14"/>
        <v>0</v>
      </c>
    </row>
    <row r="129" spans="3:17" x14ac:dyDescent="0.25">
      <c r="C129" s="141"/>
      <c r="D129" s="149"/>
      <c r="E129" s="116"/>
      <c r="F129" s="95">
        <f t="shared" si="10"/>
        <v>0</v>
      </c>
      <c r="G129" s="159"/>
      <c r="H129" s="142"/>
      <c r="I129" s="128" t="e">
        <f>VLOOKUP(H129,Presupuesto!$B$11:$C$565,2,0)</f>
        <v>#N/A</v>
      </c>
      <c r="J129" s="96" t="str">
        <f t="shared" si="13"/>
        <v>Investigación Científica</v>
      </c>
      <c r="K129" s="96" t="s">
        <v>412</v>
      </c>
      <c r="L129" s="141"/>
      <c r="M129" s="149"/>
      <c r="N129" s="116"/>
      <c r="O129" s="95">
        <f t="shared" si="11"/>
        <v>0</v>
      </c>
      <c r="P129" s="95">
        <f t="shared" si="14"/>
        <v>0</v>
      </c>
      <c r="Q129" s="95">
        <f t="shared" si="14"/>
        <v>0</v>
      </c>
    </row>
    <row r="130" spans="3:17" x14ac:dyDescent="0.25">
      <c r="C130" s="141"/>
      <c r="D130" s="149"/>
      <c r="E130" s="116"/>
      <c r="F130" s="95">
        <f t="shared" si="10"/>
        <v>0</v>
      </c>
      <c r="G130" s="159"/>
      <c r="H130" s="142"/>
      <c r="I130" s="128" t="e">
        <f>VLOOKUP(H130,Presupuesto!$B$11:$C$565,2,0)</f>
        <v>#N/A</v>
      </c>
      <c r="J130" s="96" t="str">
        <f t="shared" si="13"/>
        <v>Investigación Científica</v>
      </c>
      <c r="K130" s="96" t="s">
        <v>412</v>
      </c>
      <c r="L130" s="141"/>
      <c r="M130" s="149"/>
      <c r="N130" s="116"/>
      <c r="O130" s="95">
        <f t="shared" si="11"/>
        <v>0</v>
      </c>
      <c r="P130" s="95">
        <f t="shared" si="14"/>
        <v>0</v>
      </c>
      <c r="Q130" s="95">
        <f t="shared" si="14"/>
        <v>0</v>
      </c>
    </row>
    <row r="131" spans="3:17" x14ac:dyDescent="0.25">
      <c r="C131" s="141"/>
      <c r="D131" s="149"/>
      <c r="E131" s="116"/>
      <c r="F131" s="95">
        <f t="shared" si="10"/>
        <v>0</v>
      </c>
      <c r="G131" s="159"/>
      <c r="H131" s="142"/>
      <c r="I131" s="128" t="e">
        <f>VLOOKUP(H131,Presupuesto!$B$11:$C$565,2,0)</f>
        <v>#N/A</v>
      </c>
      <c r="J131" s="96" t="str">
        <f t="shared" si="13"/>
        <v>Investigación Científica</v>
      </c>
      <c r="K131" s="96" t="s">
        <v>412</v>
      </c>
      <c r="L131" s="141"/>
      <c r="M131" s="149"/>
      <c r="N131" s="116"/>
      <c r="O131" s="95">
        <f t="shared" si="11"/>
        <v>0</v>
      </c>
      <c r="P131" s="95">
        <f t="shared" si="14"/>
        <v>0</v>
      </c>
      <c r="Q131" s="95">
        <f t="shared" si="14"/>
        <v>0</v>
      </c>
    </row>
    <row r="132" spans="3:17" x14ac:dyDescent="0.25">
      <c r="C132" s="143"/>
      <c r="D132" s="149"/>
      <c r="E132" s="116"/>
      <c r="F132" s="95">
        <f t="shared" si="10"/>
        <v>0</v>
      </c>
      <c r="G132" s="159"/>
      <c r="H132" s="144"/>
      <c r="I132" s="128" t="e">
        <f>VLOOKUP(H132,Presupuesto!$B$11:$C$565,2,0)</f>
        <v>#N/A</v>
      </c>
      <c r="J132" s="96" t="str">
        <f t="shared" si="13"/>
        <v>Investigación Científica</v>
      </c>
      <c r="K132" s="96" t="s">
        <v>403</v>
      </c>
      <c r="L132" s="143"/>
      <c r="M132" s="149"/>
      <c r="N132" s="116"/>
      <c r="O132" s="95">
        <f t="shared" si="11"/>
        <v>0</v>
      </c>
      <c r="P132" s="95">
        <f t="shared" si="14"/>
        <v>0</v>
      </c>
      <c r="Q132" s="95">
        <f t="shared" si="14"/>
        <v>0</v>
      </c>
    </row>
    <row r="133" spans="3:17" x14ac:dyDescent="0.25">
      <c r="C133" s="143"/>
      <c r="D133" s="149"/>
      <c r="E133" s="116"/>
      <c r="F133" s="95">
        <f t="shared" si="10"/>
        <v>0</v>
      </c>
      <c r="G133" s="159"/>
      <c r="H133" s="144"/>
      <c r="I133" s="128" t="e">
        <f>VLOOKUP(H133,Presupuesto!$B$11:$C$565,2,0)</f>
        <v>#N/A</v>
      </c>
      <c r="J133" s="96" t="str">
        <f t="shared" si="13"/>
        <v>Investigación Científica</v>
      </c>
      <c r="K133" s="96" t="s">
        <v>412</v>
      </c>
      <c r="L133" s="143"/>
      <c r="M133" s="149"/>
      <c r="N133" s="116"/>
      <c r="O133" s="95">
        <f t="shared" si="11"/>
        <v>0</v>
      </c>
      <c r="P133" s="95">
        <f t="shared" si="14"/>
        <v>0</v>
      </c>
      <c r="Q133" s="95">
        <f t="shared" si="14"/>
        <v>0</v>
      </c>
    </row>
    <row r="134" spans="3:17" x14ac:dyDescent="0.25">
      <c r="C134" s="143"/>
      <c r="D134" s="149"/>
      <c r="E134" s="116"/>
      <c r="F134" s="95">
        <f t="shared" si="10"/>
        <v>0</v>
      </c>
      <c r="G134" s="159"/>
      <c r="H134" s="144"/>
      <c r="I134" s="128" t="e">
        <f>VLOOKUP(H134,Presupuesto!$B$11:$C$565,2,0)</f>
        <v>#N/A</v>
      </c>
      <c r="J134" s="96" t="str">
        <f t="shared" si="13"/>
        <v>Investigación Científica</v>
      </c>
      <c r="K134" s="96" t="s">
        <v>412</v>
      </c>
      <c r="L134" s="143"/>
      <c r="M134" s="149"/>
      <c r="N134" s="116"/>
      <c r="O134" s="95">
        <f t="shared" si="11"/>
        <v>0</v>
      </c>
      <c r="P134" s="95">
        <f t="shared" si="14"/>
        <v>0</v>
      </c>
      <c r="Q134" s="95">
        <f t="shared" si="14"/>
        <v>0</v>
      </c>
    </row>
    <row r="135" spans="3:17" x14ac:dyDescent="0.25">
      <c r="C135" s="143"/>
      <c r="D135" s="149"/>
      <c r="E135" s="116"/>
      <c r="F135" s="95">
        <f t="shared" si="10"/>
        <v>0</v>
      </c>
      <c r="G135" s="159"/>
      <c r="H135" s="144"/>
      <c r="I135" s="128" t="e">
        <f>VLOOKUP(H135,Presupuesto!$B$11:$C$565,2,0)</f>
        <v>#N/A</v>
      </c>
      <c r="J135" s="96" t="str">
        <f t="shared" si="13"/>
        <v>Investigación Científica</v>
      </c>
      <c r="K135" s="96" t="s">
        <v>412</v>
      </c>
      <c r="L135" s="143"/>
      <c r="M135" s="149"/>
      <c r="N135" s="116"/>
      <c r="O135" s="95">
        <f t="shared" si="11"/>
        <v>0</v>
      </c>
      <c r="P135" s="95">
        <f t="shared" si="14"/>
        <v>0</v>
      </c>
      <c r="Q135" s="95">
        <f t="shared" si="14"/>
        <v>0</v>
      </c>
    </row>
    <row r="136" spans="3:17" ht="15.75" thickBot="1" x14ac:dyDescent="0.3">
      <c r="C136" s="145"/>
      <c r="D136" s="157"/>
      <c r="E136" s="101"/>
      <c r="F136" s="103">
        <f t="shared" si="10"/>
        <v>0</v>
      </c>
      <c r="G136" s="160"/>
      <c r="H136" s="146"/>
      <c r="I136" s="130" t="e">
        <f>VLOOKUP(H136,Presupuesto!$B$11:$C$565,2,0)</f>
        <v>#N/A</v>
      </c>
      <c r="J136" s="104" t="str">
        <f t="shared" si="13"/>
        <v>Investigación Científica</v>
      </c>
      <c r="K136" s="122" t="s">
        <v>394</v>
      </c>
      <c r="L136" s="145"/>
      <c r="M136" s="157"/>
      <c r="N136" s="101"/>
      <c r="O136" s="103">
        <f t="shared" si="11"/>
        <v>0</v>
      </c>
      <c r="P136" s="103">
        <f t="shared" si="14"/>
        <v>0</v>
      </c>
      <c r="Q136" s="103">
        <f t="shared" si="14"/>
        <v>0</v>
      </c>
    </row>
    <row r="138" spans="3:17" ht="15.75" thickBot="1" x14ac:dyDescent="0.3"/>
    <row r="139" spans="3:17" ht="15.75" thickBot="1" x14ac:dyDescent="0.3">
      <c r="C139" s="155" t="s">
        <v>53</v>
      </c>
      <c r="D139" s="330">
        <f>SUM(F146:F179)</f>
        <v>0</v>
      </c>
      <c r="G139" s="77"/>
      <c r="H139" s="70"/>
      <c r="I139" s="70"/>
    </row>
    <row r="140" spans="3:17" x14ac:dyDescent="0.25">
      <c r="G140" s="77"/>
      <c r="H140" s="70"/>
      <c r="I140" s="70"/>
    </row>
    <row r="141" spans="3:17" x14ac:dyDescent="0.25">
      <c r="F141" s="70"/>
      <c r="G141" s="77"/>
      <c r="H141" s="70"/>
      <c r="I141" s="70"/>
    </row>
    <row r="142" spans="3:17" ht="15.75" x14ac:dyDescent="0.25">
      <c r="C142" s="286" t="s">
        <v>392</v>
      </c>
      <c r="D142" s="328"/>
      <c r="F142" s="70"/>
      <c r="G142" s="77"/>
      <c r="H142" s="70"/>
      <c r="I142" s="70"/>
    </row>
    <row r="143" spans="3:17" ht="18.75" x14ac:dyDescent="0.25">
      <c r="C143" s="206" t="e">
        <f>IFERROR(VLOOKUP(D142,'1. Desarrollo e Innov. Curricu.'!$E:$F,2,FALSE),IFERROR(VLOOKUP(D142,'2. Investigación Científica'!$E:$F,2,FALSE),IFERROR(VLOOKUP(D142,'3. Vinculación Univ. Sociedad'!$E:$F,2,FALSE),IFERROR(VLOOKUP(D142,'4. Docencia y Profesorado Univ.'!$E:$F,2,FALSE),IFERROR(VLOOKUP(D142,'5. Estudiantes y Graduados'!$E:$F,2,FALSE),IFERROR(VLOOKUP(D142,'11. Gestion Administrativa'!$E:$F,2,FALSE),IFERROR(VLOOKUP(D142,'13. Gestión Académica'!$E:$F,2,FALSE),IFERROR(VLOOKUP(D142,'8. Asegura. de la Calid. y M'!$E:$F,2,FALSE),IFERROR(VLOOKUP(D142,'6. Gestión del Conocimiento'!$E:$F,2,FALSE),IFERROR(VLOOKUP(D142,'15. Gobernabilidad y Proceso...'!$E:$F,2,FALSE),IFERROR(VLOOKUP(D142,'12. Gestión del Talento Humano'!$E:$F,2,FALSE),IFERROR(VLOOKUP(D142,'14. Internacional... de la E.S.'!$E:$F,2,FALSE),IFERROR(VLOOKUP(D142,'10. Posgrado'!$E:$F,2,FALSE),IFERROR(VLOOKUP(D142,'17. Gestión TIC'!$E:$F,2,FALSE),IFERROR(VLOOKUP(D142,'16. Desa. del Sistema Educ.Sup.'!$E:$F,2,FALSE),IFERROR(VLOOKUP(D142,'9. Cultura de Inno. Insti...'!$E:$F,2,FALSE),VLOOKUP(D142,'7. Lo Esencial de la Reforma U.'!$E:$F,2,0)))))))))))))))))</f>
        <v>#N/A</v>
      </c>
      <c r="D143" s="31"/>
      <c r="F143" s="70"/>
      <c r="G143" s="77"/>
      <c r="H143" s="70"/>
      <c r="I143" s="70"/>
    </row>
    <row r="144" spans="3:17" ht="42.75" thickBot="1" x14ac:dyDescent="0.3">
      <c r="F144" s="91"/>
      <c r="G144" s="74"/>
      <c r="H144" s="74"/>
      <c r="I144" s="74"/>
      <c r="L144" s="222"/>
      <c r="M144" s="223"/>
      <c r="N144" s="222"/>
      <c r="O144" s="222"/>
      <c r="P144" s="225" t="s">
        <v>469</v>
      </c>
      <c r="Q144" s="225" t="s">
        <v>470</v>
      </c>
    </row>
    <row r="145" spans="3:17" ht="30.75" thickBot="1" x14ac:dyDescent="0.3">
      <c r="C145" s="127" t="s">
        <v>44</v>
      </c>
      <c r="D145" s="127" t="s">
        <v>55</v>
      </c>
      <c r="E145" s="134" t="s">
        <v>57</v>
      </c>
      <c r="F145" s="133" t="s">
        <v>27</v>
      </c>
      <c r="G145" s="131" t="s">
        <v>131</v>
      </c>
      <c r="H145" s="134" t="s">
        <v>46</v>
      </c>
      <c r="I145" s="131" t="s">
        <v>132</v>
      </c>
      <c r="J145" s="131" t="s">
        <v>410</v>
      </c>
      <c r="K145" s="131" t="s">
        <v>411</v>
      </c>
      <c r="L145" s="219" t="s">
        <v>21</v>
      </c>
      <c r="M145" s="219" t="s">
        <v>55</v>
      </c>
      <c r="N145" s="220" t="s">
        <v>467</v>
      </c>
      <c r="O145" s="221" t="s">
        <v>468</v>
      </c>
      <c r="P145" s="224">
        <v>0.7</v>
      </c>
      <c r="Q145" s="224">
        <v>0.3</v>
      </c>
    </row>
    <row r="146" spans="3:17" x14ac:dyDescent="0.25">
      <c r="C146" s="139"/>
      <c r="D146" s="156"/>
      <c r="E146" s="121"/>
      <c r="F146" s="95">
        <f t="shared" ref="F146:F179" si="15">D146*E146</f>
        <v>0</v>
      </c>
      <c r="G146" s="159"/>
      <c r="H146" s="140"/>
      <c r="I146" s="128" t="e">
        <f>VLOOKUP(H146,Presupuesto!$B$11:$C$565,2,0)</f>
        <v>#N/A</v>
      </c>
      <c r="J146" s="214" t="s">
        <v>1358</v>
      </c>
      <c r="K146" s="96" t="s">
        <v>412</v>
      </c>
      <c r="L146" s="139"/>
      <c r="M146" s="156"/>
      <c r="N146" s="121"/>
      <c r="O146" s="95">
        <f t="shared" ref="O146:O179" si="16">M146*N146</f>
        <v>0</v>
      </c>
      <c r="P146" s="95">
        <f t="shared" ref="P146:Q165" si="17">$O146*P$16</f>
        <v>0</v>
      </c>
      <c r="Q146" s="95">
        <f t="shared" si="17"/>
        <v>0</v>
      </c>
    </row>
    <row r="147" spans="3:17" x14ac:dyDescent="0.25">
      <c r="C147" s="139"/>
      <c r="D147" s="156"/>
      <c r="E147" s="121"/>
      <c r="F147" s="95">
        <f t="shared" si="15"/>
        <v>0</v>
      </c>
      <c r="G147" s="159"/>
      <c r="H147" s="140"/>
      <c r="I147" s="128" t="e">
        <f>VLOOKUP(H147,Presupuesto!$B$11:$C$565,2,0)</f>
        <v>#N/A</v>
      </c>
      <c r="J147" s="96" t="str">
        <f>$J$146</f>
        <v>Investigación Científica</v>
      </c>
      <c r="K147" s="96" t="s">
        <v>412</v>
      </c>
      <c r="L147" s="139"/>
      <c r="M147" s="156"/>
      <c r="N147" s="121"/>
      <c r="O147" s="95">
        <f t="shared" si="16"/>
        <v>0</v>
      </c>
      <c r="P147" s="95">
        <f t="shared" si="17"/>
        <v>0</v>
      </c>
      <c r="Q147" s="95">
        <f t="shared" si="17"/>
        <v>0</v>
      </c>
    </row>
    <row r="148" spans="3:17" x14ac:dyDescent="0.25">
      <c r="C148" s="139"/>
      <c r="D148" s="156"/>
      <c r="E148" s="121"/>
      <c r="F148" s="95">
        <f t="shared" si="15"/>
        <v>0</v>
      </c>
      <c r="G148" s="159"/>
      <c r="H148" s="140"/>
      <c r="I148" s="128" t="e">
        <f>VLOOKUP(H148,Presupuesto!$B$11:$C$565,2,0)</f>
        <v>#N/A</v>
      </c>
      <c r="J148" s="96" t="str">
        <f t="shared" ref="J148:J179" si="18">$J$146</f>
        <v>Investigación Científica</v>
      </c>
      <c r="K148" s="96" t="s">
        <v>412</v>
      </c>
      <c r="L148" s="139"/>
      <c r="M148" s="156"/>
      <c r="N148" s="121"/>
      <c r="O148" s="95">
        <f t="shared" si="16"/>
        <v>0</v>
      </c>
      <c r="P148" s="95">
        <f t="shared" si="17"/>
        <v>0</v>
      </c>
      <c r="Q148" s="95">
        <f t="shared" si="17"/>
        <v>0</v>
      </c>
    </row>
    <row r="149" spans="3:17" x14ac:dyDescent="0.25">
      <c r="C149" s="139"/>
      <c r="D149" s="156"/>
      <c r="E149" s="121"/>
      <c r="F149" s="95">
        <f t="shared" si="15"/>
        <v>0</v>
      </c>
      <c r="G149" s="159"/>
      <c r="H149" s="140"/>
      <c r="I149" s="128" t="e">
        <f>VLOOKUP(H149,Presupuesto!$B$11:$C$565,2,0)</f>
        <v>#N/A</v>
      </c>
      <c r="J149" s="96" t="str">
        <f t="shared" si="18"/>
        <v>Investigación Científica</v>
      </c>
      <c r="K149" s="96" t="s">
        <v>412</v>
      </c>
      <c r="L149" s="139"/>
      <c r="M149" s="156"/>
      <c r="N149" s="121"/>
      <c r="O149" s="95">
        <f t="shared" si="16"/>
        <v>0</v>
      </c>
      <c r="P149" s="95">
        <f t="shared" si="17"/>
        <v>0</v>
      </c>
      <c r="Q149" s="95">
        <f t="shared" si="17"/>
        <v>0</v>
      </c>
    </row>
    <row r="150" spans="3:17" x14ac:dyDescent="0.25">
      <c r="C150" s="139"/>
      <c r="D150" s="156"/>
      <c r="E150" s="121"/>
      <c r="F150" s="95">
        <f t="shared" si="15"/>
        <v>0</v>
      </c>
      <c r="G150" s="159"/>
      <c r="H150" s="140"/>
      <c r="I150" s="128" t="e">
        <f>VLOOKUP(H150,Presupuesto!$B$11:$C$565,2,0)</f>
        <v>#N/A</v>
      </c>
      <c r="J150" s="96" t="str">
        <f t="shared" si="18"/>
        <v>Investigación Científica</v>
      </c>
      <c r="K150" s="96" t="s">
        <v>401</v>
      </c>
      <c r="L150" s="139"/>
      <c r="M150" s="156"/>
      <c r="N150" s="121"/>
      <c r="O150" s="95">
        <f t="shared" si="16"/>
        <v>0</v>
      </c>
      <c r="P150" s="95">
        <f t="shared" si="17"/>
        <v>0</v>
      </c>
      <c r="Q150" s="95">
        <f t="shared" si="17"/>
        <v>0</v>
      </c>
    </row>
    <row r="151" spans="3:17" x14ac:dyDescent="0.25">
      <c r="C151" s="139"/>
      <c r="D151" s="156"/>
      <c r="E151" s="121"/>
      <c r="F151" s="95">
        <f t="shared" si="15"/>
        <v>0</v>
      </c>
      <c r="G151" s="159"/>
      <c r="H151" s="140"/>
      <c r="I151" s="128" t="e">
        <f>VLOOKUP(H151,Presupuesto!$B$11:$C$565,2,0)</f>
        <v>#N/A</v>
      </c>
      <c r="J151" s="96" t="str">
        <f t="shared" si="18"/>
        <v>Investigación Científica</v>
      </c>
      <c r="K151" s="96" t="s">
        <v>412</v>
      </c>
      <c r="L151" s="139"/>
      <c r="M151" s="156"/>
      <c r="N151" s="121"/>
      <c r="O151" s="95">
        <f t="shared" si="16"/>
        <v>0</v>
      </c>
      <c r="P151" s="95">
        <f t="shared" si="17"/>
        <v>0</v>
      </c>
      <c r="Q151" s="95">
        <f t="shared" si="17"/>
        <v>0</v>
      </c>
    </row>
    <row r="152" spans="3:17" x14ac:dyDescent="0.25">
      <c r="C152" s="139"/>
      <c r="D152" s="156"/>
      <c r="E152" s="121"/>
      <c r="F152" s="95">
        <f t="shared" si="15"/>
        <v>0</v>
      </c>
      <c r="G152" s="159"/>
      <c r="H152" s="140"/>
      <c r="I152" s="128" t="e">
        <f>VLOOKUP(H152,Presupuesto!$B$11:$C$565,2,0)</f>
        <v>#N/A</v>
      </c>
      <c r="J152" s="96" t="str">
        <f t="shared" si="18"/>
        <v>Investigación Científica</v>
      </c>
      <c r="K152" s="96" t="s">
        <v>412</v>
      </c>
      <c r="L152" s="139"/>
      <c r="M152" s="156"/>
      <c r="N152" s="121"/>
      <c r="O152" s="95">
        <f t="shared" si="16"/>
        <v>0</v>
      </c>
      <c r="P152" s="95">
        <f t="shared" si="17"/>
        <v>0</v>
      </c>
      <c r="Q152" s="95">
        <f t="shared" si="17"/>
        <v>0</v>
      </c>
    </row>
    <row r="153" spans="3:17" x14ac:dyDescent="0.25">
      <c r="C153" s="139"/>
      <c r="D153" s="156"/>
      <c r="E153" s="121"/>
      <c r="F153" s="95">
        <f t="shared" si="15"/>
        <v>0</v>
      </c>
      <c r="G153" s="159"/>
      <c r="H153" s="140"/>
      <c r="I153" s="128" t="e">
        <f>VLOOKUP(H153,Presupuesto!$B$11:$C$565,2,0)</f>
        <v>#N/A</v>
      </c>
      <c r="J153" s="96" t="str">
        <f t="shared" si="18"/>
        <v>Investigación Científica</v>
      </c>
      <c r="K153" s="96" t="s">
        <v>412</v>
      </c>
      <c r="L153" s="139"/>
      <c r="M153" s="156"/>
      <c r="N153" s="121"/>
      <c r="O153" s="95">
        <f t="shared" si="16"/>
        <v>0</v>
      </c>
      <c r="P153" s="95">
        <f t="shared" si="17"/>
        <v>0</v>
      </c>
      <c r="Q153" s="95">
        <f t="shared" si="17"/>
        <v>0</v>
      </c>
    </row>
    <row r="154" spans="3:17" x14ac:dyDescent="0.25">
      <c r="C154" s="139"/>
      <c r="D154" s="156"/>
      <c r="E154" s="121"/>
      <c r="F154" s="95">
        <f t="shared" si="15"/>
        <v>0</v>
      </c>
      <c r="G154" s="159"/>
      <c r="H154" s="140"/>
      <c r="I154" s="128" t="e">
        <f>VLOOKUP(H154,Presupuesto!$B$11:$C$565,2,0)</f>
        <v>#N/A</v>
      </c>
      <c r="J154" s="96" t="str">
        <f t="shared" si="18"/>
        <v>Investigación Científica</v>
      </c>
      <c r="K154" s="96" t="s">
        <v>412</v>
      </c>
      <c r="L154" s="139"/>
      <c r="M154" s="156"/>
      <c r="N154" s="121"/>
      <c r="O154" s="95">
        <f t="shared" si="16"/>
        <v>0</v>
      </c>
      <c r="P154" s="95">
        <f t="shared" si="17"/>
        <v>0</v>
      </c>
      <c r="Q154" s="95">
        <f t="shared" si="17"/>
        <v>0</v>
      </c>
    </row>
    <row r="155" spans="3:17" x14ac:dyDescent="0.25">
      <c r="C155" s="139"/>
      <c r="D155" s="156"/>
      <c r="E155" s="121"/>
      <c r="F155" s="95">
        <f t="shared" si="15"/>
        <v>0</v>
      </c>
      <c r="G155" s="159"/>
      <c r="H155" s="140"/>
      <c r="I155" s="128" t="e">
        <f>VLOOKUP(H155,Presupuesto!$B$11:$C$565,2,0)</f>
        <v>#N/A</v>
      </c>
      <c r="J155" s="96" t="str">
        <f t="shared" si="18"/>
        <v>Investigación Científica</v>
      </c>
      <c r="K155" s="96" t="s">
        <v>412</v>
      </c>
      <c r="L155" s="139"/>
      <c r="M155" s="156"/>
      <c r="N155" s="121"/>
      <c r="O155" s="95">
        <f t="shared" si="16"/>
        <v>0</v>
      </c>
      <c r="P155" s="95">
        <f t="shared" si="17"/>
        <v>0</v>
      </c>
      <c r="Q155" s="95">
        <f t="shared" si="17"/>
        <v>0</v>
      </c>
    </row>
    <row r="156" spans="3:17" x14ac:dyDescent="0.25">
      <c r="C156" s="139"/>
      <c r="D156" s="156"/>
      <c r="E156" s="121"/>
      <c r="F156" s="95">
        <f t="shared" si="15"/>
        <v>0</v>
      </c>
      <c r="G156" s="159"/>
      <c r="H156" s="140"/>
      <c r="I156" s="128" t="e">
        <f>VLOOKUP(H156,Presupuesto!$B$11:$C$565,2,0)</f>
        <v>#N/A</v>
      </c>
      <c r="J156" s="96" t="str">
        <f t="shared" si="18"/>
        <v>Investigación Científica</v>
      </c>
      <c r="K156" s="96" t="s">
        <v>412</v>
      </c>
      <c r="L156" s="139"/>
      <c r="M156" s="156"/>
      <c r="N156" s="121"/>
      <c r="O156" s="95">
        <f t="shared" si="16"/>
        <v>0</v>
      </c>
      <c r="P156" s="95">
        <f t="shared" si="17"/>
        <v>0</v>
      </c>
      <c r="Q156" s="95">
        <f t="shared" si="17"/>
        <v>0</v>
      </c>
    </row>
    <row r="157" spans="3:17" x14ac:dyDescent="0.25">
      <c r="C157" s="139"/>
      <c r="D157" s="156"/>
      <c r="E157" s="121"/>
      <c r="F157" s="95">
        <f t="shared" si="15"/>
        <v>0</v>
      </c>
      <c r="G157" s="159"/>
      <c r="H157" s="140"/>
      <c r="I157" s="128" t="e">
        <f>VLOOKUP(H157,Presupuesto!$B$11:$C$565,2,0)</f>
        <v>#N/A</v>
      </c>
      <c r="J157" s="96" t="str">
        <f t="shared" si="18"/>
        <v>Investigación Científica</v>
      </c>
      <c r="K157" s="96" t="s">
        <v>412</v>
      </c>
      <c r="L157" s="139"/>
      <c r="M157" s="156"/>
      <c r="N157" s="121"/>
      <c r="O157" s="95">
        <f t="shared" si="16"/>
        <v>0</v>
      </c>
      <c r="P157" s="95">
        <f t="shared" si="17"/>
        <v>0</v>
      </c>
      <c r="Q157" s="95">
        <f t="shared" si="17"/>
        <v>0</v>
      </c>
    </row>
    <row r="158" spans="3:17" x14ac:dyDescent="0.25">
      <c r="C158" s="139"/>
      <c r="D158" s="156"/>
      <c r="E158" s="121"/>
      <c r="F158" s="95">
        <f t="shared" si="15"/>
        <v>0</v>
      </c>
      <c r="G158" s="159"/>
      <c r="H158" s="140"/>
      <c r="I158" s="128" t="e">
        <f>VLOOKUP(H158,Presupuesto!$B$11:$C$565,2,0)</f>
        <v>#N/A</v>
      </c>
      <c r="J158" s="96" t="str">
        <f t="shared" si="18"/>
        <v>Investigación Científica</v>
      </c>
      <c r="K158" s="96" t="s">
        <v>412</v>
      </c>
      <c r="L158" s="139"/>
      <c r="M158" s="156"/>
      <c r="N158" s="121"/>
      <c r="O158" s="95">
        <f t="shared" si="16"/>
        <v>0</v>
      </c>
      <c r="P158" s="95">
        <f t="shared" si="17"/>
        <v>0</v>
      </c>
      <c r="Q158" s="95">
        <f t="shared" si="17"/>
        <v>0</v>
      </c>
    </row>
    <row r="159" spans="3:17" x14ac:dyDescent="0.25">
      <c r="C159" s="139"/>
      <c r="D159" s="156"/>
      <c r="E159" s="121"/>
      <c r="F159" s="95">
        <f t="shared" si="15"/>
        <v>0</v>
      </c>
      <c r="G159" s="159"/>
      <c r="H159" s="140"/>
      <c r="I159" s="128" t="e">
        <f>VLOOKUP(H159,Presupuesto!$B$11:$C$565,2,0)</f>
        <v>#N/A</v>
      </c>
      <c r="J159" s="96" t="str">
        <f t="shared" si="18"/>
        <v>Investigación Científica</v>
      </c>
      <c r="K159" s="96" t="s">
        <v>412</v>
      </c>
      <c r="L159" s="139"/>
      <c r="M159" s="156"/>
      <c r="N159" s="121"/>
      <c r="O159" s="95">
        <f t="shared" si="16"/>
        <v>0</v>
      </c>
      <c r="P159" s="95">
        <f t="shared" si="17"/>
        <v>0</v>
      </c>
      <c r="Q159" s="95">
        <f t="shared" si="17"/>
        <v>0</v>
      </c>
    </row>
    <row r="160" spans="3:17" x14ac:dyDescent="0.25">
      <c r="C160" s="139"/>
      <c r="D160" s="156"/>
      <c r="E160" s="121"/>
      <c r="F160" s="95">
        <f t="shared" si="15"/>
        <v>0</v>
      </c>
      <c r="G160" s="159"/>
      <c r="H160" s="140"/>
      <c r="I160" s="128" t="e">
        <f>VLOOKUP(H160,Presupuesto!$B$11:$C$565,2,0)</f>
        <v>#N/A</v>
      </c>
      <c r="J160" s="96" t="str">
        <f t="shared" si="18"/>
        <v>Investigación Científica</v>
      </c>
      <c r="K160" s="96" t="s">
        <v>412</v>
      </c>
      <c r="L160" s="139"/>
      <c r="M160" s="156"/>
      <c r="N160" s="121"/>
      <c r="O160" s="95">
        <f t="shared" si="16"/>
        <v>0</v>
      </c>
      <c r="P160" s="95">
        <f t="shared" si="17"/>
        <v>0</v>
      </c>
      <c r="Q160" s="95">
        <f t="shared" si="17"/>
        <v>0</v>
      </c>
    </row>
    <row r="161" spans="3:17" x14ac:dyDescent="0.25">
      <c r="C161" s="139"/>
      <c r="D161" s="156"/>
      <c r="E161" s="121"/>
      <c r="F161" s="95">
        <f t="shared" si="15"/>
        <v>0</v>
      </c>
      <c r="G161" s="159"/>
      <c r="H161" s="140"/>
      <c r="I161" s="128" t="e">
        <f>VLOOKUP(H161,Presupuesto!$B$11:$C$565,2,0)</f>
        <v>#N/A</v>
      </c>
      <c r="J161" s="96" t="str">
        <f t="shared" si="18"/>
        <v>Investigación Científica</v>
      </c>
      <c r="K161" s="96" t="s">
        <v>412</v>
      </c>
      <c r="L161" s="139"/>
      <c r="M161" s="156"/>
      <c r="N161" s="121"/>
      <c r="O161" s="95">
        <f t="shared" si="16"/>
        <v>0</v>
      </c>
      <c r="P161" s="95">
        <f t="shared" si="17"/>
        <v>0</v>
      </c>
      <c r="Q161" s="95">
        <f t="shared" si="17"/>
        <v>0</v>
      </c>
    </row>
    <row r="162" spans="3:17" x14ac:dyDescent="0.25">
      <c r="C162" s="139"/>
      <c r="D162" s="156"/>
      <c r="E162" s="121"/>
      <c r="F162" s="95">
        <f t="shared" si="15"/>
        <v>0</v>
      </c>
      <c r="G162" s="159"/>
      <c r="H162" s="140"/>
      <c r="I162" s="128" t="e">
        <f>VLOOKUP(H162,Presupuesto!$B$11:$C$565,2,0)</f>
        <v>#N/A</v>
      </c>
      <c r="J162" s="96" t="str">
        <f t="shared" si="18"/>
        <v>Investigación Científica</v>
      </c>
      <c r="K162" s="96" t="s">
        <v>412</v>
      </c>
      <c r="L162" s="139"/>
      <c r="M162" s="156"/>
      <c r="N162" s="121"/>
      <c r="O162" s="95">
        <f t="shared" si="16"/>
        <v>0</v>
      </c>
      <c r="P162" s="95">
        <f t="shared" si="17"/>
        <v>0</v>
      </c>
      <c r="Q162" s="95">
        <f t="shared" si="17"/>
        <v>0</v>
      </c>
    </row>
    <row r="163" spans="3:17" x14ac:dyDescent="0.25">
      <c r="C163" s="139"/>
      <c r="D163" s="156"/>
      <c r="E163" s="121"/>
      <c r="F163" s="95">
        <f t="shared" si="15"/>
        <v>0</v>
      </c>
      <c r="G163" s="159"/>
      <c r="H163" s="140"/>
      <c r="I163" s="128" t="e">
        <f>VLOOKUP(H163,Presupuesto!$B$11:$C$565,2,0)</f>
        <v>#N/A</v>
      </c>
      <c r="J163" s="96" t="str">
        <f t="shared" si="18"/>
        <v>Investigación Científica</v>
      </c>
      <c r="K163" s="96" t="s">
        <v>412</v>
      </c>
      <c r="L163" s="139"/>
      <c r="M163" s="156"/>
      <c r="N163" s="121"/>
      <c r="O163" s="95">
        <f t="shared" si="16"/>
        <v>0</v>
      </c>
      <c r="P163" s="95">
        <f t="shared" si="17"/>
        <v>0</v>
      </c>
      <c r="Q163" s="95">
        <f t="shared" si="17"/>
        <v>0</v>
      </c>
    </row>
    <row r="164" spans="3:17" x14ac:dyDescent="0.25">
      <c r="C164" s="139"/>
      <c r="D164" s="156"/>
      <c r="E164" s="121"/>
      <c r="F164" s="95">
        <f t="shared" si="15"/>
        <v>0</v>
      </c>
      <c r="G164" s="159"/>
      <c r="H164" s="140"/>
      <c r="I164" s="128" t="e">
        <f>VLOOKUP(H164,Presupuesto!$B$11:$C$565,2,0)</f>
        <v>#N/A</v>
      </c>
      <c r="J164" s="96" t="str">
        <f t="shared" si="18"/>
        <v>Investigación Científica</v>
      </c>
      <c r="K164" s="96" t="s">
        <v>412</v>
      </c>
      <c r="L164" s="139"/>
      <c r="M164" s="156"/>
      <c r="N164" s="121"/>
      <c r="O164" s="95">
        <f t="shared" si="16"/>
        <v>0</v>
      </c>
      <c r="P164" s="95">
        <f t="shared" si="17"/>
        <v>0</v>
      </c>
      <c r="Q164" s="95">
        <f t="shared" si="17"/>
        <v>0</v>
      </c>
    </row>
    <row r="165" spans="3:17" x14ac:dyDescent="0.25">
      <c r="C165" s="139"/>
      <c r="D165" s="156"/>
      <c r="E165" s="121"/>
      <c r="F165" s="95">
        <f t="shared" si="15"/>
        <v>0</v>
      </c>
      <c r="G165" s="159"/>
      <c r="H165" s="140"/>
      <c r="I165" s="128" t="e">
        <f>VLOOKUP(H165,Presupuesto!$B$11:$C$565,2,0)</f>
        <v>#N/A</v>
      </c>
      <c r="J165" s="96" t="str">
        <f t="shared" si="18"/>
        <v>Investigación Científica</v>
      </c>
      <c r="K165" s="96" t="s">
        <v>412</v>
      </c>
      <c r="L165" s="139"/>
      <c r="M165" s="156"/>
      <c r="N165" s="121"/>
      <c r="O165" s="95">
        <f t="shared" si="16"/>
        <v>0</v>
      </c>
      <c r="P165" s="95">
        <f t="shared" si="17"/>
        <v>0</v>
      </c>
      <c r="Q165" s="95">
        <f t="shared" si="17"/>
        <v>0</v>
      </c>
    </row>
    <row r="166" spans="3:17" x14ac:dyDescent="0.25">
      <c r="C166" s="139"/>
      <c r="D166" s="156"/>
      <c r="E166" s="121"/>
      <c r="F166" s="95">
        <f t="shared" si="15"/>
        <v>0</v>
      </c>
      <c r="G166" s="159"/>
      <c r="H166" s="140"/>
      <c r="I166" s="128" t="e">
        <f>VLOOKUP(H166,Presupuesto!$B$11:$C$565,2,0)</f>
        <v>#N/A</v>
      </c>
      <c r="J166" s="96" t="str">
        <f t="shared" si="18"/>
        <v>Investigación Científica</v>
      </c>
      <c r="K166" s="96" t="s">
        <v>412</v>
      </c>
      <c r="L166" s="139"/>
      <c r="M166" s="156"/>
      <c r="N166" s="121"/>
      <c r="O166" s="95">
        <f t="shared" si="16"/>
        <v>0</v>
      </c>
      <c r="P166" s="95">
        <f t="shared" ref="P166:Q179" si="19">$O166*P$16</f>
        <v>0</v>
      </c>
      <c r="Q166" s="95">
        <f t="shared" si="19"/>
        <v>0</v>
      </c>
    </row>
    <row r="167" spans="3:17" x14ac:dyDescent="0.25">
      <c r="C167" s="141"/>
      <c r="D167" s="149"/>
      <c r="E167" s="116"/>
      <c r="F167" s="95">
        <f t="shared" si="15"/>
        <v>0</v>
      </c>
      <c r="G167" s="159"/>
      <c r="H167" s="142"/>
      <c r="I167" s="128" t="e">
        <f>VLOOKUP(H167,Presupuesto!$B$11:$C$565,2,0)</f>
        <v>#N/A</v>
      </c>
      <c r="J167" s="96" t="str">
        <f t="shared" si="18"/>
        <v>Investigación Científica</v>
      </c>
      <c r="K167" s="96" t="s">
        <v>412</v>
      </c>
      <c r="L167" s="141"/>
      <c r="M167" s="149"/>
      <c r="N167" s="116"/>
      <c r="O167" s="95">
        <f t="shared" si="16"/>
        <v>0</v>
      </c>
      <c r="P167" s="95">
        <f t="shared" si="19"/>
        <v>0</v>
      </c>
      <c r="Q167" s="95">
        <f t="shared" si="19"/>
        <v>0</v>
      </c>
    </row>
    <row r="168" spans="3:17" x14ac:dyDescent="0.25">
      <c r="C168" s="141"/>
      <c r="D168" s="149"/>
      <c r="E168" s="116"/>
      <c r="F168" s="95">
        <f t="shared" si="15"/>
        <v>0</v>
      </c>
      <c r="G168" s="159"/>
      <c r="H168" s="142"/>
      <c r="I168" s="128" t="e">
        <f>VLOOKUP(H168,Presupuesto!$B$11:$C$565,2,0)</f>
        <v>#N/A</v>
      </c>
      <c r="J168" s="96" t="str">
        <f t="shared" si="18"/>
        <v>Investigación Científica</v>
      </c>
      <c r="K168" s="96" t="s">
        <v>412</v>
      </c>
      <c r="L168" s="141"/>
      <c r="M168" s="149"/>
      <c r="N168" s="116"/>
      <c r="O168" s="95">
        <f t="shared" si="16"/>
        <v>0</v>
      </c>
      <c r="P168" s="95">
        <f t="shared" si="19"/>
        <v>0</v>
      </c>
      <c r="Q168" s="95">
        <f t="shared" si="19"/>
        <v>0</v>
      </c>
    </row>
    <row r="169" spans="3:17" x14ac:dyDescent="0.25">
      <c r="C169" s="141"/>
      <c r="D169" s="149"/>
      <c r="E169" s="116"/>
      <c r="F169" s="95">
        <f t="shared" si="15"/>
        <v>0</v>
      </c>
      <c r="G169" s="159"/>
      <c r="H169" s="142"/>
      <c r="I169" s="128" t="e">
        <f>VLOOKUP(H169,Presupuesto!$B$11:$C$565,2,0)</f>
        <v>#N/A</v>
      </c>
      <c r="J169" s="96" t="str">
        <f t="shared" si="18"/>
        <v>Investigación Científica</v>
      </c>
      <c r="K169" s="96" t="s">
        <v>412</v>
      </c>
      <c r="L169" s="141"/>
      <c r="M169" s="149"/>
      <c r="N169" s="116"/>
      <c r="O169" s="95">
        <f t="shared" si="16"/>
        <v>0</v>
      </c>
      <c r="P169" s="95">
        <f t="shared" si="19"/>
        <v>0</v>
      </c>
      <c r="Q169" s="95">
        <f t="shared" si="19"/>
        <v>0</v>
      </c>
    </row>
    <row r="170" spans="3:17" x14ac:dyDescent="0.25">
      <c r="C170" s="141"/>
      <c r="D170" s="149"/>
      <c r="E170" s="116"/>
      <c r="F170" s="95">
        <f t="shared" si="15"/>
        <v>0</v>
      </c>
      <c r="G170" s="159"/>
      <c r="H170" s="142"/>
      <c r="I170" s="128" t="e">
        <f>VLOOKUP(H170,Presupuesto!$B$11:$C$565,2,0)</f>
        <v>#N/A</v>
      </c>
      <c r="J170" s="96" t="str">
        <f t="shared" si="18"/>
        <v>Investigación Científica</v>
      </c>
      <c r="K170" s="96" t="s">
        <v>412</v>
      </c>
      <c r="L170" s="141"/>
      <c r="M170" s="149"/>
      <c r="N170" s="116"/>
      <c r="O170" s="95">
        <f t="shared" si="16"/>
        <v>0</v>
      </c>
      <c r="P170" s="95">
        <f t="shared" si="19"/>
        <v>0</v>
      </c>
      <c r="Q170" s="95">
        <f t="shared" si="19"/>
        <v>0</v>
      </c>
    </row>
    <row r="171" spans="3:17" x14ac:dyDescent="0.25">
      <c r="C171" s="141"/>
      <c r="D171" s="149"/>
      <c r="E171" s="116"/>
      <c r="F171" s="95">
        <f t="shared" si="15"/>
        <v>0</v>
      </c>
      <c r="G171" s="159"/>
      <c r="H171" s="142"/>
      <c r="I171" s="128" t="e">
        <f>VLOOKUP(H171,Presupuesto!$B$11:$C$565,2,0)</f>
        <v>#N/A</v>
      </c>
      <c r="J171" s="96" t="str">
        <f t="shared" si="18"/>
        <v>Investigación Científica</v>
      </c>
      <c r="K171" s="96" t="s">
        <v>412</v>
      </c>
      <c r="L171" s="141"/>
      <c r="M171" s="149"/>
      <c r="N171" s="116"/>
      <c r="O171" s="95">
        <f t="shared" si="16"/>
        <v>0</v>
      </c>
      <c r="P171" s="95">
        <f t="shared" si="19"/>
        <v>0</v>
      </c>
      <c r="Q171" s="95">
        <f t="shared" si="19"/>
        <v>0</v>
      </c>
    </row>
    <row r="172" spans="3:17" x14ac:dyDescent="0.25">
      <c r="C172" s="141"/>
      <c r="D172" s="149"/>
      <c r="E172" s="116"/>
      <c r="F172" s="95">
        <f t="shared" si="15"/>
        <v>0</v>
      </c>
      <c r="G172" s="159"/>
      <c r="H172" s="142"/>
      <c r="I172" s="128" t="e">
        <f>VLOOKUP(H172,Presupuesto!$B$11:$C$565,2,0)</f>
        <v>#N/A</v>
      </c>
      <c r="J172" s="96" t="str">
        <f t="shared" si="18"/>
        <v>Investigación Científica</v>
      </c>
      <c r="K172" s="96" t="s">
        <v>412</v>
      </c>
      <c r="L172" s="141"/>
      <c r="M172" s="149"/>
      <c r="N172" s="116"/>
      <c r="O172" s="95">
        <f t="shared" si="16"/>
        <v>0</v>
      </c>
      <c r="P172" s="95">
        <f t="shared" si="19"/>
        <v>0</v>
      </c>
      <c r="Q172" s="95">
        <f t="shared" si="19"/>
        <v>0</v>
      </c>
    </row>
    <row r="173" spans="3:17" x14ac:dyDescent="0.25">
      <c r="C173" s="141"/>
      <c r="D173" s="149"/>
      <c r="E173" s="116"/>
      <c r="F173" s="95">
        <f t="shared" si="15"/>
        <v>0</v>
      </c>
      <c r="G173" s="159"/>
      <c r="H173" s="142"/>
      <c r="I173" s="128" t="e">
        <f>VLOOKUP(H173,Presupuesto!$B$11:$C$565,2,0)</f>
        <v>#N/A</v>
      </c>
      <c r="J173" s="96" t="str">
        <f t="shared" si="18"/>
        <v>Investigación Científica</v>
      </c>
      <c r="K173" s="96" t="s">
        <v>412</v>
      </c>
      <c r="L173" s="141"/>
      <c r="M173" s="149"/>
      <c r="N173" s="116"/>
      <c r="O173" s="95">
        <f t="shared" si="16"/>
        <v>0</v>
      </c>
      <c r="P173" s="95">
        <f t="shared" si="19"/>
        <v>0</v>
      </c>
      <c r="Q173" s="95">
        <f t="shared" si="19"/>
        <v>0</v>
      </c>
    </row>
    <row r="174" spans="3:17" x14ac:dyDescent="0.25">
      <c r="C174" s="141"/>
      <c r="D174" s="149"/>
      <c r="E174" s="116"/>
      <c r="F174" s="95">
        <f t="shared" si="15"/>
        <v>0</v>
      </c>
      <c r="G174" s="159"/>
      <c r="H174" s="142"/>
      <c r="I174" s="128" t="e">
        <f>VLOOKUP(H174,Presupuesto!$B$11:$C$565,2,0)</f>
        <v>#N/A</v>
      </c>
      <c r="J174" s="96" t="str">
        <f t="shared" si="18"/>
        <v>Investigación Científica</v>
      </c>
      <c r="K174" s="96" t="s">
        <v>412</v>
      </c>
      <c r="L174" s="141"/>
      <c r="M174" s="149"/>
      <c r="N174" s="116"/>
      <c r="O174" s="95">
        <f t="shared" si="16"/>
        <v>0</v>
      </c>
      <c r="P174" s="95">
        <f t="shared" si="19"/>
        <v>0</v>
      </c>
      <c r="Q174" s="95">
        <f t="shared" si="19"/>
        <v>0</v>
      </c>
    </row>
    <row r="175" spans="3:17" x14ac:dyDescent="0.25">
      <c r="C175" s="143"/>
      <c r="D175" s="149"/>
      <c r="E175" s="116"/>
      <c r="F175" s="95">
        <f t="shared" si="15"/>
        <v>0</v>
      </c>
      <c r="G175" s="159"/>
      <c r="H175" s="144"/>
      <c r="I175" s="128" t="e">
        <f>VLOOKUP(H175,Presupuesto!$B$11:$C$565,2,0)</f>
        <v>#N/A</v>
      </c>
      <c r="J175" s="96" t="str">
        <f t="shared" si="18"/>
        <v>Investigación Científica</v>
      </c>
      <c r="K175" s="96" t="s">
        <v>403</v>
      </c>
      <c r="L175" s="143"/>
      <c r="M175" s="149"/>
      <c r="N175" s="116"/>
      <c r="O175" s="95">
        <f t="shared" si="16"/>
        <v>0</v>
      </c>
      <c r="P175" s="95">
        <f t="shared" si="19"/>
        <v>0</v>
      </c>
      <c r="Q175" s="95">
        <f t="shared" si="19"/>
        <v>0</v>
      </c>
    </row>
    <row r="176" spans="3:17" x14ac:dyDescent="0.25">
      <c r="C176" s="143"/>
      <c r="D176" s="149"/>
      <c r="E176" s="116"/>
      <c r="F176" s="95">
        <f t="shared" si="15"/>
        <v>0</v>
      </c>
      <c r="G176" s="159"/>
      <c r="H176" s="144"/>
      <c r="I176" s="128" t="e">
        <f>VLOOKUP(H176,Presupuesto!$B$11:$C$565,2,0)</f>
        <v>#N/A</v>
      </c>
      <c r="J176" s="96" t="str">
        <f t="shared" si="18"/>
        <v>Investigación Científica</v>
      </c>
      <c r="K176" s="96" t="s">
        <v>412</v>
      </c>
      <c r="L176" s="143"/>
      <c r="M176" s="149"/>
      <c r="N176" s="116"/>
      <c r="O176" s="95">
        <f t="shared" si="16"/>
        <v>0</v>
      </c>
      <c r="P176" s="95">
        <f t="shared" si="19"/>
        <v>0</v>
      </c>
      <c r="Q176" s="95">
        <f t="shared" si="19"/>
        <v>0</v>
      </c>
    </row>
    <row r="177" spans="3:17" x14ac:dyDescent="0.25">
      <c r="C177" s="143"/>
      <c r="D177" s="149"/>
      <c r="E177" s="116"/>
      <c r="F177" s="95">
        <f t="shared" si="15"/>
        <v>0</v>
      </c>
      <c r="G177" s="159"/>
      <c r="H177" s="144"/>
      <c r="I177" s="128" t="e">
        <f>VLOOKUP(H177,Presupuesto!$B$11:$C$565,2,0)</f>
        <v>#N/A</v>
      </c>
      <c r="J177" s="96" t="str">
        <f t="shared" si="18"/>
        <v>Investigación Científica</v>
      </c>
      <c r="K177" s="96" t="s">
        <v>412</v>
      </c>
      <c r="L177" s="143"/>
      <c r="M177" s="149"/>
      <c r="N177" s="116"/>
      <c r="O177" s="95">
        <f t="shared" si="16"/>
        <v>0</v>
      </c>
      <c r="P177" s="95">
        <f t="shared" si="19"/>
        <v>0</v>
      </c>
      <c r="Q177" s="95">
        <f t="shared" si="19"/>
        <v>0</v>
      </c>
    </row>
    <row r="178" spans="3:17" x14ac:dyDescent="0.25">
      <c r="C178" s="143"/>
      <c r="D178" s="149"/>
      <c r="E178" s="116"/>
      <c r="F178" s="95">
        <f t="shared" si="15"/>
        <v>0</v>
      </c>
      <c r="G178" s="159"/>
      <c r="H178" s="144"/>
      <c r="I178" s="128" t="e">
        <f>VLOOKUP(H178,Presupuesto!$B$11:$C$565,2,0)</f>
        <v>#N/A</v>
      </c>
      <c r="J178" s="96" t="str">
        <f t="shared" si="18"/>
        <v>Investigación Científica</v>
      </c>
      <c r="K178" s="96" t="s">
        <v>412</v>
      </c>
      <c r="L178" s="143"/>
      <c r="M178" s="149"/>
      <c r="N178" s="116"/>
      <c r="O178" s="95">
        <f t="shared" si="16"/>
        <v>0</v>
      </c>
      <c r="P178" s="95">
        <f t="shared" si="19"/>
        <v>0</v>
      </c>
      <c r="Q178" s="95">
        <f t="shared" si="19"/>
        <v>0</v>
      </c>
    </row>
    <row r="179" spans="3:17" ht="15.75" thickBot="1" x14ac:dyDescent="0.3">
      <c r="C179" s="145"/>
      <c r="D179" s="157"/>
      <c r="E179" s="101"/>
      <c r="F179" s="103">
        <f t="shared" si="15"/>
        <v>0</v>
      </c>
      <c r="G179" s="160"/>
      <c r="H179" s="146"/>
      <c r="I179" s="130" t="e">
        <f>VLOOKUP(H179,Presupuesto!$B$11:$C$565,2,0)</f>
        <v>#N/A</v>
      </c>
      <c r="J179" s="104" t="str">
        <f t="shared" si="18"/>
        <v>Investigación Científica</v>
      </c>
      <c r="K179" s="122" t="s">
        <v>394</v>
      </c>
      <c r="L179" s="145"/>
      <c r="M179" s="157"/>
      <c r="N179" s="101"/>
      <c r="O179" s="103">
        <f t="shared" si="16"/>
        <v>0</v>
      </c>
      <c r="P179" s="103">
        <f t="shared" si="19"/>
        <v>0</v>
      </c>
      <c r="Q179" s="103">
        <f t="shared" si="19"/>
        <v>0</v>
      </c>
    </row>
  </sheetData>
  <dataValidations count="5">
    <dataValidation type="list" allowBlank="1" showInputMessage="1" showErrorMessage="1" errorTitle="¡Ingreso Inválido!" error="Seleccione una opción de la lista" promptTitle="Mes Requerido" prompt="Seleccione el mes en el que requiere el recurso." sqref="K146:K179 K103:K136 K60:K93 K17:K50">
      <formula1>$U$2:$AF$2</formula1>
    </dataValidation>
    <dataValidation type="list" allowBlank="1" showInputMessage="1" showErrorMessage="1" errorTitle="¡Ingreso Inválido!" error="Seleccione una opción de la lista." promptTitle="Tipo de Presupuesto" prompt="Seleccione una opción de la lista." sqref="G146:G179 G103:G136 G60:G93 G17:G50">
      <formula1>$R$2:$S$2</formula1>
    </dataValidation>
    <dataValidation type="list" allowBlank="1" showInputMessage="1" showErrorMessage="1" errorTitle="¡Ingreso Inválido!" error="Verifique el valor ingresado." promptTitle="Ingrese el Objeto de Gasto" prompt="Ingrese el Objeto de Gasto" sqref="H146:H179 H103:H136 H60:H93 H17:H50">
      <formula1>$A$1:$UI$1</formula1>
    </dataValidation>
    <dataValidation type="list" allowBlank="1" showInputMessage="1" showErrorMessage="1" errorTitle="¡Ingreso Inválido!" error="Seleccione una opción de la lista." promptTitle="Dimensión Estratégica" prompt="Seleccione una opción de la lista." sqref="J61:J93 J104:J136 J147:J179 J18:J50">
      <formula1>$A$2:$P$2</formula1>
    </dataValidation>
    <dataValidation type="list" allowBlank="1" showInputMessage="1" showErrorMessage="1" errorTitle="¡Ingreso Inválido!" error="Seleccione una opción de la lista." promptTitle="Dimensión Estratégica" prompt="Seleccione una opción de la lista." sqref="J17 J60 J103 J146">
      <formula1>$A$2:$Q$2</formula1>
    </dataValidation>
  </dataValidations>
  <pageMargins left="0.7" right="0.7" top="0.75" bottom="0.75" header="0.3" footer="0.3"/>
  <pageSetup paperSize="5" scale="65" orientation="landscape" horizontalDpi="300" verticalDpi="30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92"/>
  <sheetViews>
    <sheetView topLeftCell="B1" zoomScale="71" zoomScaleNormal="71" workbookViewId="0">
      <pane ySplit="7" topLeftCell="A20" activePane="bottomLeft" state="frozen"/>
      <selection activeCell="M8" sqref="M8"/>
      <selection pane="bottomLeft" activeCell="C20" sqref="C20:C28"/>
    </sheetView>
  </sheetViews>
  <sheetFormatPr baseColWidth="10" defaultColWidth="11.5703125" defaultRowHeight="15" x14ac:dyDescent="0.25"/>
  <cols>
    <col min="1" max="1" width="35.5703125" style="84" customWidth="1"/>
    <col min="2" max="2" width="21.7109375" style="84" customWidth="1"/>
    <col min="3" max="4" width="27.42578125" style="84" customWidth="1"/>
    <col min="5" max="5" width="27.42578125" style="75" customWidth="1"/>
    <col min="6" max="6" width="27.42578125" style="84" customWidth="1"/>
    <col min="7" max="7" width="15.28515625" style="84" customWidth="1"/>
    <col min="8" max="8" width="13.7109375" style="84" bestFit="1" customWidth="1"/>
    <col min="9" max="9" width="15.28515625" style="84" customWidth="1"/>
    <col min="10" max="10" width="18.85546875" style="84" customWidth="1"/>
    <col min="11" max="11" width="12.7109375" style="84" bestFit="1" customWidth="1"/>
    <col min="12" max="12" width="13.7109375" style="84" bestFit="1" customWidth="1"/>
    <col min="13" max="14" width="12.7109375" style="84" bestFit="1" customWidth="1"/>
    <col min="15" max="15" width="15.28515625" style="84" customWidth="1"/>
    <col min="16" max="16" width="18.28515625" style="84" customWidth="1"/>
    <col min="17" max="17" width="14.140625" style="84" hidden="1" customWidth="1"/>
    <col min="18" max="20" width="14.140625" style="84" customWidth="1"/>
    <col min="21" max="21" width="17" style="84" customWidth="1"/>
    <col min="22" max="16384" width="11.5703125" style="84"/>
  </cols>
  <sheetData>
    <row r="1" spans="1:21" ht="18" customHeight="1" x14ac:dyDescent="0.25">
      <c r="B1" s="203"/>
      <c r="C1" s="203"/>
      <c r="D1" s="203"/>
      <c r="E1" s="235"/>
      <c r="G1" s="204" t="s">
        <v>1343</v>
      </c>
      <c r="H1" s="203"/>
      <c r="I1" s="203"/>
      <c r="J1" s="203"/>
      <c r="K1" s="203"/>
      <c r="L1" s="203"/>
      <c r="M1" s="203"/>
      <c r="N1" s="203"/>
      <c r="O1" s="203"/>
      <c r="P1" s="203"/>
      <c r="Q1" s="203"/>
      <c r="R1" s="203"/>
      <c r="S1" s="203"/>
      <c r="T1" s="203"/>
      <c r="U1" s="203"/>
    </row>
    <row r="2" spans="1:21" ht="18" customHeight="1" x14ac:dyDescent="0.25">
      <c r="A2" s="291" t="s">
        <v>1342</v>
      </c>
      <c r="B2" s="203"/>
      <c r="C2" s="203"/>
      <c r="D2" s="203"/>
      <c r="E2" s="235"/>
      <c r="G2" s="204"/>
      <c r="H2" s="203"/>
      <c r="I2" s="203"/>
      <c r="J2" s="203"/>
      <c r="K2" s="203"/>
      <c r="L2" s="203"/>
      <c r="M2" s="203"/>
      <c r="N2" s="203"/>
      <c r="O2" s="203"/>
      <c r="P2" s="203"/>
      <c r="Q2" s="203"/>
      <c r="R2" s="203"/>
      <c r="S2" s="203"/>
      <c r="T2" s="203"/>
      <c r="U2" s="203"/>
    </row>
    <row r="3" spans="1:21" ht="18" customHeight="1" x14ac:dyDescent="0.25">
      <c r="A3" s="291" t="s">
        <v>1344</v>
      </c>
      <c r="B3" s="203"/>
      <c r="C3" s="203"/>
      <c r="D3" s="203"/>
      <c r="E3" s="235"/>
      <c r="G3" s="204"/>
      <c r="H3" s="203"/>
      <c r="I3" s="203"/>
      <c r="J3" s="203"/>
      <c r="K3" s="203"/>
      <c r="L3" s="203"/>
      <c r="M3" s="203"/>
      <c r="N3" s="203"/>
      <c r="O3" s="203"/>
      <c r="P3" s="203"/>
      <c r="Q3" s="203"/>
      <c r="R3" s="203"/>
      <c r="S3" s="203"/>
      <c r="T3" s="203"/>
      <c r="U3" s="203"/>
    </row>
    <row r="4" spans="1:21" ht="18" customHeight="1" x14ac:dyDescent="0.25">
      <c r="A4" s="291" t="s">
        <v>1372</v>
      </c>
      <c r="B4" s="203"/>
      <c r="C4" s="203"/>
      <c r="D4" s="203"/>
      <c r="E4" s="235"/>
      <c r="G4" s="204"/>
      <c r="H4" s="203"/>
      <c r="I4" s="203"/>
      <c r="J4" s="203"/>
      <c r="K4" s="203"/>
      <c r="L4" s="203"/>
      <c r="M4" s="203"/>
      <c r="N4" s="203"/>
      <c r="O4" s="203"/>
      <c r="P4" s="203"/>
      <c r="Q4" s="203"/>
      <c r="R4" s="203"/>
      <c r="S4" s="203"/>
      <c r="T4" s="203"/>
      <c r="U4" s="203"/>
    </row>
    <row r="5" spans="1:21" ht="14.45" customHeight="1" x14ac:dyDescent="0.25">
      <c r="A5" s="604" t="s">
        <v>97</v>
      </c>
      <c r="B5" s="606" t="s">
        <v>111</v>
      </c>
      <c r="C5" s="598" t="s">
        <v>86</v>
      </c>
      <c r="D5" s="598" t="s">
        <v>87</v>
      </c>
      <c r="E5" s="598" t="s">
        <v>392</v>
      </c>
      <c r="F5" s="598" t="s">
        <v>88</v>
      </c>
      <c r="G5" s="619" t="s">
        <v>100</v>
      </c>
      <c r="H5" s="625"/>
      <c r="I5" s="625"/>
      <c r="J5" s="625"/>
      <c r="K5" s="625"/>
      <c r="L5" s="625"/>
      <c r="M5" s="625"/>
      <c r="N5" s="620"/>
      <c r="O5" s="621" t="s">
        <v>101</v>
      </c>
      <c r="P5" s="622"/>
      <c r="Q5" s="606" t="s">
        <v>102</v>
      </c>
      <c r="R5" s="606" t="s">
        <v>103</v>
      </c>
      <c r="S5" s="606" t="s">
        <v>110</v>
      </c>
      <c r="T5" s="606" t="s">
        <v>109</v>
      </c>
      <c r="U5" s="616" t="s">
        <v>89</v>
      </c>
    </row>
    <row r="6" spans="1:21" ht="14.45" customHeight="1" x14ac:dyDescent="0.25">
      <c r="A6" s="604"/>
      <c r="B6" s="604"/>
      <c r="C6" s="599"/>
      <c r="D6" s="599"/>
      <c r="E6" s="599"/>
      <c r="F6" s="599"/>
      <c r="G6" s="619" t="s">
        <v>104</v>
      </c>
      <c r="H6" s="620"/>
      <c r="I6" s="619" t="s">
        <v>105</v>
      </c>
      <c r="J6" s="620"/>
      <c r="K6" s="619" t="s">
        <v>106</v>
      </c>
      <c r="L6" s="620"/>
      <c r="M6" s="619" t="s">
        <v>107</v>
      </c>
      <c r="N6" s="620"/>
      <c r="O6" s="623"/>
      <c r="P6" s="624"/>
      <c r="Q6" s="604"/>
      <c r="R6" s="604"/>
      <c r="S6" s="604"/>
      <c r="T6" s="604"/>
      <c r="U6" s="617"/>
    </row>
    <row r="7" spans="1:21" ht="25.5" x14ac:dyDescent="0.25">
      <c r="A7" s="605"/>
      <c r="B7" s="605"/>
      <c r="C7" s="600"/>
      <c r="D7" s="600"/>
      <c r="E7" s="600"/>
      <c r="F7" s="600"/>
      <c r="G7" s="368" t="s">
        <v>108</v>
      </c>
      <c r="H7" s="368" t="s">
        <v>12</v>
      </c>
      <c r="I7" s="368" t="s">
        <v>108</v>
      </c>
      <c r="J7" s="368" t="s">
        <v>12</v>
      </c>
      <c r="K7" s="368" t="s">
        <v>108</v>
      </c>
      <c r="L7" s="368" t="s">
        <v>12</v>
      </c>
      <c r="M7" s="368" t="s">
        <v>108</v>
      </c>
      <c r="N7" s="368" t="s">
        <v>12</v>
      </c>
      <c r="O7" s="368" t="s">
        <v>108</v>
      </c>
      <c r="P7" s="368" t="s">
        <v>12</v>
      </c>
      <c r="Q7" s="605"/>
      <c r="R7" s="605"/>
      <c r="S7" s="605"/>
      <c r="T7" s="605"/>
      <c r="U7" s="618"/>
    </row>
    <row r="8" spans="1:21" ht="15.75" x14ac:dyDescent="0.25">
      <c r="A8" s="369"/>
      <c r="B8" s="370"/>
      <c r="C8" s="371"/>
      <c r="D8" s="371"/>
      <c r="E8" s="372"/>
      <c r="F8" s="371"/>
      <c r="G8" s="373"/>
      <c r="H8" s="373"/>
      <c r="I8" s="373"/>
      <c r="J8" s="373"/>
      <c r="K8" s="373"/>
      <c r="L8" s="373"/>
      <c r="M8" s="373"/>
      <c r="N8" s="373"/>
      <c r="O8" s="373"/>
      <c r="P8" s="373"/>
      <c r="Q8" s="374"/>
      <c r="R8" s="374"/>
      <c r="S8" s="374"/>
      <c r="T8" s="374"/>
      <c r="U8" s="375"/>
    </row>
    <row r="9" spans="1:21" ht="16.5" customHeight="1" x14ac:dyDescent="0.25">
      <c r="A9" s="610" t="s">
        <v>1373</v>
      </c>
      <c r="B9" s="613" t="s">
        <v>1374</v>
      </c>
      <c r="C9" s="629" t="s">
        <v>1755</v>
      </c>
      <c r="D9" s="629" t="s">
        <v>1498</v>
      </c>
      <c r="E9" s="601" t="s">
        <v>1499</v>
      </c>
      <c r="F9" s="601" t="s">
        <v>1500</v>
      </c>
      <c r="G9" s="601"/>
      <c r="H9" s="601"/>
      <c r="I9" s="632">
        <v>0.5</v>
      </c>
      <c r="J9" s="601">
        <v>15000</v>
      </c>
      <c r="K9" s="632">
        <v>0.5</v>
      </c>
      <c r="L9" s="601">
        <v>14948.33</v>
      </c>
      <c r="M9" s="601"/>
      <c r="N9" s="601"/>
      <c r="O9" s="632">
        <f>G9+I9+K9+M9</f>
        <v>1</v>
      </c>
      <c r="P9" s="635">
        <f>H9+J9+L9+N9</f>
        <v>29948.33</v>
      </c>
      <c r="Q9" s="423"/>
      <c r="R9" s="638" t="s">
        <v>1501</v>
      </c>
      <c r="S9" s="601" t="s">
        <v>1854</v>
      </c>
      <c r="T9" s="601" t="s">
        <v>1502</v>
      </c>
      <c r="U9" s="601" t="s">
        <v>1503</v>
      </c>
    </row>
    <row r="10" spans="1:21" ht="15.75" x14ac:dyDescent="0.25">
      <c r="A10" s="611"/>
      <c r="B10" s="614"/>
      <c r="C10" s="630"/>
      <c r="D10" s="630"/>
      <c r="E10" s="602"/>
      <c r="F10" s="602"/>
      <c r="G10" s="602"/>
      <c r="H10" s="602"/>
      <c r="I10" s="633"/>
      <c r="J10" s="602"/>
      <c r="K10" s="633"/>
      <c r="L10" s="602"/>
      <c r="M10" s="602"/>
      <c r="N10" s="602"/>
      <c r="O10" s="633"/>
      <c r="P10" s="636"/>
      <c r="Q10" s="71"/>
      <c r="R10" s="639"/>
      <c r="S10" s="602"/>
      <c r="T10" s="602"/>
      <c r="U10" s="602"/>
    </row>
    <row r="11" spans="1:21" ht="15.75" x14ac:dyDescent="0.25">
      <c r="A11" s="611"/>
      <c r="B11" s="614"/>
      <c r="C11" s="630"/>
      <c r="D11" s="630"/>
      <c r="E11" s="602"/>
      <c r="F11" s="602"/>
      <c r="G11" s="602"/>
      <c r="H11" s="602"/>
      <c r="I11" s="633"/>
      <c r="J11" s="602"/>
      <c r="K11" s="633"/>
      <c r="L11" s="602"/>
      <c r="M11" s="602"/>
      <c r="N11" s="602"/>
      <c r="O11" s="633"/>
      <c r="P11" s="636"/>
      <c r="Q11" s="71"/>
      <c r="R11" s="639"/>
      <c r="S11" s="602"/>
      <c r="T11" s="602"/>
      <c r="U11" s="602"/>
    </row>
    <row r="12" spans="1:21" ht="15.75" x14ac:dyDescent="0.25">
      <c r="A12" s="611"/>
      <c r="B12" s="614"/>
      <c r="C12" s="630"/>
      <c r="D12" s="630"/>
      <c r="E12" s="602"/>
      <c r="F12" s="602"/>
      <c r="G12" s="602"/>
      <c r="H12" s="602"/>
      <c r="I12" s="633"/>
      <c r="J12" s="602"/>
      <c r="K12" s="633"/>
      <c r="L12" s="602"/>
      <c r="M12" s="602"/>
      <c r="N12" s="602"/>
      <c r="O12" s="633"/>
      <c r="P12" s="636"/>
      <c r="Q12" s="71"/>
      <c r="R12" s="639"/>
      <c r="S12" s="602"/>
      <c r="T12" s="602"/>
      <c r="U12" s="602"/>
    </row>
    <row r="13" spans="1:21" ht="15.75" x14ac:dyDescent="0.25">
      <c r="A13" s="611"/>
      <c r="B13" s="614"/>
      <c r="C13" s="630"/>
      <c r="D13" s="630"/>
      <c r="E13" s="602"/>
      <c r="F13" s="602"/>
      <c r="G13" s="602"/>
      <c r="H13" s="602"/>
      <c r="I13" s="633"/>
      <c r="J13" s="602"/>
      <c r="K13" s="633"/>
      <c r="L13" s="602"/>
      <c r="M13" s="602"/>
      <c r="N13" s="602"/>
      <c r="O13" s="633"/>
      <c r="P13" s="636"/>
      <c r="Q13" s="71"/>
      <c r="R13" s="639"/>
      <c r="S13" s="602"/>
      <c r="T13" s="602"/>
      <c r="U13" s="602"/>
    </row>
    <row r="14" spans="1:21" ht="15.75" x14ac:dyDescent="0.25">
      <c r="A14" s="611"/>
      <c r="B14" s="614"/>
      <c r="C14" s="630"/>
      <c r="D14" s="630"/>
      <c r="E14" s="602"/>
      <c r="F14" s="602"/>
      <c r="G14" s="602"/>
      <c r="H14" s="602"/>
      <c r="I14" s="633"/>
      <c r="J14" s="602"/>
      <c r="K14" s="633"/>
      <c r="L14" s="602"/>
      <c r="M14" s="602"/>
      <c r="N14" s="602"/>
      <c r="O14" s="633"/>
      <c r="P14" s="636"/>
      <c r="Q14" s="71"/>
      <c r="R14" s="639"/>
      <c r="S14" s="602"/>
      <c r="T14" s="602"/>
      <c r="U14" s="602"/>
    </row>
    <row r="15" spans="1:21" ht="15.75" x14ac:dyDescent="0.25">
      <c r="A15" s="611"/>
      <c r="B15" s="614"/>
      <c r="C15" s="630"/>
      <c r="D15" s="630"/>
      <c r="E15" s="602"/>
      <c r="F15" s="602"/>
      <c r="G15" s="602"/>
      <c r="H15" s="602"/>
      <c r="I15" s="633"/>
      <c r="J15" s="602"/>
      <c r="K15" s="633"/>
      <c r="L15" s="602"/>
      <c r="M15" s="602"/>
      <c r="N15" s="602"/>
      <c r="O15" s="633"/>
      <c r="P15" s="636"/>
      <c r="Q15" s="71"/>
      <c r="R15" s="639"/>
      <c r="S15" s="602"/>
      <c r="T15" s="602"/>
      <c r="U15" s="602"/>
    </row>
    <row r="16" spans="1:21" ht="15.75" x14ac:dyDescent="0.25">
      <c r="A16" s="611"/>
      <c r="B16" s="614"/>
      <c r="C16" s="630"/>
      <c r="D16" s="630"/>
      <c r="E16" s="602"/>
      <c r="F16" s="602"/>
      <c r="G16" s="602"/>
      <c r="H16" s="602"/>
      <c r="I16" s="633"/>
      <c r="J16" s="602"/>
      <c r="K16" s="633"/>
      <c r="L16" s="602"/>
      <c r="M16" s="602"/>
      <c r="N16" s="602"/>
      <c r="O16" s="633"/>
      <c r="P16" s="636"/>
      <c r="Q16" s="71"/>
      <c r="R16" s="639"/>
      <c r="S16" s="602"/>
      <c r="T16" s="602"/>
      <c r="U16" s="602"/>
    </row>
    <row r="17" spans="1:21" ht="15.75" x14ac:dyDescent="0.25">
      <c r="A17" s="611"/>
      <c r="B17" s="614"/>
      <c r="C17" s="630"/>
      <c r="D17" s="630"/>
      <c r="E17" s="602"/>
      <c r="F17" s="602"/>
      <c r="G17" s="602"/>
      <c r="H17" s="602"/>
      <c r="I17" s="633"/>
      <c r="J17" s="602"/>
      <c r="K17" s="633"/>
      <c r="L17" s="602"/>
      <c r="M17" s="602"/>
      <c r="N17" s="602"/>
      <c r="O17" s="633"/>
      <c r="P17" s="636"/>
      <c r="Q17" s="201"/>
      <c r="R17" s="639"/>
      <c r="S17" s="602"/>
      <c r="T17" s="602"/>
      <c r="U17" s="602"/>
    </row>
    <row r="18" spans="1:21" ht="1.5" customHeight="1" x14ac:dyDescent="0.25">
      <c r="A18" s="611"/>
      <c r="B18" s="614"/>
      <c r="C18" s="631"/>
      <c r="D18" s="631"/>
      <c r="E18" s="603"/>
      <c r="F18" s="603"/>
      <c r="G18" s="603"/>
      <c r="H18" s="603"/>
      <c r="I18" s="634"/>
      <c r="J18" s="603"/>
      <c r="K18" s="634"/>
      <c r="L18" s="603"/>
      <c r="M18" s="603"/>
      <c r="N18" s="603"/>
      <c r="O18" s="634"/>
      <c r="P18" s="637"/>
      <c r="Q18" s="201"/>
      <c r="R18" s="640"/>
      <c r="S18" s="603"/>
      <c r="T18" s="603"/>
      <c r="U18" s="603"/>
    </row>
    <row r="19" spans="1:21" s="393" customFormat="1" ht="161.25" customHeight="1" x14ac:dyDescent="0.25">
      <c r="A19" s="612"/>
      <c r="B19" s="615"/>
      <c r="C19" s="431" t="s">
        <v>1855</v>
      </c>
      <c r="D19" s="431" t="s">
        <v>1856</v>
      </c>
      <c r="E19" s="433" t="s">
        <v>1574</v>
      </c>
      <c r="F19" s="423" t="s">
        <v>1857</v>
      </c>
      <c r="G19" s="438">
        <v>0.25</v>
      </c>
      <c r="H19" s="442"/>
      <c r="I19" s="438">
        <v>0.25</v>
      </c>
      <c r="J19" s="442"/>
      <c r="K19" s="438">
        <v>0.25</v>
      </c>
      <c r="L19" s="442">
        <v>5000</v>
      </c>
      <c r="M19" s="438">
        <v>0.25</v>
      </c>
      <c r="N19" s="442"/>
      <c r="O19" s="424">
        <f t="shared" ref="O19:P19" si="0">G19+I19+K19+M19</f>
        <v>1</v>
      </c>
      <c r="P19" s="424">
        <f t="shared" si="0"/>
        <v>5000</v>
      </c>
      <c r="Q19" s="435"/>
      <c r="R19" s="434" t="s">
        <v>1858</v>
      </c>
      <c r="S19" s="436" t="s">
        <v>1858</v>
      </c>
      <c r="T19" s="436" t="s">
        <v>1858</v>
      </c>
      <c r="U19" s="436" t="s">
        <v>1666</v>
      </c>
    </row>
    <row r="20" spans="1:21" ht="110.25" customHeight="1" x14ac:dyDescent="0.25">
      <c r="A20" s="607" t="s">
        <v>1375</v>
      </c>
      <c r="B20" s="607" t="s">
        <v>1374</v>
      </c>
      <c r="C20" s="626" t="s">
        <v>1859</v>
      </c>
      <c r="D20" s="629" t="s">
        <v>1860</v>
      </c>
      <c r="E20" s="601" t="s">
        <v>1504</v>
      </c>
      <c r="F20" s="601" t="s">
        <v>1861</v>
      </c>
      <c r="G20" s="601"/>
      <c r="H20" s="601"/>
      <c r="I20" s="601">
        <v>50</v>
      </c>
      <c r="J20" s="601">
        <v>2000</v>
      </c>
      <c r="K20" s="601"/>
      <c r="L20" s="601"/>
      <c r="M20" s="601">
        <v>50</v>
      </c>
      <c r="N20" s="601">
        <v>2278.33</v>
      </c>
      <c r="O20" s="601">
        <v>1</v>
      </c>
      <c r="P20" s="601">
        <f t="shared" ref="P20:P28" si="1">H20+J20+L20+N20</f>
        <v>4278.33</v>
      </c>
      <c r="Q20" s="423"/>
      <c r="R20" s="423"/>
      <c r="S20" s="423"/>
      <c r="T20" s="423"/>
      <c r="U20" s="423"/>
    </row>
    <row r="21" spans="1:21" ht="15.75" x14ac:dyDescent="0.25">
      <c r="A21" s="608"/>
      <c r="B21" s="608"/>
      <c r="C21" s="627"/>
      <c r="D21" s="630"/>
      <c r="E21" s="602"/>
      <c r="F21" s="602"/>
      <c r="G21" s="602"/>
      <c r="H21" s="602"/>
      <c r="I21" s="602"/>
      <c r="J21" s="602"/>
      <c r="K21" s="602"/>
      <c r="L21" s="602"/>
      <c r="M21" s="602"/>
      <c r="N21" s="602"/>
      <c r="O21" s="602">
        <f t="shared" ref="O21:O28" si="2">G21+I21+K21+M21</f>
        <v>0</v>
      </c>
      <c r="P21" s="602">
        <f t="shared" si="1"/>
        <v>0</v>
      </c>
      <c r="Q21" s="71"/>
      <c r="R21" s="71"/>
      <c r="S21" s="71"/>
      <c r="T21" s="71"/>
      <c r="U21" s="71"/>
    </row>
    <row r="22" spans="1:21" ht="15.75" x14ac:dyDescent="0.25">
      <c r="A22" s="608"/>
      <c r="B22" s="608"/>
      <c r="C22" s="627"/>
      <c r="D22" s="630"/>
      <c r="E22" s="602"/>
      <c r="F22" s="602"/>
      <c r="G22" s="602"/>
      <c r="H22" s="602"/>
      <c r="I22" s="602"/>
      <c r="J22" s="602"/>
      <c r="K22" s="602"/>
      <c r="L22" s="602"/>
      <c r="M22" s="602"/>
      <c r="N22" s="602"/>
      <c r="O22" s="602">
        <f t="shared" si="2"/>
        <v>0</v>
      </c>
      <c r="P22" s="602">
        <f t="shared" si="1"/>
        <v>0</v>
      </c>
      <c r="Q22" s="71"/>
      <c r="R22" s="71"/>
      <c r="S22" s="71"/>
      <c r="T22" s="71"/>
      <c r="U22" s="71"/>
    </row>
    <row r="23" spans="1:21" ht="15.75" x14ac:dyDescent="0.25">
      <c r="A23" s="608"/>
      <c r="B23" s="608"/>
      <c r="C23" s="627"/>
      <c r="D23" s="630"/>
      <c r="E23" s="602"/>
      <c r="F23" s="602"/>
      <c r="G23" s="602"/>
      <c r="H23" s="602"/>
      <c r="I23" s="602"/>
      <c r="J23" s="602"/>
      <c r="K23" s="602"/>
      <c r="L23" s="602"/>
      <c r="M23" s="602"/>
      <c r="N23" s="602"/>
      <c r="O23" s="602">
        <f t="shared" si="2"/>
        <v>0</v>
      </c>
      <c r="P23" s="602">
        <f t="shared" si="1"/>
        <v>0</v>
      </c>
      <c r="Q23" s="71"/>
      <c r="R23" s="71"/>
      <c r="S23" s="71"/>
      <c r="T23" s="71"/>
      <c r="U23" s="71"/>
    </row>
    <row r="24" spans="1:21" ht="15.75" x14ac:dyDescent="0.25">
      <c r="A24" s="608"/>
      <c r="B24" s="608"/>
      <c r="C24" s="627"/>
      <c r="D24" s="630"/>
      <c r="E24" s="602"/>
      <c r="F24" s="602"/>
      <c r="G24" s="602"/>
      <c r="H24" s="602"/>
      <c r="I24" s="602"/>
      <c r="J24" s="602"/>
      <c r="K24" s="602"/>
      <c r="L24" s="602"/>
      <c r="M24" s="602"/>
      <c r="N24" s="602"/>
      <c r="O24" s="602">
        <f t="shared" si="2"/>
        <v>0</v>
      </c>
      <c r="P24" s="602">
        <f t="shared" si="1"/>
        <v>0</v>
      </c>
      <c r="Q24" s="71"/>
      <c r="R24" s="71"/>
      <c r="S24" s="71"/>
      <c r="T24" s="71"/>
      <c r="U24" s="71"/>
    </row>
    <row r="25" spans="1:21" ht="15.75" x14ac:dyDescent="0.25">
      <c r="A25" s="608"/>
      <c r="B25" s="608"/>
      <c r="C25" s="627"/>
      <c r="D25" s="630"/>
      <c r="E25" s="602"/>
      <c r="F25" s="602"/>
      <c r="G25" s="602"/>
      <c r="H25" s="602"/>
      <c r="I25" s="602"/>
      <c r="J25" s="602"/>
      <c r="K25" s="602"/>
      <c r="L25" s="602"/>
      <c r="M25" s="602"/>
      <c r="N25" s="602"/>
      <c r="O25" s="602">
        <f t="shared" si="2"/>
        <v>0</v>
      </c>
      <c r="P25" s="602">
        <f t="shared" si="1"/>
        <v>0</v>
      </c>
      <c r="Q25" s="71"/>
      <c r="R25" s="71"/>
      <c r="S25" s="71"/>
      <c r="T25" s="71"/>
      <c r="U25" s="71"/>
    </row>
    <row r="26" spans="1:21" ht="15.75" x14ac:dyDescent="0.25">
      <c r="A26" s="608"/>
      <c r="B26" s="608"/>
      <c r="C26" s="627"/>
      <c r="D26" s="630"/>
      <c r="E26" s="602"/>
      <c r="F26" s="602"/>
      <c r="G26" s="602"/>
      <c r="H26" s="602"/>
      <c r="I26" s="602"/>
      <c r="J26" s="602"/>
      <c r="K26" s="602"/>
      <c r="L26" s="602"/>
      <c r="M26" s="602"/>
      <c r="N26" s="602"/>
      <c r="O26" s="602">
        <f t="shared" si="2"/>
        <v>0</v>
      </c>
      <c r="P26" s="602">
        <f t="shared" si="1"/>
        <v>0</v>
      </c>
      <c r="Q26" s="71"/>
      <c r="R26" s="71"/>
      <c r="S26" s="71"/>
      <c r="T26" s="71"/>
      <c r="U26" s="71"/>
    </row>
    <row r="27" spans="1:21" ht="15.75" x14ac:dyDescent="0.25">
      <c r="A27" s="608"/>
      <c r="B27" s="608"/>
      <c r="C27" s="627"/>
      <c r="D27" s="630"/>
      <c r="E27" s="602"/>
      <c r="F27" s="602"/>
      <c r="G27" s="602"/>
      <c r="H27" s="602"/>
      <c r="I27" s="602"/>
      <c r="J27" s="602"/>
      <c r="K27" s="602"/>
      <c r="L27" s="602"/>
      <c r="M27" s="602"/>
      <c r="N27" s="602"/>
      <c r="O27" s="602">
        <f t="shared" si="2"/>
        <v>0</v>
      </c>
      <c r="P27" s="602">
        <f t="shared" si="1"/>
        <v>0</v>
      </c>
      <c r="Q27" s="71"/>
      <c r="R27" s="71"/>
      <c r="S27" s="71"/>
      <c r="T27" s="71"/>
      <c r="U27" s="71"/>
    </row>
    <row r="28" spans="1:21" ht="15.75" x14ac:dyDescent="0.25">
      <c r="A28" s="609"/>
      <c r="B28" s="609"/>
      <c r="C28" s="628"/>
      <c r="D28" s="631"/>
      <c r="E28" s="603"/>
      <c r="F28" s="603"/>
      <c r="G28" s="603"/>
      <c r="H28" s="603"/>
      <c r="I28" s="603"/>
      <c r="J28" s="603"/>
      <c r="K28" s="603"/>
      <c r="L28" s="603"/>
      <c r="M28" s="603"/>
      <c r="N28" s="603"/>
      <c r="O28" s="603">
        <f t="shared" si="2"/>
        <v>0</v>
      </c>
      <c r="P28" s="603">
        <f t="shared" si="1"/>
        <v>0</v>
      </c>
      <c r="Q28" s="71"/>
      <c r="R28" s="71"/>
      <c r="S28" s="71"/>
      <c r="T28" s="71"/>
      <c r="U28" s="72"/>
    </row>
    <row r="29" spans="1:21" ht="15.6" customHeight="1" x14ac:dyDescent="0.25">
      <c r="A29" s="279"/>
      <c r="B29" s="280"/>
      <c r="C29" s="279" t="s">
        <v>1350</v>
      </c>
      <c r="D29" s="280"/>
      <c r="E29" s="280"/>
      <c r="F29" s="281"/>
      <c r="G29" s="226">
        <f t="shared" ref="G29:O29" si="3">SUM(G9:G28)</f>
        <v>0.25</v>
      </c>
      <c r="H29" s="226">
        <f t="shared" si="3"/>
        <v>0</v>
      </c>
      <c r="I29" s="226">
        <f t="shared" si="3"/>
        <v>50.75</v>
      </c>
      <c r="J29" s="226">
        <f t="shared" si="3"/>
        <v>17000</v>
      </c>
      <c r="K29" s="226">
        <f t="shared" si="3"/>
        <v>0.75</v>
      </c>
      <c r="L29" s="226">
        <f t="shared" si="3"/>
        <v>19948.330000000002</v>
      </c>
      <c r="M29" s="226">
        <f t="shared" si="3"/>
        <v>50.25</v>
      </c>
      <c r="N29" s="226">
        <f t="shared" si="3"/>
        <v>2278.33</v>
      </c>
      <c r="O29" s="226">
        <f t="shared" si="3"/>
        <v>3</v>
      </c>
      <c r="P29" s="226">
        <f>SUM(P9:P28)</f>
        <v>39226.660000000003</v>
      </c>
      <c r="Q29" s="202"/>
      <c r="R29" s="202"/>
      <c r="S29" s="202"/>
      <c r="T29" s="202"/>
      <c r="U29" s="205"/>
    </row>
    <row r="30" spans="1:21" x14ac:dyDescent="0.25">
      <c r="E30" s="84"/>
    </row>
    <row r="31" spans="1:21" x14ac:dyDescent="0.25">
      <c r="E31" s="84"/>
    </row>
    <row r="32" spans="1:21" x14ac:dyDescent="0.25">
      <c r="E32" s="84"/>
    </row>
    <row r="33" spans="5:5" x14ac:dyDescent="0.25">
      <c r="E33" s="84"/>
    </row>
    <row r="34" spans="5:5" x14ac:dyDescent="0.25">
      <c r="E34" s="84"/>
    </row>
    <row r="35" spans="5:5" x14ac:dyDescent="0.25">
      <c r="E35" s="84"/>
    </row>
    <row r="36" spans="5:5" x14ac:dyDescent="0.25">
      <c r="E36" s="84"/>
    </row>
    <row r="37" spans="5:5" x14ac:dyDescent="0.25">
      <c r="E37" s="84"/>
    </row>
    <row r="38" spans="5:5" x14ac:dyDescent="0.25">
      <c r="E38" s="84"/>
    </row>
    <row r="39" spans="5:5" x14ac:dyDescent="0.25">
      <c r="E39" s="84"/>
    </row>
    <row r="40" spans="5:5" x14ac:dyDescent="0.25">
      <c r="E40" s="84"/>
    </row>
    <row r="41" spans="5:5" x14ac:dyDescent="0.25">
      <c r="E41" s="84"/>
    </row>
    <row r="42" spans="5:5" x14ac:dyDescent="0.25">
      <c r="E42" s="84"/>
    </row>
    <row r="43" spans="5:5" x14ac:dyDescent="0.25">
      <c r="E43" s="84"/>
    </row>
    <row r="44" spans="5:5" x14ac:dyDescent="0.25">
      <c r="E44" s="84"/>
    </row>
    <row r="45" spans="5:5" x14ac:dyDescent="0.25">
      <c r="E45" s="84"/>
    </row>
    <row r="46" spans="5:5" x14ac:dyDescent="0.25">
      <c r="E46" s="84"/>
    </row>
    <row r="47" spans="5:5" x14ac:dyDescent="0.25">
      <c r="E47" s="84"/>
    </row>
    <row r="48" spans="5:5" x14ac:dyDescent="0.25">
      <c r="E48" s="84"/>
    </row>
    <row r="49" spans="5:5" x14ac:dyDescent="0.25">
      <c r="E49" s="84"/>
    </row>
    <row r="50" spans="5:5" x14ac:dyDescent="0.25">
      <c r="E50" s="84"/>
    </row>
    <row r="51" spans="5:5" x14ac:dyDescent="0.25">
      <c r="E51" s="84"/>
    </row>
    <row r="52" spans="5:5" x14ac:dyDescent="0.25">
      <c r="E52" s="84"/>
    </row>
    <row r="53" spans="5:5" x14ac:dyDescent="0.25">
      <c r="E53" s="84"/>
    </row>
    <row r="54" spans="5:5" x14ac:dyDescent="0.25">
      <c r="E54" s="84"/>
    </row>
    <row r="55" spans="5:5" x14ac:dyDescent="0.25">
      <c r="E55" s="84"/>
    </row>
    <row r="56" spans="5:5" x14ac:dyDescent="0.25">
      <c r="E56" s="84"/>
    </row>
    <row r="57" spans="5:5" x14ac:dyDescent="0.25">
      <c r="E57" s="84"/>
    </row>
    <row r="58" spans="5:5" x14ac:dyDescent="0.25">
      <c r="E58" s="84"/>
    </row>
    <row r="59" spans="5:5" x14ac:dyDescent="0.25">
      <c r="E59" s="84"/>
    </row>
    <row r="60" spans="5:5" x14ac:dyDescent="0.25">
      <c r="E60" s="84"/>
    </row>
    <row r="61" spans="5:5" x14ac:dyDescent="0.25">
      <c r="E61" s="84"/>
    </row>
    <row r="62" spans="5:5" x14ac:dyDescent="0.25">
      <c r="E62" s="84"/>
    </row>
    <row r="63" spans="5:5" x14ac:dyDescent="0.25">
      <c r="E63" s="84"/>
    </row>
    <row r="64" spans="5:5" x14ac:dyDescent="0.25">
      <c r="E64" s="84"/>
    </row>
    <row r="65" spans="5:5" x14ac:dyDescent="0.25">
      <c r="E65" s="84"/>
    </row>
    <row r="66" spans="5:5" x14ac:dyDescent="0.25">
      <c r="E66" s="84"/>
    </row>
    <row r="67" spans="5:5" x14ac:dyDescent="0.25">
      <c r="E67" s="84"/>
    </row>
    <row r="68" spans="5:5" x14ac:dyDescent="0.25">
      <c r="E68" s="84"/>
    </row>
    <row r="69" spans="5:5" x14ac:dyDescent="0.25">
      <c r="E69" s="84"/>
    </row>
    <row r="70" spans="5:5" x14ac:dyDescent="0.25">
      <c r="E70" s="84"/>
    </row>
    <row r="71" spans="5:5" x14ac:dyDescent="0.25">
      <c r="E71" s="84"/>
    </row>
    <row r="72" spans="5:5" x14ac:dyDescent="0.25">
      <c r="E72" s="84"/>
    </row>
    <row r="73" spans="5:5" x14ac:dyDescent="0.25">
      <c r="E73" s="84"/>
    </row>
    <row r="74" spans="5:5" x14ac:dyDescent="0.25">
      <c r="E74" s="84"/>
    </row>
    <row r="75" spans="5:5" x14ac:dyDescent="0.25">
      <c r="E75" s="84"/>
    </row>
    <row r="76" spans="5:5" x14ac:dyDescent="0.25">
      <c r="E76" s="84"/>
    </row>
    <row r="77" spans="5:5" x14ac:dyDescent="0.25">
      <c r="E77" s="84"/>
    </row>
    <row r="78" spans="5:5" x14ac:dyDescent="0.25">
      <c r="E78" s="84"/>
    </row>
    <row r="79" spans="5:5" x14ac:dyDescent="0.25">
      <c r="E79" s="84"/>
    </row>
    <row r="80" spans="5:5" x14ac:dyDescent="0.25">
      <c r="E80" s="84"/>
    </row>
    <row r="81" spans="5:5" x14ac:dyDescent="0.25">
      <c r="E81" s="84"/>
    </row>
    <row r="82" spans="5:5" x14ac:dyDescent="0.25">
      <c r="E82" s="84"/>
    </row>
    <row r="83" spans="5:5" x14ac:dyDescent="0.25">
      <c r="E83" s="84"/>
    </row>
    <row r="84" spans="5:5" x14ac:dyDescent="0.25">
      <c r="E84" s="84"/>
    </row>
    <row r="85" spans="5:5" x14ac:dyDescent="0.25">
      <c r="E85" s="84"/>
    </row>
    <row r="86" spans="5:5" x14ac:dyDescent="0.25">
      <c r="E86" s="84"/>
    </row>
    <row r="87" spans="5:5" x14ac:dyDescent="0.25">
      <c r="E87" s="84"/>
    </row>
    <row r="88" spans="5:5" x14ac:dyDescent="0.25">
      <c r="E88" s="84"/>
    </row>
    <row r="89" spans="5:5" x14ac:dyDescent="0.25">
      <c r="E89" s="84"/>
    </row>
    <row r="90" spans="5:5" x14ac:dyDescent="0.25">
      <c r="E90" s="84"/>
    </row>
    <row r="91" spans="5:5" x14ac:dyDescent="0.25">
      <c r="E91" s="84"/>
    </row>
    <row r="92" spans="5:5" x14ac:dyDescent="0.25">
      <c r="E92" s="84"/>
    </row>
  </sheetData>
  <mergeCells count="53">
    <mergeCell ref="O9:O18"/>
    <mergeCell ref="P9:P18"/>
    <mergeCell ref="U9:U18"/>
    <mergeCell ref="G9:G18"/>
    <mergeCell ref="D20:D28"/>
    <mergeCell ref="H9:H18"/>
    <mergeCell ref="I9:I18"/>
    <mergeCell ref="J9:J18"/>
    <mergeCell ref="K9:K18"/>
    <mergeCell ref="R9:R18"/>
    <mergeCell ref="L9:L18"/>
    <mergeCell ref="M9:M18"/>
    <mergeCell ref="N9:N18"/>
    <mergeCell ref="C20:C28"/>
    <mergeCell ref="E20:E28"/>
    <mergeCell ref="C9:C18"/>
    <mergeCell ref="D9:D18"/>
    <mergeCell ref="E9:E18"/>
    <mergeCell ref="U5:U7"/>
    <mergeCell ref="Q5:Q7"/>
    <mergeCell ref="R5:R7"/>
    <mergeCell ref="E5:E7"/>
    <mergeCell ref="T5:T7"/>
    <mergeCell ref="S5:S7"/>
    <mergeCell ref="G6:H6"/>
    <mergeCell ref="K6:L6"/>
    <mergeCell ref="M6:N6"/>
    <mergeCell ref="O5:P6"/>
    <mergeCell ref="I6:J6"/>
    <mergeCell ref="F5:F7"/>
    <mergeCell ref="G5:N5"/>
    <mergeCell ref="A5:A7"/>
    <mergeCell ref="B5:B7"/>
    <mergeCell ref="B20:B28"/>
    <mergeCell ref="A20:A28"/>
    <mergeCell ref="A9:A19"/>
    <mergeCell ref="B9:B19"/>
    <mergeCell ref="D5:D7"/>
    <mergeCell ref="C5:C7"/>
    <mergeCell ref="P20:P28"/>
    <mergeCell ref="S9:S18"/>
    <mergeCell ref="T9:T18"/>
    <mergeCell ref="K20:K28"/>
    <mergeCell ref="L20:L28"/>
    <mergeCell ref="M20:M28"/>
    <mergeCell ref="N20:N28"/>
    <mergeCell ref="O20:O28"/>
    <mergeCell ref="F20:F28"/>
    <mergeCell ref="G20:G28"/>
    <mergeCell ref="H20:H28"/>
    <mergeCell ref="I20:I28"/>
    <mergeCell ref="J20:J28"/>
    <mergeCell ref="F9:F18"/>
  </mergeCells>
  <conditionalFormatting sqref="E9">
    <cfRule type="duplicateValues" dxfId="1" priority="2"/>
  </conditionalFormatting>
  <conditionalFormatting sqref="E20">
    <cfRule type="duplicateValues" dxfId="0" priority="1"/>
  </conditionalFormatting>
  <dataValidations count="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5:F8"/>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5 C8"/>
    <dataValidation allowBlank="1" showInputMessage="1" showErrorMessage="1" promptTitle="INDICADORES DE RESULTADOS" prompt="Medidas o variables para verificar el cumplimiento de cada paso._x000a_" sqref="D5 D8"/>
    <dataValidation allowBlank="1" showInputMessage="1" showErrorMessage="1" promptTitle="CORRELATIVO DE LA ACTIVIDAD" prompt="Estos son los mismos utilizados en los cuadros de costos, los cuales sirven para poder reflejar la Actividad a realizar en cada uno de los cuadros de costos." sqref="E5:E8"/>
    <dataValidation allowBlank="1" showInputMessage="1" showErrorMessage="1" promptTitle="SUPUESTOS" prompt="Un  supuesto es un dato asumido como cierto a efectos de planificación este puede ser positivo como negativo." sqref="Q5:Q8"/>
    <dataValidation allowBlank="1" showInputMessage="1" showErrorMessage="1" promptTitle="JUSTIFICACIÓN" prompt="Es aquella en que se explica de forma convincente el motivo por el que y para que se va realizar dicha actividad, que beneficio va traer a la institución." sqref="R5:R8"/>
    <dataValidation allowBlank="1" showInputMessage="1" showErrorMessage="1" promptTitle="MEDIO DE VERIFICACIÓN" prompt="Corresponde a los elementos a través del cual se acredita y se verifican  las actividades." sqref="S5:S8"/>
    <dataValidation allowBlank="1" showInputMessage="1" showErrorMessage="1" promptTitle="POBLACIÓN OBJETIVO" prompt="Grupo  de personas al cual se pretende beneficiar con dicho actividad." sqref="T5:T8"/>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5:U8"/>
  </dataValidations>
  <pageMargins left="0.70866141732283472" right="0.70866141732283472" top="0.74803149606299213" bottom="0.74803149606299213" header="0.31496062992125984" footer="0.31496062992125984"/>
  <pageSetup paperSize="9" pageOrder="overThenDown" orientation="landscape"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W140"/>
  <sheetViews>
    <sheetView showGridLines="0" topLeftCell="D1" zoomScale="60" zoomScaleNormal="60" workbookViewId="0">
      <pane ySplit="6" topLeftCell="A9" activePane="bottomLeft" state="frozen"/>
      <selection sqref="A1:V1"/>
      <selection pane="bottomLeft" activeCell="K10" sqref="K10"/>
    </sheetView>
  </sheetViews>
  <sheetFormatPr baseColWidth="10" defaultColWidth="12.5703125" defaultRowHeight="12" x14ac:dyDescent="0.25"/>
  <cols>
    <col min="1" max="1" width="35.140625" style="250" customWidth="1"/>
    <col min="2" max="2" width="55.42578125" style="244" customWidth="1"/>
    <col min="3" max="3" width="42.28515625" style="244" customWidth="1"/>
    <col min="4" max="4" width="32.7109375" style="244" customWidth="1"/>
    <col min="5" max="5" width="27.42578125" style="251" customWidth="1"/>
    <col min="6" max="6" width="62.140625" style="244" customWidth="1"/>
    <col min="7" max="7" width="15.28515625" style="244" customWidth="1"/>
    <col min="8" max="8" width="15.85546875" style="244" customWidth="1"/>
    <col min="9" max="9" width="15.28515625" style="244" customWidth="1"/>
    <col min="10" max="10" width="15.42578125" style="244" customWidth="1"/>
    <col min="11" max="11" width="15.28515625" style="244" customWidth="1"/>
    <col min="12" max="12" width="14.85546875" style="244" customWidth="1"/>
    <col min="13" max="13" width="15.28515625" style="244" customWidth="1"/>
    <col min="14" max="14" width="17.5703125" style="244" customWidth="1"/>
    <col min="15" max="15" width="15.28515625" style="338" customWidth="1"/>
    <col min="16" max="16" width="16.28515625" style="338" bestFit="1" customWidth="1"/>
    <col min="17" max="17" width="14.28515625" style="244" hidden="1" customWidth="1"/>
    <col min="18" max="18" width="34.7109375" style="244" customWidth="1"/>
    <col min="19" max="19" width="23.42578125" style="244" customWidth="1"/>
    <col min="20" max="20" width="18.85546875" style="244" customWidth="1"/>
    <col min="21" max="21" width="15.7109375" style="244" customWidth="1"/>
    <col min="22" max="16384" width="12.5703125" style="244"/>
  </cols>
  <sheetData>
    <row r="1" spans="1:21" s="239" customFormat="1" ht="18.75" x14ac:dyDescent="0.25">
      <c r="B1" s="273"/>
      <c r="C1" s="273"/>
      <c r="D1" s="273"/>
      <c r="E1" s="273"/>
      <c r="F1" s="273"/>
      <c r="G1" s="273" t="s">
        <v>1379</v>
      </c>
      <c r="H1" s="273"/>
      <c r="I1" s="273"/>
      <c r="J1" s="273"/>
      <c r="K1" s="273"/>
      <c r="L1" s="273"/>
      <c r="M1" s="273"/>
      <c r="N1" s="273"/>
      <c r="O1" s="335"/>
      <c r="P1" s="335"/>
      <c r="Q1" s="273"/>
      <c r="R1" s="273"/>
      <c r="S1" s="273"/>
      <c r="T1" s="273"/>
      <c r="U1" s="273"/>
    </row>
    <row r="2" spans="1:21" s="239" customFormat="1" ht="18.75" x14ac:dyDescent="0.25">
      <c r="A2" s="292" t="s">
        <v>1342</v>
      </c>
      <c r="B2" s="273"/>
      <c r="C2" s="273"/>
      <c r="D2" s="273"/>
      <c r="E2" s="273"/>
      <c r="F2" s="273"/>
      <c r="G2" s="273"/>
      <c r="H2" s="273"/>
      <c r="I2" s="273"/>
      <c r="J2" s="273"/>
      <c r="K2" s="273"/>
      <c r="L2" s="273"/>
      <c r="M2" s="273"/>
      <c r="N2" s="273"/>
      <c r="O2" s="335"/>
      <c r="P2" s="335"/>
      <c r="Q2" s="273"/>
      <c r="R2" s="273"/>
      <c r="S2" s="273"/>
      <c r="T2" s="273"/>
      <c r="U2" s="273"/>
    </row>
    <row r="3" spans="1:21" s="239" customFormat="1" ht="21" customHeight="1" x14ac:dyDescent="0.25">
      <c r="A3" s="240" t="s">
        <v>1376</v>
      </c>
      <c r="B3" s="241"/>
      <c r="C3" s="241"/>
      <c r="D3" s="241"/>
      <c r="E3" s="242"/>
      <c r="F3" s="241"/>
      <c r="G3" s="241"/>
      <c r="H3" s="241"/>
      <c r="I3" s="241"/>
      <c r="J3" s="241"/>
      <c r="K3" s="241"/>
      <c r="L3" s="241"/>
      <c r="M3" s="241"/>
      <c r="N3" s="241"/>
      <c r="O3" s="336"/>
      <c r="P3" s="336"/>
      <c r="Q3" s="241"/>
      <c r="R3" s="241"/>
      <c r="S3" s="241"/>
      <c r="T3" s="241"/>
      <c r="U3" s="241"/>
    </row>
    <row r="4" spans="1:21" s="67" customFormat="1" ht="23.25" customHeight="1" x14ac:dyDescent="0.25">
      <c r="A4" s="604" t="s">
        <v>97</v>
      </c>
      <c r="B4" s="606" t="s">
        <v>111</v>
      </c>
      <c r="C4" s="598" t="s">
        <v>86</v>
      </c>
      <c r="D4" s="598" t="s">
        <v>87</v>
      </c>
      <c r="E4" s="598" t="s">
        <v>392</v>
      </c>
      <c r="F4" s="598" t="s">
        <v>88</v>
      </c>
      <c r="G4" s="619" t="s">
        <v>100</v>
      </c>
      <c r="H4" s="625"/>
      <c r="I4" s="625"/>
      <c r="J4" s="625"/>
      <c r="K4" s="625"/>
      <c r="L4" s="625"/>
      <c r="M4" s="625"/>
      <c r="N4" s="620"/>
      <c r="O4" s="621" t="s">
        <v>101</v>
      </c>
      <c r="P4" s="622"/>
      <c r="Q4" s="606" t="s">
        <v>102</v>
      </c>
      <c r="R4" s="606" t="s">
        <v>103</v>
      </c>
      <c r="S4" s="606" t="s">
        <v>110</v>
      </c>
      <c r="T4" s="606" t="s">
        <v>109</v>
      </c>
      <c r="U4" s="616" t="s">
        <v>89</v>
      </c>
    </row>
    <row r="5" spans="1:21" s="67" customFormat="1" ht="15" customHeight="1" x14ac:dyDescent="0.25">
      <c r="A5" s="604"/>
      <c r="B5" s="604"/>
      <c r="C5" s="599"/>
      <c r="D5" s="599"/>
      <c r="E5" s="599"/>
      <c r="F5" s="599"/>
      <c r="G5" s="619" t="s">
        <v>104</v>
      </c>
      <c r="H5" s="620"/>
      <c r="I5" s="619" t="s">
        <v>105</v>
      </c>
      <c r="J5" s="620"/>
      <c r="K5" s="619" t="s">
        <v>106</v>
      </c>
      <c r="L5" s="620"/>
      <c r="M5" s="619" t="s">
        <v>107</v>
      </c>
      <c r="N5" s="620"/>
      <c r="O5" s="623"/>
      <c r="P5" s="624"/>
      <c r="Q5" s="604"/>
      <c r="R5" s="604"/>
      <c r="S5" s="604"/>
      <c r="T5" s="604"/>
      <c r="U5" s="617"/>
    </row>
    <row r="6" spans="1:21" s="67" customFormat="1" ht="24" customHeight="1" x14ac:dyDescent="0.25">
      <c r="A6" s="605"/>
      <c r="B6" s="605"/>
      <c r="C6" s="600"/>
      <c r="D6" s="600"/>
      <c r="E6" s="600"/>
      <c r="F6" s="600"/>
      <c r="G6" s="368" t="s">
        <v>108</v>
      </c>
      <c r="H6" s="368" t="s">
        <v>12</v>
      </c>
      <c r="I6" s="368" t="s">
        <v>108</v>
      </c>
      <c r="J6" s="368" t="s">
        <v>12</v>
      </c>
      <c r="K6" s="368" t="s">
        <v>108</v>
      </c>
      <c r="L6" s="368" t="s">
        <v>12</v>
      </c>
      <c r="M6" s="368" t="s">
        <v>108</v>
      </c>
      <c r="N6" s="368" t="s">
        <v>12</v>
      </c>
      <c r="O6" s="368" t="s">
        <v>108</v>
      </c>
      <c r="P6" s="368" t="s">
        <v>12</v>
      </c>
      <c r="Q6" s="605"/>
      <c r="R6" s="605"/>
      <c r="S6" s="605"/>
      <c r="T6" s="605"/>
      <c r="U6" s="618"/>
    </row>
    <row r="7" spans="1:21" s="67" customFormat="1" ht="15.75" x14ac:dyDescent="0.25">
      <c r="A7" s="369"/>
      <c r="B7" s="370"/>
      <c r="C7" s="371"/>
      <c r="D7" s="371"/>
      <c r="E7" s="372"/>
      <c r="F7" s="371"/>
      <c r="G7" s="373"/>
      <c r="H7" s="373"/>
      <c r="I7" s="373"/>
      <c r="J7" s="373"/>
      <c r="K7" s="373"/>
      <c r="L7" s="373"/>
      <c r="M7" s="373"/>
      <c r="N7" s="373"/>
      <c r="O7" s="373"/>
      <c r="P7" s="373"/>
      <c r="Q7" s="374"/>
      <c r="R7" s="374"/>
      <c r="S7" s="374"/>
      <c r="T7" s="374"/>
      <c r="U7" s="375"/>
    </row>
    <row r="8" spans="1:21" ht="152.25" customHeight="1" x14ac:dyDescent="0.25">
      <c r="A8" s="647" t="s">
        <v>1377</v>
      </c>
      <c r="B8" s="647" t="s">
        <v>1431</v>
      </c>
      <c r="C8" s="484" t="s">
        <v>1619</v>
      </c>
      <c r="D8" s="484" t="s">
        <v>1620</v>
      </c>
      <c r="E8" s="484" t="s">
        <v>1621</v>
      </c>
      <c r="F8" s="484" t="s">
        <v>1862</v>
      </c>
      <c r="G8" s="438">
        <v>0.25</v>
      </c>
      <c r="H8" s="423"/>
      <c r="I8" s="438">
        <v>0.25</v>
      </c>
      <c r="J8" s="442">
        <v>0</v>
      </c>
      <c r="K8" s="438">
        <v>0.25</v>
      </c>
      <c r="L8" s="440">
        <v>0</v>
      </c>
      <c r="M8" s="438">
        <v>0.25</v>
      </c>
      <c r="N8" s="440">
        <v>0</v>
      </c>
      <c r="O8" s="439">
        <f>G8+I8+K8+M8</f>
        <v>1</v>
      </c>
      <c r="P8" s="441">
        <f>H8+J8+L8+N8</f>
        <v>0</v>
      </c>
      <c r="Q8" s="423"/>
      <c r="R8" s="423" t="s">
        <v>1622</v>
      </c>
      <c r="S8" s="423" t="s">
        <v>1623</v>
      </c>
      <c r="T8" s="423" t="s">
        <v>1624</v>
      </c>
      <c r="U8" s="437" t="s">
        <v>1771</v>
      </c>
    </row>
    <row r="9" spans="1:21" ht="144.75" customHeight="1" x14ac:dyDescent="0.25">
      <c r="A9" s="648"/>
      <c r="B9" s="648"/>
      <c r="C9" s="437" t="s">
        <v>1863</v>
      </c>
      <c r="D9" s="437" t="s">
        <v>1864</v>
      </c>
      <c r="E9" s="437" t="s">
        <v>1758</v>
      </c>
      <c r="F9" s="437" t="s">
        <v>1865</v>
      </c>
      <c r="G9" s="423"/>
      <c r="H9" s="423"/>
      <c r="I9" s="438">
        <v>0.25</v>
      </c>
      <c r="J9" s="442">
        <v>30000</v>
      </c>
      <c r="K9" s="438">
        <v>0.25</v>
      </c>
      <c r="L9" s="440"/>
      <c r="M9" s="438">
        <v>0.5</v>
      </c>
      <c r="N9" s="440"/>
      <c r="O9" s="424">
        <f t="shared" ref="O9:P10" si="0">G9+I9+K9+M9</f>
        <v>1</v>
      </c>
      <c r="P9" s="441">
        <f t="shared" si="0"/>
        <v>30000</v>
      </c>
      <c r="Q9" s="423"/>
      <c r="R9" s="423"/>
      <c r="S9" s="423" t="s">
        <v>1866</v>
      </c>
      <c r="T9" s="423" t="s">
        <v>1867</v>
      </c>
      <c r="U9" s="437" t="s">
        <v>1868</v>
      </c>
    </row>
    <row r="10" spans="1:21" ht="164.25" customHeight="1" x14ac:dyDescent="0.25">
      <c r="A10" s="648"/>
      <c r="B10" s="648"/>
      <c r="C10" s="437" t="s">
        <v>1869</v>
      </c>
      <c r="D10" s="437" t="s">
        <v>1870</v>
      </c>
      <c r="E10" s="437" t="s">
        <v>1759</v>
      </c>
      <c r="F10" s="437" t="s">
        <v>1871</v>
      </c>
      <c r="G10" s="423"/>
      <c r="H10" s="423"/>
      <c r="I10" s="438"/>
      <c r="J10" s="442"/>
      <c r="K10" s="423">
        <v>100</v>
      </c>
      <c r="L10" s="440">
        <v>150000</v>
      </c>
      <c r="M10" s="438"/>
      <c r="N10" s="440"/>
      <c r="O10" s="424">
        <v>0.5</v>
      </c>
      <c r="P10" s="441">
        <f t="shared" si="0"/>
        <v>150000</v>
      </c>
      <c r="Q10" s="423"/>
      <c r="R10" s="423"/>
      <c r="S10" s="423" t="s">
        <v>1872</v>
      </c>
      <c r="T10" s="423" t="s">
        <v>1649</v>
      </c>
      <c r="U10" s="437" t="s">
        <v>1873</v>
      </c>
    </row>
    <row r="11" spans="1:21" ht="78.75" x14ac:dyDescent="0.25">
      <c r="A11" s="648"/>
      <c r="B11" s="648"/>
      <c r="C11" s="437" t="s">
        <v>1874</v>
      </c>
      <c r="D11" s="437" t="s">
        <v>1875</v>
      </c>
      <c r="E11" s="437" t="s">
        <v>1625</v>
      </c>
      <c r="F11" s="437" t="s">
        <v>1876</v>
      </c>
      <c r="G11" s="423"/>
      <c r="H11" s="423"/>
      <c r="I11" s="438">
        <v>0.5</v>
      </c>
      <c r="J11" s="442">
        <v>75000</v>
      </c>
      <c r="K11" s="423"/>
      <c r="L11" s="440"/>
      <c r="M11" s="438">
        <v>0.5</v>
      </c>
      <c r="N11" s="440">
        <v>75000</v>
      </c>
      <c r="O11" s="424">
        <f t="shared" ref="O11:O22" si="1">G11+I11+K11+M11</f>
        <v>1</v>
      </c>
      <c r="P11" s="441">
        <f t="shared" ref="P11:P22" si="2">H11+J11+L11+N11</f>
        <v>150000</v>
      </c>
      <c r="Q11" s="423"/>
      <c r="R11" s="423" t="s">
        <v>1877</v>
      </c>
      <c r="S11" s="423" t="s">
        <v>1878</v>
      </c>
      <c r="T11" s="423" t="s">
        <v>1570</v>
      </c>
      <c r="U11" s="437" t="s">
        <v>1593</v>
      </c>
    </row>
    <row r="12" spans="1:21" ht="82.5" customHeight="1" x14ac:dyDescent="0.25">
      <c r="A12" s="648"/>
      <c r="B12" s="648"/>
      <c r="C12" s="437" t="s">
        <v>1879</v>
      </c>
      <c r="D12" s="437" t="s">
        <v>1880</v>
      </c>
      <c r="E12" s="437" t="s">
        <v>1760</v>
      </c>
      <c r="F12" s="482" t="s">
        <v>1881</v>
      </c>
      <c r="G12" s="423"/>
      <c r="H12" s="423"/>
      <c r="I12" s="423"/>
      <c r="J12" s="423"/>
      <c r="K12" s="438">
        <v>1</v>
      </c>
      <c r="L12" s="440">
        <v>87155.85</v>
      </c>
      <c r="M12" s="423"/>
      <c r="N12" s="440"/>
      <c r="O12" s="424">
        <f t="shared" si="1"/>
        <v>1</v>
      </c>
      <c r="P12" s="441">
        <f t="shared" si="2"/>
        <v>87155.85</v>
      </c>
      <c r="Q12" s="443"/>
      <c r="R12" s="443" t="s">
        <v>1882</v>
      </c>
      <c r="S12" s="443" t="s">
        <v>1883</v>
      </c>
      <c r="T12" s="443" t="s">
        <v>1570</v>
      </c>
      <c r="U12" s="437" t="s">
        <v>1593</v>
      </c>
    </row>
    <row r="13" spans="1:21" ht="67.5" customHeight="1" x14ac:dyDescent="0.25">
      <c r="A13" s="648"/>
      <c r="B13" s="648"/>
      <c r="C13" s="437" t="s">
        <v>1884</v>
      </c>
      <c r="D13" s="437" t="s">
        <v>1885</v>
      </c>
      <c r="E13" s="437" t="s">
        <v>1761</v>
      </c>
      <c r="F13" s="482" t="s">
        <v>1886</v>
      </c>
      <c r="G13" s="438">
        <v>0.25</v>
      </c>
      <c r="H13" s="440"/>
      <c r="I13" s="438">
        <v>0.25</v>
      </c>
      <c r="J13" s="440"/>
      <c r="K13" s="438">
        <v>0.25</v>
      </c>
      <c r="L13" s="440">
        <v>50000</v>
      </c>
      <c r="M13" s="438">
        <v>0.25</v>
      </c>
      <c r="N13" s="440">
        <v>50000</v>
      </c>
      <c r="O13" s="424">
        <f t="shared" si="1"/>
        <v>1</v>
      </c>
      <c r="P13" s="441">
        <f t="shared" si="2"/>
        <v>100000</v>
      </c>
      <c r="Q13" s="443"/>
      <c r="R13" s="443" t="s">
        <v>1887</v>
      </c>
      <c r="S13" s="443" t="s">
        <v>1888</v>
      </c>
      <c r="T13" s="443" t="s">
        <v>1571</v>
      </c>
      <c r="U13" s="437" t="s">
        <v>1572</v>
      </c>
    </row>
    <row r="14" spans="1:21" ht="28.5" customHeight="1" x14ac:dyDescent="0.25">
      <c r="A14" s="648"/>
      <c r="B14" s="647" t="s">
        <v>1432</v>
      </c>
      <c r="C14" s="641" t="s">
        <v>1889</v>
      </c>
      <c r="D14" s="641" t="s">
        <v>1890</v>
      </c>
      <c r="E14" s="641" t="s">
        <v>1762</v>
      </c>
      <c r="F14" s="641" t="s">
        <v>1891</v>
      </c>
      <c r="G14" s="601"/>
      <c r="H14" s="644"/>
      <c r="I14" s="601"/>
      <c r="J14" s="601"/>
      <c r="K14" s="601"/>
      <c r="L14" s="601"/>
      <c r="M14" s="601">
        <v>100</v>
      </c>
      <c r="N14" s="601"/>
      <c r="O14" s="601">
        <f t="shared" si="1"/>
        <v>100</v>
      </c>
      <c r="P14" s="601"/>
      <c r="Q14" s="423"/>
      <c r="R14" s="601" t="s">
        <v>1892</v>
      </c>
      <c r="S14" s="601" t="s">
        <v>1573</v>
      </c>
      <c r="T14" s="601" t="s">
        <v>1893</v>
      </c>
      <c r="U14" s="601"/>
    </row>
    <row r="15" spans="1:21" ht="19.5" customHeight="1" x14ac:dyDescent="0.25">
      <c r="A15" s="648"/>
      <c r="B15" s="648"/>
      <c r="C15" s="642"/>
      <c r="D15" s="642"/>
      <c r="E15" s="642"/>
      <c r="F15" s="642"/>
      <c r="G15" s="602"/>
      <c r="H15" s="645"/>
      <c r="I15" s="602"/>
      <c r="J15" s="602"/>
      <c r="K15" s="602"/>
      <c r="L15" s="602"/>
      <c r="M15" s="602"/>
      <c r="N15" s="602"/>
      <c r="O15" s="602">
        <f t="shared" si="1"/>
        <v>0</v>
      </c>
      <c r="P15" s="602">
        <f t="shared" si="2"/>
        <v>0</v>
      </c>
      <c r="Q15" s="243"/>
      <c r="R15" s="602"/>
      <c r="S15" s="602"/>
      <c r="T15" s="602"/>
      <c r="U15" s="602"/>
    </row>
    <row r="16" spans="1:21" ht="15.75" x14ac:dyDescent="0.25">
      <c r="A16" s="648"/>
      <c r="B16" s="648"/>
      <c r="C16" s="642"/>
      <c r="D16" s="642"/>
      <c r="E16" s="642"/>
      <c r="F16" s="642"/>
      <c r="G16" s="602"/>
      <c r="H16" s="645"/>
      <c r="I16" s="602"/>
      <c r="J16" s="602"/>
      <c r="K16" s="602"/>
      <c r="L16" s="602"/>
      <c r="M16" s="602"/>
      <c r="N16" s="602"/>
      <c r="O16" s="602">
        <f t="shared" si="1"/>
        <v>0</v>
      </c>
      <c r="P16" s="602">
        <f t="shared" si="2"/>
        <v>0</v>
      </c>
      <c r="Q16" s="243"/>
      <c r="R16" s="602"/>
      <c r="S16" s="602"/>
      <c r="T16" s="602"/>
      <c r="U16" s="602"/>
    </row>
    <row r="17" spans="1:23" ht="15.75" x14ac:dyDescent="0.25">
      <c r="A17" s="648"/>
      <c r="B17" s="648"/>
      <c r="C17" s="642"/>
      <c r="D17" s="642"/>
      <c r="E17" s="642"/>
      <c r="F17" s="642"/>
      <c r="G17" s="602"/>
      <c r="H17" s="645"/>
      <c r="I17" s="602"/>
      <c r="J17" s="602"/>
      <c r="K17" s="602"/>
      <c r="L17" s="602"/>
      <c r="M17" s="602"/>
      <c r="N17" s="602"/>
      <c r="O17" s="602">
        <f t="shared" si="1"/>
        <v>0</v>
      </c>
      <c r="P17" s="602">
        <f t="shared" si="2"/>
        <v>0</v>
      </c>
      <c r="Q17" s="243"/>
      <c r="R17" s="602"/>
      <c r="S17" s="602"/>
      <c r="T17" s="602"/>
      <c r="U17" s="602"/>
    </row>
    <row r="18" spans="1:23" ht="15.75" x14ac:dyDescent="0.25">
      <c r="A18" s="648"/>
      <c r="B18" s="648"/>
      <c r="C18" s="642"/>
      <c r="D18" s="642"/>
      <c r="E18" s="642"/>
      <c r="F18" s="642"/>
      <c r="G18" s="602"/>
      <c r="H18" s="645"/>
      <c r="I18" s="602"/>
      <c r="J18" s="602"/>
      <c r="K18" s="602"/>
      <c r="L18" s="602"/>
      <c r="M18" s="602"/>
      <c r="N18" s="602"/>
      <c r="O18" s="602">
        <f t="shared" si="1"/>
        <v>0</v>
      </c>
      <c r="P18" s="602">
        <f t="shared" si="2"/>
        <v>0</v>
      </c>
      <c r="Q18" s="243"/>
      <c r="R18" s="602"/>
      <c r="S18" s="602"/>
      <c r="T18" s="602"/>
      <c r="U18" s="602"/>
    </row>
    <row r="19" spans="1:23" ht="15.75" x14ac:dyDescent="0.25">
      <c r="A19" s="648"/>
      <c r="B19" s="648"/>
      <c r="C19" s="642"/>
      <c r="D19" s="642"/>
      <c r="E19" s="642"/>
      <c r="F19" s="642"/>
      <c r="G19" s="602"/>
      <c r="H19" s="645"/>
      <c r="I19" s="602"/>
      <c r="J19" s="602"/>
      <c r="K19" s="602"/>
      <c r="L19" s="602"/>
      <c r="M19" s="602"/>
      <c r="N19" s="602"/>
      <c r="O19" s="602">
        <f t="shared" si="1"/>
        <v>0</v>
      </c>
      <c r="P19" s="602">
        <f t="shared" si="2"/>
        <v>0</v>
      </c>
      <c r="Q19" s="243"/>
      <c r="R19" s="602"/>
      <c r="S19" s="602"/>
      <c r="T19" s="602"/>
      <c r="U19" s="602"/>
    </row>
    <row r="20" spans="1:23" ht="15.75" x14ac:dyDescent="0.25">
      <c r="A20" s="648"/>
      <c r="B20" s="648"/>
      <c r="C20" s="642"/>
      <c r="D20" s="642"/>
      <c r="E20" s="642"/>
      <c r="F20" s="642"/>
      <c r="G20" s="602"/>
      <c r="H20" s="645"/>
      <c r="I20" s="602"/>
      <c r="J20" s="602"/>
      <c r="K20" s="602"/>
      <c r="L20" s="602"/>
      <c r="M20" s="602"/>
      <c r="N20" s="602"/>
      <c r="O20" s="602">
        <f t="shared" si="1"/>
        <v>0</v>
      </c>
      <c r="P20" s="602">
        <f t="shared" si="2"/>
        <v>0</v>
      </c>
      <c r="Q20" s="243"/>
      <c r="R20" s="602"/>
      <c r="S20" s="602"/>
      <c r="T20" s="602"/>
      <c r="U20" s="602"/>
    </row>
    <row r="21" spans="1:23" ht="15.75" x14ac:dyDescent="0.25">
      <c r="A21" s="648"/>
      <c r="B21" s="649"/>
      <c r="C21" s="643"/>
      <c r="D21" s="643"/>
      <c r="E21" s="643"/>
      <c r="F21" s="643"/>
      <c r="G21" s="603"/>
      <c r="H21" s="646"/>
      <c r="I21" s="603"/>
      <c r="J21" s="603"/>
      <c r="K21" s="603"/>
      <c r="L21" s="603"/>
      <c r="M21" s="603"/>
      <c r="N21" s="603"/>
      <c r="O21" s="603">
        <f t="shared" si="1"/>
        <v>0</v>
      </c>
      <c r="P21" s="603">
        <f t="shared" si="2"/>
        <v>0</v>
      </c>
      <c r="Q21" s="243"/>
      <c r="R21" s="603"/>
      <c r="S21" s="603"/>
      <c r="T21" s="603"/>
      <c r="U21" s="603"/>
    </row>
    <row r="22" spans="1:23" ht="132.75" customHeight="1" x14ac:dyDescent="0.25">
      <c r="A22" s="648"/>
      <c r="B22" s="569" t="s">
        <v>1471</v>
      </c>
      <c r="C22" s="437" t="s">
        <v>1505</v>
      </c>
      <c r="D22" s="437" t="s">
        <v>1775</v>
      </c>
      <c r="E22" s="437" t="s">
        <v>1763</v>
      </c>
      <c r="F22" s="437" t="s">
        <v>1894</v>
      </c>
      <c r="G22" s="423"/>
      <c r="H22" s="423"/>
      <c r="I22" s="438"/>
      <c r="J22" s="442"/>
      <c r="K22" s="438">
        <v>0.4</v>
      </c>
      <c r="L22" s="440"/>
      <c r="M22" s="438">
        <v>0.6</v>
      </c>
      <c r="N22" s="440"/>
      <c r="O22" s="424">
        <f t="shared" si="1"/>
        <v>1</v>
      </c>
      <c r="P22" s="441">
        <f t="shared" si="2"/>
        <v>0</v>
      </c>
      <c r="Q22" s="423"/>
      <c r="R22" s="423" t="s">
        <v>1506</v>
      </c>
      <c r="S22" s="423" t="s">
        <v>1895</v>
      </c>
      <c r="T22" s="423" t="s">
        <v>1507</v>
      </c>
      <c r="U22" s="437" t="s">
        <v>1508</v>
      </c>
    </row>
    <row r="23" spans="1:23" ht="129" customHeight="1" x14ac:dyDescent="0.25">
      <c r="A23" s="648"/>
      <c r="B23" s="569"/>
      <c r="C23" s="497" t="s">
        <v>1896</v>
      </c>
      <c r="D23" s="498" t="s">
        <v>1897</v>
      </c>
      <c r="E23" s="437" t="s">
        <v>1710</v>
      </c>
      <c r="F23" s="499" t="s">
        <v>1898</v>
      </c>
      <c r="G23" s="496"/>
      <c r="H23" s="496">
        <v>25</v>
      </c>
      <c r="I23" s="496"/>
      <c r="J23" s="496">
        <v>25</v>
      </c>
      <c r="K23" s="496"/>
      <c r="L23" s="496">
        <v>25</v>
      </c>
      <c r="M23" s="496"/>
      <c r="N23" s="496">
        <v>25</v>
      </c>
      <c r="O23" s="496"/>
      <c r="P23" s="500"/>
      <c r="Q23" s="501"/>
      <c r="R23" s="497"/>
      <c r="S23" s="432" t="s">
        <v>1899</v>
      </c>
      <c r="T23" s="432" t="s">
        <v>1900</v>
      </c>
      <c r="U23" s="432" t="s">
        <v>1901</v>
      </c>
      <c r="W23" s="502"/>
    </row>
    <row r="24" spans="1:23" ht="15.75" x14ac:dyDescent="0.25">
      <c r="A24" s="276"/>
      <c r="B24" s="277"/>
      <c r="C24" s="276" t="s">
        <v>1378</v>
      </c>
      <c r="D24" s="277"/>
      <c r="E24" s="277"/>
      <c r="F24" s="278"/>
      <c r="G24" s="245">
        <f t="shared" ref="G24:O24" si="3">SUM(G8:G23)</f>
        <v>0.5</v>
      </c>
      <c r="H24" s="245">
        <f t="shared" si="3"/>
        <v>25</v>
      </c>
      <c r="I24" s="245">
        <f t="shared" si="3"/>
        <v>1.25</v>
      </c>
      <c r="J24" s="245">
        <f t="shared" si="3"/>
        <v>105025</v>
      </c>
      <c r="K24" s="245">
        <f t="shared" si="3"/>
        <v>102.15</v>
      </c>
      <c r="L24" s="245">
        <f t="shared" si="3"/>
        <v>287180.84999999998</v>
      </c>
      <c r="M24" s="245">
        <f t="shared" si="3"/>
        <v>102.1</v>
      </c>
      <c r="N24" s="245">
        <f t="shared" si="3"/>
        <v>125025</v>
      </c>
      <c r="O24" s="245">
        <f t="shared" si="3"/>
        <v>106.5</v>
      </c>
      <c r="P24" s="245">
        <f>SUM(P8:P23)</f>
        <v>517155.85</v>
      </c>
      <c r="Q24" s="246"/>
      <c r="R24" s="246"/>
      <c r="S24" s="246"/>
      <c r="T24" s="246"/>
      <c r="U24" s="246"/>
    </row>
    <row r="25" spans="1:23" ht="15.75" x14ac:dyDescent="0.25">
      <c r="A25" s="247"/>
      <c r="B25" s="248"/>
      <c r="C25" s="248"/>
      <c r="D25" s="248"/>
      <c r="E25" s="249"/>
      <c r="F25" s="248"/>
      <c r="G25" s="248"/>
      <c r="H25" s="248"/>
      <c r="I25" s="248"/>
      <c r="J25" s="248"/>
      <c r="K25" s="248"/>
      <c r="L25" s="248"/>
      <c r="M25" s="248"/>
      <c r="N25" s="248"/>
      <c r="O25" s="337"/>
      <c r="P25" s="337"/>
      <c r="Q25" s="248"/>
      <c r="R25" s="248"/>
      <c r="S25" s="248"/>
      <c r="T25" s="248"/>
      <c r="U25" s="248"/>
    </row>
    <row r="26" spans="1:23" ht="15.75" x14ac:dyDescent="0.25">
      <c r="A26" s="247"/>
      <c r="B26" s="248"/>
      <c r="C26" s="248"/>
      <c r="D26" s="248"/>
      <c r="E26" s="249"/>
      <c r="F26" s="248"/>
      <c r="G26" s="248"/>
      <c r="H26" s="248"/>
      <c r="I26" s="248"/>
      <c r="J26" s="248"/>
      <c r="K26" s="248"/>
      <c r="L26" s="248"/>
      <c r="M26" s="248"/>
      <c r="N26" s="248"/>
      <c r="O26" s="337"/>
      <c r="P26" s="337"/>
      <c r="Q26" s="248"/>
      <c r="R26" s="248"/>
      <c r="S26" s="248"/>
      <c r="T26" s="248"/>
      <c r="U26" s="248"/>
    </row>
    <row r="27" spans="1:23" ht="15.75" x14ac:dyDescent="0.25">
      <c r="A27" s="247"/>
      <c r="B27" s="248"/>
      <c r="C27" s="248"/>
      <c r="D27" s="248"/>
      <c r="E27" s="249"/>
      <c r="F27" s="248"/>
      <c r="G27" s="248"/>
      <c r="H27" s="248"/>
      <c r="I27" s="248"/>
      <c r="J27" s="248"/>
      <c r="K27" s="248"/>
      <c r="L27" s="248"/>
      <c r="M27" s="248"/>
      <c r="N27" s="248"/>
      <c r="O27" s="337"/>
      <c r="P27" s="337"/>
      <c r="Q27" s="248"/>
      <c r="R27" s="248"/>
      <c r="S27" s="248"/>
      <c r="T27" s="248"/>
      <c r="U27" s="248"/>
    </row>
    <row r="28" spans="1:23" ht="15.75" x14ac:dyDescent="0.25">
      <c r="A28" s="247"/>
      <c r="B28" s="248"/>
      <c r="C28" s="248"/>
      <c r="D28" s="248"/>
      <c r="E28" s="249"/>
      <c r="F28" s="248"/>
      <c r="G28" s="248"/>
      <c r="H28" s="248"/>
      <c r="I28" s="248"/>
      <c r="J28" s="248"/>
      <c r="K28" s="248"/>
      <c r="L28" s="248"/>
      <c r="M28" s="248"/>
      <c r="N28" s="248"/>
      <c r="O28" s="337"/>
      <c r="P28" s="337"/>
      <c r="Q28" s="248"/>
      <c r="R28" s="248"/>
      <c r="S28" s="248"/>
      <c r="T28" s="248"/>
      <c r="U28" s="248"/>
    </row>
    <row r="29" spans="1:23" ht="15.75" x14ac:dyDescent="0.25">
      <c r="A29" s="247"/>
      <c r="B29" s="248"/>
      <c r="C29" s="248"/>
      <c r="D29" s="248"/>
      <c r="E29" s="249"/>
      <c r="F29" s="248"/>
      <c r="G29" s="248"/>
      <c r="H29" s="248"/>
      <c r="I29" s="248"/>
      <c r="J29" s="248"/>
      <c r="K29" s="248"/>
      <c r="L29" s="248"/>
      <c r="M29" s="248"/>
      <c r="N29" s="248"/>
      <c r="O29" s="337"/>
      <c r="P29" s="337"/>
      <c r="Q29" s="248"/>
      <c r="R29" s="248"/>
      <c r="S29" s="248"/>
      <c r="T29" s="248"/>
      <c r="U29" s="248"/>
    </row>
    <row r="30" spans="1:23" ht="15.75" x14ac:dyDescent="0.25">
      <c r="A30" s="247"/>
      <c r="B30" s="248"/>
      <c r="C30" s="248"/>
      <c r="D30" s="248"/>
      <c r="E30" s="249"/>
      <c r="F30" s="248"/>
      <c r="G30" s="248"/>
      <c r="H30" s="248"/>
      <c r="I30" s="248"/>
      <c r="J30" s="248"/>
      <c r="K30" s="248"/>
      <c r="L30" s="248"/>
      <c r="M30" s="248"/>
      <c r="N30" s="248"/>
      <c r="O30" s="337"/>
      <c r="P30" s="337"/>
      <c r="Q30" s="248"/>
      <c r="R30" s="248"/>
      <c r="S30" s="248"/>
      <c r="T30" s="248"/>
      <c r="U30" s="248"/>
    </row>
    <row r="31" spans="1:23" ht="15.75" x14ac:dyDescent="0.25">
      <c r="A31" s="247"/>
      <c r="B31" s="248"/>
      <c r="C31" s="248"/>
      <c r="D31" s="248"/>
      <c r="E31" s="249"/>
      <c r="F31" s="248"/>
      <c r="G31" s="248"/>
      <c r="H31" s="248"/>
      <c r="I31" s="248"/>
      <c r="J31" s="248"/>
      <c r="K31" s="248"/>
      <c r="L31" s="248"/>
      <c r="M31" s="248"/>
      <c r="N31" s="248"/>
      <c r="O31" s="337"/>
      <c r="P31" s="337"/>
      <c r="Q31" s="248"/>
      <c r="R31" s="248"/>
      <c r="S31" s="248"/>
      <c r="T31" s="248"/>
      <c r="U31" s="248"/>
    </row>
    <row r="32" spans="1:23" ht="15.75" x14ac:dyDescent="0.25">
      <c r="A32" s="247"/>
      <c r="B32" s="248"/>
      <c r="C32" s="248"/>
      <c r="D32" s="248"/>
      <c r="E32" s="249"/>
      <c r="F32" s="248"/>
      <c r="G32" s="248"/>
      <c r="H32" s="248"/>
      <c r="I32" s="248"/>
      <c r="J32" s="248"/>
      <c r="K32" s="248"/>
      <c r="L32" s="248"/>
      <c r="M32" s="248"/>
      <c r="N32" s="248"/>
      <c r="O32" s="337"/>
      <c r="P32" s="337"/>
      <c r="Q32" s="248"/>
      <c r="R32" s="248"/>
      <c r="S32" s="248"/>
      <c r="T32" s="248"/>
      <c r="U32" s="248"/>
    </row>
    <row r="33" spans="1:21" ht="15.75" x14ac:dyDescent="0.25">
      <c r="A33" s="247"/>
      <c r="B33" s="248"/>
      <c r="C33" s="248"/>
      <c r="D33" s="248"/>
      <c r="E33" s="249"/>
      <c r="F33" s="248"/>
      <c r="G33" s="248"/>
      <c r="H33" s="248"/>
      <c r="I33" s="248"/>
      <c r="J33" s="248"/>
      <c r="K33" s="248"/>
      <c r="L33" s="248"/>
      <c r="M33" s="248"/>
      <c r="N33" s="248"/>
      <c r="O33" s="337"/>
      <c r="P33" s="337"/>
      <c r="Q33" s="248"/>
      <c r="R33" s="248"/>
      <c r="S33" s="248"/>
      <c r="T33" s="248"/>
      <c r="U33" s="248"/>
    </row>
    <row r="34" spans="1:21" ht="15.75" x14ac:dyDescent="0.25">
      <c r="A34" s="247"/>
      <c r="B34" s="248"/>
      <c r="C34" s="248"/>
      <c r="D34" s="248"/>
      <c r="E34" s="249"/>
      <c r="F34" s="248"/>
      <c r="G34" s="248"/>
      <c r="H34" s="248"/>
      <c r="I34" s="248"/>
      <c r="J34" s="248"/>
      <c r="K34" s="248"/>
      <c r="L34" s="248"/>
      <c r="M34" s="248"/>
      <c r="N34" s="248"/>
      <c r="O34" s="337"/>
      <c r="P34" s="337"/>
      <c r="Q34" s="248"/>
      <c r="R34" s="248"/>
      <c r="S34" s="248"/>
      <c r="T34" s="248"/>
      <c r="U34" s="248"/>
    </row>
    <row r="35" spans="1:21" ht="15.75" x14ac:dyDescent="0.25">
      <c r="A35" s="247"/>
      <c r="B35" s="248"/>
      <c r="C35" s="248"/>
      <c r="D35" s="248"/>
      <c r="E35" s="249"/>
      <c r="F35" s="248"/>
      <c r="G35" s="248"/>
      <c r="H35" s="248"/>
      <c r="I35" s="248"/>
      <c r="J35" s="248"/>
      <c r="K35" s="248"/>
      <c r="L35" s="248"/>
      <c r="M35" s="248"/>
      <c r="N35" s="248"/>
      <c r="O35" s="337"/>
      <c r="P35" s="337"/>
      <c r="Q35" s="248"/>
      <c r="R35" s="248"/>
      <c r="S35" s="248"/>
      <c r="T35" s="248"/>
      <c r="U35" s="248"/>
    </row>
    <row r="36" spans="1:21" ht="15.75" x14ac:dyDescent="0.25">
      <c r="A36" s="247"/>
      <c r="B36" s="248"/>
      <c r="C36" s="248"/>
      <c r="D36" s="248"/>
      <c r="E36" s="249"/>
      <c r="F36" s="248"/>
      <c r="G36" s="248"/>
      <c r="H36" s="248"/>
      <c r="I36" s="248"/>
      <c r="J36" s="248"/>
      <c r="K36" s="248"/>
      <c r="L36" s="248"/>
      <c r="M36" s="248"/>
      <c r="N36" s="248"/>
      <c r="O36" s="337"/>
      <c r="P36" s="337"/>
      <c r="Q36" s="248"/>
      <c r="R36" s="248"/>
      <c r="S36" s="248"/>
      <c r="T36" s="248"/>
      <c r="U36" s="248"/>
    </row>
    <row r="37" spans="1:21" ht="15.75" x14ac:dyDescent="0.25">
      <c r="A37" s="247"/>
      <c r="B37" s="248"/>
      <c r="C37" s="248"/>
      <c r="D37" s="248"/>
      <c r="E37" s="249"/>
      <c r="F37" s="248"/>
      <c r="G37" s="248"/>
      <c r="H37" s="248"/>
      <c r="I37" s="248"/>
      <c r="J37" s="248"/>
      <c r="K37" s="248"/>
      <c r="L37" s="248"/>
      <c r="M37" s="248"/>
      <c r="N37" s="248"/>
      <c r="O37" s="337"/>
      <c r="P37" s="337"/>
      <c r="Q37" s="248"/>
      <c r="R37" s="248"/>
      <c r="S37" s="248"/>
      <c r="T37" s="248"/>
      <c r="U37" s="248"/>
    </row>
    <row r="38" spans="1:21" ht="15.75" x14ac:dyDescent="0.25">
      <c r="A38" s="247"/>
      <c r="B38" s="248"/>
      <c r="C38" s="248"/>
      <c r="D38" s="248"/>
      <c r="E38" s="249"/>
      <c r="F38" s="248"/>
      <c r="G38" s="248"/>
      <c r="H38" s="248"/>
      <c r="I38" s="248"/>
      <c r="J38" s="248"/>
      <c r="K38" s="248"/>
      <c r="L38" s="248"/>
      <c r="M38" s="248"/>
      <c r="N38" s="248"/>
      <c r="O38" s="337"/>
      <c r="P38" s="337"/>
      <c r="Q38" s="248"/>
      <c r="R38" s="248"/>
      <c r="S38" s="248"/>
      <c r="T38" s="248"/>
      <c r="U38" s="248"/>
    </row>
    <row r="39" spans="1:21" ht="15.75" x14ac:dyDescent="0.25">
      <c r="A39" s="247"/>
      <c r="B39" s="248"/>
      <c r="C39" s="248"/>
      <c r="D39" s="248"/>
      <c r="E39" s="249"/>
      <c r="F39" s="248"/>
      <c r="G39" s="248"/>
      <c r="H39" s="248"/>
      <c r="I39" s="248"/>
      <c r="J39" s="248"/>
      <c r="K39" s="248"/>
      <c r="L39" s="248"/>
      <c r="M39" s="248"/>
      <c r="N39" s="248"/>
      <c r="O39" s="337"/>
      <c r="P39" s="337"/>
      <c r="Q39" s="248"/>
      <c r="R39" s="248"/>
      <c r="S39" s="248"/>
      <c r="T39" s="248"/>
      <c r="U39" s="248"/>
    </row>
    <row r="40" spans="1:21" ht="15.75" x14ac:dyDescent="0.25">
      <c r="A40" s="247"/>
      <c r="B40" s="248"/>
      <c r="C40" s="248"/>
      <c r="D40" s="248"/>
      <c r="E40" s="249"/>
      <c r="F40" s="248"/>
      <c r="G40" s="248"/>
      <c r="H40" s="248"/>
      <c r="I40" s="248"/>
      <c r="J40" s="248"/>
      <c r="K40" s="248"/>
      <c r="L40" s="248"/>
      <c r="M40" s="248"/>
      <c r="N40" s="248"/>
      <c r="O40" s="337"/>
      <c r="P40" s="337"/>
      <c r="Q40" s="248"/>
      <c r="R40" s="248"/>
      <c r="S40" s="248"/>
      <c r="T40" s="248"/>
      <c r="U40" s="248"/>
    </row>
    <row r="41" spans="1:21" ht="15.75" x14ac:dyDescent="0.25">
      <c r="A41" s="247"/>
      <c r="B41" s="248"/>
      <c r="C41" s="248"/>
      <c r="D41" s="248"/>
      <c r="E41" s="249"/>
      <c r="F41" s="248"/>
      <c r="G41" s="248"/>
      <c r="H41" s="248"/>
      <c r="I41" s="248"/>
      <c r="J41" s="248"/>
      <c r="K41" s="248"/>
      <c r="L41" s="248"/>
      <c r="M41" s="248"/>
      <c r="N41" s="248"/>
      <c r="O41" s="337"/>
      <c r="P41" s="337"/>
      <c r="Q41" s="248"/>
      <c r="R41" s="248"/>
      <c r="S41" s="248"/>
      <c r="T41" s="248"/>
      <c r="U41" s="248"/>
    </row>
    <row r="42" spans="1:21" ht="15.75" x14ac:dyDescent="0.25">
      <c r="A42" s="247"/>
      <c r="B42" s="248"/>
      <c r="C42" s="248"/>
      <c r="D42" s="248"/>
      <c r="E42" s="249"/>
      <c r="F42" s="248"/>
      <c r="G42" s="248"/>
      <c r="H42" s="248"/>
      <c r="I42" s="248"/>
      <c r="J42" s="248"/>
      <c r="K42" s="248"/>
      <c r="L42" s="248"/>
      <c r="M42" s="248"/>
      <c r="N42" s="248"/>
      <c r="O42" s="337"/>
      <c r="P42" s="337"/>
      <c r="Q42" s="248"/>
      <c r="R42" s="248"/>
      <c r="S42" s="248"/>
      <c r="T42" s="248"/>
      <c r="U42" s="248"/>
    </row>
    <row r="43" spans="1:21" ht="15.75" x14ac:dyDescent="0.25">
      <c r="A43" s="247"/>
      <c r="B43" s="248"/>
      <c r="C43" s="248"/>
      <c r="D43" s="248"/>
      <c r="E43" s="249"/>
      <c r="F43" s="248"/>
      <c r="G43" s="248"/>
      <c r="H43" s="248"/>
      <c r="I43" s="248"/>
      <c r="J43" s="248"/>
      <c r="K43" s="248"/>
      <c r="L43" s="248"/>
      <c r="M43" s="248"/>
      <c r="N43" s="248"/>
      <c r="O43" s="337"/>
      <c r="P43" s="337"/>
      <c r="Q43" s="248"/>
      <c r="R43" s="248"/>
      <c r="S43" s="248"/>
      <c r="T43" s="248"/>
      <c r="U43" s="248"/>
    </row>
    <row r="44" spans="1:21" ht="15.75" x14ac:dyDescent="0.25">
      <c r="A44" s="247"/>
      <c r="B44" s="248"/>
      <c r="C44" s="248"/>
      <c r="D44" s="248"/>
      <c r="E44" s="249"/>
      <c r="F44" s="248"/>
      <c r="G44" s="248"/>
      <c r="H44" s="248"/>
      <c r="I44" s="248"/>
      <c r="J44" s="248"/>
      <c r="K44" s="248"/>
      <c r="L44" s="248"/>
      <c r="M44" s="248"/>
      <c r="N44" s="248"/>
      <c r="O44" s="337"/>
      <c r="P44" s="337"/>
      <c r="Q44" s="248"/>
      <c r="R44" s="248"/>
      <c r="S44" s="248"/>
      <c r="T44" s="248"/>
      <c r="U44" s="248"/>
    </row>
    <row r="45" spans="1:21" ht="15.75" x14ac:dyDescent="0.25">
      <c r="A45" s="247"/>
      <c r="B45" s="248"/>
      <c r="C45" s="248"/>
      <c r="D45" s="248"/>
      <c r="E45" s="249"/>
      <c r="F45" s="248"/>
      <c r="G45" s="248"/>
      <c r="H45" s="248"/>
      <c r="I45" s="248"/>
      <c r="J45" s="248"/>
      <c r="K45" s="248"/>
      <c r="L45" s="248"/>
      <c r="M45" s="248"/>
      <c r="N45" s="248"/>
      <c r="O45" s="337"/>
      <c r="P45" s="337"/>
      <c r="Q45" s="248"/>
      <c r="R45" s="248"/>
      <c r="S45" s="248"/>
      <c r="T45" s="248"/>
      <c r="U45" s="248"/>
    </row>
    <row r="46" spans="1:21" ht="15.75" x14ac:dyDescent="0.25">
      <c r="A46" s="247"/>
      <c r="B46" s="248"/>
      <c r="C46" s="248"/>
      <c r="D46" s="248"/>
      <c r="E46" s="249"/>
      <c r="F46" s="248"/>
      <c r="G46" s="248"/>
      <c r="H46" s="248"/>
      <c r="I46" s="248"/>
      <c r="J46" s="248"/>
      <c r="K46" s="248"/>
      <c r="L46" s="248"/>
      <c r="M46" s="248"/>
      <c r="N46" s="248"/>
      <c r="O46" s="337"/>
      <c r="P46" s="337"/>
      <c r="Q46" s="248"/>
      <c r="R46" s="248"/>
      <c r="S46" s="248"/>
      <c r="T46" s="248"/>
      <c r="U46" s="248"/>
    </row>
    <row r="47" spans="1:21" ht="15.75" x14ac:dyDescent="0.25">
      <c r="A47" s="247"/>
      <c r="B47" s="248"/>
      <c r="C47" s="248"/>
      <c r="D47" s="248"/>
      <c r="E47" s="249"/>
      <c r="F47" s="248"/>
      <c r="G47" s="248"/>
      <c r="H47" s="248"/>
      <c r="I47" s="248"/>
      <c r="J47" s="248"/>
      <c r="K47" s="248"/>
      <c r="L47" s="248"/>
      <c r="M47" s="248"/>
      <c r="N47" s="248"/>
      <c r="O47" s="337"/>
      <c r="P47" s="337"/>
      <c r="Q47" s="248"/>
      <c r="R47" s="248"/>
      <c r="S47" s="248"/>
      <c r="T47" s="248"/>
      <c r="U47" s="248"/>
    </row>
    <row r="48" spans="1:21" ht="15.75" x14ac:dyDescent="0.25">
      <c r="A48" s="247"/>
      <c r="B48" s="248"/>
      <c r="C48" s="248"/>
      <c r="D48" s="248"/>
      <c r="E48" s="249"/>
      <c r="F48" s="248"/>
      <c r="G48" s="248"/>
      <c r="H48" s="248"/>
      <c r="I48" s="248"/>
      <c r="J48" s="248"/>
      <c r="K48" s="248"/>
      <c r="L48" s="248"/>
      <c r="M48" s="248"/>
      <c r="N48" s="248"/>
      <c r="O48" s="337"/>
      <c r="P48" s="337"/>
      <c r="Q48" s="248"/>
      <c r="R48" s="248"/>
      <c r="S48" s="248"/>
      <c r="T48" s="248"/>
      <c r="U48" s="248"/>
    </row>
    <row r="49" spans="1:21" ht="15.75" x14ac:dyDescent="0.25">
      <c r="A49" s="247"/>
      <c r="B49" s="248"/>
      <c r="C49" s="248"/>
      <c r="D49" s="248"/>
      <c r="E49" s="249"/>
      <c r="F49" s="248"/>
      <c r="G49" s="248"/>
      <c r="H49" s="248"/>
      <c r="I49" s="248"/>
      <c r="J49" s="248"/>
      <c r="K49" s="248"/>
      <c r="L49" s="248"/>
      <c r="M49" s="248"/>
      <c r="N49" s="248"/>
      <c r="O49" s="337"/>
      <c r="P49" s="337"/>
      <c r="Q49" s="248"/>
      <c r="R49" s="248"/>
      <c r="S49" s="248"/>
      <c r="T49" s="248"/>
      <c r="U49" s="248"/>
    </row>
    <row r="50" spans="1:21" ht="15.75" x14ac:dyDescent="0.25">
      <c r="A50" s="247"/>
      <c r="B50" s="248"/>
      <c r="C50" s="248"/>
      <c r="D50" s="248"/>
      <c r="E50" s="249"/>
      <c r="F50" s="248"/>
      <c r="G50" s="248"/>
      <c r="H50" s="248"/>
      <c r="I50" s="248"/>
      <c r="J50" s="248"/>
      <c r="K50" s="248"/>
      <c r="L50" s="248"/>
      <c r="M50" s="248"/>
      <c r="N50" s="248"/>
      <c r="O50" s="337"/>
      <c r="P50" s="337"/>
      <c r="Q50" s="248"/>
      <c r="R50" s="248"/>
      <c r="S50" s="248"/>
      <c r="T50" s="248"/>
      <c r="U50" s="248"/>
    </row>
    <row r="51" spans="1:21" ht="15.75" x14ac:dyDescent="0.25">
      <c r="A51" s="247"/>
      <c r="B51" s="248"/>
      <c r="C51" s="248"/>
      <c r="D51" s="248"/>
      <c r="E51" s="249"/>
      <c r="F51" s="248"/>
      <c r="G51" s="248"/>
      <c r="H51" s="248"/>
      <c r="I51" s="248"/>
      <c r="J51" s="248"/>
      <c r="K51" s="248"/>
      <c r="L51" s="248"/>
      <c r="M51" s="248"/>
      <c r="N51" s="248"/>
      <c r="O51" s="337"/>
      <c r="P51" s="337"/>
      <c r="Q51" s="248"/>
      <c r="R51" s="248"/>
      <c r="S51" s="248"/>
      <c r="T51" s="248"/>
      <c r="U51" s="248"/>
    </row>
    <row r="52" spans="1:21" ht="15.75" x14ac:dyDescent="0.25">
      <c r="A52" s="247"/>
      <c r="B52" s="248"/>
      <c r="C52" s="248"/>
      <c r="D52" s="248"/>
      <c r="E52" s="249"/>
      <c r="F52" s="248"/>
      <c r="G52" s="248"/>
      <c r="H52" s="248"/>
      <c r="I52" s="248"/>
      <c r="J52" s="248"/>
      <c r="K52" s="248"/>
      <c r="L52" s="248"/>
      <c r="M52" s="248"/>
      <c r="N52" s="248"/>
      <c r="O52" s="337"/>
      <c r="P52" s="337"/>
      <c r="Q52" s="248"/>
      <c r="R52" s="248"/>
      <c r="S52" s="248"/>
      <c r="T52" s="248"/>
      <c r="U52" s="248"/>
    </row>
    <row r="53" spans="1:21" ht="15.75" x14ac:dyDescent="0.25">
      <c r="A53" s="247"/>
      <c r="B53" s="248"/>
      <c r="C53" s="248"/>
      <c r="D53" s="248"/>
      <c r="E53" s="249"/>
      <c r="F53" s="248"/>
      <c r="G53" s="248"/>
      <c r="H53" s="248"/>
      <c r="I53" s="248"/>
      <c r="J53" s="248"/>
      <c r="K53" s="248"/>
      <c r="L53" s="248"/>
      <c r="M53" s="248"/>
      <c r="N53" s="248"/>
      <c r="O53" s="337"/>
      <c r="P53" s="337"/>
      <c r="Q53" s="248"/>
      <c r="R53" s="248"/>
      <c r="S53" s="248"/>
      <c r="T53" s="248"/>
      <c r="U53" s="248"/>
    </row>
    <row r="54" spans="1:21" ht="15.75" x14ac:dyDescent="0.25">
      <c r="A54" s="247"/>
      <c r="B54" s="248"/>
      <c r="C54" s="248"/>
      <c r="D54" s="248"/>
      <c r="E54" s="249"/>
      <c r="F54" s="248"/>
      <c r="G54" s="248"/>
      <c r="H54" s="248"/>
      <c r="I54" s="248"/>
      <c r="J54" s="248"/>
      <c r="K54" s="248"/>
      <c r="L54" s="248"/>
      <c r="M54" s="248"/>
      <c r="N54" s="248"/>
      <c r="O54" s="337"/>
      <c r="P54" s="337"/>
      <c r="Q54" s="248"/>
      <c r="R54" s="248"/>
      <c r="S54" s="248"/>
      <c r="T54" s="248"/>
      <c r="U54" s="248"/>
    </row>
    <row r="55" spans="1:21" ht="15.75" x14ac:dyDescent="0.25">
      <c r="A55" s="247"/>
      <c r="B55" s="248"/>
      <c r="C55" s="248"/>
      <c r="D55" s="248"/>
      <c r="E55" s="249"/>
      <c r="F55" s="248"/>
      <c r="G55" s="248"/>
      <c r="H55" s="248"/>
      <c r="I55" s="248"/>
      <c r="J55" s="248"/>
      <c r="K55" s="248"/>
      <c r="L55" s="248"/>
      <c r="M55" s="248"/>
      <c r="N55" s="248"/>
      <c r="O55" s="337"/>
      <c r="P55" s="337"/>
      <c r="Q55" s="248"/>
      <c r="R55" s="248"/>
      <c r="S55" s="248"/>
      <c r="T55" s="248"/>
      <c r="U55" s="248"/>
    </row>
    <row r="56" spans="1:21" ht="15.75" x14ac:dyDescent="0.25">
      <c r="A56" s="247"/>
      <c r="B56" s="248"/>
      <c r="C56" s="248"/>
      <c r="D56" s="248"/>
      <c r="E56" s="249"/>
      <c r="F56" s="248"/>
      <c r="G56" s="248"/>
      <c r="H56" s="248"/>
      <c r="I56" s="248"/>
      <c r="J56" s="248"/>
      <c r="K56" s="248"/>
      <c r="L56" s="248"/>
      <c r="M56" s="248"/>
      <c r="N56" s="248"/>
      <c r="O56" s="337"/>
      <c r="P56" s="337"/>
      <c r="Q56" s="248"/>
      <c r="R56" s="248"/>
      <c r="S56" s="248"/>
      <c r="T56" s="248"/>
      <c r="U56" s="248"/>
    </row>
    <row r="72" spans="1:5" x14ac:dyDescent="0.25">
      <c r="A72" s="244"/>
      <c r="E72" s="244"/>
    </row>
    <row r="73" spans="1:5" x14ac:dyDescent="0.25">
      <c r="A73" s="244"/>
      <c r="E73" s="244"/>
    </row>
    <row r="74" spans="1:5" x14ac:dyDescent="0.25">
      <c r="A74" s="244"/>
      <c r="E74" s="244"/>
    </row>
    <row r="75" spans="1:5" x14ac:dyDescent="0.25">
      <c r="A75" s="244"/>
      <c r="E75" s="244"/>
    </row>
    <row r="76" spans="1:5" x14ac:dyDescent="0.25">
      <c r="A76" s="244"/>
      <c r="E76" s="244"/>
    </row>
    <row r="77" spans="1:5" x14ac:dyDescent="0.25">
      <c r="A77" s="244"/>
      <c r="E77" s="244"/>
    </row>
    <row r="78" spans="1:5" x14ac:dyDescent="0.25">
      <c r="A78" s="244"/>
      <c r="E78" s="244"/>
    </row>
    <row r="79" spans="1:5" x14ac:dyDescent="0.25">
      <c r="A79" s="244"/>
      <c r="E79" s="244"/>
    </row>
    <row r="80" spans="1:5" x14ac:dyDescent="0.25">
      <c r="A80" s="244"/>
      <c r="E80" s="244"/>
    </row>
    <row r="81" spans="1:5" x14ac:dyDescent="0.25">
      <c r="A81" s="244"/>
      <c r="E81" s="244"/>
    </row>
    <row r="82" spans="1:5" x14ac:dyDescent="0.25">
      <c r="A82" s="244"/>
      <c r="E82" s="244"/>
    </row>
    <row r="83" spans="1:5" x14ac:dyDescent="0.25">
      <c r="A83" s="244"/>
      <c r="E83" s="244"/>
    </row>
    <row r="84" spans="1:5" x14ac:dyDescent="0.25">
      <c r="A84" s="244"/>
      <c r="E84" s="244"/>
    </row>
    <row r="85" spans="1:5" x14ac:dyDescent="0.25">
      <c r="A85" s="244"/>
      <c r="E85" s="244"/>
    </row>
    <row r="86" spans="1:5" x14ac:dyDescent="0.25">
      <c r="A86" s="244"/>
      <c r="E86" s="244"/>
    </row>
    <row r="87" spans="1:5" x14ac:dyDescent="0.25">
      <c r="A87" s="244"/>
      <c r="E87" s="244"/>
    </row>
    <row r="88" spans="1:5" x14ac:dyDescent="0.25">
      <c r="A88" s="244"/>
      <c r="E88" s="244"/>
    </row>
    <row r="89" spans="1:5" x14ac:dyDescent="0.25">
      <c r="A89" s="244"/>
      <c r="E89" s="244"/>
    </row>
    <row r="90" spans="1:5" x14ac:dyDescent="0.25">
      <c r="A90" s="244"/>
      <c r="E90" s="244"/>
    </row>
    <row r="91" spans="1:5" x14ac:dyDescent="0.25">
      <c r="A91" s="244"/>
      <c r="E91" s="244"/>
    </row>
    <row r="92" spans="1:5" x14ac:dyDescent="0.25">
      <c r="A92" s="244"/>
      <c r="E92" s="244"/>
    </row>
    <row r="93" spans="1:5" x14ac:dyDescent="0.25">
      <c r="A93" s="244"/>
      <c r="E93" s="244"/>
    </row>
    <row r="94" spans="1:5" x14ac:dyDescent="0.25">
      <c r="A94" s="244"/>
      <c r="E94" s="244"/>
    </row>
    <row r="95" spans="1:5" x14ac:dyDescent="0.25">
      <c r="A95" s="244"/>
      <c r="E95" s="244"/>
    </row>
    <row r="96" spans="1:5" x14ac:dyDescent="0.25">
      <c r="A96" s="244"/>
      <c r="E96" s="244"/>
    </row>
    <row r="97" spans="1:5" x14ac:dyDescent="0.25">
      <c r="A97" s="244"/>
      <c r="E97" s="244"/>
    </row>
    <row r="98" spans="1:5" x14ac:dyDescent="0.25">
      <c r="A98" s="244"/>
      <c r="E98" s="244"/>
    </row>
    <row r="99" spans="1:5" x14ac:dyDescent="0.25">
      <c r="A99" s="244"/>
      <c r="E99" s="244"/>
    </row>
    <row r="100" spans="1:5" x14ac:dyDescent="0.25">
      <c r="A100" s="244"/>
      <c r="E100" s="244"/>
    </row>
    <row r="101" spans="1:5" x14ac:dyDescent="0.25">
      <c r="A101" s="244"/>
      <c r="E101" s="244"/>
    </row>
    <row r="102" spans="1:5" x14ac:dyDescent="0.25">
      <c r="A102" s="244"/>
      <c r="E102" s="244"/>
    </row>
    <row r="103" spans="1:5" x14ac:dyDescent="0.25">
      <c r="A103" s="244"/>
      <c r="E103" s="244"/>
    </row>
    <row r="104" spans="1:5" x14ac:dyDescent="0.25">
      <c r="A104" s="244"/>
      <c r="E104" s="244"/>
    </row>
    <row r="105" spans="1:5" x14ac:dyDescent="0.25">
      <c r="A105" s="244"/>
      <c r="E105" s="244"/>
    </row>
    <row r="106" spans="1:5" x14ac:dyDescent="0.25">
      <c r="A106" s="244"/>
      <c r="E106" s="244"/>
    </row>
    <row r="107" spans="1:5" x14ac:dyDescent="0.25">
      <c r="A107" s="244"/>
      <c r="E107" s="244"/>
    </row>
    <row r="108" spans="1:5" x14ac:dyDescent="0.25">
      <c r="A108" s="244"/>
      <c r="E108" s="244"/>
    </row>
    <row r="109" spans="1:5" x14ac:dyDescent="0.25">
      <c r="A109" s="244"/>
      <c r="E109" s="244"/>
    </row>
    <row r="110" spans="1:5" x14ac:dyDescent="0.25">
      <c r="A110" s="244"/>
      <c r="E110" s="244"/>
    </row>
    <row r="111" spans="1:5" x14ac:dyDescent="0.25">
      <c r="A111" s="244"/>
      <c r="E111" s="244"/>
    </row>
    <row r="112" spans="1:5" x14ac:dyDescent="0.25">
      <c r="A112" s="244"/>
      <c r="E112" s="244"/>
    </row>
    <row r="113" spans="1:5" x14ac:dyDescent="0.25">
      <c r="A113" s="244"/>
      <c r="E113" s="244"/>
    </row>
    <row r="114" spans="1:5" x14ac:dyDescent="0.25">
      <c r="A114" s="244"/>
      <c r="E114" s="244"/>
    </row>
    <row r="115" spans="1:5" x14ac:dyDescent="0.25">
      <c r="A115" s="244"/>
      <c r="E115" s="244"/>
    </row>
    <row r="116" spans="1:5" x14ac:dyDescent="0.25">
      <c r="A116" s="244"/>
      <c r="E116" s="244"/>
    </row>
    <row r="117" spans="1:5" x14ac:dyDescent="0.25">
      <c r="A117" s="244"/>
      <c r="E117" s="244"/>
    </row>
    <row r="118" spans="1:5" x14ac:dyDescent="0.25">
      <c r="A118" s="244"/>
      <c r="E118" s="244"/>
    </row>
    <row r="119" spans="1:5" x14ac:dyDescent="0.25">
      <c r="A119" s="244"/>
      <c r="E119" s="244"/>
    </row>
    <row r="120" spans="1:5" x14ac:dyDescent="0.25">
      <c r="A120" s="244"/>
      <c r="E120" s="244"/>
    </row>
    <row r="121" spans="1:5" x14ac:dyDescent="0.25">
      <c r="A121" s="244"/>
      <c r="E121" s="244"/>
    </row>
    <row r="122" spans="1:5" x14ac:dyDescent="0.25">
      <c r="A122" s="244"/>
      <c r="E122" s="244"/>
    </row>
    <row r="123" spans="1:5" x14ac:dyDescent="0.25">
      <c r="A123" s="244"/>
      <c r="E123" s="244"/>
    </row>
    <row r="124" spans="1:5" x14ac:dyDescent="0.25">
      <c r="A124" s="244"/>
      <c r="E124" s="244"/>
    </row>
    <row r="125" spans="1:5" x14ac:dyDescent="0.25">
      <c r="A125" s="244"/>
      <c r="E125" s="244"/>
    </row>
    <row r="126" spans="1:5" x14ac:dyDescent="0.25">
      <c r="A126" s="244"/>
      <c r="E126" s="244"/>
    </row>
    <row r="127" spans="1:5" x14ac:dyDescent="0.25">
      <c r="A127" s="244"/>
      <c r="E127" s="244"/>
    </row>
    <row r="128" spans="1:5" x14ac:dyDescent="0.25">
      <c r="A128" s="244"/>
      <c r="E128" s="244"/>
    </row>
    <row r="129" spans="1:5" x14ac:dyDescent="0.25">
      <c r="A129" s="244"/>
      <c r="E129" s="244"/>
    </row>
    <row r="130" spans="1:5" x14ac:dyDescent="0.25">
      <c r="A130" s="244"/>
      <c r="E130" s="244"/>
    </row>
    <row r="131" spans="1:5" x14ac:dyDescent="0.25">
      <c r="A131" s="244"/>
      <c r="E131" s="244"/>
    </row>
    <row r="132" spans="1:5" x14ac:dyDescent="0.25">
      <c r="A132" s="244"/>
      <c r="E132" s="244"/>
    </row>
    <row r="133" spans="1:5" x14ac:dyDescent="0.25">
      <c r="A133" s="244"/>
      <c r="E133" s="244"/>
    </row>
    <row r="134" spans="1:5" x14ac:dyDescent="0.25">
      <c r="A134" s="244"/>
      <c r="E134" s="244"/>
    </row>
    <row r="135" spans="1:5" x14ac:dyDescent="0.25">
      <c r="A135" s="244"/>
      <c r="E135" s="244"/>
    </row>
    <row r="136" spans="1:5" x14ac:dyDescent="0.25">
      <c r="A136" s="244"/>
      <c r="E136" s="244"/>
    </row>
    <row r="137" spans="1:5" x14ac:dyDescent="0.25">
      <c r="A137" s="244"/>
      <c r="E137" s="244"/>
    </row>
    <row r="138" spans="1:5" x14ac:dyDescent="0.25">
      <c r="A138" s="244"/>
      <c r="E138" s="244"/>
    </row>
    <row r="139" spans="1:5" x14ac:dyDescent="0.25">
      <c r="A139" s="244"/>
      <c r="E139" s="244"/>
    </row>
    <row r="140" spans="1:5" x14ac:dyDescent="0.25">
      <c r="A140" s="244"/>
      <c r="E140" s="244"/>
    </row>
  </sheetData>
  <mergeCells count="39">
    <mergeCell ref="I5:J5"/>
    <mergeCell ref="K5:L5"/>
    <mergeCell ref="M5:N5"/>
    <mergeCell ref="U4:U6"/>
    <mergeCell ref="G4:N4"/>
    <mergeCell ref="S4:S6"/>
    <mergeCell ref="T4:T6"/>
    <mergeCell ref="O4:P5"/>
    <mergeCell ref="Q4:Q6"/>
    <mergeCell ref="R4:R6"/>
    <mergeCell ref="G5:H5"/>
    <mergeCell ref="E4:E6"/>
    <mergeCell ref="A4:A6"/>
    <mergeCell ref="D4:D6"/>
    <mergeCell ref="F4:F6"/>
    <mergeCell ref="B4:B6"/>
    <mergeCell ref="A8:A23"/>
    <mergeCell ref="C4:C6"/>
    <mergeCell ref="B14:B21"/>
    <mergeCell ref="B11:B13"/>
    <mergeCell ref="B8:B10"/>
    <mergeCell ref="C14:C21"/>
    <mergeCell ref="T14:T21"/>
    <mergeCell ref="U14:U21"/>
    <mergeCell ref="I14:I21"/>
    <mergeCell ref="J14:J21"/>
    <mergeCell ref="K14:K21"/>
    <mergeCell ref="L14:L21"/>
    <mergeCell ref="M14:M21"/>
    <mergeCell ref="N14:N21"/>
    <mergeCell ref="O14:O21"/>
    <mergeCell ref="P14:P21"/>
    <mergeCell ref="R14:R21"/>
    <mergeCell ref="S14:S21"/>
    <mergeCell ref="D14:D21"/>
    <mergeCell ref="E14:E21"/>
    <mergeCell ref="F14:F21"/>
    <mergeCell ref="G14:G21"/>
    <mergeCell ref="H14:H21"/>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E4:E7"/>
    <dataValidation allowBlank="1" showInputMessage="1" showErrorMessage="1" promptTitle="INDICADORES DE RESULTADOS" prompt="Medidas o variables para verificar el cumplimiento de cada paso._x000a_" sqref="D4:D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4:C7"/>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4:F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7"/>
    <dataValidation allowBlank="1" showInputMessage="1" showErrorMessage="1" promptTitle="POBLACIÓN OBJETIVO" prompt="Grupo  de personas al cual se pretende beneficiar con dicho actividad." sqref="T4:T7"/>
    <dataValidation allowBlank="1" showInputMessage="1" showErrorMessage="1" promptTitle="MEDIO DE VERIFICACIÓN" prompt="Corresponde a los elementos a través del cual se acredita y se verifican  las actividades." sqref="S4:S7"/>
    <dataValidation allowBlank="1" showInputMessage="1" showErrorMessage="1" promptTitle="JUSTIFICACIÓN" prompt="Es aquella en que se explica de forma convincente el motivo por el que y para que se va realizar dicha actividad, que beneficio va traer a la institución." sqref="R4:R7"/>
    <dataValidation allowBlank="1" showInputMessage="1" showErrorMessage="1" promptTitle="SUPUESTOS" prompt="Un  supuesto es un dato asumido como cierto a efectos de planificación este puede ser positivo como negativo." sqref="Q4:Q7"/>
  </dataValidations>
  <printOptions horizontalCentered="1"/>
  <pageMargins left="0.11811023622047245" right="0.11811023622047245" top="0.74803149606299213" bottom="0.74803149606299213" header="0" footer="0"/>
  <pageSetup firstPageNumber="11" orientation="landscape" useFirstPageNumber="1" r:id="rId1"/>
  <headerFooter alignWithMargins="0">
    <oddFooter>&amp;R&amp;P</oddFooter>
  </headerFooter>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46"/>
  <sheetViews>
    <sheetView showGridLines="0" zoomScale="60" zoomScaleNormal="60" workbookViewId="0">
      <pane ySplit="7" topLeftCell="A8" activePane="bottomLeft" state="frozen"/>
      <selection activeCell="A7" sqref="A7"/>
      <selection pane="bottomLeft" activeCell="C20" sqref="C20:C21"/>
    </sheetView>
  </sheetViews>
  <sheetFormatPr baseColWidth="10" defaultColWidth="11.42578125" defaultRowHeight="12.75" x14ac:dyDescent="0.25"/>
  <cols>
    <col min="1" max="1" width="25.5703125" style="252" customWidth="1"/>
    <col min="2" max="2" width="38.5703125" style="252" customWidth="1"/>
    <col min="3" max="3" width="41" style="252" customWidth="1"/>
    <col min="4" max="4" width="27.42578125" style="252" customWidth="1"/>
    <col min="5" max="5" width="27.42578125" style="251" customWidth="1"/>
    <col min="6" max="6" width="43.42578125" style="252" customWidth="1"/>
    <col min="7" max="7" width="15.28515625" style="252" customWidth="1"/>
    <col min="8" max="8" width="16" style="252" customWidth="1"/>
    <col min="9" max="9" width="15.28515625" style="252" customWidth="1"/>
    <col min="10" max="10" width="18.5703125" style="252" customWidth="1"/>
    <col min="11" max="11" width="15.28515625" style="252" customWidth="1"/>
    <col min="12" max="12" width="15.85546875" style="252" customWidth="1"/>
    <col min="13" max="13" width="15.28515625" style="252" customWidth="1"/>
    <col min="14" max="14" width="15" style="252" customWidth="1"/>
    <col min="15" max="15" width="15.28515625" style="252" customWidth="1"/>
    <col min="16" max="16" width="17" style="252" bestFit="1" customWidth="1"/>
    <col min="17" max="17" width="14.28515625" style="252" hidden="1" customWidth="1"/>
    <col min="18" max="18" width="26.140625" style="252" customWidth="1"/>
    <col min="19" max="19" width="25.28515625" style="250" customWidth="1"/>
    <col min="20" max="20" width="14.28515625" style="250" customWidth="1"/>
    <col min="21" max="21" width="17" style="252" customWidth="1"/>
    <col min="22" max="16384" width="11.42578125" style="252"/>
  </cols>
  <sheetData>
    <row r="1" spans="1:27" ht="18.75" customHeight="1" x14ac:dyDescent="0.25">
      <c r="E1" s="273"/>
      <c r="G1" s="269" t="s">
        <v>91</v>
      </c>
      <c r="I1" s="269"/>
      <c r="J1" s="269"/>
      <c r="K1" s="269"/>
      <c r="L1" s="269"/>
      <c r="M1" s="269"/>
      <c r="N1" s="269"/>
      <c r="O1" s="269"/>
      <c r="P1" s="269"/>
      <c r="Q1" s="269"/>
      <c r="R1" s="269"/>
      <c r="S1" s="269"/>
      <c r="T1" s="269"/>
      <c r="U1" s="269"/>
      <c r="V1" s="269"/>
      <c r="W1" s="269"/>
      <c r="X1" s="269"/>
      <c r="Y1" s="269"/>
      <c r="Z1" s="269"/>
      <c r="AA1" s="269"/>
    </row>
    <row r="2" spans="1:27" ht="18.75" x14ac:dyDescent="0.25">
      <c r="A2" s="258" t="s">
        <v>1348</v>
      </c>
      <c r="E2" s="273"/>
      <c r="G2" s="269"/>
      <c r="I2" s="269"/>
      <c r="J2" s="269"/>
      <c r="K2" s="269"/>
      <c r="L2" s="269"/>
      <c r="M2" s="269"/>
      <c r="N2" s="269"/>
      <c r="O2" s="269"/>
      <c r="P2" s="269"/>
      <c r="Q2" s="269"/>
      <c r="R2" s="269"/>
      <c r="S2" s="269"/>
      <c r="T2" s="269"/>
      <c r="U2" s="269"/>
      <c r="V2" s="269"/>
      <c r="W2" s="269"/>
      <c r="X2" s="269"/>
      <c r="Y2" s="269"/>
      <c r="Z2" s="269"/>
      <c r="AA2" s="269"/>
    </row>
    <row r="3" spans="1:27" ht="18.75" x14ac:dyDescent="0.25">
      <c r="A3" s="297" t="s">
        <v>1439</v>
      </c>
      <c r="E3" s="273"/>
      <c r="G3" s="269"/>
      <c r="I3" s="269"/>
      <c r="J3" s="269"/>
      <c r="K3" s="269"/>
      <c r="L3" s="269"/>
      <c r="M3" s="269"/>
      <c r="N3" s="269"/>
      <c r="O3" s="269"/>
      <c r="P3" s="269"/>
      <c r="Q3" s="269"/>
      <c r="R3" s="269"/>
      <c r="S3" s="269"/>
      <c r="T3" s="269"/>
      <c r="U3" s="269"/>
      <c r="V3" s="269"/>
      <c r="W3" s="269"/>
      <c r="X3" s="269"/>
      <c r="Y3" s="269"/>
      <c r="Z3" s="269"/>
      <c r="AA3" s="269"/>
    </row>
    <row r="4" spans="1:27" ht="15" x14ac:dyDescent="0.25">
      <c r="A4" s="329" t="s">
        <v>1440</v>
      </c>
      <c r="B4" s="258"/>
      <c r="C4" s="258"/>
      <c r="D4" s="258"/>
      <c r="E4" s="242"/>
      <c r="F4" s="258"/>
      <c r="G4" s="258"/>
      <c r="H4" s="258"/>
      <c r="I4" s="258"/>
      <c r="J4" s="258"/>
      <c r="K4" s="258"/>
      <c r="L4" s="258"/>
      <c r="M4" s="258"/>
      <c r="N4" s="258"/>
      <c r="O4" s="258"/>
      <c r="P4" s="258"/>
      <c r="Q4" s="258"/>
      <c r="R4" s="258"/>
      <c r="S4" s="258"/>
      <c r="T4" s="258"/>
      <c r="U4" s="258"/>
    </row>
    <row r="5" spans="1:27" s="66" customFormat="1" ht="23.25" customHeight="1" x14ac:dyDescent="0.25">
      <c r="A5" s="604" t="s">
        <v>97</v>
      </c>
      <c r="B5" s="606" t="s">
        <v>111</v>
      </c>
      <c r="C5" s="598" t="s">
        <v>86</v>
      </c>
      <c r="D5" s="598" t="s">
        <v>87</v>
      </c>
      <c r="E5" s="598" t="s">
        <v>392</v>
      </c>
      <c r="F5" s="598" t="s">
        <v>88</v>
      </c>
      <c r="G5" s="619" t="s">
        <v>100</v>
      </c>
      <c r="H5" s="625"/>
      <c r="I5" s="625"/>
      <c r="J5" s="625"/>
      <c r="K5" s="625"/>
      <c r="L5" s="625"/>
      <c r="M5" s="625"/>
      <c r="N5" s="620"/>
      <c r="O5" s="621" t="s">
        <v>101</v>
      </c>
      <c r="P5" s="622"/>
      <c r="Q5" s="606" t="s">
        <v>102</v>
      </c>
      <c r="R5" s="606" t="s">
        <v>103</v>
      </c>
      <c r="S5" s="606" t="s">
        <v>110</v>
      </c>
      <c r="T5" s="606" t="s">
        <v>109</v>
      </c>
      <c r="U5" s="616" t="s">
        <v>89</v>
      </c>
    </row>
    <row r="6" spans="1:27" s="66" customFormat="1" ht="15" customHeight="1" x14ac:dyDescent="0.25">
      <c r="A6" s="604"/>
      <c r="B6" s="604"/>
      <c r="C6" s="599"/>
      <c r="D6" s="599"/>
      <c r="E6" s="599"/>
      <c r="F6" s="599"/>
      <c r="G6" s="619" t="s">
        <v>104</v>
      </c>
      <c r="H6" s="620"/>
      <c r="I6" s="619" t="s">
        <v>105</v>
      </c>
      <c r="J6" s="620"/>
      <c r="K6" s="619" t="s">
        <v>106</v>
      </c>
      <c r="L6" s="620"/>
      <c r="M6" s="619" t="s">
        <v>107</v>
      </c>
      <c r="N6" s="620"/>
      <c r="O6" s="623"/>
      <c r="P6" s="624"/>
      <c r="Q6" s="604"/>
      <c r="R6" s="604"/>
      <c r="S6" s="604"/>
      <c r="T6" s="604"/>
      <c r="U6" s="617"/>
    </row>
    <row r="7" spans="1:27" s="66" customFormat="1" ht="24" customHeight="1" x14ac:dyDescent="0.25">
      <c r="A7" s="605"/>
      <c r="B7" s="605"/>
      <c r="C7" s="600"/>
      <c r="D7" s="600"/>
      <c r="E7" s="600"/>
      <c r="F7" s="600"/>
      <c r="G7" s="368" t="s">
        <v>108</v>
      </c>
      <c r="H7" s="368" t="s">
        <v>12</v>
      </c>
      <c r="I7" s="368" t="s">
        <v>108</v>
      </c>
      <c r="J7" s="368" t="s">
        <v>12</v>
      </c>
      <c r="K7" s="368" t="s">
        <v>108</v>
      </c>
      <c r="L7" s="368" t="s">
        <v>12</v>
      </c>
      <c r="M7" s="368" t="s">
        <v>108</v>
      </c>
      <c r="N7" s="368" t="s">
        <v>12</v>
      </c>
      <c r="O7" s="368" t="s">
        <v>108</v>
      </c>
      <c r="P7" s="368" t="s">
        <v>12</v>
      </c>
      <c r="Q7" s="605"/>
      <c r="R7" s="605"/>
      <c r="S7" s="605"/>
      <c r="T7" s="605"/>
      <c r="U7" s="618"/>
    </row>
    <row r="8" spans="1:27" ht="15.75" customHeight="1" x14ac:dyDescent="0.25">
      <c r="A8" s="369"/>
      <c r="B8" s="370"/>
      <c r="C8" s="371"/>
      <c r="D8" s="371"/>
      <c r="E8" s="372"/>
      <c r="F8" s="371"/>
      <c r="G8" s="373"/>
      <c r="H8" s="373"/>
      <c r="I8" s="373"/>
      <c r="J8" s="373"/>
      <c r="K8" s="373"/>
      <c r="L8" s="373"/>
      <c r="M8" s="373"/>
      <c r="N8" s="373"/>
      <c r="O8" s="373"/>
      <c r="P8" s="373"/>
      <c r="Q8" s="374"/>
      <c r="R8" s="374"/>
      <c r="S8" s="374"/>
      <c r="T8" s="374"/>
      <c r="U8" s="375"/>
    </row>
    <row r="9" spans="1:27" ht="126" x14ac:dyDescent="0.25">
      <c r="A9" s="670" t="s">
        <v>1435</v>
      </c>
      <c r="B9" s="669" t="s">
        <v>1433</v>
      </c>
      <c r="C9" s="437" t="s">
        <v>1902</v>
      </c>
      <c r="D9" s="423" t="s">
        <v>1903</v>
      </c>
      <c r="E9" s="437" t="s">
        <v>1550</v>
      </c>
      <c r="F9" s="437" t="s">
        <v>1904</v>
      </c>
      <c r="G9" s="438">
        <v>0.25</v>
      </c>
      <c r="H9" s="455">
        <v>15000</v>
      </c>
      <c r="I9" s="469">
        <v>0.25</v>
      </c>
      <c r="J9" s="455">
        <v>15000</v>
      </c>
      <c r="K9" s="469">
        <v>0.25</v>
      </c>
      <c r="L9" s="455">
        <v>15000</v>
      </c>
      <c r="M9" s="469">
        <v>0.25</v>
      </c>
      <c r="N9" s="455">
        <v>15393.62</v>
      </c>
      <c r="O9" s="472">
        <f t="shared" ref="O9:P13" si="0">G9+I9+K9+M9</f>
        <v>1</v>
      </c>
      <c r="P9" s="473">
        <f t="shared" si="0"/>
        <v>60393.62</v>
      </c>
      <c r="Q9" s="455"/>
      <c r="R9" s="483" t="s">
        <v>1905</v>
      </c>
      <c r="S9" s="483" t="s">
        <v>1575</v>
      </c>
      <c r="T9" s="483" t="s">
        <v>1576</v>
      </c>
      <c r="U9" s="243" t="s">
        <v>1906</v>
      </c>
    </row>
    <row r="10" spans="1:27" ht="126" x14ac:dyDescent="0.25">
      <c r="A10" s="671"/>
      <c r="B10" s="669"/>
      <c r="C10" s="437" t="s">
        <v>1907</v>
      </c>
      <c r="D10" s="423" t="s">
        <v>1577</v>
      </c>
      <c r="E10" s="437" t="s">
        <v>1764</v>
      </c>
      <c r="F10" s="437" t="s">
        <v>1908</v>
      </c>
      <c r="G10" s="438"/>
      <c r="H10" s="455"/>
      <c r="I10" s="469">
        <v>0.5</v>
      </c>
      <c r="J10" s="455"/>
      <c r="K10" s="469">
        <v>0.5</v>
      </c>
      <c r="L10" s="455"/>
      <c r="M10" s="469"/>
      <c r="N10" s="455"/>
      <c r="O10" s="472">
        <f t="shared" si="0"/>
        <v>1</v>
      </c>
      <c r="P10" s="473">
        <f t="shared" si="0"/>
        <v>0</v>
      </c>
      <c r="Q10" s="455"/>
      <c r="R10" s="483" t="s">
        <v>1578</v>
      </c>
      <c r="S10" s="483" t="s">
        <v>1575</v>
      </c>
      <c r="T10" s="483" t="s">
        <v>1909</v>
      </c>
      <c r="U10" s="243" t="s">
        <v>1906</v>
      </c>
    </row>
    <row r="11" spans="1:27" ht="66.75" customHeight="1" x14ac:dyDescent="0.25">
      <c r="A11" s="671"/>
      <c r="B11" s="669"/>
      <c r="C11" s="437" t="s">
        <v>1910</v>
      </c>
      <c r="D11" s="423" t="s">
        <v>1911</v>
      </c>
      <c r="E11" s="437" t="s">
        <v>1766</v>
      </c>
      <c r="F11" s="437" t="s">
        <v>1912</v>
      </c>
      <c r="G11" s="438"/>
      <c r="H11" s="455"/>
      <c r="I11" s="469">
        <v>0.5</v>
      </c>
      <c r="J11" s="455"/>
      <c r="K11" s="469">
        <v>0.5</v>
      </c>
      <c r="L11" s="455"/>
      <c r="M11" s="469"/>
      <c r="N11" s="455"/>
      <c r="O11" s="472">
        <f t="shared" si="0"/>
        <v>1</v>
      </c>
      <c r="P11" s="473">
        <f t="shared" si="0"/>
        <v>0</v>
      </c>
      <c r="Q11" s="455"/>
      <c r="R11" s="455" t="s">
        <v>1580</v>
      </c>
      <c r="S11" s="423" t="s">
        <v>1581</v>
      </c>
      <c r="T11" s="423" t="s">
        <v>1913</v>
      </c>
      <c r="U11" s="243" t="s">
        <v>1906</v>
      </c>
    </row>
    <row r="12" spans="1:27" ht="126" x14ac:dyDescent="0.25">
      <c r="A12" s="671"/>
      <c r="B12" s="669"/>
      <c r="C12" s="423" t="s">
        <v>1711</v>
      </c>
      <c r="D12" s="423" t="s">
        <v>1712</v>
      </c>
      <c r="E12" s="423" t="s">
        <v>1765</v>
      </c>
      <c r="F12" s="423" t="s">
        <v>1776</v>
      </c>
      <c r="G12" s="438">
        <v>0.25</v>
      </c>
      <c r="H12" s="455"/>
      <c r="I12" s="469">
        <v>0.25</v>
      </c>
      <c r="J12" s="455"/>
      <c r="K12" s="469">
        <v>0.25</v>
      </c>
      <c r="L12" s="455"/>
      <c r="M12" s="469">
        <v>0.25</v>
      </c>
      <c r="N12" s="455"/>
      <c r="O12" s="472">
        <f t="shared" si="0"/>
        <v>1</v>
      </c>
      <c r="P12" s="473">
        <f t="shared" si="0"/>
        <v>0</v>
      </c>
      <c r="Q12" s="455"/>
      <c r="R12" s="506" t="s">
        <v>1713</v>
      </c>
      <c r="S12" s="423" t="s">
        <v>1714</v>
      </c>
      <c r="T12" s="423" t="s">
        <v>1790</v>
      </c>
      <c r="U12" s="243" t="s">
        <v>1906</v>
      </c>
    </row>
    <row r="13" spans="1:27" ht="126" x14ac:dyDescent="0.25">
      <c r="A13" s="671"/>
      <c r="B13" s="669"/>
      <c r="C13" s="423" t="s">
        <v>1777</v>
      </c>
      <c r="D13" s="423" t="s">
        <v>1914</v>
      </c>
      <c r="E13" s="423" t="s">
        <v>1667</v>
      </c>
      <c r="F13" s="423" t="s">
        <v>1915</v>
      </c>
      <c r="G13" s="438">
        <v>0.5</v>
      </c>
      <c r="H13" s="455"/>
      <c r="I13" s="469">
        <v>0.5</v>
      </c>
      <c r="J13" s="455"/>
      <c r="K13" s="469"/>
      <c r="L13" s="455"/>
      <c r="M13" s="469"/>
      <c r="N13" s="455"/>
      <c r="O13" s="472">
        <f t="shared" si="0"/>
        <v>1</v>
      </c>
      <c r="P13" s="473">
        <f t="shared" si="0"/>
        <v>0</v>
      </c>
      <c r="Q13" s="455"/>
      <c r="R13" s="506" t="s">
        <v>1715</v>
      </c>
      <c r="S13" s="423" t="s">
        <v>1716</v>
      </c>
      <c r="T13" s="423" t="s">
        <v>1916</v>
      </c>
      <c r="U13" s="243" t="s">
        <v>1906</v>
      </c>
    </row>
    <row r="14" spans="1:27" ht="104.25" customHeight="1" x14ac:dyDescent="0.25">
      <c r="A14" s="668" t="s">
        <v>1434</v>
      </c>
      <c r="B14" s="668" t="s">
        <v>1917</v>
      </c>
      <c r="C14" s="437" t="s">
        <v>1918</v>
      </c>
      <c r="D14" s="423" t="s">
        <v>1549</v>
      </c>
      <c r="E14" s="437" t="s">
        <v>1670</v>
      </c>
      <c r="F14" s="437" t="s">
        <v>1919</v>
      </c>
      <c r="G14" s="438"/>
      <c r="H14" s="455"/>
      <c r="I14" s="469">
        <v>0.5</v>
      </c>
      <c r="J14" s="455">
        <v>150000</v>
      </c>
      <c r="K14" s="470">
        <v>0.25</v>
      </c>
      <c r="L14" s="471"/>
      <c r="M14" s="469">
        <v>0.25</v>
      </c>
      <c r="N14" s="455"/>
      <c r="O14" s="472">
        <f t="shared" ref="O14:P18" si="1">G14+I14+K14+M14</f>
        <v>1</v>
      </c>
      <c r="P14" s="473">
        <f t="shared" si="1"/>
        <v>150000</v>
      </c>
      <c r="Q14" s="455"/>
      <c r="R14" s="455" t="s">
        <v>1551</v>
      </c>
      <c r="S14" s="423" t="s">
        <v>1552</v>
      </c>
      <c r="T14" s="423" t="s">
        <v>1553</v>
      </c>
      <c r="U14" s="243" t="s">
        <v>1906</v>
      </c>
    </row>
    <row r="15" spans="1:27" ht="126" x14ac:dyDescent="0.25">
      <c r="A15" s="667"/>
      <c r="B15" s="667"/>
      <c r="C15" s="437" t="s">
        <v>1920</v>
      </c>
      <c r="D15" s="423" t="s">
        <v>1579</v>
      </c>
      <c r="E15" s="437" t="s">
        <v>1678</v>
      </c>
      <c r="F15" s="437" t="s">
        <v>1554</v>
      </c>
      <c r="G15" s="423">
        <v>25</v>
      </c>
      <c r="H15" s="455">
        <v>30000</v>
      </c>
      <c r="I15" s="455">
        <v>25</v>
      </c>
      <c r="J15" s="455">
        <v>30000</v>
      </c>
      <c r="K15" s="455">
        <v>25</v>
      </c>
      <c r="L15" s="455"/>
      <c r="M15" s="455">
        <v>25</v>
      </c>
      <c r="N15" s="455"/>
      <c r="O15" s="472">
        <f t="shared" si="1"/>
        <v>100</v>
      </c>
      <c r="P15" s="473">
        <f t="shared" si="1"/>
        <v>60000</v>
      </c>
      <c r="Q15" s="455"/>
      <c r="R15" s="455" t="s">
        <v>1551</v>
      </c>
      <c r="S15" s="423" t="s">
        <v>1552</v>
      </c>
      <c r="T15" s="423" t="s">
        <v>1553</v>
      </c>
      <c r="U15" s="243" t="s">
        <v>1778</v>
      </c>
    </row>
    <row r="16" spans="1:27" ht="105" x14ac:dyDescent="0.25">
      <c r="A16" s="667"/>
      <c r="B16" s="667"/>
      <c r="C16" s="437" t="s">
        <v>1668</v>
      </c>
      <c r="D16" s="437" t="s">
        <v>1669</v>
      </c>
      <c r="E16" s="437" t="s">
        <v>1681</v>
      </c>
      <c r="F16" s="437" t="s">
        <v>1671</v>
      </c>
      <c r="G16" s="439">
        <v>0.25</v>
      </c>
      <c r="H16" s="455">
        <v>40000</v>
      </c>
      <c r="I16" s="469">
        <v>0.25</v>
      </c>
      <c r="J16" s="455">
        <v>40000</v>
      </c>
      <c r="K16" s="469">
        <v>0.25</v>
      </c>
      <c r="L16" s="455">
        <v>40000</v>
      </c>
      <c r="M16" s="485">
        <v>0.25</v>
      </c>
      <c r="N16" s="455">
        <v>40000</v>
      </c>
      <c r="O16" s="472">
        <f>G16+I16+K16+M16</f>
        <v>1</v>
      </c>
      <c r="P16" s="473">
        <f t="shared" si="1"/>
        <v>160000</v>
      </c>
      <c r="Q16" s="455"/>
      <c r="R16" s="455" t="s">
        <v>1672</v>
      </c>
      <c r="S16" s="423" t="s">
        <v>1673</v>
      </c>
      <c r="T16" s="423" t="s">
        <v>1674</v>
      </c>
      <c r="U16" s="423" t="s">
        <v>1675</v>
      </c>
    </row>
    <row r="17" spans="1:21" ht="105" x14ac:dyDescent="0.25">
      <c r="A17" s="667"/>
      <c r="B17" s="667"/>
      <c r="C17" s="437" t="s">
        <v>1676</v>
      </c>
      <c r="D17" s="437" t="s">
        <v>1677</v>
      </c>
      <c r="E17" s="437" t="s">
        <v>1767</v>
      </c>
      <c r="F17" s="437" t="s">
        <v>1679</v>
      </c>
      <c r="G17" s="439">
        <v>0.25</v>
      </c>
      <c r="H17" s="455">
        <v>10000</v>
      </c>
      <c r="I17" s="469">
        <v>0.25</v>
      </c>
      <c r="J17" s="455">
        <v>30000</v>
      </c>
      <c r="K17" s="469">
        <v>0.25</v>
      </c>
      <c r="L17" s="455">
        <v>50000</v>
      </c>
      <c r="M17" s="485">
        <v>0.25</v>
      </c>
      <c r="N17" s="455"/>
      <c r="O17" s="472">
        <f>G17+I17+K17+M17</f>
        <v>1</v>
      </c>
      <c r="P17" s="473">
        <f>H17+J17+L17+N17</f>
        <v>90000</v>
      </c>
      <c r="Q17" s="455"/>
      <c r="R17" s="455" t="s">
        <v>1672</v>
      </c>
      <c r="S17" s="423" t="s">
        <v>1680</v>
      </c>
      <c r="T17" s="423" t="s">
        <v>1674</v>
      </c>
      <c r="U17" s="423" t="s">
        <v>1675</v>
      </c>
    </row>
    <row r="18" spans="1:21" ht="114.75" customHeight="1" x14ac:dyDescent="0.25">
      <c r="A18" s="667"/>
      <c r="B18" s="667"/>
      <c r="C18" s="437" t="s">
        <v>1756</v>
      </c>
      <c r="D18" s="423"/>
      <c r="E18" s="437" t="s">
        <v>1768</v>
      </c>
      <c r="F18" s="437" t="s">
        <v>1757</v>
      </c>
      <c r="G18" s="423">
        <v>25</v>
      </c>
      <c r="H18" s="455"/>
      <c r="I18" s="455">
        <v>25</v>
      </c>
      <c r="J18" s="455"/>
      <c r="K18" s="455">
        <v>25</v>
      </c>
      <c r="L18" s="455"/>
      <c r="M18" s="455">
        <v>25</v>
      </c>
      <c r="N18" s="455"/>
      <c r="O18" s="472">
        <f t="shared" ref="O18:O19" si="2">G18+I18+K18+M18</f>
        <v>100</v>
      </c>
      <c r="P18" s="473">
        <f t="shared" si="1"/>
        <v>0</v>
      </c>
      <c r="Q18" s="455"/>
      <c r="R18" s="504" t="s">
        <v>1688</v>
      </c>
      <c r="S18" s="423"/>
      <c r="T18" s="423"/>
      <c r="U18" s="423"/>
    </row>
    <row r="19" spans="1:21" ht="138.75" customHeight="1" x14ac:dyDescent="0.25">
      <c r="A19" s="667"/>
      <c r="B19" s="672"/>
      <c r="C19" s="437" t="s">
        <v>1782</v>
      </c>
      <c r="D19" s="423" t="s">
        <v>1783</v>
      </c>
      <c r="E19" s="437" t="s">
        <v>1769</v>
      </c>
      <c r="F19" s="437" t="s">
        <v>1683</v>
      </c>
      <c r="G19" s="438">
        <v>0</v>
      </c>
      <c r="H19" s="503">
        <v>0</v>
      </c>
      <c r="I19" s="469"/>
      <c r="J19" s="503">
        <v>0</v>
      </c>
      <c r="K19" s="469">
        <v>1</v>
      </c>
      <c r="L19" s="503">
        <v>107103.33</v>
      </c>
      <c r="M19" s="469"/>
      <c r="N19" s="503">
        <v>0</v>
      </c>
      <c r="O19" s="472">
        <f t="shared" si="2"/>
        <v>1</v>
      </c>
      <c r="P19" s="503">
        <f>H19+J19+L19+N19</f>
        <v>107103.33</v>
      </c>
      <c r="Q19" s="504"/>
      <c r="R19" s="504" t="s">
        <v>1791</v>
      </c>
      <c r="S19" s="423" t="s">
        <v>1684</v>
      </c>
      <c r="T19" s="423" t="s">
        <v>1685</v>
      </c>
      <c r="U19" s="423" t="s">
        <v>1675</v>
      </c>
    </row>
    <row r="20" spans="1:21" ht="42" customHeight="1" x14ac:dyDescent="0.25">
      <c r="A20" s="667"/>
      <c r="B20" s="669" t="s">
        <v>1436</v>
      </c>
      <c r="C20" s="641" t="s">
        <v>1786</v>
      </c>
      <c r="D20" s="601" t="s">
        <v>1689</v>
      </c>
      <c r="E20" s="641" t="s">
        <v>1682</v>
      </c>
      <c r="F20" s="641" t="s">
        <v>1787</v>
      </c>
      <c r="G20" s="653"/>
      <c r="H20" s="653"/>
      <c r="I20" s="653"/>
      <c r="J20" s="653"/>
      <c r="K20" s="653"/>
      <c r="L20" s="653"/>
      <c r="M20" s="665">
        <v>1</v>
      </c>
      <c r="N20" s="656">
        <v>40000</v>
      </c>
      <c r="O20" s="659">
        <f t="shared" ref="O20:O26" si="3">G20+I20+K20+M20</f>
        <v>1</v>
      </c>
      <c r="P20" s="662">
        <f t="shared" ref="P20:P26" si="4">H20+J20+L20+N20</f>
        <v>40000</v>
      </c>
      <c r="Q20" s="455"/>
      <c r="R20" s="656" t="s">
        <v>1690</v>
      </c>
      <c r="S20" s="656" t="s">
        <v>1691</v>
      </c>
      <c r="T20" s="656" t="s">
        <v>1692</v>
      </c>
      <c r="U20" s="656" t="s">
        <v>1675</v>
      </c>
    </row>
    <row r="21" spans="1:21" ht="89.25" customHeight="1" x14ac:dyDescent="0.25">
      <c r="A21" s="667"/>
      <c r="B21" s="669"/>
      <c r="C21" s="643"/>
      <c r="D21" s="603"/>
      <c r="E21" s="643"/>
      <c r="F21" s="643"/>
      <c r="G21" s="655"/>
      <c r="H21" s="655"/>
      <c r="I21" s="655"/>
      <c r="J21" s="655"/>
      <c r="K21" s="655"/>
      <c r="L21" s="655"/>
      <c r="M21" s="666"/>
      <c r="N21" s="658"/>
      <c r="O21" s="661"/>
      <c r="P21" s="664"/>
      <c r="Q21" s="322"/>
      <c r="R21" s="658"/>
      <c r="S21" s="658"/>
      <c r="T21" s="658"/>
      <c r="U21" s="658"/>
    </row>
    <row r="22" spans="1:21" ht="15.75" customHeight="1" x14ac:dyDescent="0.25">
      <c r="A22" s="667"/>
      <c r="B22" s="669" t="s">
        <v>1437</v>
      </c>
      <c r="C22" s="601" t="s">
        <v>1785</v>
      </c>
      <c r="D22" s="601" t="s">
        <v>1556</v>
      </c>
      <c r="E22" s="601" t="s">
        <v>1686</v>
      </c>
      <c r="F22" s="601" t="s">
        <v>1784</v>
      </c>
      <c r="G22" s="653">
        <v>0.25</v>
      </c>
      <c r="H22" s="650">
        <v>50000</v>
      </c>
      <c r="I22" s="653">
        <v>0.25</v>
      </c>
      <c r="J22" s="650">
        <v>50000</v>
      </c>
      <c r="K22" s="653">
        <v>0.25</v>
      </c>
      <c r="L22" s="650">
        <v>50000</v>
      </c>
      <c r="M22" s="653">
        <v>0.25</v>
      </c>
      <c r="N22" s="650">
        <v>50000</v>
      </c>
      <c r="O22" s="659">
        <f t="shared" si="3"/>
        <v>1</v>
      </c>
      <c r="P22" s="662">
        <f t="shared" si="4"/>
        <v>200000</v>
      </c>
      <c r="Q22" s="455"/>
      <c r="R22" s="656" t="s">
        <v>1789</v>
      </c>
      <c r="S22" s="656" t="s">
        <v>1691</v>
      </c>
      <c r="T22" s="656" t="s">
        <v>1692</v>
      </c>
      <c r="U22" s="656" t="s">
        <v>1675</v>
      </c>
    </row>
    <row r="23" spans="1:21" ht="15.75" customHeight="1" x14ac:dyDescent="0.25">
      <c r="A23" s="667"/>
      <c r="B23" s="669"/>
      <c r="C23" s="602"/>
      <c r="D23" s="602"/>
      <c r="E23" s="602"/>
      <c r="F23" s="602"/>
      <c r="G23" s="654"/>
      <c r="H23" s="651"/>
      <c r="I23" s="654"/>
      <c r="J23" s="651"/>
      <c r="K23" s="654"/>
      <c r="L23" s="651"/>
      <c r="M23" s="654"/>
      <c r="N23" s="651"/>
      <c r="O23" s="660"/>
      <c r="P23" s="663"/>
      <c r="Q23" s="455"/>
      <c r="R23" s="657"/>
      <c r="S23" s="657"/>
      <c r="T23" s="657"/>
      <c r="U23" s="657"/>
    </row>
    <row r="24" spans="1:21" ht="15.75" customHeight="1" x14ac:dyDescent="0.25">
      <c r="A24" s="667"/>
      <c r="B24" s="669"/>
      <c r="C24" s="602"/>
      <c r="D24" s="602"/>
      <c r="E24" s="602"/>
      <c r="F24" s="602"/>
      <c r="G24" s="654"/>
      <c r="H24" s="651"/>
      <c r="I24" s="654"/>
      <c r="J24" s="651"/>
      <c r="K24" s="654"/>
      <c r="L24" s="651"/>
      <c r="M24" s="654"/>
      <c r="N24" s="651"/>
      <c r="O24" s="660"/>
      <c r="P24" s="663"/>
      <c r="Q24" s="322"/>
      <c r="R24" s="657"/>
      <c r="S24" s="657"/>
      <c r="T24" s="657"/>
      <c r="U24" s="657"/>
    </row>
    <row r="25" spans="1:21" ht="47.25" customHeight="1" x14ac:dyDescent="0.25">
      <c r="A25" s="667"/>
      <c r="B25" s="669"/>
      <c r="C25" s="603"/>
      <c r="D25" s="603"/>
      <c r="E25" s="602"/>
      <c r="F25" s="603"/>
      <c r="G25" s="655"/>
      <c r="H25" s="652"/>
      <c r="I25" s="655"/>
      <c r="J25" s="652"/>
      <c r="K25" s="655"/>
      <c r="L25" s="652"/>
      <c r="M25" s="655"/>
      <c r="N25" s="652"/>
      <c r="O25" s="661"/>
      <c r="P25" s="664"/>
      <c r="Q25" s="322"/>
      <c r="R25" s="658"/>
      <c r="S25" s="658"/>
      <c r="T25" s="658"/>
      <c r="U25" s="658"/>
    </row>
    <row r="26" spans="1:21" ht="75" customHeight="1" x14ac:dyDescent="0.25">
      <c r="A26" s="667"/>
      <c r="B26" s="427" t="s">
        <v>1438</v>
      </c>
      <c r="C26" s="437" t="s">
        <v>1693</v>
      </c>
      <c r="D26" s="423" t="s">
        <v>2046</v>
      </c>
      <c r="E26" s="437" t="s">
        <v>1687</v>
      </c>
      <c r="F26" s="437" t="s">
        <v>1694</v>
      </c>
      <c r="G26" s="438"/>
      <c r="H26" s="455"/>
      <c r="I26" s="469"/>
      <c r="J26" s="455"/>
      <c r="K26" s="469">
        <v>1</v>
      </c>
      <c r="L26" s="455">
        <v>200000</v>
      </c>
      <c r="M26" s="469"/>
      <c r="N26" s="455"/>
      <c r="O26" s="472">
        <f t="shared" si="3"/>
        <v>1</v>
      </c>
      <c r="P26" s="473">
        <f t="shared" si="4"/>
        <v>200000</v>
      </c>
      <c r="Q26" s="455"/>
      <c r="R26" s="455" t="s">
        <v>1695</v>
      </c>
      <c r="S26" s="423" t="s">
        <v>1696</v>
      </c>
      <c r="T26" s="423" t="s">
        <v>1697</v>
      </c>
      <c r="U26" s="423" t="s">
        <v>1698</v>
      </c>
    </row>
    <row r="27" spans="1:21" s="250" customFormat="1" ht="15.75" x14ac:dyDescent="0.25">
      <c r="A27" s="276"/>
      <c r="B27" s="277"/>
      <c r="C27" s="276" t="s">
        <v>98</v>
      </c>
      <c r="D27" s="277"/>
      <c r="E27" s="277"/>
      <c r="F27" s="278"/>
      <c r="G27" s="253">
        <f t="shared" ref="G27:O27" si="5">SUM(G8:G26)</f>
        <v>51.75</v>
      </c>
      <c r="H27" s="253">
        <f t="shared" si="5"/>
        <v>145000</v>
      </c>
      <c r="I27" s="253">
        <f t="shared" si="5"/>
        <v>53.25</v>
      </c>
      <c r="J27" s="253">
        <f t="shared" si="5"/>
        <v>315000</v>
      </c>
      <c r="K27" s="253">
        <f t="shared" si="5"/>
        <v>54.5</v>
      </c>
      <c r="L27" s="253">
        <f t="shared" si="5"/>
        <v>462103.33</v>
      </c>
      <c r="M27" s="253">
        <f t="shared" si="5"/>
        <v>52.5</v>
      </c>
      <c r="N27" s="253">
        <f t="shared" si="5"/>
        <v>145393.62</v>
      </c>
      <c r="O27" s="253">
        <f t="shared" si="5"/>
        <v>212</v>
      </c>
      <c r="P27" s="253">
        <f>SUM(P9:P26)</f>
        <v>1067496.95</v>
      </c>
      <c r="Q27" s="254"/>
      <c r="R27" s="254"/>
      <c r="S27" s="254"/>
      <c r="T27" s="254"/>
      <c r="U27" s="254"/>
    </row>
    <row r="28" spans="1:21" ht="15.75" x14ac:dyDescent="0.25">
      <c r="A28" s="250"/>
      <c r="B28" s="250"/>
      <c r="C28" s="250"/>
      <c r="D28" s="250"/>
      <c r="E28" s="249"/>
      <c r="F28" s="250"/>
      <c r="G28" s="250"/>
      <c r="S28" s="255"/>
      <c r="T28" s="255"/>
      <c r="U28" s="256"/>
    </row>
    <row r="29" spans="1:21" ht="15.75" x14ac:dyDescent="0.25">
      <c r="E29" s="249"/>
      <c r="S29" s="255"/>
      <c r="T29" s="255"/>
    </row>
    <row r="30" spans="1:21" ht="15.75" x14ac:dyDescent="0.25">
      <c r="E30" s="249"/>
      <c r="S30" s="255"/>
      <c r="T30" s="255"/>
    </row>
    <row r="31" spans="1:21" ht="15.75" x14ac:dyDescent="0.25">
      <c r="E31" s="249"/>
      <c r="S31" s="255"/>
      <c r="T31" s="255"/>
    </row>
    <row r="32" spans="1:21" ht="15.75" x14ac:dyDescent="0.25">
      <c r="E32" s="249"/>
      <c r="S32" s="255"/>
      <c r="T32" s="255"/>
    </row>
    <row r="33" spans="5:20" ht="15.75" x14ac:dyDescent="0.25">
      <c r="E33" s="249"/>
      <c r="S33" s="255"/>
      <c r="T33" s="255"/>
    </row>
    <row r="34" spans="5:20" ht="15.75" x14ac:dyDescent="0.25">
      <c r="E34" s="249"/>
      <c r="S34" s="255"/>
      <c r="T34" s="255"/>
    </row>
    <row r="35" spans="5:20" ht="15.75" x14ac:dyDescent="0.25">
      <c r="E35" s="249"/>
      <c r="S35" s="255"/>
      <c r="T35" s="255"/>
    </row>
    <row r="36" spans="5:20" ht="15.75" x14ac:dyDescent="0.25">
      <c r="E36" s="249"/>
      <c r="S36" s="255"/>
      <c r="T36" s="255"/>
    </row>
    <row r="37" spans="5:20" ht="15.75" x14ac:dyDescent="0.25">
      <c r="E37" s="249"/>
      <c r="S37" s="255"/>
      <c r="T37" s="255"/>
    </row>
    <row r="38" spans="5:20" ht="15.75" x14ac:dyDescent="0.25">
      <c r="E38" s="249"/>
      <c r="S38" s="255"/>
      <c r="T38" s="255"/>
    </row>
    <row r="39" spans="5:20" ht="15.75" x14ac:dyDescent="0.25">
      <c r="E39" s="249"/>
      <c r="S39" s="257"/>
      <c r="T39" s="257"/>
    </row>
    <row r="40" spans="5:20" ht="15.75" x14ac:dyDescent="0.25">
      <c r="E40" s="249"/>
      <c r="S40" s="255"/>
      <c r="T40" s="255"/>
    </row>
    <row r="41" spans="5:20" ht="15.75" x14ac:dyDescent="0.25">
      <c r="E41" s="249"/>
      <c r="S41" s="255"/>
      <c r="T41" s="255"/>
    </row>
    <row r="42" spans="5:20" ht="15.75" x14ac:dyDescent="0.25">
      <c r="E42" s="249"/>
      <c r="S42" s="255"/>
      <c r="T42" s="255"/>
    </row>
    <row r="43" spans="5:20" ht="15.75" x14ac:dyDescent="0.25">
      <c r="E43" s="249"/>
      <c r="S43" s="255"/>
      <c r="T43" s="255"/>
    </row>
    <row r="44" spans="5:20" ht="15.75" x14ac:dyDescent="0.25">
      <c r="E44" s="249"/>
      <c r="S44" s="255"/>
      <c r="T44" s="255"/>
    </row>
    <row r="45" spans="5:20" ht="15.75" x14ac:dyDescent="0.25">
      <c r="E45" s="249"/>
      <c r="S45" s="255"/>
      <c r="T45" s="255"/>
    </row>
    <row r="46" spans="5:20" ht="15.75" x14ac:dyDescent="0.25">
      <c r="E46" s="249"/>
      <c r="S46" s="255"/>
      <c r="T46" s="255"/>
    </row>
    <row r="47" spans="5:20" ht="15.75" x14ac:dyDescent="0.25">
      <c r="E47" s="249"/>
      <c r="S47" s="255"/>
      <c r="T47" s="255"/>
    </row>
    <row r="48" spans="5:20" ht="15.75" x14ac:dyDescent="0.25">
      <c r="E48" s="249"/>
      <c r="S48" s="255"/>
      <c r="T48" s="255"/>
    </row>
    <row r="49" spans="5:20" ht="15.75" x14ac:dyDescent="0.25">
      <c r="E49" s="249"/>
      <c r="S49" s="255"/>
      <c r="T49" s="255"/>
    </row>
    <row r="50" spans="5:20" ht="15.75" x14ac:dyDescent="0.25">
      <c r="E50" s="249"/>
      <c r="S50" s="255"/>
      <c r="T50" s="255"/>
    </row>
    <row r="51" spans="5:20" ht="15.75" x14ac:dyDescent="0.25">
      <c r="E51" s="249"/>
      <c r="S51" s="257"/>
      <c r="T51" s="257"/>
    </row>
    <row r="52" spans="5:20" ht="15.75" x14ac:dyDescent="0.25">
      <c r="E52" s="249"/>
      <c r="S52" s="255"/>
      <c r="T52" s="255"/>
    </row>
    <row r="53" spans="5:20" ht="15.75" x14ac:dyDescent="0.25">
      <c r="E53" s="249"/>
      <c r="S53" s="255"/>
      <c r="T53" s="255"/>
    </row>
    <row r="54" spans="5:20" ht="15.75" x14ac:dyDescent="0.25">
      <c r="E54" s="249"/>
      <c r="S54" s="255"/>
      <c r="T54" s="255"/>
    </row>
    <row r="55" spans="5:20" ht="15.75" x14ac:dyDescent="0.25">
      <c r="E55" s="249"/>
      <c r="S55" s="255"/>
      <c r="T55" s="255"/>
    </row>
    <row r="56" spans="5:20" ht="15.75" x14ac:dyDescent="0.25">
      <c r="E56" s="249"/>
      <c r="S56" s="255"/>
      <c r="T56" s="255"/>
    </row>
    <row r="57" spans="5:20" ht="15.75" x14ac:dyDescent="0.25">
      <c r="E57" s="249"/>
      <c r="S57" s="255"/>
      <c r="T57" s="255"/>
    </row>
    <row r="58" spans="5:20" ht="15.75" x14ac:dyDescent="0.25">
      <c r="E58" s="249"/>
      <c r="S58" s="255"/>
      <c r="T58" s="255"/>
    </row>
    <row r="59" spans="5:20" ht="15.75" x14ac:dyDescent="0.25">
      <c r="E59" s="249"/>
      <c r="S59" s="255"/>
      <c r="T59" s="255"/>
    </row>
    <row r="60" spans="5:20" ht="15.75" x14ac:dyDescent="0.25">
      <c r="E60" s="249"/>
      <c r="S60" s="257"/>
      <c r="T60" s="257"/>
    </row>
    <row r="61" spans="5:20" ht="15.75" x14ac:dyDescent="0.25">
      <c r="E61" s="249"/>
      <c r="S61" s="255"/>
      <c r="T61" s="255"/>
    </row>
    <row r="62" spans="5:20" ht="15.75" x14ac:dyDescent="0.25">
      <c r="E62" s="249"/>
      <c r="S62" s="255"/>
      <c r="T62" s="255"/>
    </row>
    <row r="63" spans="5:20" x14ac:dyDescent="0.25">
      <c r="S63" s="255"/>
      <c r="T63" s="255"/>
    </row>
    <row r="64" spans="5:20" x14ac:dyDescent="0.25">
      <c r="S64" s="255"/>
      <c r="T64" s="255"/>
    </row>
    <row r="65" spans="5:20" x14ac:dyDescent="0.25">
      <c r="S65" s="255"/>
      <c r="T65" s="255"/>
    </row>
    <row r="66" spans="5:20" x14ac:dyDescent="0.25">
      <c r="S66" s="255"/>
      <c r="T66" s="255"/>
    </row>
    <row r="67" spans="5:20" x14ac:dyDescent="0.25">
      <c r="S67" s="255"/>
      <c r="T67" s="255"/>
    </row>
    <row r="68" spans="5:20" ht="15.75" x14ac:dyDescent="0.25">
      <c r="S68" s="257"/>
      <c r="T68" s="257"/>
    </row>
    <row r="69" spans="5:20" x14ac:dyDescent="0.25">
      <c r="S69" s="255"/>
      <c r="T69" s="255"/>
    </row>
    <row r="70" spans="5:20" x14ac:dyDescent="0.25">
      <c r="S70" s="255"/>
      <c r="T70" s="255"/>
    </row>
    <row r="71" spans="5:20" x14ac:dyDescent="0.25">
      <c r="S71" s="255"/>
      <c r="T71" s="255"/>
    </row>
    <row r="72" spans="5:20" x14ac:dyDescent="0.25">
      <c r="S72" s="255"/>
      <c r="T72" s="255"/>
    </row>
    <row r="73" spans="5:20" x14ac:dyDescent="0.25">
      <c r="S73" s="255"/>
      <c r="T73" s="255"/>
    </row>
    <row r="74" spans="5:20" x14ac:dyDescent="0.25">
      <c r="S74" s="255"/>
      <c r="T74" s="255"/>
    </row>
    <row r="78" spans="5:20" x14ac:dyDescent="0.25">
      <c r="E78" s="244"/>
      <c r="S78" s="252"/>
      <c r="T78" s="252"/>
    </row>
    <row r="79" spans="5:20" x14ac:dyDescent="0.25">
      <c r="E79" s="244"/>
      <c r="S79" s="252"/>
      <c r="T79" s="252"/>
    </row>
    <row r="80" spans="5:20" x14ac:dyDescent="0.25">
      <c r="E80" s="244"/>
      <c r="S80" s="252"/>
      <c r="T80" s="252"/>
    </row>
    <row r="81" spans="5:20" x14ac:dyDescent="0.25">
      <c r="E81" s="244"/>
      <c r="S81" s="252"/>
      <c r="T81" s="252"/>
    </row>
    <row r="82" spans="5:20" x14ac:dyDescent="0.25">
      <c r="E82" s="244"/>
      <c r="S82" s="252"/>
      <c r="T82" s="252"/>
    </row>
    <row r="83" spans="5:20" x14ac:dyDescent="0.25">
      <c r="E83" s="244"/>
      <c r="S83" s="252"/>
      <c r="T83" s="252"/>
    </row>
    <row r="84" spans="5:20" x14ac:dyDescent="0.25">
      <c r="E84" s="244"/>
      <c r="S84" s="252"/>
      <c r="T84" s="252"/>
    </row>
    <row r="85" spans="5:20" x14ac:dyDescent="0.25">
      <c r="E85" s="244"/>
      <c r="S85" s="252"/>
      <c r="T85" s="252"/>
    </row>
    <row r="86" spans="5:20" x14ac:dyDescent="0.25">
      <c r="E86" s="244"/>
      <c r="S86" s="252"/>
      <c r="T86" s="252"/>
    </row>
    <row r="87" spans="5:20" x14ac:dyDescent="0.25">
      <c r="E87" s="244"/>
      <c r="S87" s="252"/>
      <c r="T87" s="252"/>
    </row>
    <row r="88" spans="5:20" x14ac:dyDescent="0.25">
      <c r="E88" s="244"/>
      <c r="S88" s="252"/>
      <c r="T88" s="252"/>
    </row>
    <row r="89" spans="5:20" x14ac:dyDescent="0.25">
      <c r="E89" s="244"/>
      <c r="S89" s="252"/>
      <c r="T89" s="252"/>
    </row>
    <row r="90" spans="5:20" x14ac:dyDescent="0.25">
      <c r="E90" s="244"/>
      <c r="S90" s="252"/>
      <c r="T90" s="252"/>
    </row>
    <row r="91" spans="5:20" x14ac:dyDescent="0.25">
      <c r="E91" s="244"/>
      <c r="S91" s="252"/>
      <c r="T91" s="252"/>
    </row>
    <row r="92" spans="5:20" x14ac:dyDescent="0.25">
      <c r="E92" s="244"/>
      <c r="S92" s="252"/>
      <c r="T92" s="252"/>
    </row>
    <row r="93" spans="5:20" x14ac:dyDescent="0.25">
      <c r="E93" s="244"/>
      <c r="S93" s="252"/>
      <c r="T93" s="252"/>
    </row>
    <row r="94" spans="5:20" x14ac:dyDescent="0.25">
      <c r="E94" s="244"/>
      <c r="S94" s="252"/>
      <c r="T94" s="252"/>
    </row>
    <row r="95" spans="5:20" x14ac:dyDescent="0.25">
      <c r="E95" s="244"/>
      <c r="S95" s="252"/>
      <c r="T95" s="252"/>
    </row>
    <row r="96" spans="5:20" x14ac:dyDescent="0.25">
      <c r="E96" s="244"/>
      <c r="S96" s="252"/>
      <c r="T96" s="252"/>
    </row>
    <row r="97" spans="5:20" x14ac:dyDescent="0.25">
      <c r="E97" s="244"/>
      <c r="S97" s="252"/>
      <c r="T97" s="252"/>
    </row>
    <row r="98" spans="5:20" x14ac:dyDescent="0.25">
      <c r="E98" s="244"/>
      <c r="S98" s="252"/>
      <c r="T98" s="252"/>
    </row>
    <row r="99" spans="5:20" x14ac:dyDescent="0.25">
      <c r="E99" s="244"/>
      <c r="S99" s="252"/>
      <c r="T99" s="252"/>
    </row>
    <row r="100" spans="5:20" x14ac:dyDescent="0.25">
      <c r="E100" s="244"/>
      <c r="S100" s="252"/>
      <c r="T100" s="252"/>
    </row>
    <row r="101" spans="5:20" x14ac:dyDescent="0.25">
      <c r="E101" s="244"/>
      <c r="S101" s="252"/>
      <c r="T101" s="252"/>
    </row>
    <row r="102" spans="5:20" x14ac:dyDescent="0.25">
      <c r="E102" s="244"/>
      <c r="S102" s="252"/>
      <c r="T102" s="252"/>
    </row>
    <row r="103" spans="5:20" x14ac:dyDescent="0.25">
      <c r="E103" s="244"/>
      <c r="S103" s="252"/>
      <c r="T103" s="252"/>
    </row>
    <row r="104" spans="5:20" x14ac:dyDescent="0.25">
      <c r="E104" s="244"/>
      <c r="S104" s="252"/>
      <c r="T104" s="252"/>
    </row>
    <row r="105" spans="5:20" x14ac:dyDescent="0.25">
      <c r="E105" s="244"/>
      <c r="S105" s="252"/>
      <c r="T105" s="252"/>
    </row>
    <row r="106" spans="5:20" x14ac:dyDescent="0.25">
      <c r="E106" s="244"/>
      <c r="S106" s="252"/>
      <c r="T106" s="252"/>
    </row>
    <row r="107" spans="5:20" x14ac:dyDescent="0.25">
      <c r="E107" s="244"/>
    </row>
    <row r="108" spans="5:20" x14ac:dyDescent="0.25">
      <c r="E108" s="244"/>
    </row>
    <row r="109" spans="5:20" x14ac:dyDescent="0.25">
      <c r="E109" s="244"/>
    </row>
    <row r="110" spans="5:20" x14ac:dyDescent="0.25">
      <c r="E110" s="244"/>
    </row>
    <row r="111" spans="5:20" x14ac:dyDescent="0.25">
      <c r="E111" s="244"/>
    </row>
    <row r="112" spans="5:20" x14ac:dyDescent="0.25">
      <c r="E112" s="244"/>
    </row>
    <row r="113" spans="5:5" x14ac:dyDescent="0.25">
      <c r="E113" s="244"/>
    </row>
    <row r="114" spans="5:5" x14ac:dyDescent="0.25">
      <c r="E114" s="244"/>
    </row>
    <row r="115" spans="5:5" x14ac:dyDescent="0.25">
      <c r="E115" s="244"/>
    </row>
    <row r="116" spans="5:5" x14ac:dyDescent="0.25">
      <c r="E116" s="244"/>
    </row>
    <row r="117" spans="5:5" x14ac:dyDescent="0.25">
      <c r="E117" s="244"/>
    </row>
    <row r="118" spans="5:5" x14ac:dyDescent="0.25">
      <c r="E118" s="244"/>
    </row>
    <row r="119" spans="5:5" x14ac:dyDescent="0.25">
      <c r="E119" s="244"/>
    </row>
    <row r="120" spans="5:5" x14ac:dyDescent="0.25">
      <c r="E120" s="244"/>
    </row>
    <row r="121" spans="5:5" x14ac:dyDescent="0.25">
      <c r="E121" s="244"/>
    </row>
    <row r="122" spans="5:5" x14ac:dyDescent="0.25">
      <c r="E122" s="244"/>
    </row>
    <row r="123" spans="5:5" x14ac:dyDescent="0.25">
      <c r="E123" s="244"/>
    </row>
    <row r="124" spans="5:5" x14ac:dyDescent="0.25">
      <c r="E124" s="244"/>
    </row>
    <row r="125" spans="5:5" x14ac:dyDescent="0.25">
      <c r="E125" s="244"/>
    </row>
    <row r="126" spans="5:5" x14ac:dyDescent="0.25">
      <c r="E126" s="244"/>
    </row>
    <row r="127" spans="5:5" x14ac:dyDescent="0.25">
      <c r="E127" s="244"/>
    </row>
    <row r="128" spans="5:5" x14ac:dyDescent="0.25">
      <c r="E128" s="244"/>
    </row>
    <row r="129" spans="5:5" x14ac:dyDescent="0.25">
      <c r="E129" s="244"/>
    </row>
    <row r="130" spans="5:5" x14ac:dyDescent="0.25">
      <c r="E130" s="244"/>
    </row>
    <row r="131" spans="5:5" x14ac:dyDescent="0.25">
      <c r="E131" s="244"/>
    </row>
    <row r="132" spans="5:5" x14ac:dyDescent="0.25">
      <c r="E132" s="244"/>
    </row>
    <row r="133" spans="5:5" x14ac:dyDescent="0.25">
      <c r="E133" s="244"/>
    </row>
    <row r="134" spans="5:5" x14ac:dyDescent="0.25">
      <c r="E134" s="244"/>
    </row>
    <row r="135" spans="5:5" x14ac:dyDescent="0.25">
      <c r="E135" s="244"/>
    </row>
    <row r="136" spans="5:5" x14ac:dyDescent="0.25">
      <c r="E136" s="244"/>
    </row>
    <row r="137" spans="5:5" x14ac:dyDescent="0.25">
      <c r="E137" s="244"/>
    </row>
    <row r="138" spans="5:5" x14ac:dyDescent="0.25">
      <c r="E138" s="244"/>
    </row>
    <row r="139" spans="5:5" x14ac:dyDescent="0.25">
      <c r="E139" s="244"/>
    </row>
    <row r="140" spans="5:5" x14ac:dyDescent="0.25">
      <c r="E140" s="244"/>
    </row>
    <row r="141" spans="5:5" x14ac:dyDescent="0.25">
      <c r="E141" s="244"/>
    </row>
    <row r="142" spans="5:5" x14ac:dyDescent="0.25">
      <c r="E142" s="244"/>
    </row>
    <row r="143" spans="5:5" x14ac:dyDescent="0.25">
      <c r="E143" s="244"/>
    </row>
    <row r="144" spans="5:5" x14ac:dyDescent="0.25">
      <c r="E144" s="244"/>
    </row>
    <row r="145" spans="5:5" x14ac:dyDescent="0.25">
      <c r="E145" s="244"/>
    </row>
    <row r="146" spans="5:5" x14ac:dyDescent="0.25">
      <c r="E146" s="244"/>
    </row>
  </sheetData>
  <mergeCells count="60">
    <mergeCell ref="C5:C7"/>
    <mergeCell ref="D5:D7"/>
    <mergeCell ref="B14:B19"/>
    <mergeCell ref="H22:H25"/>
    <mergeCell ref="I22:I25"/>
    <mergeCell ref="C20:C21"/>
    <mergeCell ref="D20:D21"/>
    <mergeCell ref="F5:F7"/>
    <mergeCell ref="E5:E7"/>
    <mergeCell ref="G5:N5"/>
    <mergeCell ref="G6:H6"/>
    <mergeCell ref="I6:J6"/>
    <mergeCell ref="K6:L6"/>
    <mergeCell ref="M6:N6"/>
    <mergeCell ref="E20:E21"/>
    <mergeCell ref="F20:F21"/>
    <mergeCell ref="A5:A7"/>
    <mergeCell ref="A20:A26"/>
    <mergeCell ref="A14:A19"/>
    <mergeCell ref="B9:B13"/>
    <mergeCell ref="A9:A13"/>
    <mergeCell ref="B20:B21"/>
    <mergeCell ref="B22:B25"/>
    <mergeCell ref="B5:B7"/>
    <mergeCell ref="U5:U7"/>
    <mergeCell ref="O5:P6"/>
    <mergeCell ref="T5:T7"/>
    <mergeCell ref="S5:S7"/>
    <mergeCell ref="K20:K21"/>
    <mergeCell ref="L20:L21"/>
    <mergeCell ref="M20:M21"/>
    <mergeCell ref="N20:N21"/>
    <mergeCell ref="O20:O21"/>
    <mergeCell ref="U20:U21"/>
    <mergeCell ref="R20:R21"/>
    <mergeCell ref="S20:S21"/>
    <mergeCell ref="T20:T21"/>
    <mergeCell ref="P20:P21"/>
    <mergeCell ref="Q5:Q7"/>
    <mergeCell ref="R5:R7"/>
    <mergeCell ref="C22:C25"/>
    <mergeCell ref="D22:D25"/>
    <mergeCell ref="F22:F25"/>
    <mergeCell ref="E22:E25"/>
    <mergeCell ref="G20:G21"/>
    <mergeCell ref="H20:H21"/>
    <mergeCell ref="I20:I21"/>
    <mergeCell ref="J22:J25"/>
    <mergeCell ref="K22:K25"/>
    <mergeCell ref="J20:J21"/>
    <mergeCell ref="L22:L25"/>
    <mergeCell ref="M22:M25"/>
    <mergeCell ref="G22:G25"/>
    <mergeCell ref="U22:U25"/>
    <mergeCell ref="R22:R25"/>
    <mergeCell ref="S22:S25"/>
    <mergeCell ref="T22:T25"/>
    <mergeCell ref="N22:N25"/>
    <mergeCell ref="O22:O25"/>
    <mergeCell ref="P22:P25"/>
  </mergeCells>
  <dataValidations disablePrompts="1" count="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5:F8"/>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5:C8"/>
    <dataValidation allowBlank="1" showInputMessage="1" showErrorMessage="1" promptTitle="INDICADORES DE RESULTADOS" prompt="Medidas o variables para verificar el cumplimiento de cada paso._x000a_" sqref="D5:D8"/>
    <dataValidation allowBlank="1" showInputMessage="1" showErrorMessage="1" promptTitle="CORRELATIVO DE LA ACTIVIDAD" prompt="Estos son los mismos utilizados en los cuadros de costos, los cuales sirven para poder reflejar la Actividad a realizar en cada uno de los cuadros de costos." sqref="E5:E8"/>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5:U8"/>
    <dataValidation allowBlank="1" showInputMessage="1" showErrorMessage="1" promptTitle="POBLACIÓN OBJETIVO" prompt="Grupo  de personas al cual se pretende beneficiar con dicho actividad." sqref="T5:T8"/>
    <dataValidation allowBlank="1" showInputMessage="1" showErrorMessage="1" promptTitle="MEDIO DE VERIFICACIÓN" prompt="Corresponde a los elementos a través del cual se acredita y se verifican  las actividades." sqref="S5:S8"/>
    <dataValidation allowBlank="1" showInputMessage="1" showErrorMessage="1" promptTitle="JUSTIFICACIÓN" prompt="Es aquella en que se explica de forma convincente el motivo por el que y para que se va realizar dicha actividad, que beneficio va traer a la institución." sqref="R5:R8"/>
    <dataValidation allowBlank="1" showInputMessage="1" showErrorMessage="1" promptTitle="SUPUESTOS" prompt="Un  supuesto es un dato asumido como cierto a efectos de planificación este puede ser positivo como negativo." sqref="Q5:Q8"/>
  </dataValidations>
  <pageMargins left="0.25" right="0.25" top="0.75" bottom="0.75" header="0.3" footer="0.3"/>
  <pageSetup firstPageNumber="15" orientation="landscape" useFirstPageNumber="1" r:id="rId1"/>
  <headerFooter>
    <oddFooter>&amp;R&amp;P</oddFooter>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W46"/>
  <sheetViews>
    <sheetView zoomScale="60" zoomScaleNormal="60" workbookViewId="0">
      <pane ySplit="6" topLeftCell="A7" activePane="bottomLeft" state="frozen"/>
      <selection activeCell="O6" sqref="O6"/>
      <selection pane="bottomLeft" activeCell="E13" sqref="E13"/>
    </sheetView>
  </sheetViews>
  <sheetFormatPr baseColWidth="10" defaultRowHeight="15" x14ac:dyDescent="0.25"/>
  <cols>
    <col min="1" max="1" width="40" customWidth="1"/>
    <col min="2" max="2" width="21.7109375" customWidth="1"/>
    <col min="3" max="3" width="30.5703125" customWidth="1"/>
    <col min="4" max="4" width="37.7109375" customWidth="1"/>
    <col min="5" max="6" width="27.42578125" customWidth="1"/>
    <col min="7" max="7" width="15.28515625" customWidth="1"/>
    <col min="8" max="8" width="17.42578125" style="228" customWidth="1"/>
    <col min="9" max="9" width="15.28515625" customWidth="1"/>
    <col min="10" max="10" width="18.85546875" style="228" customWidth="1"/>
    <col min="12" max="12" width="13.7109375" style="228" bestFit="1" customWidth="1"/>
    <col min="13" max="13" width="17.85546875" customWidth="1"/>
    <col min="14" max="14" width="13.7109375" style="228" bestFit="1" customWidth="1"/>
    <col min="15" max="15" width="15.28515625" customWidth="1"/>
    <col min="16" max="16" width="18.28515625" style="228" customWidth="1"/>
    <col min="17" max="17" width="14.140625" hidden="1" customWidth="1"/>
    <col min="18" max="18" width="21.5703125" customWidth="1"/>
    <col min="19" max="20" width="14.140625" customWidth="1"/>
    <col min="21" max="21" width="17" customWidth="1"/>
  </cols>
  <sheetData>
    <row r="1" spans="1:23" ht="18.75" x14ac:dyDescent="0.25">
      <c r="B1" s="269"/>
      <c r="C1" s="269"/>
      <c r="D1" s="269"/>
      <c r="E1" s="269"/>
      <c r="F1" s="269"/>
      <c r="G1" s="269" t="s">
        <v>477</v>
      </c>
      <c r="I1" s="269"/>
      <c r="J1" s="269"/>
      <c r="K1" s="269"/>
      <c r="L1" s="269"/>
      <c r="M1" s="269"/>
      <c r="N1" s="269"/>
      <c r="O1" s="269"/>
      <c r="P1" s="269"/>
      <c r="Q1" s="269"/>
      <c r="R1" s="269"/>
      <c r="S1" s="269"/>
      <c r="T1" s="269"/>
      <c r="U1" s="269"/>
    </row>
    <row r="2" spans="1:23" ht="18.75" x14ac:dyDescent="0.25">
      <c r="A2" s="298" t="s">
        <v>1347</v>
      </c>
      <c r="B2" s="269"/>
      <c r="C2" s="269"/>
      <c r="D2" s="269"/>
      <c r="E2" s="269"/>
      <c r="F2" s="269"/>
      <c r="G2" s="269"/>
      <c r="I2" s="269"/>
      <c r="J2" s="269"/>
      <c r="K2" s="269"/>
      <c r="L2" s="269"/>
      <c r="M2" s="269"/>
      <c r="N2" s="269"/>
      <c r="O2" s="269"/>
      <c r="P2" s="269"/>
      <c r="Q2" s="269"/>
      <c r="R2" s="269"/>
      <c r="S2" s="269"/>
      <c r="T2" s="269"/>
      <c r="U2" s="269"/>
    </row>
    <row r="3" spans="1:23" x14ac:dyDescent="0.25">
      <c r="A3" s="673" t="s">
        <v>1921</v>
      </c>
      <c r="B3" s="673"/>
      <c r="C3" s="673"/>
      <c r="D3" s="673"/>
      <c r="E3" s="673"/>
      <c r="F3" s="673"/>
      <c r="G3" s="673"/>
      <c r="H3" s="673"/>
      <c r="I3" s="673"/>
      <c r="J3" s="673"/>
      <c r="K3" s="673"/>
      <c r="L3" s="673"/>
      <c r="M3" s="673"/>
      <c r="N3" s="673"/>
      <c r="O3" s="673"/>
      <c r="P3" s="673"/>
      <c r="Q3" s="673"/>
      <c r="R3" s="673"/>
      <c r="S3" s="673"/>
      <c r="T3" s="673"/>
      <c r="U3" s="673"/>
    </row>
    <row r="4" spans="1:23" ht="15" customHeight="1" x14ac:dyDescent="0.25">
      <c r="A4" s="604" t="s">
        <v>97</v>
      </c>
      <c r="B4" s="606" t="s">
        <v>111</v>
      </c>
      <c r="C4" s="598" t="s">
        <v>86</v>
      </c>
      <c r="D4" s="598" t="s">
        <v>87</v>
      </c>
      <c r="E4" s="598" t="s">
        <v>392</v>
      </c>
      <c r="F4" s="598" t="s">
        <v>88</v>
      </c>
      <c r="G4" s="619" t="s">
        <v>100</v>
      </c>
      <c r="H4" s="625"/>
      <c r="I4" s="625"/>
      <c r="J4" s="625"/>
      <c r="K4" s="625"/>
      <c r="L4" s="625"/>
      <c r="M4" s="625"/>
      <c r="N4" s="620"/>
      <c r="O4" s="621" t="s">
        <v>101</v>
      </c>
      <c r="P4" s="622"/>
      <c r="Q4" s="606" t="s">
        <v>102</v>
      </c>
      <c r="R4" s="606" t="s">
        <v>103</v>
      </c>
      <c r="S4" s="606" t="s">
        <v>110</v>
      </c>
      <c r="T4" s="606" t="s">
        <v>109</v>
      </c>
      <c r="U4" s="616" t="s">
        <v>89</v>
      </c>
    </row>
    <row r="5" spans="1:23" ht="15" customHeight="1" x14ac:dyDescent="0.25">
      <c r="A5" s="604"/>
      <c r="B5" s="604"/>
      <c r="C5" s="599"/>
      <c r="D5" s="599"/>
      <c r="E5" s="599"/>
      <c r="F5" s="599"/>
      <c r="G5" s="619" t="s">
        <v>104</v>
      </c>
      <c r="H5" s="620"/>
      <c r="I5" s="619" t="s">
        <v>105</v>
      </c>
      <c r="J5" s="620"/>
      <c r="K5" s="619" t="s">
        <v>106</v>
      </c>
      <c r="L5" s="620"/>
      <c r="M5" s="619" t="s">
        <v>107</v>
      </c>
      <c r="N5" s="620"/>
      <c r="O5" s="623"/>
      <c r="P5" s="624"/>
      <c r="Q5" s="604"/>
      <c r="R5" s="604"/>
      <c r="S5" s="604"/>
      <c r="T5" s="604"/>
      <c r="U5" s="617"/>
    </row>
    <row r="6" spans="1:23" ht="25.5" x14ac:dyDescent="0.25">
      <c r="A6" s="605"/>
      <c r="B6" s="605"/>
      <c r="C6" s="600"/>
      <c r="D6" s="600"/>
      <c r="E6" s="600"/>
      <c r="F6" s="600"/>
      <c r="G6" s="368" t="s">
        <v>108</v>
      </c>
      <c r="H6" s="368" t="s">
        <v>12</v>
      </c>
      <c r="I6" s="368" t="s">
        <v>108</v>
      </c>
      <c r="J6" s="368" t="s">
        <v>12</v>
      </c>
      <c r="K6" s="368" t="s">
        <v>108</v>
      </c>
      <c r="L6" s="368" t="s">
        <v>12</v>
      </c>
      <c r="M6" s="368" t="s">
        <v>108</v>
      </c>
      <c r="N6" s="368" t="s">
        <v>12</v>
      </c>
      <c r="O6" s="368" t="s">
        <v>108</v>
      </c>
      <c r="P6" s="368" t="s">
        <v>12</v>
      </c>
      <c r="Q6" s="605"/>
      <c r="R6" s="605"/>
      <c r="S6" s="605"/>
      <c r="T6" s="605"/>
      <c r="U6" s="618"/>
    </row>
    <row r="7" spans="1:23" s="327" customFormat="1" ht="15.75" x14ac:dyDescent="0.25">
      <c r="A7" s="369"/>
      <c r="B7" s="370"/>
      <c r="C7" s="371"/>
      <c r="D7" s="371"/>
      <c r="E7" s="372"/>
      <c r="F7" s="371"/>
      <c r="G7" s="373"/>
      <c r="H7" s="373"/>
      <c r="I7" s="373"/>
      <c r="J7" s="373"/>
      <c r="K7" s="373"/>
      <c r="L7" s="373"/>
      <c r="M7" s="373"/>
      <c r="N7" s="373"/>
      <c r="O7" s="373"/>
      <c r="P7" s="373"/>
      <c r="Q7" s="374"/>
      <c r="R7" s="374"/>
      <c r="S7" s="374"/>
      <c r="T7" s="374"/>
      <c r="U7" s="375"/>
    </row>
    <row r="8" spans="1:23" ht="118.5" customHeight="1" x14ac:dyDescent="0.25">
      <c r="A8" s="668" t="s">
        <v>1380</v>
      </c>
      <c r="B8" s="668" t="s">
        <v>1922</v>
      </c>
      <c r="C8" s="423" t="s">
        <v>1923</v>
      </c>
      <c r="D8" s="423" t="s">
        <v>1924</v>
      </c>
      <c r="E8" s="423" t="s">
        <v>1557</v>
      </c>
      <c r="F8" s="423" t="s">
        <v>1925</v>
      </c>
      <c r="G8" s="438">
        <v>0.25</v>
      </c>
      <c r="H8" s="440"/>
      <c r="I8" s="438">
        <v>0.3</v>
      </c>
      <c r="J8" s="440"/>
      <c r="K8" s="438">
        <v>0.25</v>
      </c>
      <c r="L8" s="440"/>
      <c r="M8" s="438">
        <v>0.2</v>
      </c>
      <c r="N8" s="440"/>
      <c r="O8" s="424">
        <f t="shared" ref="O8:P10" si="0">G8+I8+K8+M8</f>
        <v>1</v>
      </c>
      <c r="P8" s="441"/>
      <c r="Q8" s="423"/>
      <c r="R8" s="423" t="s">
        <v>1558</v>
      </c>
      <c r="S8" s="423" t="s">
        <v>1559</v>
      </c>
      <c r="T8" s="423" t="s">
        <v>1926</v>
      </c>
      <c r="U8" s="423" t="s">
        <v>1927</v>
      </c>
    </row>
    <row r="9" spans="1:23" ht="105.75" customHeight="1" x14ac:dyDescent="0.25">
      <c r="A9" s="667"/>
      <c r="B9" s="667"/>
      <c r="C9" s="423" t="s">
        <v>1928</v>
      </c>
      <c r="D9" s="423" t="s">
        <v>1582</v>
      </c>
      <c r="E9" s="495" t="s">
        <v>1583</v>
      </c>
      <c r="F9" s="423" t="s">
        <v>1584</v>
      </c>
      <c r="G9" s="438">
        <v>0.25</v>
      </c>
      <c r="H9" s="440">
        <v>2000</v>
      </c>
      <c r="I9" s="438">
        <v>0.25</v>
      </c>
      <c r="J9" s="440">
        <v>2000</v>
      </c>
      <c r="K9" s="438">
        <v>0.25</v>
      </c>
      <c r="L9" s="440">
        <v>2000</v>
      </c>
      <c r="M9" s="438">
        <v>0.25</v>
      </c>
      <c r="N9" s="440">
        <v>2557.67</v>
      </c>
      <c r="O9" s="438">
        <f>G9+I9+K9+M9</f>
        <v>1</v>
      </c>
      <c r="P9" s="441">
        <f t="shared" si="0"/>
        <v>8557.67</v>
      </c>
      <c r="Q9" s="423"/>
      <c r="R9" s="423" t="s">
        <v>1929</v>
      </c>
      <c r="S9" s="423" t="s">
        <v>1930</v>
      </c>
      <c r="T9" s="423" t="s">
        <v>1931</v>
      </c>
      <c r="U9" s="423" t="s">
        <v>1932</v>
      </c>
    </row>
    <row r="10" spans="1:23" ht="145.5" customHeight="1" x14ac:dyDescent="0.25">
      <c r="A10" s="667"/>
      <c r="B10" s="667"/>
      <c r="C10" s="509" t="s">
        <v>1933</v>
      </c>
      <c r="D10" s="509" t="s">
        <v>1934</v>
      </c>
      <c r="E10" s="423" t="s">
        <v>1585</v>
      </c>
      <c r="F10" s="423" t="s">
        <v>1935</v>
      </c>
      <c r="G10" s="424"/>
      <c r="H10" s="424"/>
      <c r="I10" s="439">
        <v>1</v>
      </c>
      <c r="J10" s="424">
        <v>60000</v>
      </c>
      <c r="K10" s="424"/>
      <c r="L10" s="424"/>
      <c r="M10" s="424"/>
      <c r="N10" s="424"/>
      <c r="O10" s="438">
        <f>G10+I10+K10+M10</f>
        <v>1</v>
      </c>
      <c r="P10" s="441">
        <f t="shared" si="0"/>
        <v>60000</v>
      </c>
      <c r="Q10" s="423"/>
      <c r="R10" s="423" t="s">
        <v>1929</v>
      </c>
      <c r="S10" s="441" t="s">
        <v>1792</v>
      </c>
      <c r="T10" s="423" t="s">
        <v>1931</v>
      </c>
      <c r="U10" s="423" t="s">
        <v>1932</v>
      </c>
    </row>
    <row r="11" spans="1:23" ht="15.75" x14ac:dyDescent="0.25">
      <c r="A11" s="276"/>
      <c r="B11" s="277"/>
      <c r="C11" s="276" t="s">
        <v>1381</v>
      </c>
      <c r="D11" s="277"/>
      <c r="E11" s="277"/>
      <c r="F11" s="278"/>
      <c r="G11" s="507">
        <f>SUM(G10:G10)</f>
        <v>0</v>
      </c>
      <c r="H11" s="508">
        <f>SUM(H8:H10)</f>
        <v>2000</v>
      </c>
      <c r="I11" s="507">
        <f>SUM(I10:I10)</f>
        <v>1</v>
      </c>
      <c r="J11" s="508">
        <f>SUM(J8:J10)</f>
        <v>62000</v>
      </c>
      <c r="K11" s="507">
        <f>SUM(K10:K10)</f>
        <v>0</v>
      </c>
      <c r="L11" s="508">
        <f>SUM(L8:L10)</f>
        <v>2000</v>
      </c>
      <c r="M11" s="507">
        <f>SUM(M10:M10)</f>
        <v>0</v>
      </c>
      <c r="N11" s="508">
        <f>SUM(N8:N10)</f>
        <v>2557.67</v>
      </c>
      <c r="O11" s="508">
        <f>SUM(O10:O10)</f>
        <v>1</v>
      </c>
      <c r="P11" s="508">
        <f>SUM(P8:P10)</f>
        <v>68557.67</v>
      </c>
      <c r="Q11" s="494"/>
      <c r="R11" s="494"/>
      <c r="S11" s="494"/>
      <c r="T11" s="494"/>
      <c r="U11" s="494"/>
      <c r="W11" s="487"/>
    </row>
    <row r="12" spans="1:23" x14ac:dyDescent="0.25">
      <c r="A12" s="487"/>
      <c r="B12" s="487"/>
      <c r="C12" s="487"/>
      <c r="D12" s="487"/>
      <c r="E12" s="487"/>
      <c r="F12" s="487"/>
      <c r="G12" s="487"/>
      <c r="H12" s="487"/>
      <c r="I12" s="487"/>
      <c r="J12" s="487"/>
      <c r="K12" s="487"/>
      <c r="L12" s="487"/>
      <c r="M12" s="487"/>
      <c r="N12" s="487"/>
      <c r="O12" s="487"/>
      <c r="P12" s="487"/>
      <c r="Q12" s="487"/>
      <c r="R12" s="487"/>
      <c r="S12" s="487"/>
      <c r="T12" s="487"/>
      <c r="U12" s="487"/>
      <c r="V12" s="487"/>
      <c r="W12" s="487"/>
    </row>
    <row r="13" spans="1:23" x14ac:dyDescent="0.25">
      <c r="A13" s="487"/>
      <c r="B13" s="487"/>
      <c r="C13" s="487"/>
      <c r="D13" s="487"/>
      <c r="E13" s="487"/>
      <c r="F13" s="487"/>
      <c r="G13" s="487"/>
      <c r="H13" s="487"/>
      <c r="I13" s="487"/>
      <c r="J13" s="487"/>
      <c r="K13" s="487"/>
      <c r="L13" s="487"/>
      <c r="M13" s="487"/>
      <c r="N13" s="487"/>
      <c r="O13" s="487"/>
      <c r="P13" s="487"/>
      <c r="Q13" s="487"/>
      <c r="R13" s="487"/>
      <c r="S13" s="487"/>
      <c r="T13" s="487"/>
      <c r="U13" s="487"/>
      <c r="V13" s="487"/>
      <c r="W13" s="487"/>
    </row>
    <row r="14" spans="1:23" x14ac:dyDescent="0.25">
      <c r="A14" s="487"/>
      <c r="B14" s="487"/>
      <c r="C14" s="487"/>
      <c r="D14" s="487"/>
      <c r="E14" s="487"/>
      <c r="F14" s="487"/>
      <c r="G14" s="487"/>
      <c r="H14" s="487"/>
      <c r="I14" s="487"/>
      <c r="J14" s="487"/>
      <c r="K14" s="487"/>
      <c r="L14" s="487"/>
      <c r="M14" s="487"/>
      <c r="N14" s="487"/>
      <c r="O14" s="487"/>
      <c r="P14" s="487"/>
      <c r="Q14" s="487"/>
      <c r="R14" s="487"/>
      <c r="S14" s="487"/>
      <c r="T14" s="487"/>
      <c r="U14" s="487"/>
      <c r="V14" s="487"/>
      <c r="W14" s="487"/>
    </row>
    <row r="15" spans="1:23" x14ac:dyDescent="0.25">
      <c r="A15" s="487"/>
      <c r="B15" s="487"/>
      <c r="C15" s="487"/>
      <c r="D15" s="487"/>
      <c r="E15" s="487"/>
      <c r="F15" s="487"/>
      <c r="G15" s="487"/>
      <c r="H15" s="487"/>
      <c r="I15" s="487"/>
      <c r="J15" s="487"/>
      <c r="K15" s="487"/>
      <c r="L15" s="487"/>
      <c r="M15" s="487"/>
      <c r="N15" s="487"/>
      <c r="O15" s="487"/>
      <c r="P15" s="487"/>
      <c r="Q15" s="487"/>
      <c r="R15" s="487"/>
      <c r="S15" s="487"/>
      <c r="T15" s="487"/>
      <c r="U15" s="487"/>
      <c r="V15" s="487"/>
      <c r="W15" s="487"/>
    </row>
    <row r="16" spans="1:23" x14ac:dyDescent="0.25">
      <c r="A16" s="487"/>
      <c r="B16" s="487"/>
      <c r="C16" s="487"/>
      <c r="D16" s="487"/>
      <c r="E16" s="487"/>
      <c r="F16" s="487"/>
      <c r="G16" s="487"/>
      <c r="H16" s="487"/>
      <c r="I16" s="487"/>
      <c r="J16" s="487"/>
      <c r="K16" s="487"/>
      <c r="L16" s="487"/>
      <c r="M16" s="487"/>
      <c r="N16" s="487"/>
      <c r="O16" s="487"/>
      <c r="P16" s="487"/>
      <c r="Q16" s="487"/>
      <c r="R16" s="487"/>
      <c r="S16" s="487"/>
      <c r="T16" s="487"/>
      <c r="U16" s="487"/>
      <c r="V16" s="487"/>
      <c r="W16" s="487"/>
    </row>
    <row r="17" spans="1:23" x14ac:dyDescent="0.25">
      <c r="A17" s="487"/>
      <c r="B17" s="487"/>
      <c r="C17" s="487"/>
      <c r="D17" s="487"/>
      <c r="E17" s="487"/>
      <c r="F17" s="487"/>
      <c r="G17" s="487"/>
      <c r="H17" s="487"/>
      <c r="I17" s="487"/>
      <c r="J17" s="487"/>
      <c r="K17" s="487"/>
      <c r="L17" s="487"/>
      <c r="M17" s="487"/>
      <c r="N17" s="487"/>
      <c r="O17" s="487"/>
      <c r="P17" s="487"/>
      <c r="Q17" s="487"/>
      <c r="R17" s="487"/>
      <c r="S17" s="487"/>
      <c r="T17" s="487"/>
      <c r="U17" s="487"/>
      <c r="V17" s="487"/>
      <c r="W17" s="487"/>
    </row>
    <row r="18" spans="1:23" x14ac:dyDescent="0.25">
      <c r="A18" s="487"/>
      <c r="B18" s="487"/>
      <c r="C18" s="487"/>
      <c r="D18" s="487"/>
      <c r="E18" s="487"/>
      <c r="F18" s="487"/>
      <c r="G18" s="487"/>
      <c r="H18" s="487"/>
      <c r="I18" s="487"/>
      <c r="J18" s="487"/>
      <c r="K18" s="487"/>
      <c r="L18" s="487"/>
      <c r="M18" s="487"/>
      <c r="N18" s="487"/>
      <c r="O18" s="487"/>
      <c r="P18" s="487"/>
      <c r="Q18" s="487"/>
      <c r="R18" s="487"/>
      <c r="S18" s="487"/>
      <c r="T18" s="487"/>
      <c r="U18" s="487"/>
      <c r="V18" s="487"/>
      <c r="W18" s="487"/>
    </row>
    <row r="19" spans="1:23" x14ac:dyDescent="0.25">
      <c r="A19" s="487"/>
      <c r="B19" s="487"/>
      <c r="C19" s="487"/>
      <c r="D19" s="487"/>
      <c r="E19" s="487"/>
      <c r="F19" s="487"/>
      <c r="G19" s="487"/>
      <c r="H19" s="487"/>
      <c r="I19" s="487"/>
      <c r="J19" s="487"/>
      <c r="K19" s="487"/>
      <c r="L19" s="487"/>
      <c r="M19" s="487"/>
      <c r="N19" s="487"/>
      <c r="O19" s="487"/>
      <c r="P19" s="487"/>
      <c r="Q19" s="487"/>
      <c r="R19" s="487"/>
      <c r="S19" s="487"/>
      <c r="T19" s="487"/>
      <c r="U19" s="487"/>
      <c r="V19" s="487"/>
      <c r="W19" s="487"/>
    </row>
    <row r="20" spans="1:23" x14ac:dyDescent="0.25">
      <c r="H20"/>
      <c r="J20"/>
      <c r="L20"/>
      <c r="N20"/>
      <c r="P20"/>
    </row>
    <row r="21" spans="1:23" x14ac:dyDescent="0.25">
      <c r="H21"/>
      <c r="J21"/>
      <c r="L21"/>
      <c r="N21"/>
      <c r="P21"/>
    </row>
    <row r="22" spans="1:23" x14ac:dyDescent="0.25">
      <c r="H22"/>
      <c r="J22"/>
      <c r="L22"/>
      <c r="N22"/>
      <c r="P22"/>
    </row>
    <row r="23" spans="1:23" x14ac:dyDescent="0.25">
      <c r="H23"/>
      <c r="J23"/>
      <c r="L23"/>
      <c r="N23"/>
      <c r="P23"/>
    </row>
    <row r="24" spans="1:23" x14ac:dyDescent="0.25">
      <c r="H24"/>
      <c r="J24"/>
      <c r="L24"/>
      <c r="N24"/>
      <c r="P24"/>
    </row>
    <row r="25" spans="1:23" x14ac:dyDescent="0.25">
      <c r="H25"/>
      <c r="J25"/>
      <c r="L25"/>
      <c r="N25"/>
      <c r="P25"/>
    </row>
    <row r="26" spans="1:23" x14ac:dyDescent="0.25">
      <c r="H26"/>
      <c r="J26"/>
      <c r="L26"/>
      <c r="N26"/>
      <c r="P26"/>
    </row>
    <row r="27" spans="1:23" x14ac:dyDescent="0.25">
      <c r="H27"/>
      <c r="J27"/>
      <c r="L27"/>
      <c r="N27"/>
      <c r="P27"/>
    </row>
    <row r="28" spans="1:23" x14ac:dyDescent="0.25">
      <c r="H28"/>
      <c r="J28"/>
      <c r="L28"/>
      <c r="N28"/>
      <c r="P28"/>
    </row>
    <row r="29" spans="1:23" x14ac:dyDescent="0.25">
      <c r="H29"/>
      <c r="J29"/>
      <c r="L29"/>
      <c r="N29"/>
      <c r="P29"/>
    </row>
    <row r="30" spans="1:23" x14ac:dyDescent="0.25">
      <c r="H30"/>
      <c r="J30"/>
      <c r="L30"/>
      <c r="N30"/>
      <c r="P30"/>
    </row>
    <row r="31" spans="1:23" x14ac:dyDescent="0.25">
      <c r="H31"/>
      <c r="J31"/>
      <c r="L31"/>
      <c r="N31"/>
      <c r="P31"/>
    </row>
    <row r="32" spans="1:23" x14ac:dyDescent="0.25">
      <c r="H32"/>
      <c r="J32"/>
      <c r="L32"/>
      <c r="N32"/>
      <c r="P32"/>
    </row>
    <row r="33" spans="8:16" x14ac:dyDescent="0.25">
      <c r="H33"/>
      <c r="J33"/>
      <c r="L33"/>
      <c r="N33"/>
      <c r="P33"/>
    </row>
    <row r="34" spans="8:16" x14ac:dyDescent="0.25">
      <c r="H34"/>
      <c r="J34"/>
      <c r="L34"/>
      <c r="N34"/>
      <c r="P34"/>
    </row>
    <row r="35" spans="8:16" x14ac:dyDescent="0.25">
      <c r="H35"/>
      <c r="J35"/>
      <c r="L35"/>
      <c r="N35"/>
      <c r="P35"/>
    </row>
    <row r="36" spans="8:16" x14ac:dyDescent="0.25">
      <c r="H36"/>
      <c r="J36"/>
      <c r="L36"/>
      <c r="N36"/>
      <c r="P36"/>
    </row>
    <row r="37" spans="8:16" x14ac:dyDescent="0.25">
      <c r="H37"/>
      <c r="J37"/>
      <c r="L37"/>
      <c r="N37"/>
      <c r="P37"/>
    </row>
    <row r="38" spans="8:16" x14ac:dyDescent="0.25">
      <c r="H38"/>
      <c r="J38"/>
      <c r="L38"/>
      <c r="N38"/>
      <c r="P38"/>
    </row>
    <row r="39" spans="8:16" x14ac:dyDescent="0.25">
      <c r="H39"/>
      <c r="J39"/>
      <c r="L39"/>
      <c r="N39"/>
      <c r="P39"/>
    </row>
    <row r="40" spans="8:16" x14ac:dyDescent="0.25">
      <c r="H40"/>
      <c r="J40"/>
      <c r="L40"/>
      <c r="N40"/>
      <c r="P40"/>
    </row>
    <row r="41" spans="8:16" x14ac:dyDescent="0.25">
      <c r="H41"/>
      <c r="J41"/>
      <c r="L41"/>
      <c r="N41"/>
      <c r="P41"/>
    </row>
    <row r="42" spans="8:16" x14ac:dyDescent="0.25">
      <c r="H42"/>
      <c r="J42"/>
      <c r="L42"/>
      <c r="N42"/>
      <c r="P42"/>
    </row>
    <row r="43" spans="8:16" x14ac:dyDescent="0.25">
      <c r="H43"/>
      <c r="J43"/>
      <c r="L43"/>
      <c r="N43"/>
      <c r="P43"/>
    </row>
    <row r="44" spans="8:16" x14ac:dyDescent="0.25">
      <c r="H44"/>
      <c r="J44"/>
      <c r="L44"/>
      <c r="N44"/>
      <c r="P44"/>
    </row>
    <row r="45" spans="8:16" x14ac:dyDescent="0.25">
      <c r="H45"/>
      <c r="J45"/>
      <c r="L45"/>
      <c r="N45"/>
      <c r="P45"/>
    </row>
    <row r="46" spans="8:16" ht="15.6" customHeight="1" x14ac:dyDescent="0.25">
      <c r="H46"/>
      <c r="J46"/>
      <c r="L46"/>
      <c r="N46"/>
      <c r="P46"/>
    </row>
  </sheetData>
  <mergeCells count="20">
    <mergeCell ref="A3:U3"/>
    <mergeCell ref="R4:R6"/>
    <mergeCell ref="S4:S6"/>
    <mergeCell ref="T4:T6"/>
    <mergeCell ref="U4:U6"/>
    <mergeCell ref="E4:E6"/>
    <mergeCell ref="A4:A6"/>
    <mergeCell ref="B4:B6"/>
    <mergeCell ref="C4:C6"/>
    <mergeCell ref="D4:D6"/>
    <mergeCell ref="F4:F6"/>
    <mergeCell ref="Q4:Q6"/>
    <mergeCell ref="K5:L5"/>
    <mergeCell ref="M5:N5"/>
    <mergeCell ref="I5:J5"/>
    <mergeCell ref="A8:A10"/>
    <mergeCell ref="G5:H5"/>
    <mergeCell ref="B8:B10"/>
    <mergeCell ref="G4:N4"/>
    <mergeCell ref="O4:P5"/>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E4:E7"/>
    <dataValidation allowBlank="1" showInputMessage="1" showErrorMessage="1" promptTitle="INDICADORES DE RESULTADOS" prompt="Medidas o variables para verificar el cumplimiento de cada paso._x000a_" sqref="D4:D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4:C7"/>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4:F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7"/>
    <dataValidation allowBlank="1" showInputMessage="1" showErrorMessage="1" promptTitle="POBLACIÓN OBJETIVO" prompt="Grupo  de personas al cual se pretende beneficiar con dicho actividad." sqref="T4:T7"/>
    <dataValidation allowBlank="1" showInputMessage="1" showErrorMessage="1" promptTitle="MEDIO DE VERIFICACIÓN" prompt="Corresponde a los elementos a través del cual se acredita y se verifican  las actividades." sqref="S4:S7"/>
    <dataValidation allowBlank="1" showInputMessage="1" showErrorMessage="1" promptTitle="JUSTIFICACIÓN" prompt="Es aquella en que se explica de forma convincente el motivo por el que y para que se va realizar dicha actividad, que beneficio va traer a la institución." sqref="R4:R7"/>
    <dataValidation allowBlank="1" showInputMessage="1" showErrorMessage="1" promptTitle="SUPUESTOS" prompt="Un  supuesto es un dato asumido como cierto a efectos de planificación este puede ser positivo como negativo." sqref="Q4:Q7"/>
  </dataValidations>
  <pageMargins left="0.7" right="0.7" top="0.75" bottom="0.75" header="0.3" footer="0.3"/>
  <pageSetup paperSize="9"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48"/>
  <sheetViews>
    <sheetView topLeftCell="D1" zoomScale="70" zoomScaleNormal="70" workbookViewId="0">
      <pane ySplit="8" topLeftCell="A13" activePane="bottomLeft" state="frozen"/>
      <selection activeCell="A7" sqref="A7"/>
      <selection pane="bottomLeft" activeCell="C28" sqref="C28:D28"/>
    </sheetView>
  </sheetViews>
  <sheetFormatPr baseColWidth="10" defaultRowHeight="15" x14ac:dyDescent="0.25"/>
  <cols>
    <col min="1" max="1" width="21.7109375" customWidth="1"/>
    <col min="2" max="2" width="41.42578125" customWidth="1"/>
    <col min="3" max="5" width="27.42578125" customWidth="1"/>
    <col min="6" max="6" width="40.28515625" customWidth="1"/>
    <col min="7" max="7" width="15.28515625" customWidth="1"/>
    <col min="8" max="8" width="13.7109375" style="228" bestFit="1" customWidth="1"/>
    <col min="9" max="9" width="15.28515625" customWidth="1"/>
    <col min="10" max="10" width="18.85546875" style="228" customWidth="1"/>
    <col min="12" max="12" width="12.140625" style="228" bestFit="1" customWidth="1"/>
    <col min="14" max="14" width="12.140625" style="228" bestFit="1" customWidth="1"/>
    <col min="15" max="15" width="15.28515625" style="341" customWidth="1"/>
    <col min="16" max="16" width="18.28515625" style="342" customWidth="1"/>
    <col min="17" max="17" width="14.140625" hidden="1" customWidth="1"/>
    <col min="18" max="18" width="21.140625" customWidth="1"/>
    <col min="19" max="20" width="14.140625" customWidth="1"/>
    <col min="21" max="21" width="17" customWidth="1"/>
  </cols>
  <sheetData>
    <row r="1" spans="1:27" ht="18.75" x14ac:dyDescent="0.25">
      <c r="G1" s="269" t="s">
        <v>1382</v>
      </c>
      <c r="I1" s="269"/>
      <c r="J1" s="269"/>
      <c r="K1" s="269"/>
      <c r="L1" s="269"/>
      <c r="M1" s="269"/>
      <c r="N1" s="269"/>
      <c r="O1" s="339"/>
      <c r="P1" s="339"/>
      <c r="Q1" s="269"/>
      <c r="R1" s="269"/>
      <c r="S1" s="269"/>
      <c r="T1" s="269"/>
      <c r="U1" s="269"/>
      <c r="V1" s="269"/>
      <c r="W1" s="269"/>
      <c r="X1" s="269"/>
      <c r="Y1" s="269"/>
      <c r="Z1" s="269"/>
      <c r="AA1" s="269"/>
    </row>
    <row r="2" spans="1:27" ht="18.75" x14ac:dyDescent="0.25">
      <c r="A2" s="295" t="s">
        <v>1347</v>
      </c>
      <c r="G2" s="269"/>
      <c r="I2" s="269"/>
      <c r="J2" s="269"/>
      <c r="K2" s="269"/>
      <c r="L2" s="269"/>
      <c r="M2" s="269"/>
      <c r="N2" s="269"/>
      <c r="O2" s="339"/>
      <c r="P2" s="339"/>
      <c r="Q2" s="269"/>
      <c r="R2" s="269"/>
      <c r="S2" s="269"/>
      <c r="T2" s="269"/>
      <c r="U2" s="269"/>
      <c r="V2" s="269"/>
      <c r="W2" s="269"/>
      <c r="X2" s="269"/>
      <c r="Y2" s="269"/>
      <c r="Z2" s="269"/>
      <c r="AA2" s="269"/>
    </row>
    <row r="3" spans="1:27" ht="18.75" x14ac:dyDescent="0.25">
      <c r="A3" s="296" t="s">
        <v>1387</v>
      </c>
      <c r="G3" s="269"/>
      <c r="I3" s="269"/>
      <c r="J3" s="269"/>
      <c r="K3" s="269"/>
      <c r="L3" s="269"/>
      <c r="M3" s="269"/>
      <c r="N3" s="269"/>
      <c r="O3" s="339"/>
      <c r="P3" s="339"/>
      <c r="Q3" s="269"/>
      <c r="R3" s="269"/>
      <c r="S3" s="269"/>
      <c r="T3" s="269"/>
      <c r="U3" s="269"/>
      <c r="V3" s="269"/>
      <c r="W3" s="269"/>
      <c r="X3" s="269"/>
      <c r="Y3" s="269"/>
      <c r="Z3" s="269"/>
      <c r="AA3" s="269"/>
    </row>
    <row r="4" spans="1:27" ht="18.75" x14ac:dyDescent="0.25">
      <c r="A4" s="296" t="s">
        <v>1941</v>
      </c>
      <c r="G4" s="269"/>
      <c r="I4" s="269"/>
      <c r="J4" s="269"/>
      <c r="K4" s="269"/>
      <c r="L4" s="269"/>
      <c r="M4" s="269"/>
      <c r="N4" s="269"/>
      <c r="O4" s="339"/>
      <c r="P4" s="339"/>
      <c r="Q4" s="269"/>
      <c r="R4" s="269"/>
      <c r="S4" s="269"/>
      <c r="T4" s="269"/>
      <c r="U4" s="269"/>
      <c r="V4" s="269"/>
      <c r="W4" s="269"/>
      <c r="X4" s="269"/>
      <c r="Y4" s="269"/>
      <c r="Z4" s="269"/>
      <c r="AA4" s="269"/>
    </row>
    <row r="5" spans="1:27" x14ac:dyDescent="0.25">
      <c r="A5" s="272" t="s">
        <v>1389</v>
      </c>
      <c r="B5" s="259"/>
      <c r="C5" s="259"/>
      <c r="D5" s="259"/>
      <c r="E5" s="259"/>
      <c r="F5" s="259"/>
      <c r="G5" s="259"/>
      <c r="H5" s="259"/>
      <c r="I5" s="259"/>
      <c r="J5" s="259"/>
      <c r="K5" s="259"/>
      <c r="L5" s="259"/>
      <c r="M5" s="259"/>
      <c r="N5" s="259"/>
      <c r="O5" s="340"/>
      <c r="P5" s="340"/>
      <c r="Q5" s="259"/>
      <c r="R5" s="259"/>
      <c r="S5" s="259"/>
      <c r="T5" s="259"/>
      <c r="U5" s="259"/>
    </row>
    <row r="6" spans="1:27" ht="15" customHeight="1" x14ac:dyDescent="0.25">
      <c r="A6" s="604" t="s">
        <v>97</v>
      </c>
      <c r="B6" s="606" t="s">
        <v>111</v>
      </c>
      <c r="C6" s="598" t="s">
        <v>86</v>
      </c>
      <c r="D6" s="598" t="s">
        <v>87</v>
      </c>
      <c r="E6" s="598" t="s">
        <v>392</v>
      </c>
      <c r="F6" s="598" t="s">
        <v>88</v>
      </c>
      <c r="G6" s="619" t="s">
        <v>100</v>
      </c>
      <c r="H6" s="625"/>
      <c r="I6" s="625"/>
      <c r="J6" s="625"/>
      <c r="K6" s="625"/>
      <c r="L6" s="625"/>
      <c r="M6" s="625"/>
      <c r="N6" s="620"/>
      <c r="O6" s="621" t="s">
        <v>101</v>
      </c>
      <c r="P6" s="622"/>
      <c r="Q6" s="606" t="s">
        <v>102</v>
      </c>
      <c r="R6" s="606" t="s">
        <v>103</v>
      </c>
      <c r="S6" s="606" t="s">
        <v>110</v>
      </c>
      <c r="T6" s="606" t="s">
        <v>109</v>
      </c>
      <c r="U6" s="616" t="s">
        <v>89</v>
      </c>
    </row>
    <row r="7" spans="1:27" ht="15" customHeight="1" x14ac:dyDescent="0.25">
      <c r="A7" s="604"/>
      <c r="B7" s="604"/>
      <c r="C7" s="599"/>
      <c r="D7" s="599"/>
      <c r="E7" s="599"/>
      <c r="F7" s="599"/>
      <c r="G7" s="619" t="s">
        <v>104</v>
      </c>
      <c r="H7" s="620"/>
      <c r="I7" s="619" t="s">
        <v>105</v>
      </c>
      <c r="J7" s="620"/>
      <c r="K7" s="619" t="s">
        <v>106</v>
      </c>
      <c r="L7" s="620"/>
      <c r="M7" s="619" t="s">
        <v>107</v>
      </c>
      <c r="N7" s="620"/>
      <c r="O7" s="623"/>
      <c r="P7" s="624"/>
      <c r="Q7" s="604"/>
      <c r="R7" s="604"/>
      <c r="S7" s="604"/>
      <c r="T7" s="604"/>
      <c r="U7" s="617"/>
    </row>
    <row r="8" spans="1:27" ht="25.5" x14ac:dyDescent="0.25">
      <c r="A8" s="605"/>
      <c r="B8" s="605"/>
      <c r="C8" s="600"/>
      <c r="D8" s="600"/>
      <c r="E8" s="600"/>
      <c r="F8" s="600"/>
      <c r="G8" s="368" t="s">
        <v>108</v>
      </c>
      <c r="H8" s="368" t="s">
        <v>12</v>
      </c>
      <c r="I8" s="368" t="s">
        <v>108</v>
      </c>
      <c r="J8" s="368" t="s">
        <v>12</v>
      </c>
      <c r="K8" s="368" t="s">
        <v>108</v>
      </c>
      <c r="L8" s="368" t="s">
        <v>12</v>
      </c>
      <c r="M8" s="368" t="s">
        <v>108</v>
      </c>
      <c r="N8" s="368" t="s">
        <v>12</v>
      </c>
      <c r="O8" s="368" t="s">
        <v>108</v>
      </c>
      <c r="P8" s="368" t="s">
        <v>12</v>
      </c>
      <c r="Q8" s="605"/>
      <c r="R8" s="605"/>
      <c r="S8" s="605"/>
      <c r="T8" s="605"/>
      <c r="U8" s="618"/>
    </row>
    <row r="9" spans="1:27" s="327" customFormat="1" ht="15.75" x14ac:dyDescent="0.25">
      <c r="A9" s="369"/>
      <c r="B9" s="370"/>
      <c r="C9" s="371"/>
      <c r="D9" s="371"/>
      <c r="E9" s="372"/>
      <c r="F9" s="371"/>
      <c r="G9" s="373"/>
      <c r="H9" s="373"/>
      <c r="I9" s="373"/>
      <c r="J9" s="373"/>
      <c r="K9" s="373"/>
      <c r="L9" s="373"/>
      <c r="M9" s="373"/>
      <c r="N9" s="373"/>
      <c r="O9" s="373"/>
      <c r="P9" s="373"/>
      <c r="Q9" s="374"/>
      <c r="R9" s="374"/>
      <c r="S9" s="374"/>
      <c r="T9" s="374"/>
      <c r="U9" s="375"/>
    </row>
    <row r="10" spans="1:27" ht="94.5" customHeight="1" x14ac:dyDescent="0.25">
      <c r="A10" s="647" t="s">
        <v>1383</v>
      </c>
      <c r="B10" s="647" t="s">
        <v>1942</v>
      </c>
      <c r="C10" s="423" t="s">
        <v>1943</v>
      </c>
      <c r="D10" s="423" t="s">
        <v>1509</v>
      </c>
      <c r="E10" s="423" t="s">
        <v>1510</v>
      </c>
      <c r="F10" s="443" t="s">
        <v>1944</v>
      </c>
      <c r="G10" s="444">
        <v>0.25</v>
      </c>
      <c r="H10" s="445"/>
      <c r="I10" s="444">
        <v>0.25</v>
      </c>
      <c r="J10" s="445"/>
      <c r="K10" s="444">
        <v>0.25</v>
      </c>
      <c r="L10" s="445"/>
      <c r="M10" s="444">
        <v>0.25</v>
      </c>
      <c r="N10" s="445"/>
      <c r="O10" s="446">
        <f t="shared" ref="O10:P14" si="0">G10+I10+K10+M10</f>
        <v>1</v>
      </c>
      <c r="P10" s="447">
        <f t="shared" si="0"/>
        <v>0</v>
      </c>
      <c r="Q10" s="443"/>
      <c r="R10" s="443" t="s">
        <v>1511</v>
      </c>
      <c r="S10" s="443" t="s">
        <v>1512</v>
      </c>
      <c r="T10" s="443" t="s">
        <v>1513</v>
      </c>
      <c r="U10" s="448" t="s">
        <v>1514</v>
      </c>
      <c r="V10" s="392"/>
    </row>
    <row r="11" spans="1:27" ht="108.75" customHeight="1" x14ac:dyDescent="0.25">
      <c r="A11" s="648"/>
      <c r="B11" s="648"/>
      <c r="C11" s="423" t="s">
        <v>1945</v>
      </c>
      <c r="D11" s="423" t="s">
        <v>1515</v>
      </c>
      <c r="E11" s="423" t="s">
        <v>1516</v>
      </c>
      <c r="F11" s="443" t="s">
        <v>1517</v>
      </c>
      <c r="G11" s="444">
        <v>0.25</v>
      </c>
      <c r="H11" s="445"/>
      <c r="I11" s="444">
        <v>0.25</v>
      </c>
      <c r="J11" s="445"/>
      <c r="K11" s="444">
        <v>0.25</v>
      </c>
      <c r="L11" s="445"/>
      <c r="M11" s="444">
        <v>0.25</v>
      </c>
      <c r="N11" s="445"/>
      <c r="O11" s="446">
        <f t="shared" si="0"/>
        <v>1</v>
      </c>
      <c r="P11" s="447">
        <f t="shared" si="0"/>
        <v>0</v>
      </c>
      <c r="Q11" s="443"/>
      <c r="R11" s="443" t="s">
        <v>1518</v>
      </c>
      <c r="S11" s="443" t="s">
        <v>1946</v>
      </c>
      <c r="T11" s="443" t="s">
        <v>1519</v>
      </c>
      <c r="U11" s="448" t="s">
        <v>1520</v>
      </c>
      <c r="V11" s="392"/>
    </row>
    <row r="12" spans="1:27" ht="94.5" x14ac:dyDescent="0.25">
      <c r="A12" s="648"/>
      <c r="B12" s="648"/>
      <c r="C12" s="423" t="s">
        <v>1947</v>
      </c>
      <c r="D12" s="423" t="s">
        <v>1587</v>
      </c>
      <c r="E12" s="423" t="s">
        <v>1794</v>
      </c>
      <c r="F12" s="443" t="s">
        <v>1948</v>
      </c>
      <c r="G12" s="443">
        <v>25</v>
      </c>
      <c r="H12" s="445">
        <v>5000</v>
      </c>
      <c r="I12" s="443">
        <v>25</v>
      </c>
      <c r="J12" s="445">
        <v>5000</v>
      </c>
      <c r="K12" s="443">
        <v>25</v>
      </c>
      <c r="L12" s="445">
        <v>5000</v>
      </c>
      <c r="M12" s="443">
        <v>25</v>
      </c>
      <c r="N12" s="445">
        <v>5000</v>
      </c>
      <c r="O12" s="446">
        <f t="shared" si="0"/>
        <v>100</v>
      </c>
      <c r="P12" s="447">
        <f t="shared" si="0"/>
        <v>20000</v>
      </c>
      <c r="Q12" s="443"/>
      <c r="R12" s="443" t="s">
        <v>1949</v>
      </c>
      <c r="S12" s="443" t="s">
        <v>1588</v>
      </c>
      <c r="T12" s="443" t="s">
        <v>1950</v>
      </c>
      <c r="U12" s="448" t="s">
        <v>1593</v>
      </c>
    </row>
    <row r="13" spans="1:27" s="487" customFormat="1" ht="63" x14ac:dyDescent="0.25">
      <c r="A13" s="648"/>
      <c r="B13" s="648"/>
      <c r="C13" s="423" t="s">
        <v>1951</v>
      </c>
      <c r="D13" s="423" t="s">
        <v>1952</v>
      </c>
      <c r="E13" s="423" t="s">
        <v>1799</v>
      </c>
      <c r="F13" s="443" t="s">
        <v>1953</v>
      </c>
      <c r="G13" s="443"/>
      <c r="H13" s="445"/>
      <c r="I13" s="443">
        <v>50</v>
      </c>
      <c r="J13" s="445"/>
      <c r="K13" s="443">
        <v>50</v>
      </c>
      <c r="L13" s="445"/>
      <c r="M13" s="443"/>
      <c r="N13" s="445"/>
      <c r="O13" s="446"/>
      <c r="P13" s="447"/>
      <c r="Q13" s="443"/>
      <c r="R13" s="443" t="s">
        <v>1704</v>
      </c>
      <c r="S13" s="443" t="s">
        <v>1954</v>
      </c>
      <c r="T13" s="443" t="s">
        <v>1936</v>
      </c>
      <c r="U13" s="448" t="s">
        <v>1937</v>
      </c>
    </row>
    <row r="14" spans="1:27" ht="175.5" customHeight="1" x14ac:dyDescent="0.25">
      <c r="A14" s="648"/>
      <c r="B14" s="648"/>
      <c r="C14" s="423" t="s">
        <v>1955</v>
      </c>
      <c r="D14" s="423" t="s">
        <v>1626</v>
      </c>
      <c r="E14" s="423" t="s">
        <v>1800</v>
      </c>
      <c r="F14" s="443" t="s">
        <v>1627</v>
      </c>
      <c r="G14" s="443">
        <v>25</v>
      </c>
      <c r="H14" s="445">
        <v>0</v>
      </c>
      <c r="I14" s="443">
        <v>25</v>
      </c>
      <c r="J14" s="445">
        <v>0</v>
      </c>
      <c r="K14" s="443">
        <v>25</v>
      </c>
      <c r="L14" s="445">
        <v>0</v>
      </c>
      <c r="M14" s="443">
        <v>25</v>
      </c>
      <c r="N14" s="445">
        <v>0</v>
      </c>
      <c r="O14" s="446">
        <f t="shared" si="0"/>
        <v>100</v>
      </c>
      <c r="P14" s="447">
        <f t="shared" si="0"/>
        <v>0</v>
      </c>
      <c r="Q14" s="443"/>
      <c r="R14" s="443" t="s">
        <v>1628</v>
      </c>
      <c r="S14" s="443" t="s">
        <v>1629</v>
      </c>
      <c r="T14" s="443" t="s">
        <v>1936</v>
      </c>
      <c r="U14" s="448" t="s">
        <v>1795</v>
      </c>
    </row>
    <row r="15" spans="1:27" ht="15.75" customHeight="1" x14ac:dyDescent="0.25">
      <c r="A15" s="648"/>
      <c r="B15" s="647" t="s">
        <v>1385</v>
      </c>
      <c r="C15" s="601" t="s">
        <v>1699</v>
      </c>
      <c r="D15" s="601" t="s">
        <v>1700</v>
      </c>
      <c r="E15" s="601" t="s">
        <v>1801</v>
      </c>
      <c r="F15" s="601" t="s">
        <v>1701</v>
      </c>
      <c r="G15" s="601"/>
      <c r="H15" s="601"/>
      <c r="I15" s="601">
        <v>50</v>
      </c>
      <c r="J15" s="601">
        <v>25000</v>
      </c>
      <c r="K15" s="601">
        <v>25</v>
      </c>
      <c r="L15" s="601"/>
      <c r="M15" s="601">
        <v>50</v>
      </c>
      <c r="N15" s="601">
        <v>25000</v>
      </c>
      <c r="O15" s="674">
        <f t="shared" ref="O15:P15" si="1">G15+I15+K15+M15</f>
        <v>125</v>
      </c>
      <c r="P15" s="677">
        <f t="shared" si="1"/>
        <v>50000</v>
      </c>
      <c r="Q15" s="443"/>
      <c r="R15" s="680" t="s">
        <v>1702</v>
      </c>
      <c r="S15" s="680" t="s">
        <v>1703</v>
      </c>
      <c r="T15" s="680" t="s">
        <v>1936</v>
      </c>
      <c r="U15" s="680" t="s">
        <v>1937</v>
      </c>
    </row>
    <row r="16" spans="1:27" ht="15.75" x14ac:dyDescent="0.25">
      <c r="A16" s="648"/>
      <c r="B16" s="648"/>
      <c r="C16" s="602"/>
      <c r="D16" s="602"/>
      <c r="E16" s="602"/>
      <c r="F16" s="602"/>
      <c r="G16" s="602"/>
      <c r="H16" s="602"/>
      <c r="I16" s="602"/>
      <c r="J16" s="602"/>
      <c r="K16" s="602"/>
      <c r="L16" s="602"/>
      <c r="M16" s="602"/>
      <c r="N16" s="602"/>
      <c r="O16" s="675"/>
      <c r="P16" s="678"/>
      <c r="Q16" s="443"/>
      <c r="R16" s="681"/>
      <c r="S16" s="681"/>
      <c r="T16" s="681"/>
      <c r="U16" s="681"/>
    </row>
    <row r="17" spans="1:21" ht="15.75" x14ac:dyDescent="0.25">
      <c r="A17" s="648"/>
      <c r="B17" s="648"/>
      <c r="C17" s="602"/>
      <c r="D17" s="602"/>
      <c r="E17" s="602"/>
      <c r="F17" s="602"/>
      <c r="G17" s="602"/>
      <c r="H17" s="602"/>
      <c r="I17" s="602"/>
      <c r="J17" s="602"/>
      <c r="K17" s="602"/>
      <c r="L17" s="602"/>
      <c r="M17" s="602"/>
      <c r="N17" s="602"/>
      <c r="O17" s="675"/>
      <c r="P17" s="678"/>
      <c r="Q17" s="443"/>
      <c r="R17" s="681"/>
      <c r="S17" s="681"/>
      <c r="T17" s="681"/>
      <c r="U17" s="681"/>
    </row>
    <row r="18" spans="1:21" ht="15.75" x14ac:dyDescent="0.25">
      <c r="A18" s="648"/>
      <c r="B18" s="648"/>
      <c r="C18" s="602"/>
      <c r="D18" s="602"/>
      <c r="E18" s="602"/>
      <c r="F18" s="602"/>
      <c r="G18" s="602"/>
      <c r="H18" s="602"/>
      <c r="I18" s="602"/>
      <c r="J18" s="602"/>
      <c r="K18" s="602"/>
      <c r="L18" s="602"/>
      <c r="M18" s="602"/>
      <c r="N18" s="602"/>
      <c r="O18" s="675"/>
      <c r="P18" s="678"/>
      <c r="Q18" s="443"/>
      <c r="R18" s="681"/>
      <c r="S18" s="681"/>
      <c r="T18" s="681"/>
      <c r="U18" s="681"/>
    </row>
    <row r="19" spans="1:21" ht="15.75" x14ac:dyDescent="0.25">
      <c r="A19" s="648"/>
      <c r="B19" s="649"/>
      <c r="C19" s="603"/>
      <c r="D19" s="603"/>
      <c r="E19" s="603"/>
      <c r="F19" s="603"/>
      <c r="G19" s="603"/>
      <c r="H19" s="603"/>
      <c r="I19" s="603"/>
      <c r="J19" s="603"/>
      <c r="K19" s="603"/>
      <c r="L19" s="603"/>
      <c r="M19" s="603"/>
      <c r="N19" s="603"/>
      <c r="O19" s="676"/>
      <c r="P19" s="679"/>
      <c r="Q19" s="423"/>
      <c r="R19" s="682"/>
      <c r="S19" s="682"/>
      <c r="T19" s="682"/>
      <c r="U19" s="682"/>
    </row>
    <row r="20" spans="1:21" ht="141.75" x14ac:dyDescent="0.25">
      <c r="A20" s="648"/>
      <c r="B20" s="568" t="s">
        <v>1386</v>
      </c>
      <c r="C20" s="437" t="s">
        <v>1560</v>
      </c>
      <c r="D20" s="423" t="s">
        <v>1561</v>
      </c>
      <c r="E20" s="437" t="s">
        <v>1802</v>
      </c>
      <c r="F20" s="437" t="s">
        <v>1798</v>
      </c>
      <c r="G20" s="438">
        <v>0.25</v>
      </c>
      <c r="H20" s="476">
        <v>30000</v>
      </c>
      <c r="I20" s="469">
        <v>0.25</v>
      </c>
      <c r="J20" s="455">
        <v>30000</v>
      </c>
      <c r="K20" s="469">
        <v>0.25</v>
      </c>
      <c r="L20" s="455">
        <v>30000</v>
      </c>
      <c r="M20" s="469">
        <v>0.25</v>
      </c>
      <c r="N20" s="455">
        <v>30000</v>
      </c>
      <c r="O20" s="472">
        <f>G20+I20+K20+M20</f>
        <v>1</v>
      </c>
      <c r="P20" s="473">
        <f t="shared" ref="P20" si="2">H20+J20+L20+N20</f>
        <v>120000</v>
      </c>
      <c r="Q20" s="423"/>
      <c r="R20" s="423" t="s">
        <v>1938</v>
      </c>
      <c r="S20" s="423" t="s">
        <v>1562</v>
      </c>
      <c r="T20" s="423" t="s">
        <v>1936</v>
      </c>
      <c r="U20" s="423" t="s">
        <v>1939</v>
      </c>
    </row>
    <row r="21" spans="1:21" ht="15.75" x14ac:dyDescent="0.25">
      <c r="A21" s="689" t="s">
        <v>478</v>
      </c>
      <c r="B21" s="690"/>
      <c r="C21" s="690"/>
      <c r="D21" s="690"/>
      <c r="E21" s="690"/>
      <c r="F21" s="690"/>
      <c r="G21" s="690"/>
      <c r="H21" s="690"/>
      <c r="I21" s="690"/>
      <c r="J21" s="690"/>
      <c r="K21" s="690"/>
      <c r="L21" s="690"/>
      <c r="M21" s="690"/>
      <c r="N21" s="690"/>
      <c r="O21" s="690"/>
      <c r="P21" s="690"/>
      <c r="Q21" s="690"/>
      <c r="R21" s="690"/>
      <c r="S21" s="690"/>
      <c r="T21" s="690"/>
      <c r="U21" s="691"/>
    </row>
    <row r="22" spans="1:21" ht="15.75" customHeight="1" x14ac:dyDescent="0.25">
      <c r="A22" s="668" t="s">
        <v>1940</v>
      </c>
      <c r="B22" s="669" t="s">
        <v>1390</v>
      </c>
      <c r="C22" s="601" t="s">
        <v>1589</v>
      </c>
      <c r="D22" s="601" t="s">
        <v>1590</v>
      </c>
      <c r="E22" s="601" t="s">
        <v>1563</v>
      </c>
      <c r="F22" s="680" t="s">
        <v>1591</v>
      </c>
      <c r="G22" s="601">
        <v>25</v>
      </c>
      <c r="H22" s="650"/>
      <c r="I22" s="601">
        <v>25</v>
      </c>
      <c r="J22" s="650"/>
      <c r="K22" s="601">
        <v>25</v>
      </c>
      <c r="L22" s="650"/>
      <c r="M22" s="601">
        <v>25</v>
      </c>
      <c r="N22" s="650"/>
      <c r="O22" s="635">
        <f t="shared" ref="O22:P22" si="3">G22+I22+K22+M22</f>
        <v>100</v>
      </c>
      <c r="P22" s="683">
        <f t="shared" si="3"/>
        <v>0</v>
      </c>
      <c r="Q22" s="423"/>
      <c r="R22" s="601" t="s">
        <v>1592</v>
      </c>
      <c r="S22" s="601"/>
      <c r="T22" s="601" t="s">
        <v>1796</v>
      </c>
      <c r="U22" s="686" t="s">
        <v>1797</v>
      </c>
    </row>
    <row r="23" spans="1:21" ht="15.75" x14ac:dyDescent="0.25">
      <c r="A23" s="667"/>
      <c r="B23" s="669"/>
      <c r="C23" s="602"/>
      <c r="D23" s="602"/>
      <c r="E23" s="602"/>
      <c r="F23" s="681"/>
      <c r="G23" s="602"/>
      <c r="H23" s="651"/>
      <c r="I23" s="602"/>
      <c r="J23" s="651"/>
      <c r="K23" s="602"/>
      <c r="L23" s="651"/>
      <c r="M23" s="602"/>
      <c r="N23" s="651"/>
      <c r="O23" s="636"/>
      <c r="P23" s="684"/>
      <c r="Q23" s="423"/>
      <c r="R23" s="602"/>
      <c r="S23" s="602"/>
      <c r="T23" s="602"/>
      <c r="U23" s="687"/>
    </row>
    <row r="24" spans="1:21" ht="15.75" x14ac:dyDescent="0.25">
      <c r="A24" s="667"/>
      <c r="B24" s="669"/>
      <c r="C24" s="602"/>
      <c r="D24" s="602"/>
      <c r="E24" s="602"/>
      <c r="F24" s="681"/>
      <c r="G24" s="602"/>
      <c r="H24" s="651"/>
      <c r="I24" s="602"/>
      <c r="J24" s="651"/>
      <c r="K24" s="602"/>
      <c r="L24" s="651"/>
      <c r="M24" s="602"/>
      <c r="N24" s="651"/>
      <c r="O24" s="636"/>
      <c r="P24" s="684"/>
      <c r="Q24" s="423"/>
      <c r="R24" s="602"/>
      <c r="S24" s="602"/>
      <c r="T24" s="602"/>
      <c r="U24" s="687"/>
    </row>
    <row r="25" spans="1:21" ht="15.75" x14ac:dyDescent="0.25">
      <c r="A25" s="667"/>
      <c r="B25" s="669"/>
      <c r="C25" s="602"/>
      <c r="D25" s="602"/>
      <c r="E25" s="602"/>
      <c r="F25" s="681"/>
      <c r="G25" s="602"/>
      <c r="H25" s="651"/>
      <c r="I25" s="602"/>
      <c r="J25" s="651"/>
      <c r="K25" s="602"/>
      <c r="L25" s="651"/>
      <c r="M25" s="602"/>
      <c r="N25" s="651"/>
      <c r="O25" s="636"/>
      <c r="P25" s="684"/>
      <c r="Q25" s="423"/>
      <c r="R25" s="602"/>
      <c r="S25" s="602"/>
      <c r="T25" s="602"/>
      <c r="U25" s="687"/>
    </row>
    <row r="26" spans="1:21" ht="15.75" x14ac:dyDescent="0.25">
      <c r="A26" s="667"/>
      <c r="B26" s="669"/>
      <c r="C26" s="602"/>
      <c r="D26" s="602"/>
      <c r="E26" s="602"/>
      <c r="F26" s="681"/>
      <c r="G26" s="602"/>
      <c r="H26" s="651"/>
      <c r="I26" s="602"/>
      <c r="J26" s="651"/>
      <c r="K26" s="602"/>
      <c r="L26" s="651"/>
      <c r="M26" s="602"/>
      <c r="N26" s="651"/>
      <c r="O26" s="636"/>
      <c r="P26" s="684"/>
      <c r="Q26" s="423"/>
      <c r="R26" s="602"/>
      <c r="S26" s="602"/>
      <c r="T26" s="602"/>
      <c r="U26" s="687"/>
    </row>
    <row r="27" spans="1:21" ht="15.75" x14ac:dyDescent="0.25">
      <c r="A27" s="672"/>
      <c r="B27" s="669"/>
      <c r="C27" s="603"/>
      <c r="D27" s="603"/>
      <c r="E27" s="603"/>
      <c r="F27" s="682"/>
      <c r="G27" s="603"/>
      <c r="H27" s="652"/>
      <c r="I27" s="603"/>
      <c r="J27" s="652"/>
      <c r="K27" s="603"/>
      <c r="L27" s="652"/>
      <c r="M27" s="603"/>
      <c r="N27" s="652"/>
      <c r="O27" s="637"/>
      <c r="P27" s="685"/>
      <c r="Q27" s="423"/>
      <c r="R27" s="603"/>
      <c r="S27" s="603"/>
      <c r="T27" s="603"/>
      <c r="U27" s="688"/>
    </row>
    <row r="28" spans="1:21" ht="63" customHeight="1" x14ac:dyDescent="0.25">
      <c r="A28" s="426" t="s">
        <v>1388</v>
      </c>
      <c r="B28" s="426" t="s">
        <v>1391</v>
      </c>
      <c r="C28" s="423" t="s">
        <v>1555</v>
      </c>
      <c r="D28" s="423" t="s">
        <v>1556</v>
      </c>
      <c r="E28" s="423" t="s">
        <v>1803</v>
      </c>
      <c r="F28" s="423" t="s">
        <v>1807</v>
      </c>
      <c r="G28" s="423">
        <v>1</v>
      </c>
      <c r="H28" s="440">
        <v>35000</v>
      </c>
      <c r="I28" s="423">
        <v>1</v>
      </c>
      <c r="J28" s="440">
        <v>35000</v>
      </c>
      <c r="K28" s="474">
        <v>1</v>
      </c>
      <c r="L28" s="440">
        <v>35000</v>
      </c>
      <c r="M28" s="423">
        <v>1</v>
      </c>
      <c r="N28" s="440">
        <v>35000</v>
      </c>
      <c r="O28" s="475">
        <f t="shared" ref="O28" si="4">G28+I28+K28+M28</f>
        <v>4</v>
      </c>
      <c r="P28" s="441">
        <f t="shared" ref="P28" si="5">H28+J28+L28+N28</f>
        <v>140000</v>
      </c>
      <c r="Q28" s="423"/>
      <c r="R28" s="423" t="s">
        <v>1592</v>
      </c>
      <c r="S28" s="423"/>
      <c r="T28" s="423" t="s">
        <v>1808</v>
      </c>
      <c r="U28" s="449" t="s">
        <v>1593</v>
      </c>
    </row>
    <row r="29" spans="1:21" ht="15.75" x14ac:dyDescent="0.25">
      <c r="A29" s="276"/>
      <c r="B29" s="277"/>
      <c r="C29" s="277"/>
      <c r="D29" s="276" t="s">
        <v>1384</v>
      </c>
      <c r="E29" s="277"/>
      <c r="F29" s="278"/>
      <c r="G29" s="260">
        <f t="shared" ref="G29:O29" si="6">SUM(G10:G28)</f>
        <v>76.75</v>
      </c>
      <c r="H29" s="261">
        <f t="shared" si="6"/>
        <v>70000</v>
      </c>
      <c r="I29" s="260">
        <f t="shared" si="6"/>
        <v>176.75</v>
      </c>
      <c r="J29" s="261">
        <f t="shared" si="6"/>
        <v>95000</v>
      </c>
      <c r="K29" s="260">
        <f t="shared" si="6"/>
        <v>151.75</v>
      </c>
      <c r="L29" s="261">
        <f t="shared" si="6"/>
        <v>70000</v>
      </c>
      <c r="M29" s="260">
        <f t="shared" si="6"/>
        <v>126.75</v>
      </c>
      <c r="N29" s="261">
        <f t="shared" si="6"/>
        <v>95000</v>
      </c>
      <c r="O29" s="261">
        <f t="shared" si="6"/>
        <v>432</v>
      </c>
      <c r="P29" s="261">
        <f>SUM(P10:P28)</f>
        <v>330000</v>
      </c>
      <c r="Q29" s="254"/>
      <c r="R29" s="254"/>
      <c r="S29" s="254"/>
      <c r="T29" s="254"/>
      <c r="U29" s="254"/>
    </row>
    <row r="31" spans="1:21" x14ac:dyDescent="0.25">
      <c r="H31"/>
      <c r="J31"/>
      <c r="L31"/>
      <c r="N31"/>
      <c r="P31" s="341"/>
    </row>
    <row r="32" spans="1:21" x14ac:dyDescent="0.25">
      <c r="H32"/>
      <c r="J32"/>
      <c r="L32"/>
      <c r="N32"/>
      <c r="P32" s="341"/>
    </row>
    <row r="33" spans="8:16" x14ac:dyDescent="0.25">
      <c r="H33"/>
      <c r="J33"/>
      <c r="L33"/>
      <c r="N33"/>
      <c r="P33" s="341"/>
    </row>
    <row r="34" spans="8:16" x14ac:dyDescent="0.25">
      <c r="H34"/>
      <c r="J34"/>
      <c r="L34"/>
      <c r="N34"/>
      <c r="P34" s="341"/>
    </row>
    <row r="35" spans="8:16" x14ac:dyDescent="0.25">
      <c r="H35"/>
      <c r="J35"/>
      <c r="L35"/>
      <c r="N35"/>
      <c r="P35" s="341"/>
    </row>
    <row r="36" spans="8:16" x14ac:dyDescent="0.25">
      <c r="H36"/>
      <c r="J36"/>
      <c r="L36"/>
      <c r="N36"/>
      <c r="P36" s="341"/>
    </row>
    <row r="37" spans="8:16" x14ac:dyDescent="0.25">
      <c r="H37"/>
      <c r="J37"/>
      <c r="L37"/>
      <c r="N37"/>
      <c r="P37" s="341"/>
    </row>
    <row r="38" spans="8:16" x14ac:dyDescent="0.25">
      <c r="H38"/>
      <c r="J38"/>
      <c r="L38"/>
      <c r="N38"/>
      <c r="P38" s="341"/>
    </row>
    <row r="39" spans="8:16" x14ac:dyDescent="0.25">
      <c r="H39"/>
      <c r="J39"/>
      <c r="L39"/>
      <c r="N39"/>
      <c r="P39" s="341"/>
    </row>
    <row r="40" spans="8:16" x14ac:dyDescent="0.25">
      <c r="H40"/>
      <c r="J40"/>
      <c r="L40"/>
      <c r="N40"/>
      <c r="P40" s="341"/>
    </row>
    <row r="41" spans="8:16" x14ac:dyDescent="0.25">
      <c r="H41"/>
      <c r="J41"/>
      <c r="L41"/>
      <c r="N41"/>
      <c r="P41" s="341"/>
    </row>
    <row r="42" spans="8:16" x14ac:dyDescent="0.25">
      <c r="H42"/>
      <c r="J42"/>
      <c r="L42"/>
      <c r="N42"/>
      <c r="P42" s="341"/>
    </row>
    <row r="43" spans="8:16" x14ac:dyDescent="0.25">
      <c r="H43"/>
      <c r="J43"/>
      <c r="L43"/>
      <c r="N43"/>
      <c r="P43" s="341"/>
    </row>
    <row r="44" spans="8:16" x14ac:dyDescent="0.25">
      <c r="H44"/>
      <c r="J44"/>
      <c r="L44"/>
      <c r="N44"/>
      <c r="P44" s="341"/>
    </row>
    <row r="45" spans="8:16" x14ac:dyDescent="0.25">
      <c r="H45"/>
      <c r="J45"/>
      <c r="L45"/>
      <c r="N45"/>
      <c r="P45" s="341"/>
    </row>
    <row r="46" spans="8:16" x14ac:dyDescent="0.25">
      <c r="H46"/>
      <c r="J46"/>
      <c r="L46"/>
      <c r="N46"/>
      <c r="P46" s="341"/>
    </row>
    <row r="47" spans="8:16" x14ac:dyDescent="0.25">
      <c r="H47"/>
      <c r="J47"/>
      <c r="L47"/>
      <c r="N47"/>
      <c r="P47" s="341"/>
    </row>
    <row r="48" spans="8:16" x14ac:dyDescent="0.25">
      <c r="H48"/>
      <c r="J48"/>
      <c r="L48"/>
      <c r="N48"/>
      <c r="P48" s="341"/>
    </row>
  </sheetData>
  <mergeCells count="59">
    <mergeCell ref="A6:A8"/>
    <mergeCell ref="B6:B8"/>
    <mergeCell ref="C6:C8"/>
    <mergeCell ref="D6:D8"/>
    <mergeCell ref="G7:H7"/>
    <mergeCell ref="K7:L7"/>
    <mergeCell ref="M7:N7"/>
    <mergeCell ref="F6:F8"/>
    <mergeCell ref="G6:N6"/>
    <mergeCell ref="B10:B14"/>
    <mergeCell ref="E6:E8"/>
    <mergeCell ref="I7:J7"/>
    <mergeCell ref="U6:U8"/>
    <mergeCell ref="S6:S8"/>
    <mergeCell ref="T6:T8"/>
    <mergeCell ref="P22:P27"/>
    <mergeCell ref="R22:R27"/>
    <mergeCell ref="U15:U19"/>
    <mergeCell ref="S22:S27"/>
    <mergeCell ref="T22:T27"/>
    <mergeCell ref="U22:U27"/>
    <mergeCell ref="S15:S19"/>
    <mergeCell ref="T15:T19"/>
    <mergeCell ref="R15:R19"/>
    <mergeCell ref="Q6:Q8"/>
    <mergeCell ref="O6:P7"/>
    <mergeCell ref="R6:R8"/>
    <mergeCell ref="A21:U21"/>
    <mergeCell ref="B22:B27"/>
    <mergeCell ref="A22:A27"/>
    <mergeCell ref="C22:C27"/>
    <mergeCell ref="D22:D27"/>
    <mergeCell ref="E22:E27"/>
    <mergeCell ref="F22:F27"/>
    <mergeCell ref="G22:G27"/>
    <mergeCell ref="H22:H27"/>
    <mergeCell ref="I22:I27"/>
    <mergeCell ref="J22:J27"/>
    <mergeCell ref="K22:K27"/>
    <mergeCell ref="L22:L27"/>
    <mergeCell ref="M22:M27"/>
    <mergeCell ref="N22:N27"/>
    <mergeCell ref="O22:O27"/>
    <mergeCell ref="M15:M19"/>
    <mergeCell ref="N15:N19"/>
    <mergeCell ref="A10:A20"/>
    <mergeCell ref="O15:O19"/>
    <mergeCell ref="P15:P19"/>
    <mergeCell ref="B15:B19"/>
    <mergeCell ref="H15:H19"/>
    <mergeCell ref="I15:I19"/>
    <mergeCell ref="J15:J19"/>
    <mergeCell ref="K15:K19"/>
    <mergeCell ref="L15:L19"/>
    <mergeCell ref="C15:C19"/>
    <mergeCell ref="D15:D19"/>
    <mergeCell ref="E15:E19"/>
    <mergeCell ref="F15:F19"/>
    <mergeCell ref="G15:G19"/>
  </mergeCells>
  <dataValidations disablePrompts="1" count="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6:F9"/>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6:C9"/>
    <dataValidation allowBlank="1" showInputMessage="1" showErrorMessage="1" promptTitle="INDICADORES DE RESULTADOS" prompt="Medidas o variables para verificar el cumplimiento de cada paso._x000a_" sqref="D6:D9"/>
    <dataValidation allowBlank="1" showInputMessage="1" showErrorMessage="1" promptTitle="CORRELATIVO DE LA ACTIVIDAD" prompt="Estos son los mismos utilizados en los cuadros de costos, los cuales sirven para poder reflejar la Actividad a realizar en cada uno de los cuadros de costos." sqref="E6:E9"/>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6:U9"/>
    <dataValidation allowBlank="1" showInputMessage="1" showErrorMessage="1" promptTitle="POBLACIÓN OBJETIVO" prompt="Grupo  de personas al cual se pretende beneficiar con dicho actividad." sqref="T6:T9"/>
    <dataValidation allowBlank="1" showInputMessage="1" showErrorMessage="1" promptTitle="MEDIO DE VERIFICACIÓN" prompt="Corresponde a los elementos a través del cual se acredita y se verifican  las actividades." sqref="S6:S9"/>
    <dataValidation allowBlank="1" showInputMessage="1" showErrorMessage="1" promptTitle="JUSTIFICACIÓN" prompt="Es aquella en que se explica de forma convincente el motivo por el que y para que se va realizar dicha actividad, que beneficio va traer a la institución." sqref="R6:R9"/>
    <dataValidation allowBlank="1" showInputMessage="1" showErrorMessage="1" promptTitle="SUPUESTOS" prompt="Un  supuesto es un dato asumido como cierto a efectos de planificación este puede ser positivo como negativo." sqref="Q6:Q9"/>
  </dataValidation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U233"/>
  <sheetViews>
    <sheetView zoomScale="60" zoomScaleNormal="60" workbookViewId="0">
      <pane ySplit="6" topLeftCell="A7" activePane="bottomLeft" state="frozen"/>
      <selection activeCell="P6" sqref="P6"/>
      <selection pane="bottomLeft" activeCell="C10" sqref="C10:D10"/>
    </sheetView>
  </sheetViews>
  <sheetFormatPr baseColWidth="10" defaultRowHeight="15" x14ac:dyDescent="0.25"/>
  <cols>
    <col min="1" max="1" width="41.7109375" customWidth="1"/>
    <col min="2" max="2" width="55.28515625" customWidth="1"/>
    <col min="3" max="6" width="27.42578125" customWidth="1"/>
    <col min="7" max="7" width="15.28515625" customWidth="1"/>
    <col min="8" max="8" width="17.42578125" style="228" customWidth="1"/>
    <col min="9" max="9" width="15.28515625" customWidth="1"/>
    <col min="10" max="10" width="19.28515625" style="228" customWidth="1"/>
    <col min="11" max="11" width="15.28515625" customWidth="1"/>
    <col min="12" max="12" width="12.140625" style="228" bestFit="1" customWidth="1"/>
    <col min="13" max="13" width="15.28515625" customWidth="1"/>
    <col min="14" max="14" width="16.85546875" style="228" customWidth="1"/>
    <col min="15" max="15" width="15.28515625" customWidth="1"/>
    <col min="16" max="16" width="15.7109375" style="228" customWidth="1"/>
    <col min="17" max="17" width="14.28515625" hidden="1" customWidth="1"/>
    <col min="18" max="20" width="14.28515625" customWidth="1"/>
    <col min="21" max="21" width="17" customWidth="1"/>
  </cols>
  <sheetData>
    <row r="1" spans="1:21" s="270" customFormat="1" ht="18" customHeight="1" x14ac:dyDescent="0.2">
      <c r="B1" s="269"/>
      <c r="C1" s="269"/>
      <c r="D1" s="269"/>
      <c r="E1" s="269"/>
      <c r="F1" s="269"/>
      <c r="G1" s="269" t="s">
        <v>115</v>
      </c>
      <c r="I1" s="269"/>
      <c r="J1" s="269"/>
      <c r="K1" s="269"/>
      <c r="L1" s="269"/>
      <c r="M1" s="269"/>
      <c r="N1" s="269"/>
      <c r="O1" s="269"/>
      <c r="P1" s="269"/>
      <c r="Q1" s="269"/>
      <c r="R1" s="269"/>
      <c r="S1" s="269"/>
      <c r="T1" s="269"/>
      <c r="U1" s="269"/>
    </row>
    <row r="2" spans="1:21" s="270" customFormat="1" ht="18" customHeight="1" x14ac:dyDescent="0.25">
      <c r="A2" s="299" t="s">
        <v>1349</v>
      </c>
      <c r="B2" s="269"/>
      <c r="C2" s="269"/>
      <c r="D2" s="269"/>
      <c r="E2" s="269"/>
      <c r="F2" s="269"/>
      <c r="G2" s="269"/>
      <c r="I2" s="269"/>
      <c r="J2" s="269"/>
      <c r="K2" s="269"/>
      <c r="L2" s="269"/>
      <c r="M2" s="269"/>
      <c r="N2" s="269"/>
      <c r="O2" s="269"/>
      <c r="P2" s="269"/>
      <c r="Q2" s="269"/>
      <c r="R2" s="269"/>
      <c r="S2" s="269"/>
      <c r="T2" s="269"/>
      <c r="U2" s="269"/>
    </row>
    <row r="3" spans="1:21" s="270" customFormat="1" ht="18.75" x14ac:dyDescent="0.2">
      <c r="A3" s="323" t="s">
        <v>1956</v>
      </c>
      <c r="B3" s="269"/>
      <c r="C3" s="269"/>
      <c r="D3" s="269"/>
      <c r="E3" s="269"/>
      <c r="F3" s="269"/>
      <c r="G3" s="269"/>
      <c r="I3" s="269"/>
      <c r="J3" s="269"/>
      <c r="K3" s="269"/>
      <c r="L3" s="269"/>
      <c r="M3" s="269"/>
      <c r="N3" s="269"/>
      <c r="O3" s="269"/>
      <c r="P3" s="269"/>
      <c r="Q3" s="269"/>
      <c r="R3" s="269"/>
      <c r="S3" s="269"/>
      <c r="T3" s="269"/>
      <c r="U3" s="269"/>
    </row>
    <row r="4" spans="1:21" s="66" customFormat="1" ht="15.75" customHeight="1" x14ac:dyDescent="0.25">
      <c r="A4" s="604" t="s">
        <v>97</v>
      </c>
      <c r="B4" s="606" t="s">
        <v>111</v>
      </c>
      <c r="C4" s="598" t="s">
        <v>86</v>
      </c>
      <c r="D4" s="598" t="s">
        <v>87</v>
      </c>
      <c r="E4" s="598" t="s">
        <v>392</v>
      </c>
      <c r="F4" s="598" t="s">
        <v>88</v>
      </c>
      <c r="G4" s="619" t="s">
        <v>100</v>
      </c>
      <c r="H4" s="625"/>
      <c r="I4" s="625"/>
      <c r="J4" s="625"/>
      <c r="K4" s="625"/>
      <c r="L4" s="625"/>
      <c r="M4" s="625"/>
      <c r="N4" s="620"/>
      <c r="O4" s="621" t="s">
        <v>101</v>
      </c>
      <c r="P4" s="622"/>
      <c r="Q4" s="606" t="s">
        <v>102</v>
      </c>
      <c r="R4" s="606" t="s">
        <v>103</v>
      </c>
      <c r="S4" s="606" t="s">
        <v>110</v>
      </c>
      <c r="T4" s="606" t="s">
        <v>109</v>
      </c>
      <c r="U4" s="616" t="s">
        <v>89</v>
      </c>
    </row>
    <row r="5" spans="1:21" s="66" customFormat="1" ht="15" customHeight="1" x14ac:dyDescent="0.25">
      <c r="A5" s="604"/>
      <c r="B5" s="604"/>
      <c r="C5" s="599"/>
      <c r="D5" s="599"/>
      <c r="E5" s="599"/>
      <c r="F5" s="599"/>
      <c r="G5" s="619" t="s">
        <v>104</v>
      </c>
      <c r="H5" s="620"/>
      <c r="I5" s="619" t="s">
        <v>105</v>
      </c>
      <c r="J5" s="620"/>
      <c r="K5" s="619" t="s">
        <v>106</v>
      </c>
      <c r="L5" s="620"/>
      <c r="M5" s="619" t="s">
        <v>107</v>
      </c>
      <c r="N5" s="620"/>
      <c r="O5" s="623"/>
      <c r="P5" s="624"/>
      <c r="Q5" s="604"/>
      <c r="R5" s="604"/>
      <c r="S5" s="604"/>
      <c r="T5" s="604"/>
      <c r="U5" s="617"/>
    </row>
    <row r="6" spans="1:21" s="67" customFormat="1" ht="25.5" x14ac:dyDescent="0.25">
      <c r="A6" s="605"/>
      <c r="B6" s="605"/>
      <c r="C6" s="600"/>
      <c r="D6" s="600"/>
      <c r="E6" s="600"/>
      <c r="F6" s="600"/>
      <c r="G6" s="368" t="s">
        <v>108</v>
      </c>
      <c r="H6" s="368" t="s">
        <v>12</v>
      </c>
      <c r="I6" s="368" t="s">
        <v>108</v>
      </c>
      <c r="J6" s="368" t="s">
        <v>12</v>
      </c>
      <c r="K6" s="368" t="s">
        <v>108</v>
      </c>
      <c r="L6" s="368" t="s">
        <v>12</v>
      </c>
      <c r="M6" s="368" t="s">
        <v>108</v>
      </c>
      <c r="N6" s="368" t="s">
        <v>12</v>
      </c>
      <c r="O6" s="368" t="s">
        <v>108</v>
      </c>
      <c r="P6" s="368" t="s">
        <v>12</v>
      </c>
      <c r="Q6" s="605"/>
      <c r="R6" s="605"/>
      <c r="S6" s="605"/>
      <c r="T6" s="605"/>
      <c r="U6" s="618"/>
    </row>
    <row r="7" spans="1:21" s="67" customFormat="1" ht="15.75" x14ac:dyDescent="0.25">
      <c r="A7" s="369"/>
      <c r="B7" s="370"/>
      <c r="C7" s="371"/>
      <c r="D7" s="371"/>
      <c r="E7" s="372"/>
      <c r="F7" s="371"/>
      <c r="G7" s="373"/>
      <c r="H7" s="373"/>
      <c r="I7" s="373"/>
      <c r="J7" s="373"/>
      <c r="K7" s="373"/>
      <c r="L7" s="373"/>
      <c r="M7" s="373"/>
      <c r="N7" s="373"/>
      <c r="O7" s="373"/>
      <c r="P7" s="373"/>
      <c r="Q7" s="374"/>
      <c r="R7" s="374"/>
      <c r="S7" s="374"/>
      <c r="T7" s="374"/>
      <c r="U7" s="375"/>
    </row>
    <row r="8" spans="1:21" ht="136.5" customHeight="1" x14ac:dyDescent="0.25">
      <c r="A8" s="692" t="s">
        <v>1957</v>
      </c>
      <c r="B8" s="428" t="s">
        <v>112</v>
      </c>
      <c r="C8" s="570" t="s">
        <v>1521</v>
      </c>
      <c r="D8" s="449" t="s">
        <v>1522</v>
      </c>
      <c r="E8" s="449" t="s">
        <v>1594</v>
      </c>
      <c r="F8" s="448" t="s">
        <v>1524</v>
      </c>
      <c r="G8" s="450">
        <v>0.4</v>
      </c>
      <c r="H8" s="451"/>
      <c r="I8" s="450">
        <v>0.6</v>
      </c>
      <c r="J8" s="451"/>
      <c r="K8" s="452"/>
      <c r="L8" s="451"/>
      <c r="M8" s="452"/>
      <c r="N8" s="451"/>
      <c r="O8" s="453">
        <f t="shared" ref="O8:P8" si="0">G8+I8+K8+M8</f>
        <v>1</v>
      </c>
      <c r="P8" s="454">
        <f t="shared" si="0"/>
        <v>0</v>
      </c>
      <c r="Q8" s="455"/>
      <c r="R8" s="455" t="s">
        <v>1525</v>
      </c>
      <c r="S8" s="423" t="s">
        <v>1526</v>
      </c>
      <c r="T8" s="423" t="s">
        <v>1527</v>
      </c>
      <c r="U8" s="423" t="s">
        <v>1528</v>
      </c>
    </row>
    <row r="9" spans="1:21" ht="109.5" customHeight="1" x14ac:dyDescent="0.25">
      <c r="A9" s="692"/>
      <c r="B9" s="428" t="s">
        <v>113</v>
      </c>
      <c r="C9" s="449" t="s">
        <v>1958</v>
      </c>
      <c r="D9" s="449" t="s">
        <v>1959</v>
      </c>
      <c r="E9" s="449" t="s">
        <v>1523</v>
      </c>
      <c r="F9" s="448" t="s">
        <v>1960</v>
      </c>
      <c r="G9" s="452">
        <v>50</v>
      </c>
      <c r="H9" s="451">
        <v>30000</v>
      </c>
      <c r="I9" s="452">
        <v>50</v>
      </c>
      <c r="J9" s="451">
        <v>30000</v>
      </c>
      <c r="K9" s="452"/>
      <c r="L9" s="451"/>
      <c r="M9" s="452"/>
      <c r="N9" s="451"/>
      <c r="O9" s="453">
        <f t="shared" ref="O9:O10" si="1">G9+I9+K9+M9</f>
        <v>100</v>
      </c>
      <c r="P9" s="454">
        <f t="shared" ref="P9:P10" si="2">H9+J9+L9+N9</f>
        <v>60000</v>
      </c>
      <c r="Q9" s="455"/>
      <c r="R9" s="455" t="s">
        <v>1525</v>
      </c>
      <c r="S9" s="423" t="s">
        <v>1526</v>
      </c>
      <c r="T9" s="423" t="s">
        <v>1527</v>
      </c>
      <c r="U9" s="423"/>
    </row>
    <row r="10" spans="1:21" ht="180" x14ac:dyDescent="0.25">
      <c r="A10" s="692"/>
      <c r="B10" s="428" t="s">
        <v>1392</v>
      </c>
      <c r="C10" s="449" t="s">
        <v>1961</v>
      </c>
      <c r="D10" s="449" t="s">
        <v>1595</v>
      </c>
      <c r="E10" s="449" t="s">
        <v>1812</v>
      </c>
      <c r="F10" s="448" t="s">
        <v>1962</v>
      </c>
      <c r="G10" s="452">
        <v>50</v>
      </c>
      <c r="H10" s="451">
        <v>20000</v>
      </c>
      <c r="I10" s="452"/>
      <c r="J10" s="451"/>
      <c r="K10" s="452"/>
      <c r="L10" s="451"/>
      <c r="M10" s="452">
        <v>50</v>
      </c>
      <c r="N10" s="451">
        <v>20054.080000000002</v>
      </c>
      <c r="O10" s="453">
        <f t="shared" si="1"/>
        <v>100</v>
      </c>
      <c r="P10" s="454">
        <f t="shared" si="2"/>
        <v>40054.080000000002</v>
      </c>
      <c r="Q10" s="455"/>
      <c r="R10" s="455" t="s">
        <v>1963</v>
      </c>
      <c r="S10" s="423" t="s">
        <v>1964</v>
      </c>
      <c r="T10" s="423" t="s">
        <v>1965</v>
      </c>
      <c r="U10" s="423" t="s">
        <v>1932</v>
      </c>
    </row>
    <row r="11" spans="1:21" s="271" customFormat="1" ht="15.75" x14ac:dyDescent="0.2">
      <c r="A11" s="282"/>
      <c r="B11" s="283"/>
      <c r="C11" s="282" t="s">
        <v>114</v>
      </c>
      <c r="D11" s="283"/>
      <c r="E11" s="283"/>
      <c r="F11" s="284"/>
      <c r="G11" s="254">
        <f t="shared" ref="G11:O11" si="3">SUM(G8:G10)</f>
        <v>100.4</v>
      </c>
      <c r="H11" s="227">
        <f t="shared" si="3"/>
        <v>50000</v>
      </c>
      <c r="I11" s="254">
        <f t="shared" si="3"/>
        <v>50.6</v>
      </c>
      <c r="J11" s="227">
        <f t="shared" si="3"/>
        <v>30000</v>
      </c>
      <c r="K11" s="254">
        <f t="shared" si="3"/>
        <v>0</v>
      </c>
      <c r="L11" s="227">
        <f t="shared" si="3"/>
        <v>0</v>
      </c>
      <c r="M11" s="254">
        <f t="shared" si="3"/>
        <v>50</v>
      </c>
      <c r="N11" s="227">
        <f t="shared" si="3"/>
        <v>20054.080000000002</v>
      </c>
      <c r="O11" s="227">
        <f t="shared" si="3"/>
        <v>201</v>
      </c>
      <c r="P11" s="227">
        <f>SUM(P8:P10)</f>
        <v>100054.08</v>
      </c>
      <c r="Q11" s="254"/>
      <c r="R11" s="254"/>
      <c r="S11" s="254"/>
      <c r="T11" s="254"/>
      <c r="U11" s="254"/>
    </row>
    <row r="12" spans="1:21" x14ac:dyDescent="0.25">
      <c r="H12"/>
      <c r="J12"/>
      <c r="L12"/>
      <c r="N12"/>
      <c r="P12"/>
    </row>
    <row r="13" spans="1:21" x14ac:dyDescent="0.25">
      <c r="H13"/>
      <c r="J13"/>
      <c r="L13"/>
      <c r="N13"/>
      <c r="P13"/>
    </row>
    <row r="14" spans="1:21" x14ac:dyDescent="0.25">
      <c r="H14"/>
      <c r="J14"/>
      <c r="L14"/>
      <c r="N14"/>
      <c r="P14"/>
    </row>
    <row r="15" spans="1:21" x14ac:dyDescent="0.25">
      <c r="H15"/>
      <c r="J15"/>
      <c r="L15"/>
      <c r="N15"/>
      <c r="P15"/>
    </row>
    <row r="16" spans="1:21" x14ac:dyDescent="0.25">
      <c r="H16"/>
      <c r="J16"/>
      <c r="L16"/>
      <c r="N16"/>
      <c r="P16"/>
    </row>
    <row r="17" spans="8:16" x14ac:dyDescent="0.25">
      <c r="H17"/>
      <c r="J17"/>
      <c r="L17"/>
      <c r="N17"/>
      <c r="P17"/>
    </row>
    <row r="18" spans="8:16" x14ac:dyDescent="0.25">
      <c r="H18"/>
      <c r="J18"/>
      <c r="L18"/>
      <c r="N18"/>
      <c r="P18"/>
    </row>
    <row r="19" spans="8:16" x14ac:dyDescent="0.25">
      <c r="H19"/>
      <c r="J19"/>
      <c r="L19"/>
      <c r="N19"/>
      <c r="P19"/>
    </row>
    <row r="20" spans="8:16" x14ac:dyDescent="0.25">
      <c r="H20"/>
      <c r="J20"/>
      <c r="L20"/>
      <c r="N20"/>
      <c r="P20"/>
    </row>
    <row r="21" spans="8:16" x14ac:dyDescent="0.25">
      <c r="H21"/>
      <c r="J21"/>
      <c r="L21"/>
      <c r="N21"/>
      <c r="P21"/>
    </row>
    <row r="22" spans="8:16" x14ac:dyDescent="0.25">
      <c r="H22"/>
      <c r="J22"/>
      <c r="L22"/>
      <c r="N22"/>
      <c r="P22"/>
    </row>
    <row r="23" spans="8:16" x14ac:dyDescent="0.25">
      <c r="H23"/>
      <c r="J23"/>
      <c r="L23"/>
      <c r="N23"/>
      <c r="P23"/>
    </row>
    <row r="24" spans="8:16" x14ac:dyDescent="0.25">
      <c r="H24"/>
      <c r="J24"/>
      <c r="L24"/>
      <c r="N24"/>
      <c r="P24"/>
    </row>
    <row r="25" spans="8:16" x14ac:dyDescent="0.25">
      <c r="H25"/>
      <c r="J25"/>
      <c r="L25"/>
      <c r="N25"/>
      <c r="P25"/>
    </row>
    <row r="26" spans="8:16" x14ac:dyDescent="0.25">
      <c r="H26"/>
      <c r="J26"/>
      <c r="L26"/>
      <c r="N26"/>
      <c r="P26"/>
    </row>
    <row r="27" spans="8:16" x14ac:dyDescent="0.25">
      <c r="H27"/>
      <c r="J27"/>
      <c r="L27"/>
      <c r="N27"/>
      <c r="P27"/>
    </row>
    <row r="28" spans="8:16" x14ac:dyDescent="0.25">
      <c r="H28"/>
      <c r="J28"/>
      <c r="L28"/>
      <c r="N28"/>
      <c r="P28"/>
    </row>
    <row r="29" spans="8:16" x14ac:dyDescent="0.25">
      <c r="H29"/>
      <c r="J29"/>
      <c r="L29"/>
      <c r="N29"/>
      <c r="P29"/>
    </row>
    <row r="30" spans="8:16" x14ac:dyDescent="0.25">
      <c r="H30"/>
      <c r="J30"/>
      <c r="L30"/>
      <c r="N30"/>
      <c r="P30"/>
    </row>
    <row r="31" spans="8:16" x14ac:dyDescent="0.25">
      <c r="H31"/>
      <c r="J31"/>
      <c r="L31"/>
      <c r="N31"/>
      <c r="P31"/>
    </row>
    <row r="32" spans="8:16" x14ac:dyDescent="0.25">
      <c r="H32"/>
      <c r="J32"/>
      <c r="L32"/>
      <c r="N32"/>
      <c r="P32"/>
    </row>
    <row r="33" spans="8:16" x14ac:dyDescent="0.25">
      <c r="H33"/>
      <c r="J33"/>
      <c r="L33"/>
      <c r="N33"/>
      <c r="P33"/>
    </row>
    <row r="34" spans="8:16" x14ac:dyDescent="0.25">
      <c r="H34"/>
      <c r="J34"/>
      <c r="L34"/>
      <c r="N34"/>
      <c r="P34"/>
    </row>
    <row r="35" spans="8:16" x14ac:dyDescent="0.25">
      <c r="H35"/>
      <c r="J35"/>
      <c r="L35"/>
      <c r="N35"/>
      <c r="P35"/>
    </row>
    <row r="36" spans="8:16" x14ac:dyDescent="0.25">
      <c r="H36"/>
      <c r="J36"/>
      <c r="L36"/>
      <c r="N36"/>
      <c r="P36"/>
    </row>
    <row r="37" spans="8:16" x14ac:dyDescent="0.25">
      <c r="H37"/>
      <c r="J37"/>
      <c r="L37"/>
      <c r="N37"/>
      <c r="P37"/>
    </row>
    <row r="38" spans="8:16" x14ac:dyDescent="0.25">
      <c r="H38"/>
      <c r="J38"/>
      <c r="L38"/>
      <c r="N38"/>
      <c r="P38"/>
    </row>
    <row r="39" spans="8:16" x14ac:dyDescent="0.25">
      <c r="H39"/>
      <c r="J39"/>
      <c r="L39"/>
      <c r="N39"/>
      <c r="P39"/>
    </row>
    <row r="40" spans="8:16" x14ac:dyDescent="0.25">
      <c r="H40"/>
      <c r="J40"/>
      <c r="L40"/>
      <c r="N40"/>
      <c r="P40"/>
    </row>
    <row r="41" spans="8:16" x14ac:dyDescent="0.25">
      <c r="H41"/>
      <c r="J41"/>
      <c r="L41"/>
      <c r="N41"/>
      <c r="P41"/>
    </row>
    <row r="42" spans="8:16" x14ac:dyDescent="0.25">
      <c r="H42"/>
      <c r="J42"/>
      <c r="L42"/>
      <c r="N42"/>
      <c r="P42"/>
    </row>
    <row r="43" spans="8:16" x14ac:dyDescent="0.25">
      <c r="H43"/>
      <c r="J43"/>
      <c r="L43"/>
      <c r="N43"/>
      <c r="P43"/>
    </row>
    <row r="44" spans="8:16" x14ac:dyDescent="0.25">
      <c r="H44"/>
      <c r="J44"/>
      <c r="L44"/>
      <c r="N44"/>
      <c r="P44"/>
    </row>
    <row r="45" spans="8:16" x14ac:dyDescent="0.25">
      <c r="H45"/>
      <c r="J45"/>
      <c r="L45"/>
      <c r="N45"/>
      <c r="P45"/>
    </row>
    <row r="46" spans="8:16" x14ac:dyDescent="0.25">
      <c r="H46"/>
      <c r="J46"/>
      <c r="L46"/>
      <c r="N46"/>
      <c r="P46"/>
    </row>
    <row r="47" spans="8:16" x14ac:dyDescent="0.25">
      <c r="H47"/>
      <c r="J47"/>
      <c r="L47"/>
      <c r="N47"/>
      <c r="P47"/>
    </row>
    <row r="48" spans="8:16" x14ac:dyDescent="0.25">
      <c r="H48"/>
      <c r="J48"/>
      <c r="L48"/>
      <c r="N48"/>
      <c r="P48"/>
    </row>
    <row r="49" spans="8:16" x14ac:dyDescent="0.25">
      <c r="H49"/>
      <c r="J49"/>
      <c r="L49"/>
      <c r="N49"/>
      <c r="P49"/>
    </row>
    <row r="50" spans="8:16" x14ac:dyDescent="0.25">
      <c r="H50"/>
      <c r="J50"/>
      <c r="L50"/>
      <c r="N50"/>
      <c r="P50"/>
    </row>
    <row r="51" spans="8:16" x14ac:dyDescent="0.25">
      <c r="H51"/>
      <c r="J51"/>
      <c r="L51"/>
      <c r="N51"/>
      <c r="P51"/>
    </row>
    <row r="52" spans="8:16" x14ac:dyDescent="0.25">
      <c r="H52"/>
      <c r="J52"/>
      <c r="L52"/>
      <c r="N52"/>
      <c r="P52"/>
    </row>
    <row r="53" spans="8:16" x14ac:dyDescent="0.25">
      <c r="H53"/>
      <c r="J53"/>
      <c r="L53"/>
      <c r="N53"/>
      <c r="P53"/>
    </row>
    <row r="54" spans="8:16" x14ac:dyDescent="0.25">
      <c r="H54"/>
      <c r="J54"/>
      <c r="L54"/>
      <c r="N54"/>
      <c r="P54"/>
    </row>
    <row r="55" spans="8:16" x14ac:dyDescent="0.25">
      <c r="H55"/>
      <c r="J55"/>
      <c r="L55"/>
      <c r="N55"/>
      <c r="P55"/>
    </row>
    <row r="56" spans="8:16" x14ac:dyDescent="0.25">
      <c r="H56"/>
      <c r="J56"/>
      <c r="L56"/>
      <c r="N56"/>
      <c r="P56"/>
    </row>
    <row r="57" spans="8:16" x14ac:dyDescent="0.25">
      <c r="H57"/>
      <c r="J57"/>
      <c r="L57"/>
      <c r="N57"/>
      <c r="P57"/>
    </row>
    <row r="58" spans="8:16" x14ac:dyDescent="0.25">
      <c r="H58"/>
      <c r="J58"/>
      <c r="L58"/>
      <c r="N58"/>
      <c r="P58"/>
    </row>
    <row r="59" spans="8:16" x14ac:dyDescent="0.25">
      <c r="H59"/>
      <c r="J59"/>
      <c r="L59"/>
      <c r="N59"/>
      <c r="P59"/>
    </row>
    <row r="60" spans="8:16" x14ac:dyDescent="0.25">
      <c r="H60"/>
      <c r="J60"/>
      <c r="L60"/>
      <c r="N60"/>
      <c r="P60"/>
    </row>
    <row r="61" spans="8:16" x14ac:dyDescent="0.25">
      <c r="H61"/>
      <c r="J61"/>
      <c r="L61"/>
      <c r="N61"/>
      <c r="P61"/>
    </row>
    <row r="62" spans="8:16" x14ac:dyDescent="0.25">
      <c r="H62"/>
      <c r="J62"/>
      <c r="L62"/>
      <c r="N62"/>
      <c r="P62"/>
    </row>
    <row r="63" spans="8:16" x14ac:dyDescent="0.25">
      <c r="H63"/>
      <c r="J63"/>
      <c r="L63"/>
      <c r="N63"/>
      <c r="P63"/>
    </row>
    <row r="64" spans="8:16" x14ac:dyDescent="0.25">
      <c r="H64"/>
      <c r="J64"/>
      <c r="L64"/>
      <c r="N64"/>
      <c r="P64"/>
    </row>
    <row r="65" spans="8:16" x14ac:dyDescent="0.25">
      <c r="H65"/>
      <c r="J65"/>
      <c r="L65"/>
      <c r="N65"/>
      <c r="P65"/>
    </row>
    <row r="66" spans="8:16" x14ac:dyDescent="0.25">
      <c r="H66"/>
      <c r="J66"/>
      <c r="L66"/>
      <c r="N66"/>
      <c r="P66"/>
    </row>
    <row r="67" spans="8:16" x14ac:dyDescent="0.25">
      <c r="H67"/>
      <c r="J67"/>
      <c r="L67"/>
      <c r="N67"/>
      <c r="P67"/>
    </row>
    <row r="68" spans="8:16" x14ac:dyDescent="0.25">
      <c r="H68"/>
      <c r="J68"/>
      <c r="L68"/>
      <c r="N68"/>
      <c r="P68"/>
    </row>
    <row r="69" spans="8:16" x14ac:dyDescent="0.25">
      <c r="H69"/>
      <c r="J69"/>
      <c r="L69"/>
      <c r="N69"/>
      <c r="P69"/>
    </row>
    <row r="70" spans="8:16" x14ac:dyDescent="0.25">
      <c r="H70"/>
      <c r="J70"/>
      <c r="L70"/>
      <c r="N70"/>
      <c r="P70"/>
    </row>
    <row r="71" spans="8:16" x14ac:dyDescent="0.25">
      <c r="H71"/>
      <c r="J71"/>
      <c r="L71"/>
      <c r="N71"/>
      <c r="P71"/>
    </row>
    <row r="72" spans="8:16" x14ac:dyDescent="0.25">
      <c r="H72"/>
      <c r="J72"/>
      <c r="L72"/>
      <c r="N72"/>
      <c r="P72"/>
    </row>
    <row r="73" spans="8:16" x14ac:dyDescent="0.25">
      <c r="H73"/>
      <c r="J73"/>
      <c r="L73"/>
      <c r="N73"/>
      <c r="P73"/>
    </row>
    <row r="74" spans="8:16" x14ac:dyDescent="0.25">
      <c r="H74"/>
      <c r="J74"/>
      <c r="L74"/>
      <c r="N74"/>
      <c r="P74"/>
    </row>
    <row r="75" spans="8:16" x14ac:dyDescent="0.25">
      <c r="H75"/>
      <c r="J75"/>
      <c r="L75"/>
      <c r="N75"/>
      <c r="P75"/>
    </row>
    <row r="76" spans="8:16" x14ac:dyDescent="0.25">
      <c r="H76"/>
      <c r="J76"/>
      <c r="L76"/>
      <c r="N76"/>
      <c r="P76"/>
    </row>
    <row r="77" spans="8:16" x14ac:dyDescent="0.25">
      <c r="H77"/>
      <c r="J77"/>
      <c r="L77"/>
      <c r="N77"/>
      <c r="P77"/>
    </row>
    <row r="78" spans="8:16" x14ac:dyDescent="0.25">
      <c r="H78"/>
      <c r="J78"/>
      <c r="L78"/>
      <c r="N78"/>
      <c r="P78"/>
    </row>
    <row r="79" spans="8:16" x14ac:dyDescent="0.25">
      <c r="H79"/>
      <c r="J79"/>
      <c r="L79"/>
      <c r="N79"/>
      <c r="P79"/>
    </row>
    <row r="80" spans="8:16" x14ac:dyDescent="0.25">
      <c r="H80"/>
      <c r="J80"/>
      <c r="L80"/>
      <c r="N80"/>
      <c r="P80"/>
    </row>
    <row r="81" spans="8:16" x14ac:dyDescent="0.25">
      <c r="H81"/>
      <c r="J81"/>
      <c r="L81"/>
      <c r="N81"/>
      <c r="P81"/>
    </row>
    <row r="82" spans="8:16" x14ac:dyDescent="0.25">
      <c r="H82"/>
      <c r="J82"/>
      <c r="L82"/>
      <c r="N82"/>
      <c r="P82"/>
    </row>
    <row r="83" spans="8:16" x14ac:dyDescent="0.25">
      <c r="H83"/>
      <c r="J83"/>
      <c r="L83"/>
      <c r="N83"/>
      <c r="P83"/>
    </row>
    <row r="84" spans="8:16" x14ac:dyDescent="0.25">
      <c r="H84"/>
      <c r="J84"/>
      <c r="L84"/>
      <c r="N84"/>
      <c r="P84"/>
    </row>
    <row r="85" spans="8:16" x14ac:dyDescent="0.25">
      <c r="H85"/>
      <c r="J85"/>
      <c r="L85"/>
      <c r="N85"/>
      <c r="P85"/>
    </row>
    <row r="86" spans="8:16" x14ac:dyDescent="0.25">
      <c r="H86"/>
      <c r="J86"/>
      <c r="L86"/>
      <c r="N86"/>
      <c r="P86"/>
    </row>
    <row r="87" spans="8:16" x14ac:dyDescent="0.25">
      <c r="H87"/>
      <c r="J87"/>
      <c r="L87"/>
      <c r="N87"/>
      <c r="P87"/>
    </row>
    <row r="88" spans="8:16" x14ac:dyDescent="0.25">
      <c r="H88"/>
      <c r="J88"/>
      <c r="L88"/>
      <c r="N88"/>
      <c r="P88"/>
    </row>
    <row r="89" spans="8:16" x14ac:dyDescent="0.25">
      <c r="H89"/>
      <c r="J89"/>
      <c r="L89"/>
      <c r="N89"/>
      <c r="P89"/>
    </row>
    <row r="90" spans="8:16" x14ac:dyDescent="0.25">
      <c r="H90"/>
      <c r="J90"/>
      <c r="L90"/>
      <c r="N90"/>
      <c r="P90"/>
    </row>
    <row r="91" spans="8:16" x14ac:dyDescent="0.25">
      <c r="H91"/>
      <c r="J91"/>
      <c r="L91"/>
      <c r="N91"/>
      <c r="P91"/>
    </row>
    <row r="92" spans="8:16" x14ac:dyDescent="0.25">
      <c r="H92"/>
      <c r="J92"/>
      <c r="L92"/>
      <c r="N92"/>
      <c r="P92"/>
    </row>
    <row r="93" spans="8:16" x14ac:dyDescent="0.25">
      <c r="H93"/>
      <c r="J93"/>
      <c r="L93"/>
      <c r="N93"/>
      <c r="P93"/>
    </row>
    <row r="94" spans="8:16" x14ac:dyDescent="0.25">
      <c r="H94"/>
      <c r="J94"/>
      <c r="L94"/>
      <c r="N94"/>
      <c r="P94"/>
    </row>
    <row r="95" spans="8:16" x14ac:dyDescent="0.25">
      <c r="H95"/>
      <c r="J95"/>
      <c r="L95"/>
      <c r="N95"/>
      <c r="P95"/>
    </row>
    <row r="96" spans="8:16" x14ac:dyDescent="0.25">
      <c r="H96"/>
      <c r="J96"/>
      <c r="L96"/>
      <c r="N96"/>
      <c r="P96"/>
    </row>
    <row r="97" spans="8:16" x14ac:dyDescent="0.25">
      <c r="H97"/>
      <c r="J97"/>
      <c r="L97"/>
      <c r="N97"/>
      <c r="P97"/>
    </row>
    <row r="98" spans="8:16" x14ac:dyDescent="0.25">
      <c r="H98"/>
      <c r="J98"/>
      <c r="L98"/>
      <c r="N98"/>
      <c r="P98"/>
    </row>
    <row r="99" spans="8:16" x14ac:dyDescent="0.25">
      <c r="H99"/>
      <c r="J99"/>
      <c r="L99"/>
      <c r="N99"/>
      <c r="P99"/>
    </row>
    <row r="100" spans="8:16" x14ac:dyDescent="0.25">
      <c r="H100"/>
      <c r="J100"/>
      <c r="L100"/>
      <c r="N100"/>
      <c r="P100"/>
    </row>
    <row r="101" spans="8:16" x14ac:dyDescent="0.25">
      <c r="H101"/>
      <c r="J101"/>
      <c r="L101"/>
      <c r="N101"/>
      <c r="P101"/>
    </row>
    <row r="102" spans="8:16" x14ac:dyDescent="0.25">
      <c r="H102"/>
      <c r="J102"/>
      <c r="L102"/>
      <c r="N102"/>
      <c r="P102"/>
    </row>
    <row r="103" spans="8:16" x14ac:dyDescent="0.25">
      <c r="H103"/>
      <c r="J103"/>
      <c r="L103"/>
      <c r="N103"/>
      <c r="P103"/>
    </row>
    <row r="104" spans="8:16" x14ac:dyDescent="0.25">
      <c r="H104"/>
      <c r="J104"/>
      <c r="L104"/>
      <c r="N104"/>
      <c r="P104"/>
    </row>
    <row r="105" spans="8:16" x14ac:dyDescent="0.25">
      <c r="H105"/>
      <c r="J105"/>
      <c r="L105"/>
      <c r="N105"/>
      <c r="P105"/>
    </row>
    <row r="106" spans="8:16" x14ac:dyDescent="0.25">
      <c r="H106"/>
      <c r="J106"/>
      <c r="L106"/>
      <c r="N106"/>
      <c r="P106"/>
    </row>
    <row r="107" spans="8:16" x14ac:dyDescent="0.25">
      <c r="H107"/>
      <c r="J107"/>
      <c r="L107"/>
      <c r="N107"/>
      <c r="P107"/>
    </row>
    <row r="108" spans="8:16" x14ac:dyDescent="0.25">
      <c r="H108"/>
      <c r="J108"/>
      <c r="L108"/>
      <c r="N108"/>
      <c r="P108"/>
    </row>
    <row r="109" spans="8:16" x14ac:dyDescent="0.25">
      <c r="H109"/>
      <c r="J109"/>
      <c r="L109"/>
      <c r="N109"/>
      <c r="P109"/>
    </row>
    <row r="110" spans="8:16" x14ac:dyDescent="0.25">
      <c r="H110"/>
      <c r="J110"/>
      <c r="L110"/>
      <c r="N110"/>
      <c r="P110"/>
    </row>
    <row r="111" spans="8:16" x14ac:dyDescent="0.25">
      <c r="H111"/>
      <c r="J111"/>
      <c r="L111"/>
      <c r="N111"/>
      <c r="P111"/>
    </row>
    <row r="112" spans="8:16" x14ac:dyDescent="0.25">
      <c r="H112"/>
      <c r="J112"/>
      <c r="L112"/>
      <c r="N112"/>
      <c r="P112"/>
    </row>
    <row r="113" spans="8:16" x14ac:dyDescent="0.25">
      <c r="H113"/>
      <c r="J113"/>
      <c r="L113"/>
      <c r="N113"/>
      <c r="P113"/>
    </row>
    <row r="114" spans="8:16" x14ac:dyDescent="0.25">
      <c r="H114"/>
      <c r="J114"/>
      <c r="L114"/>
      <c r="N114"/>
      <c r="P114"/>
    </row>
    <row r="115" spans="8:16" x14ac:dyDescent="0.25">
      <c r="H115"/>
      <c r="J115"/>
      <c r="L115"/>
      <c r="N115"/>
      <c r="P115"/>
    </row>
    <row r="116" spans="8:16" x14ac:dyDescent="0.25">
      <c r="H116"/>
      <c r="J116"/>
      <c r="L116"/>
      <c r="N116"/>
      <c r="P116"/>
    </row>
    <row r="117" spans="8:16" x14ac:dyDescent="0.25">
      <c r="H117"/>
      <c r="J117"/>
      <c r="L117"/>
      <c r="N117"/>
      <c r="P117"/>
    </row>
    <row r="118" spans="8:16" x14ac:dyDescent="0.25">
      <c r="H118"/>
      <c r="J118"/>
      <c r="L118"/>
      <c r="N118"/>
      <c r="P118"/>
    </row>
    <row r="119" spans="8:16" x14ac:dyDescent="0.25">
      <c r="H119"/>
      <c r="J119"/>
      <c r="L119"/>
      <c r="N119"/>
      <c r="P119"/>
    </row>
    <row r="120" spans="8:16" x14ac:dyDescent="0.25">
      <c r="H120"/>
      <c r="J120"/>
      <c r="L120"/>
      <c r="N120"/>
      <c r="P120"/>
    </row>
    <row r="121" spans="8:16" x14ac:dyDescent="0.25">
      <c r="H121"/>
      <c r="J121"/>
      <c r="L121"/>
      <c r="N121"/>
      <c r="P121"/>
    </row>
    <row r="122" spans="8:16" x14ac:dyDescent="0.25">
      <c r="H122"/>
      <c r="J122"/>
      <c r="L122"/>
      <c r="N122"/>
      <c r="P122"/>
    </row>
    <row r="123" spans="8:16" x14ac:dyDescent="0.25">
      <c r="H123"/>
      <c r="J123"/>
      <c r="L123"/>
      <c r="N123"/>
      <c r="P123"/>
    </row>
    <row r="124" spans="8:16" x14ac:dyDescent="0.25">
      <c r="H124"/>
      <c r="J124"/>
      <c r="L124"/>
      <c r="N124"/>
      <c r="P124"/>
    </row>
    <row r="125" spans="8:16" x14ac:dyDescent="0.25">
      <c r="H125"/>
      <c r="J125"/>
      <c r="L125"/>
      <c r="N125"/>
      <c r="P125"/>
    </row>
    <row r="126" spans="8:16" x14ac:dyDescent="0.25">
      <c r="H126"/>
      <c r="J126"/>
      <c r="L126"/>
      <c r="N126"/>
      <c r="P126"/>
    </row>
    <row r="127" spans="8:16" x14ac:dyDescent="0.25">
      <c r="H127"/>
      <c r="J127"/>
      <c r="L127"/>
      <c r="N127"/>
      <c r="P127"/>
    </row>
    <row r="128" spans="8:16" x14ac:dyDescent="0.25">
      <c r="H128"/>
      <c r="J128"/>
      <c r="L128"/>
      <c r="N128"/>
      <c r="P128"/>
    </row>
    <row r="129" spans="8:16" x14ac:dyDescent="0.25">
      <c r="H129"/>
      <c r="J129"/>
      <c r="L129"/>
      <c r="N129"/>
      <c r="P129"/>
    </row>
    <row r="130" spans="8:16" x14ac:dyDescent="0.25">
      <c r="H130"/>
      <c r="J130"/>
      <c r="L130"/>
      <c r="N130"/>
      <c r="P130"/>
    </row>
    <row r="131" spans="8:16" x14ac:dyDescent="0.25">
      <c r="H131"/>
      <c r="J131"/>
      <c r="L131"/>
      <c r="N131"/>
      <c r="P131"/>
    </row>
    <row r="132" spans="8:16" x14ac:dyDescent="0.25">
      <c r="H132"/>
      <c r="J132"/>
      <c r="L132"/>
      <c r="N132"/>
      <c r="P132"/>
    </row>
    <row r="133" spans="8:16" x14ac:dyDescent="0.25">
      <c r="H133"/>
      <c r="J133"/>
      <c r="L133"/>
      <c r="N133"/>
      <c r="P133"/>
    </row>
    <row r="134" spans="8:16" x14ac:dyDescent="0.25">
      <c r="H134"/>
      <c r="J134"/>
      <c r="L134"/>
      <c r="N134"/>
      <c r="P134"/>
    </row>
    <row r="135" spans="8:16" x14ac:dyDescent="0.25">
      <c r="H135"/>
      <c r="J135"/>
      <c r="L135"/>
      <c r="N135"/>
      <c r="P135"/>
    </row>
    <row r="136" spans="8:16" x14ac:dyDescent="0.25">
      <c r="H136"/>
      <c r="J136"/>
      <c r="L136"/>
      <c r="N136"/>
      <c r="P136"/>
    </row>
    <row r="137" spans="8:16" x14ac:dyDescent="0.25">
      <c r="H137"/>
      <c r="J137"/>
      <c r="L137"/>
      <c r="N137"/>
      <c r="P137"/>
    </row>
    <row r="138" spans="8:16" x14ac:dyDescent="0.25">
      <c r="H138"/>
      <c r="J138"/>
      <c r="L138"/>
      <c r="N138"/>
      <c r="P138"/>
    </row>
    <row r="139" spans="8:16" x14ac:dyDescent="0.25">
      <c r="H139"/>
      <c r="J139"/>
      <c r="L139"/>
      <c r="N139"/>
      <c r="P139"/>
    </row>
    <row r="140" spans="8:16" x14ac:dyDescent="0.25">
      <c r="H140"/>
      <c r="J140"/>
      <c r="L140"/>
      <c r="N140"/>
      <c r="P140"/>
    </row>
    <row r="141" spans="8:16" x14ac:dyDescent="0.25">
      <c r="H141"/>
      <c r="J141"/>
      <c r="L141"/>
      <c r="N141"/>
      <c r="P141"/>
    </row>
    <row r="142" spans="8:16" x14ac:dyDescent="0.25">
      <c r="H142"/>
      <c r="J142"/>
      <c r="L142"/>
      <c r="N142"/>
      <c r="P142"/>
    </row>
    <row r="143" spans="8:16" x14ac:dyDescent="0.25">
      <c r="H143"/>
      <c r="J143"/>
      <c r="L143"/>
      <c r="N143"/>
      <c r="P143"/>
    </row>
    <row r="144" spans="8:16" x14ac:dyDescent="0.25">
      <c r="H144"/>
      <c r="J144"/>
      <c r="L144"/>
      <c r="N144"/>
      <c r="P144"/>
    </row>
    <row r="145" spans="8:16" x14ac:dyDescent="0.25">
      <c r="H145"/>
      <c r="J145"/>
      <c r="L145"/>
      <c r="N145"/>
      <c r="P145"/>
    </row>
    <row r="146" spans="8:16" x14ac:dyDescent="0.25">
      <c r="H146"/>
      <c r="J146"/>
      <c r="L146"/>
      <c r="N146"/>
      <c r="P146"/>
    </row>
    <row r="147" spans="8:16" x14ac:dyDescent="0.25">
      <c r="H147"/>
      <c r="J147"/>
      <c r="L147"/>
      <c r="N147"/>
      <c r="P147"/>
    </row>
    <row r="148" spans="8:16" x14ac:dyDescent="0.25">
      <c r="H148"/>
      <c r="J148"/>
      <c r="L148"/>
      <c r="N148"/>
      <c r="P148"/>
    </row>
    <row r="149" spans="8:16" x14ac:dyDescent="0.25">
      <c r="H149"/>
      <c r="J149"/>
      <c r="L149"/>
      <c r="N149"/>
      <c r="P149"/>
    </row>
    <row r="150" spans="8:16" x14ac:dyDescent="0.25">
      <c r="H150"/>
      <c r="J150"/>
      <c r="L150"/>
      <c r="N150"/>
      <c r="P150"/>
    </row>
    <row r="151" spans="8:16" x14ac:dyDescent="0.25">
      <c r="H151"/>
      <c r="J151"/>
      <c r="L151"/>
      <c r="N151"/>
      <c r="P151"/>
    </row>
    <row r="152" spans="8:16" x14ac:dyDescent="0.25">
      <c r="H152"/>
      <c r="J152"/>
      <c r="L152"/>
      <c r="N152"/>
      <c r="P152"/>
    </row>
    <row r="153" spans="8:16" x14ac:dyDescent="0.25">
      <c r="H153"/>
      <c r="J153"/>
      <c r="L153"/>
      <c r="N153"/>
      <c r="P153"/>
    </row>
    <row r="154" spans="8:16" x14ac:dyDescent="0.25">
      <c r="H154"/>
      <c r="J154"/>
      <c r="L154"/>
      <c r="N154"/>
      <c r="P154"/>
    </row>
    <row r="155" spans="8:16" x14ac:dyDescent="0.25">
      <c r="H155"/>
      <c r="J155"/>
      <c r="L155"/>
      <c r="N155"/>
      <c r="P155"/>
    </row>
    <row r="156" spans="8:16" x14ac:dyDescent="0.25">
      <c r="H156"/>
      <c r="J156"/>
      <c r="L156"/>
      <c r="N156"/>
      <c r="P156"/>
    </row>
    <row r="157" spans="8:16" x14ac:dyDescent="0.25">
      <c r="H157"/>
      <c r="J157"/>
      <c r="L157"/>
      <c r="N157"/>
      <c r="P157"/>
    </row>
    <row r="158" spans="8:16" x14ac:dyDescent="0.25">
      <c r="H158"/>
      <c r="J158"/>
      <c r="L158"/>
      <c r="N158"/>
      <c r="P158"/>
    </row>
    <row r="159" spans="8:16" x14ac:dyDescent="0.25">
      <c r="H159"/>
      <c r="J159"/>
      <c r="L159"/>
      <c r="N159"/>
      <c r="P159"/>
    </row>
    <row r="160" spans="8:16" x14ac:dyDescent="0.25">
      <c r="H160"/>
      <c r="J160"/>
      <c r="L160"/>
      <c r="N160"/>
      <c r="P160"/>
    </row>
    <row r="161" spans="8:16" x14ac:dyDescent="0.25">
      <c r="H161"/>
      <c r="J161"/>
      <c r="L161"/>
      <c r="N161"/>
      <c r="P161"/>
    </row>
    <row r="162" spans="8:16" x14ac:dyDescent="0.25">
      <c r="H162"/>
      <c r="J162"/>
      <c r="L162"/>
      <c r="N162"/>
      <c r="P162"/>
    </row>
    <row r="163" spans="8:16" x14ac:dyDescent="0.25">
      <c r="H163"/>
      <c r="J163"/>
      <c r="L163"/>
      <c r="N163"/>
      <c r="P163"/>
    </row>
    <row r="164" spans="8:16" x14ac:dyDescent="0.25">
      <c r="H164"/>
      <c r="J164"/>
      <c r="L164"/>
      <c r="N164"/>
      <c r="P164"/>
    </row>
    <row r="165" spans="8:16" x14ac:dyDescent="0.25">
      <c r="H165"/>
      <c r="J165"/>
      <c r="L165"/>
      <c r="N165"/>
      <c r="P165"/>
    </row>
    <row r="166" spans="8:16" x14ac:dyDescent="0.25">
      <c r="H166"/>
      <c r="J166"/>
      <c r="L166"/>
      <c r="N166"/>
      <c r="P166"/>
    </row>
    <row r="167" spans="8:16" x14ac:dyDescent="0.25">
      <c r="H167"/>
      <c r="J167"/>
      <c r="L167"/>
      <c r="N167"/>
      <c r="P167"/>
    </row>
    <row r="168" spans="8:16" x14ac:dyDescent="0.25">
      <c r="H168"/>
      <c r="J168"/>
      <c r="L168"/>
      <c r="N168"/>
      <c r="P168"/>
    </row>
    <row r="169" spans="8:16" x14ac:dyDescent="0.25">
      <c r="H169"/>
      <c r="J169"/>
      <c r="L169"/>
      <c r="N169"/>
      <c r="P169"/>
    </row>
    <row r="170" spans="8:16" x14ac:dyDescent="0.25">
      <c r="H170"/>
      <c r="J170"/>
      <c r="L170"/>
      <c r="N170"/>
      <c r="P170"/>
    </row>
    <row r="171" spans="8:16" x14ac:dyDescent="0.25">
      <c r="H171"/>
      <c r="J171"/>
      <c r="L171"/>
      <c r="N171"/>
      <c r="P171"/>
    </row>
    <row r="172" spans="8:16" x14ac:dyDescent="0.25">
      <c r="H172"/>
      <c r="J172"/>
      <c r="L172"/>
      <c r="N172"/>
      <c r="P172"/>
    </row>
    <row r="173" spans="8:16" x14ac:dyDescent="0.25">
      <c r="H173"/>
      <c r="J173"/>
      <c r="L173"/>
      <c r="N173"/>
      <c r="P173"/>
    </row>
    <row r="174" spans="8:16" x14ac:dyDescent="0.25">
      <c r="H174"/>
      <c r="J174"/>
      <c r="L174"/>
      <c r="N174"/>
      <c r="P174"/>
    </row>
    <row r="175" spans="8:16" x14ac:dyDescent="0.25">
      <c r="H175"/>
      <c r="J175"/>
      <c r="L175"/>
      <c r="N175"/>
      <c r="P175"/>
    </row>
    <row r="176" spans="8:16" x14ac:dyDescent="0.25">
      <c r="H176"/>
      <c r="J176"/>
      <c r="L176"/>
      <c r="N176"/>
      <c r="P176"/>
    </row>
    <row r="177" spans="8:16" x14ac:dyDescent="0.25">
      <c r="H177"/>
      <c r="J177"/>
      <c r="L177"/>
      <c r="N177"/>
      <c r="P177"/>
    </row>
    <row r="178" spans="8:16" x14ac:dyDescent="0.25">
      <c r="H178"/>
      <c r="J178"/>
      <c r="L178"/>
      <c r="N178"/>
      <c r="P178"/>
    </row>
    <row r="179" spans="8:16" x14ac:dyDescent="0.25">
      <c r="H179"/>
      <c r="J179"/>
      <c r="L179"/>
      <c r="N179"/>
      <c r="P179"/>
    </row>
    <row r="180" spans="8:16" x14ac:dyDescent="0.25">
      <c r="H180"/>
      <c r="J180"/>
      <c r="L180"/>
      <c r="N180"/>
      <c r="P180"/>
    </row>
    <row r="181" spans="8:16" x14ac:dyDescent="0.25">
      <c r="H181"/>
      <c r="J181"/>
      <c r="L181"/>
      <c r="N181"/>
      <c r="P181"/>
    </row>
    <row r="182" spans="8:16" x14ac:dyDescent="0.25">
      <c r="H182"/>
      <c r="J182"/>
      <c r="L182"/>
      <c r="N182"/>
      <c r="P182"/>
    </row>
    <row r="183" spans="8:16" x14ac:dyDescent="0.25">
      <c r="H183"/>
      <c r="J183"/>
      <c r="L183"/>
      <c r="N183"/>
      <c r="P183"/>
    </row>
    <row r="184" spans="8:16" x14ac:dyDescent="0.25">
      <c r="H184"/>
      <c r="J184"/>
      <c r="L184"/>
      <c r="N184"/>
      <c r="P184"/>
    </row>
    <row r="185" spans="8:16" x14ac:dyDescent="0.25">
      <c r="H185"/>
      <c r="J185"/>
      <c r="L185"/>
      <c r="N185"/>
      <c r="P185"/>
    </row>
    <row r="186" spans="8:16" x14ac:dyDescent="0.25">
      <c r="H186"/>
      <c r="J186"/>
      <c r="L186"/>
      <c r="N186"/>
      <c r="P186"/>
    </row>
    <row r="187" spans="8:16" x14ac:dyDescent="0.25">
      <c r="H187"/>
      <c r="J187"/>
      <c r="L187"/>
      <c r="N187"/>
      <c r="P187"/>
    </row>
    <row r="188" spans="8:16" x14ac:dyDescent="0.25">
      <c r="H188"/>
      <c r="J188"/>
      <c r="L188"/>
      <c r="N188"/>
      <c r="P188"/>
    </row>
    <row r="189" spans="8:16" x14ac:dyDescent="0.25">
      <c r="H189"/>
      <c r="J189"/>
      <c r="L189"/>
      <c r="N189"/>
      <c r="P189"/>
    </row>
    <row r="190" spans="8:16" x14ac:dyDescent="0.25">
      <c r="H190"/>
      <c r="J190"/>
      <c r="L190"/>
      <c r="N190"/>
      <c r="P190"/>
    </row>
    <row r="191" spans="8:16" x14ac:dyDescent="0.25">
      <c r="H191"/>
      <c r="J191"/>
      <c r="L191"/>
      <c r="N191"/>
      <c r="P191"/>
    </row>
    <row r="192" spans="8:16" x14ac:dyDescent="0.25">
      <c r="H192"/>
      <c r="J192"/>
      <c r="L192"/>
      <c r="N192"/>
      <c r="P192"/>
    </row>
    <row r="193" spans="8:16" x14ac:dyDescent="0.25">
      <c r="H193"/>
      <c r="J193"/>
      <c r="L193"/>
      <c r="N193"/>
      <c r="P193"/>
    </row>
    <row r="194" spans="8:16" x14ac:dyDescent="0.25">
      <c r="H194"/>
      <c r="J194"/>
      <c r="L194"/>
      <c r="N194"/>
      <c r="P194"/>
    </row>
    <row r="195" spans="8:16" x14ac:dyDescent="0.25">
      <c r="H195"/>
      <c r="J195"/>
      <c r="L195"/>
      <c r="N195"/>
      <c r="P195"/>
    </row>
    <row r="196" spans="8:16" x14ac:dyDescent="0.25">
      <c r="H196"/>
      <c r="J196"/>
      <c r="L196"/>
      <c r="N196"/>
      <c r="P196"/>
    </row>
    <row r="197" spans="8:16" x14ac:dyDescent="0.25">
      <c r="H197"/>
      <c r="J197"/>
      <c r="L197"/>
      <c r="N197"/>
      <c r="P197"/>
    </row>
    <row r="198" spans="8:16" x14ac:dyDescent="0.25">
      <c r="H198"/>
      <c r="J198"/>
      <c r="L198"/>
      <c r="N198"/>
      <c r="P198"/>
    </row>
    <row r="199" spans="8:16" x14ac:dyDescent="0.25">
      <c r="H199"/>
      <c r="J199"/>
      <c r="L199"/>
      <c r="N199"/>
      <c r="P199"/>
    </row>
    <row r="200" spans="8:16" x14ac:dyDescent="0.25">
      <c r="H200"/>
      <c r="J200"/>
      <c r="L200"/>
      <c r="N200"/>
      <c r="P200"/>
    </row>
    <row r="201" spans="8:16" x14ac:dyDescent="0.25">
      <c r="H201"/>
      <c r="J201"/>
      <c r="L201"/>
      <c r="N201"/>
      <c r="P201"/>
    </row>
    <row r="202" spans="8:16" x14ac:dyDescent="0.25">
      <c r="H202"/>
      <c r="J202"/>
      <c r="L202"/>
      <c r="N202"/>
      <c r="P202"/>
    </row>
    <row r="203" spans="8:16" x14ac:dyDescent="0.25">
      <c r="H203"/>
      <c r="J203"/>
      <c r="L203"/>
      <c r="N203"/>
      <c r="P203"/>
    </row>
    <row r="204" spans="8:16" x14ac:dyDescent="0.25">
      <c r="H204"/>
      <c r="J204"/>
      <c r="L204"/>
      <c r="N204"/>
      <c r="P204"/>
    </row>
    <row r="205" spans="8:16" x14ac:dyDescent="0.25">
      <c r="H205"/>
      <c r="J205"/>
      <c r="L205"/>
      <c r="N205"/>
      <c r="P205"/>
    </row>
    <row r="206" spans="8:16" x14ac:dyDescent="0.25">
      <c r="H206"/>
      <c r="J206"/>
      <c r="L206"/>
      <c r="N206"/>
      <c r="P206"/>
    </row>
    <row r="207" spans="8:16" x14ac:dyDescent="0.25">
      <c r="H207"/>
      <c r="J207"/>
      <c r="L207"/>
      <c r="N207"/>
      <c r="P207"/>
    </row>
    <row r="208" spans="8:16" x14ac:dyDescent="0.25">
      <c r="H208"/>
      <c r="J208"/>
      <c r="L208"/>
      <c r="N208"/>
      <c r="P208"/>
    </row>
    <row r="209" spans="8:16" x14ac:dyDescent="0.25">
      <c r="H209"/>
      <c r="J209"/>
      <c r="L209"/>
      <c r="N209"/>
      <c r="P209"/>
    </row>
    <row r="210" spans="8:16" x14ac:dyDescent="0.25">
      <c r="H210"/>
      <c r="J210"/>
      <c r="L210"/>
      <c r="N210"/>
      <c r="P210"/>
    </row>
    <row r="211" spans="8:16" x14ac:dyDescent="0.25">
      <c r="H211"/>
      <c r="J211"/>
      <c r="L211"/>
      <c r="N211"/>
      <c r="P211"/>
    </row>
    <row r="212" spans="8:16" x14ac:dyDescent="0.25">
      <c r="H212"/>
      <c r="J212"/>
      <c r="L212"/>
      <c r="N212"/>
      <c r="P212"/>
    </row>
    <row r="213" spans="8:16" x14ac:dyDescent="0.25">
      <c r="H213"/>
      <c r="J213"/>
      <c r="L213"/>
      <c r="N213"/>
      <c r="P213"/>
    </row>
    <row r="214" spans="8:16" x14ac:dyDescent="0.25">
      <c r="H214"/>
      <c r="J214"/>
      <c r="L214"/>
      <c r="N214"/>
      <c r="P214"/>
    </row>
    <row r="215" spans="8:16" x14ac:dyDescent="0.25">
      <c r="H215"/>
      <c r="J215"/>
      <c r="L215"/>
      <c r="N215"/>
      <c r="P215"/>
    </row>
    <row r="216" spans="8:16" x14ac:dyDescent="0.25">
      <c r="H216"/>
      <c r="J216"/>
      <c r="L216"/>
      <c r="N216"/>
      <c r="P216"/>
    </row>
    <row r="217" spans="8:16" x14ac:dyDescent="0.25">
      <c r="H217"/>
      <c r="J217"/>
      <c r="L217"/>
      <c r="N217"/>
      <c r="P217"/>
    </row>
    <row r="218" spans="8:16" x14ac:dyDescent="0.25">
      <c r="H218"/>
      <c r="J218"/>
      <c r="L218"/>
      <c r="N218"/>
      <c r="P218"/>
    </row>
    <row r="219" spans="8:16" x14ac:dyDescent="0.25">
      <c r="H219"/>
      <c r="J219"/>
      <c r="L219"/>
      <c r="N219"/>
      <c r="P219"/>
    </row>
    <row r="220" spans="8:16" x14ac:dyDescent="0.25">
      <c r="H220"/>
      <c r="J220"/>
      <c r="L220"/>
      <c r="N220"/>
      <c r="P220"/>
    </row>
    <row r="221" spans="8:16" x14ac:dyDescent="0.25">
      <c r="H221"/>
      <c r="J221"/>
      <c r="L221"/>
      <c r="N221"/>
      <c r="P221"/>
    </row>
    <row r="222" spans="8:16" x14ac:dyDescent="0.25">
      <c r="H222"/>
      <c r="J222"/>
      <c r="L222"/>
      <c r="N222"/>
      <c r="P222"/>
    </row>
    <row r="223" spans="8:16" x14ac:dyDescent="0.25">
      <c r="H223"/>
      <c r="J223"/>
      <c r="L223"/>
      <c r="N223"/>
      <c r="P223"/>
    </row>
    <row r="224" spans="8:16" x14ac:dyDescent="0.25">
      <c r="H224"/>
      <c r="J224"/>
      <c r="L224"/>
      <c r="N224"/>
      <c r="P224"/>
    </row>
    <row r="225" spans="8:16" x14ac:dyDescent="0.25">
      <c r="H225"/>
      <c r="J225"/>
      <c r="L225"/>
      <c r="N225"/>
      <c r="P225"/>
    </row>
    <row r="226" spans="8:16" x14ac:dyDescent="0.25">
      <c r="H226"/>
      <c r="J226"/>
      <c r="L226"/>
      <c r="N226"/>
      <c r="P226"/>
    </row>
    <row r="227" spans="8:16" x14ac:dyDescent="0.25">
      <c r="H227"/>
      <c r="J227"/>
      <c r="L227"/>
      <c r="N227"/>
      <c r="P227"/>
    </row>
    <row r="228" spans="8:16" x14ac:dyDescent="0.25">
      <c r="H228"/>
      <c r="J228"/>
      <c r="L228"/>
      <c r="N228"/>
      <c r="P228"/>
    </row>
    <row r="229" spans="8:16" x14ac:dyDescent="0.25">
      <c r="H229"/>
      <c r="J229"/>
      <c r="L229"/>
      <c r="N229"/>
      <c r="P229"/>
    </row>
    <row r="230" spans="8:16" x14ac:dyDescent="0.25">
      <c r="H230"/>
      <c r="J230"/>
      <c r="L230"/>
      <c r="N230"/>
      <c r="P230"/>
    </row>
    <row r="231" spans="8:16" x14ac:dyDescent="0.25">
      <c r="H231"/>
      <c r="J231"/>
      <c r="L231"/>
      <c r="N231"/>
      <c r="P231"/>
    </row>
    <row r="232" spans="8:16" x14ac:dyDescent="0.25">
      <c r="H232"/>
      <c r="J232"/>
      <c r="L232"/>
      <c r="N232"/>
      <c r="P232"/>
    </row>
    <row r="233" spans="8:16" x14ac:dyDescent="0.25">
      <c r="H233"/>
      <c r="J233"/>
      <c r="L233"/>
      <c r="N233"/>
      <c r="P233"/>
    </row>
  </sheetData>
  <mergeCells count="18">
    <mergeCell ref="T4:T6"/>
    <mergeCell ref="U4:U6"/>
    <mergeCell ref="G5:H5"/>
    <mergeCell ref="E4:E6"/>
    <mergeCell ref="O4:P5"/>
    <mergeCell ref="Q4:Q6"/>
    <mergeCell ref="R4:R6"/>
    <mergeCell ref="S4:S6"/>
    <mergeCell ref="I5:J5"/>
    <mergeCell ref="K5:L5"/>
    <mergeCell ref="M5:N5"/>
    <mergeCell ref="D4:D6"/>
    <mergeCell ref="F4:F6"/>
    <mergeCell ref="G4:N4"/>
    <mergeCell ref="A8:A10"/>
    <mergeCell ref="A4:A6"/>
    <mergeCell ref="B4:B6"/>
    <mergeCell ref="C4:C6"/>
  </mergeCells>
  <dataValidations count="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4:F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4:C7"/>
    <dataValidation allowBlank="1" showInputMessage="1" showErrorMessage="1" promptTitle="INDICADORES DE RESULTADOS" prompt="Medidas o variables para verificar el cumplimiento de cada paso._x000a_" sqref="D4:D7"/>
    <dataValidation allowBlank="1" showInputMessage="1" showErrorMessage="1" promptTitle="CORRELATIVO DE LA ACTIVIDAD" prompt="Estos son los mismos utilizados en los cuadros de costos, los cuales sirven para poder reflejar la Actividad a realizar en cada uno de los cuadros de costos." sqref="E4:E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7"/>
    <dataValidation allowBlank="1" showInputMessage="1" showErrorMessage="1" promptTitle="POBLACIÓN OBJETIVO" prompt="Grupo  de personas al cual se pretende beneficiar con dicho actividad." sqref="T4:T7"/>
    <dataValidation allowBlank="1" showInputMessage="1" showErrorMessage="1" promptTitle="MEDIO DE VERIFICACIÓN" prompt="Corresponde a los elementos a través del cual se acredita y se verifican  las actividades." sqref="S4:S7"/>
    <dataValidation allowBlank="1" showInputMessage="1" showErrorMessage="1" promptTitle="JUSTIFICACIÓN" prompt="Es aquella en que se explica de forma convincente el motivo por el que y para que se va realizar dicha actividad, que beneficio va traer a la institución." sqref="R4:R7"/>
    <dataValidation allowBlank="1" showInputMessage="1" showErrorMessage="1" promptTitle="SUPUESTOS" prompt="Un  supuesto es un dato asumido como cierto a efectos de planificación este puede ser positivo como negativo." sqref="Q4:Q7"/>
  </dataValidations>
  <pageMargins left="0.7" right="0.7" top="0.75" bottom="0.75" header="0.3" footer="0.3"/>
  <pageSetup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0"/>
  <sheetViews>
    <sheetView topLeftCell="E1" zoomScale="70" zoomScaleNormal="70" workbookViewId="0">
      <pane ySplit="5" topLeftCell="A6" activePane="bottomLeft" state="frozen"/>
      <selection activeCell="R5" sqref="R5"/>
      <selection pane="bottomLeft" activeCell="K9" sqref="K9"/>
    </sheetView>
  </sheetViews>
  <sheetFormatPr baseColWidth="10" defaultRowHeight="15" x14ac:dyDescent="0.25"/>
  <cols>
    <col min="1" max="2" width="35.7109375" customWidth="1"/>
    <col min="3" max="6" width="27.42578125" customWidth="1"/>
    <col min="7" max="7" width="15.28515625" customWidth="1"/>
    <col min="8" max="8" width="11.5703125" style="228"/>
    <col min="9" max="9" width="15.28515625" customWidth="1"/>
    <col min="10" max="10" width="18.85546875" style="228" customWidth="1"/>
    <col min="12" max="12" width="11.5703125" style="228"/>
    <col min="14" max="14" width="11.5703125" style="228"/>
    <col min="15" max="15" width="15.28515625" customWidth="1"/>
    <col min="16" max="16" width="18.28515625" style="228" customWidth="1"/>
    <col min="17" max="17" width="14.140625" hidden="1" customWidth="1"/>
    <col min="18" max="20" width="14.140625" customWidth="1"/>
    <col min="21" max="21" width="17" customWidth="1"/>
  </cols>
  <sheetData>
    <row r="1" spans="1:21" ht="18.75" x14ac:dyDescent="0.25">
      <c r="B1" s="269"/>
      <c r="C1" s="269"/>
      <c r="D1" s="269"/>
      <c r="E1" s="269"/>
      <c r="F1" s="269"/>
      <c r="G1" s="269" t="s">
        <v>479</v>
      </c>
      <c r="I1" s="269"/>
      <c r="J1" s="269"/>
      <c r="K1" s="269"/>
      <c r="L1" s="269"/>
      <c r="M1" s="269"/>
      <c r="N1" s="269"/>
      <c r="O1" s="269"/>
      <c r="P1" s="269"/>
      <c r="Q1" s="269"/>
      <c r="R1" s="269"/>
      <c r="S1" s="269"/>
      <c r="T1" s="269"/>
      <c r="U1" s="269"/>
    </row>
    <row r="2" spans="1:21" ht="24" customHeight="1" x14ac:dyDescent="0.25">
      <c r="A2" s="259" t="s">
        <v>1340</v>
      </c>
      <c r="B2" s="259"/>
      <c r="C2" s="259"/>
      <c r="D2" s="259"/>
      <c r="E2" s="259"/>
      <c r="F2" s="259"/>
      <c r="G2" s="259"/>
      <c r="H2" s="259"/>
      <c r="I2" s="259"/>
      <c r="J2" s="259"/>
      <c r="K2" s="259"/>
      <c r="L2" s="259"/>
      <c r="M2" s="259"/>
      <c r="N2" s="259"/>
      <c r="O2" s="259"/>
      <c r="P2" s="259"/>
      <c r="Q2" s="259"/>
      <c r="R2" s="259"/>
      <c r="S2" s="259"/>
      <c r="T2" s="259"/>
      <c r="U2" s="259"/>
    </row>
    <row r="3" spans="1:21" ht="15" customHeight="1" x14ac:dyDescent="0.25">
      <c r="A3" s="604" t="s">
        <v>97</v>
      </c>
      <c r="B3" s="606" t="s">
        <v>111</v>
      </c>
      <c r="C3" s="598" t="s">
        <v>86</v>
      </c>
      <c r="D3" s="598" t="s">
        <v>87</v>
      </c>
      <c r="E3" s="598" t="s">
        <v>392</v>
      </c>
      <c r="F3" s="598" t="s">
        <v>88</v>
      </c>
      <c r="G3" s="619" t="s">
        <v>100</v>
      </c>
      <c r="H3" s="625"/>
      <c r="I3" s="625"/>
      <c r="J3" s="625"/>
      <c r="K3" s="625"/>
      <c r="L3" s="625"/>
      <c r="M3" s="625"/>
      <c r="N3" s="620"/>
      <c r="O3" s="621" t="s">
        <v>101</v>
      </c>
      <c r="P3" s="622"/>
      <c r="Q3" s="606" t="s">
        <v>102</v>
      </c>
      <c r="R3" s="606" t="s">
        <v>103</v>
      </c>
      <c r="S3" s="606" t="s">
        <v>110</v>
      </c>
      <c r="T3" s="606" t="s">
        <v>109</v>
      </c>
      <c r="U3" s="616" t="s">
        <v>89</v>
      </c>
    </row>
    <row r="4" spans="1:21" ht="15" customHeight="1" x14ac:dyDescent="0.25">
      <c r="A4" s="604"/>
      <c r="B4" s="604"/>
      <c r="C4" s="599"/>
      <c r="D4" s="599"/>
      <c r="E4" s="599"/>
      <c r="F4" s="599"/>
      <c r="G4" s="619" t="s">
        <v>104</v>
      </c>
      <c r="H4" s="620"/>
      <c r="I4" s="619" t="s">
        <v>105</v>
      </c>
      <c r="J4" s="620"/>
      <c r="K4" s="619" t="s">
        <v>106</v>
      </c>
      <c r="L4" s="620"/>
      <c r="M4" s="619" t="s">
        <v>107</v>
      </c>
      <c r="N4" s="620"/>
      <c r="O4" s="623"/>
      <c r="P4" s="624"/>
      <c r="Q4" s="604"/>
      <c r="R4" s="604"/>
      <c r="S4" s="604"/>
      <c r="T4" s="604"/>
      <c r="U4" s="617"/>
    </row>
    <row r="5" spans="1:21" ht="25.5" x14ac:dyDescent="0.25">
      <c r="A5" s="605"/>
      <c r="B5" s="605"/>
      <c r="C5" s="600"/>
      <c r="D5" s="600"/>
      <c r="E5" s="600"/>
      <c r="F5" s="600"/>
      <c r="G5" s="368" t="s">
        <v>108</v>
      </c>
      <c r="H5" s="368" t="s">
        <v>12</v>
      </c>
      <c r="I5" s="368" t="s">
        <v>108</v>
      </c>
      <c r="J5" s="368" t="s">
        <v>12</v>
      </c>
      <c r="K5" s="368" t="s">
        <v>108</v>
      </c>
      <c r="L5" s="368" t="s">
        <v>12</v>
      </c>
      <c r="M5" s="368" t="s">
        <v>108</v>
      </c>
      <c r="N5" s="368" t="s">
        <v>12</v>
      </c>
      <c r="O5" s="368" t="s">
        <v>108</v>
      </c>
      <c r="P5" s="368" t="s">
        <v>12</v>
      </c>
      <c r="Q5" s="605"/>
      <c r="R5" s="605"/>
      <c r="S5" s="605"/>
      <c r="T5" s="605"/>
      <c r="U5" s="618"/>
    </row>
    <row r="6" spans="1:21" s="327" customFormat="1" ht="15.75" x14ac:dyDescent="0.25">
      <c r="A6" s="369"/>
      <c r="B6" s="370"/>
      <c r="C6" s="371"/>
      <c r="D6" s="371"/>
      <c r="E6" s="372"/>
      <c r="F6" s="371"/>
      <c r="G6" s="373"/>
      <c r="H6" s="373"/>
      <c r="I6" s="373"/>
      <c r="J6" s="373"/>
      <c r="K6" s="373"/>
      <c r="L6" s="373"/>
      <c r="M6" s="373"/>
      <c r="N6" s="373"/>
      <c r="O6" s="373"/>
      <c r="P6" s="373"/>
      <c r="Q6" s="374"/>
      <c r="R6" s="374"/>
      <c r="S6" s="374"/>
      <c r="T6" s="374"/>
      <c r="U6" s="375"/>
    </row>
    <row r="7" spans="1:21" ht="115.5" customHeight="1" x14ac:dyDescent="0.25">
      <c r="A7" s="426" t="s">
        <v>1966</v>
      </c>
      <c r="B7" s="425" t="s">
        <v>1341</v>
      </c>
      <c r="C7" s="456" t="s">
        <v>1809</v>
      </c>
      <c r="D7" s="449" t="s">
        <v>1529</v>
      </c>
      <c r="E7" s="449" t="s">
        <v>1530</v>
      </c>
      <c r="F7" s="457" t="s">
        <v>1531</v>
      </c>
      <c r="G7" s="458"/>
      <c r="H7" s="459"/>
      <c r="I7" s="458">
        <v>1</v>
      </c>
      <c r="J7" s="459">
        <v>25000</v>
      </c>
      <c r="K7" s="458"/>
      <c r="L7" s="459"/>
      <c r="M7" s="458"/>
      <c r="N7" s="459"/>
      <c r="O7" s="460">
        <f>G7+I7+K7+M7</f>
        <v>1</v>
      </c>
      <c r="P7" s="461">
        <f>H7+J7+L7+N7</f>
        <v>25000</v>
      </c>
      <c r="Q7" s="449"/>
      <c r="R7" s="449" t="s">
        <v>1532</v>
      </c>
      <c r="S7" s="449" t="s">
        <v>1533</v>
      </c>
      <c r="T7" s="449" t="s">
        <v>1534</v>
      </c>
      <c r="U7" s="449" t="s">
        <v>1967</v>
      </c>
    </row>
    <row r="8" spans="1:21" ht="173.25" x14ac:dyDescent="0.25">
      <c r="A8" s="425" t="s">
        <v>1424</v>
      </c>
      <c r="B8" s="425" t="s">
        <v>1810</v>
      </c>
      <c r="C8" s="423" t="s">
        <v>1968</v>
      </c>
      <c r="D8" s="423" t="s">
        <v>1630</v>
      </c>
      <c r="E8" s="423" t="s">
        <v>1814</v>
      </c>
      <c r="F8" s="443" t="s">
        <v>1631</v>
      </c>
      <c r="G8" s="458">
        <v>0.25</v>
      </c>
      <c r="H8" s="459"/>
      <c r="I8" s="458">
        <v>0.25</v>
      </c>
      <c r="J8" s="459"/>
      <c r="K8" s="458">
        <v>0.25</v>
      </c>
      <c r="L8" s="459"/>
      <c r="M8" s="458">
        <v>0.25</v>
      </c>
      <c r="N8" s="459"/>
      <c r="O8" s="460">
        <f t="shared" ref="O8:O9" si="0">G8+I8+K8+M8</f>
        <v>1</v>
      </c>
      <c r="P8" s="461">
        <f t="shared" ref="P8:P9" si="1">H8+J8+L8+N8</f>
        <v>0</v>
      </c>
      <c r="Q8" s="449"/>
      <c r="R8" s="423" t="s">
        <v>1632</v>
      </c>
      <c r="S8" s="423" t="s">
        <v>1633</v>
      </c>
      <c r="T8" s="423" t="s">
        <v>1634</v>
      </c>
      <c r="U8" s="423" t="s">
        <v>1635</v>
      </c>
    </row>
    <row r="9" spans="1:21" ht="157.5" x14ac:dyDescent="0.25">
      <c r="A9" s="425" t="s">
        <v>1425</v>
      </c>
      <c r="B9" s="425" t="s">
        <v>1811</v>
      </c>
      <c r="C9" s="456" t="s">
        <v>1969</v>
      </c>
      <c r="D9" s="449" t="s">
        <v>1970</v>
      </c>
      <c r="E9" s="449" t="s">
        <v>1815</v>
      </c>
      <c r="F9" s="457" t="s">
        <v>1971</v>
      </c>
      <c r="G9" s="458">
        <v>0.5</v>
      </c>
      <c r="H9" s="459">
        <v>2671.9</v>
      </c>
      <c r="I9" s="458"/>
      <c r="J9" s="459"/>
      <c r="K9" s="458"/>
      <c r="L9" s="459"/>
      <c r="M9" s="458">
        <v>0.5</v>
      </c>
      <c r="N9" s="459">
        <v>2671.9</v>
      </c>
      <c r="O9" s="460">
        <f t="shared" si="0"/>
        <v>1</v>
      </c>
      <c r="P9" s="461">
        <f t="shared" si="1"/>
        <v>5343.8</v>
      </c>
      <c r="Q9" s="449"/>
      <c r="R9" s="449" t="s">
        <v>1972</v>
      </c>
      <c r="S9" s="449" t="s">
        <v>1973</v>
      </c>
      <c r="T9" s="449" t="s">
        <v>1650</v>
      </c>
      <c r="U9" s="449" t="s">
        <v>1651</v>
      </c>
    </row>
    <row r="10" spans="1:21" ht="15.6" customHeight="1" x14ac:dyDescent="0.25">
      <c r="A10" s="276"/>
      <c r="B10" s="277"/>
      <c r="C10" s="276" t="s">
        <v>118</v>
      </c>
      <c r="D10" s="277"/>
      <c r="E10" s="277"/>
      <c r="F10" s="278"/>
      <c r="G10" s="268">
        <f t="shared" ref="G10:O10" si="2">SUM(G7:H9)</f>
        <v>2672.65</v>
      </c>
      <c r="H10" s="268">
        <f t="shared" si="2"/>
        <v>2673.15</v>
      </c>
      <c r="I10" s="268">
        <f t="shared" si="2"/>
        <v>25001.25</v>
      </c>
      <c r="J10" s="268">
        <f t="shared" si="2"/>
        <v>25000.25</v>
      </c>
      <c r="K10" s="268">
        <f t="shared" si="2"/>
        <v>0.25</v>
      </c>
      <c r="L10" s="268">
        <f t="shared" si="2"/>
        <v>0.75</v>
      </c>
      <c r="M10" s="268">
        <f t="shared" si="2"/>
        <v>2672.65</v>
      </c>
      <c r="N10" s="268">
        <f t="shared" si="2"/>
        <v>2674.9</v>
      </c>
      <c r="O10" s="268">
        <f t="shared" si="2"/>
        <v>30346.799999999999</v>
      </c>
      <c r="P10" s="268">
        <f>SUM(P7:P9)</f>
        <v>30343.8</v>
      </c>
      <c r="Q10" s="254"/>
      <c r="R10" s="254"/>
      <c r="S10" s="254"/>
      <c r="T10" s="254"/>
      <c r="U10" s="254"/>
    </row>
  </sheetData>
  <mergeCells count="17">
    <mergeCell ref="U3:U5"/>
    <mergeCell ref="G4:H4"/>
    <mergeCell ref="I4:J4"/>
    <mergeCell ref="K4:L4"/>
    <mergeCell ref="M4:N4"/>
    <mergeCell ref="G3:N3"/>
    <mergeCell ref="O3:P4"/>
    <mergeCell ref="Q3:Q5"/>
    <mergeCell ref="R3:R5"/>
    <mergeCell ref="S3:S5"/>
    <mergeCell ref="T3:T5"/>
    <mergeCell ref="A3:A5"/>
    <mergeCell ref="B3:B5"/>
    <mergeCell ref="C3:C5"/>
    <mergeCell ref="D3:D5"/>
    <mergeCell ref="F3:F5"/>
    <mergeCell ref="E3:E5"/>
  </mergeCells>
  <dataValidations disablePrompts="1" count="9">
    <dataValidation allowBlank="1" showInputMessage="1" showErrorMessage="1" promptTitle="CORRELATIVO DE LA ACTIVIDAD" prompt="Estos son los mismos utilizados en los cuadros de costos, los cuales sirven para poder reflejar la Actividad a realizar en cada uno de los cuadros de costos." sqref="E3:E6"/>
    <dataValidation allowBlank="1" showInputMessage="1" showErrorMessage="1" promptTitle="INDICADORES DE RESULTADOS" prompt="Medidas o variables para verificar el cumplimiento de cada paso._x000a_" sqref="D3:D6"/>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3:C6"/>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3:F6"/>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3:U6"/>
    <dataValidation allowBlank="1" showInputMessage="1" showErrorMessage="1" promptTitle="POBLACIÓN OBJETIVO" prompt="Grupo  de personas al cual se pretende beneficiar con dicho actividad." sqref="T3:T6"/>
    <dataValidation allowBlank="1" showInputMessage="1" showErrorMessage="1" promptTitle="MEDIO DE VERIFICACIÓN" prompt="Corresponde a los elementos a través del cual se acredita y se verifican  las actividades." sqref="S3:S6"/>
    <dataValidation allowBlank="1" showInputMessage="1" showErrorMessage="1" promptTitle="JUSTIFICACIÓN" prompt="Es aquella en que se explica de forma convincente el motivo por el que y para que se va realizar dicha actividad, que beneficio va traer a la institución." sqref="R3:R6"/>
    <dataValidation allowBlank="1" showInputMessage="1" showErrorMessage="1" promptTitle="SUPUESTOS" prompt="Un  supuesto es un dato asumido como cierto a efectos de planificación este puede ser positivo como negativo." sqref="Q3:Q6"/>
  </dataValidation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U34"/>
  <sheetViews>
    <sheetView zoomScale="60" zoomScaleNormal="60" workbookViewId="0">
      <pane ySplit="8" topLeftCell="A13" activePane="bottomLeft" state="frozen"/>
      <selection activeCell="A7" sqref="A7"/>
      <selection pane="bottomLeft" activeCell="C16" sqref="C16"/>
    </sheetView>
  </sheetViews>
  <sheetFormatPr baseColWidth="10" defaultRowHeight="15" x14ac:dyDescent="0.25"/>
  <cols>
    <col min="1" max="2" width="21.7109375" customWidth="1"/>
    <col min="3" max="5" width="27.42578125" customWidth="1"/>
    <col min="6" max="6" width="39.85546875" customWidth="1"/>
    <col min="7" max="7" width="15.28515625" customWidth="1"/>
    <col min="8" max="8" width="13.7109375" style="228" bestFit="1" customWidth="1"/>
    <col min="9" max="9" width="15.28515625" customWidth="1"/>
    <col min="10" max="10" width="18.85546875" style="228" customWidth="1"/>
    <col min="12" max="12" width="13.7109375" style="228" bestFit="1" customWidth="1"/>
    <col min="14" max="14" width="13.7109375" style="228" bestFit="1" customWidth="1"/>
    <col min="15" max="15" width="15.28515625" customWidth="1"/>
    <col min="16" max="16" width="18.28515625" style="228" customWidth="1"/>
    <col min="17" max="17" width="14.140625" hidden="1" customWidth="1"/>
    <col min="18" max="18" width="21" customWidth="1"/>
    <col min="19" max="20" width="14.140625" customWidth="1"/>
    <col min="21" max="21" width="17" customWidth="1"/>
  </cols>
  <sheetData>
    <row r="1" spans="1:21" ht="18.75" x14ac:dyDescent="0.25">
      <c r="B1" s="269"/>
      <c r="C1" s="269"/>
      <c r="D1" s="269"/>
      <c r="E1" s="269"/>
      <c r="F1" s="269"/>
      <c r="G1" s="269" t="s">
        <v>1482</v>
      </c>
      <c r="J1" s="269"/>
      <c r="K1" s="269"/>
      <c r="L1" s="269"/>
      <c r="M1" s="269"/>
      <c r="N1" s="269"/>
      <c r="O1" s="269"/>
      <c r="P1" s="269"/>
      <c r="Q1" s="269"/>
      <c r="R1" s="269"/>
      <c r="S1" s="269"/>
      <c r="T1" s="269"/>
      <c r="U1" s="269"/>
    </row>
    <row r="2" spans="1:21" ht="18.75" x14ac:dyDescent="0.25">
      <c r="A2" s="259" t="s">
        <v>1347</v>
      </c>
      <c r="B2" s="269"/>
      <c r="C2" s="269"/>
      <c r="D2" s="269"/>
      <c r="E2" s="269"/>
      <c r="F2" s="269"/>
      <c r="G2" s="269"/>
      <c r="J2" s="269"/>
      <c r="K2" s="269"/>
      <c r="L2" s="269"/>
      <c r="M2" s="269"/>
      <c r="N2" s="269"/>
      <c r="O2" s="269"/>
      <c r="P2" s="269"/>
      <c r="Q2" s="269"/>
      <c r="R2" s="269"/>
      <c r="S2" s="269"/>
      <c r="T2" s="269"/>
      <c r="U2" s="269"/>
    </row>
    <row r="3" spans="1:21" x14ac:dyDescent="0.25">
      <c r="A3" s="696" t="s">
        <v>1394</v>
      </c>
      <c r="B3" s="696"/>
      <c r="C3" s="696"/>
      <c r="D3" s="696"/>
      <c r="E3" s="696"/>
      <c r="F3" s="696"/>
      <c r="G3" s="696"/>
      <c r="H3" s="696"/>
      <c r="I3" s="696"/>
      <c r="J3" s="696"/>
      <c r="K3" s="696"/>
      <c r="L3" s="696"/>
      <c r="M3" s="696"/>
      <c r="N3" s="696"/>
      <c r="O3" s="696"/>
      <c r="P3" s="696"/>
      <c r="Q3" s="696"/>
      <c r="R3" s="696"/>
      <c r="S3" s="696"/>
      <c r="T3" s="696"/>
      <c r="U3" s="696"/>
    </row>
    <row r="4" spans="1:21" s="327" customFormat="1" x14ac:dyDescent="0.25">
      <c r="A4" s="334" t="s">
        <v>1393</v>
      </c>
      <c r="B4" s="333"/>
      <c r="C4" s="333"/>
      <c r="D4" s="333"/>
      <c r="E4" s="333"/>
      <c r="F4" s="333"/>
      <c r="G4" s="333"/>
      <c r="H4" s="333"/>
      <c r="I4" s="333"/>
      <c r="J4" s="333"/>
      <c r="K4" s="333"/>
      <c r="L4" s="333"/>
      <c r="M4" s="333"/>
      <c r="N4" s="333"/>
      <c r="O4" s="333"/>
      <c r="P4" s="333"/>
      <c r="Q4" s="333"/>
      <c r="R4" s="333"/>
      <c r="S4" s="333"/>
      <c r="T4" s="333"/>
      <c r="U4" s="333"/>
    </row>
    <row r="5" spans="1:21" x14ac:dyDescent="0.25">
      <c r="A5" s="296" t="s">
        <v>1441</v>
      </c>
      <c r="B5" s="259"/>
      <c r="C5" s="259"/>
      <c r="D5" s="259"/>
      <c r="E5" s="259"/>
      <c r="F5" s="259"/>
      <c r="G5" s="259"/>
      <c r="H5" s="259"/>
      <c r="I5" s="259"/>
      <c r="J5" s="259"/>
      <c r="K5" s="259"/>
      <c r="L5" s="259"/>
      <c r="M5" s="259"/>
      <c r="N5" s="259"/>
      <c r="O5" s="259"/>
      <c r="P5" s="259"/>
      <c r="Q5" s="259"/>
      <c r="R5" s="259"/>
      <c r="S5" s="259"/>
      <c r="T5" s="259"/>
      <c r="U5" s="259"/>
    </row>
    <row r="6" spans="1:21" ht="15" customHeight="1" x14ac:dyDescent="0.25">
      <c r="A6" s="604" t="s">
        <v>97</v>
      </c>
      <c r="B6" s="606" t="s">
        <v>111</v>
      </c>
      <c r="C6" s="598" t="s">
        <v>86</v>
      </c>
      <c r="D6" s="598" t="s">
        <v>87</v>
      </c>
      <c r="E6" s="598" t="s">
        <v>392</v>
      </c>
      <c r="F6" s="598" t="s">
        <v>88</v>
      </c>
      <c r="G6" s="619" t="s">
        <v>100</v>
      </c>
      <c r="H6" s="625"/>
      <c r="I6" s="625"/>
      <c r="J6" s="625"/>
      <c r="K6" s="625"/>
      <c r="L6" s="625"/>
      <c r="M6" s="625"/>
      <c r="N6" s="620"/>
      <c r="O6" s="621" t="s">
        <v>101</v>
      </c>
      <c r="P6" s="622"/>
      <c r="Q6" s="606" t="s">
        <v>102</v>
      </c>
      <c r="R6" s="606" t="s">
        <v>103</v>
      </c>
      <c r="S6" s="606" t="s">
        <v>110</v>
      </c>
      <c r="T6" s="606" t="s">
        <v>109</v>
      </c>
      <c r="U6" s="616" t="s">
        <v>89</v>
      </c>
    </row>
    <row r="7" spans="1:21" ht="15" customHeight="1" x14ac:dyDescent="0.25">
      <c r="A7" s="604"/>
      <c r="B7" s="604"/>
      <c r="C7" s="599"/>
      <c r="D7" s="599"/>
      <c r="E7" s="599"/>
      <c r="F7" s="599"/>
      <c r="G7" s="619" t="s">
        <v>104</v>
      </c>
      <c r="H7" s="620"/>
      <c r="I7" s="619" t="s">
        <v>105</v>
      </c>
      <c r="J7" s="620"/>
      <c r="K7" s="619" t="s">
        <v>106</v>
      </c>
      <c r="L7" s="620"/>
      <c r="M7" s="619" t="s">
        <v>107</v>
      </c>
      <c r="N7" s="620"/>
      <c r="O7" s="623"/>
      <c r="P7" s="624"/>
      <c r="Q7" s="604"/>
      <c r="R7" s="604"/>
      <c r="S7" s="604"/>
      <c r="T7" s="604"/>
      <c r="U7" s="617"/>
    </row>
    <row r="8" spans="1:21" ht="25.5" x14ac:dyDescent="0.25">
      <c r="A8" s="605"/>
      <c r="B8" s="605"/>
      <c r="C8" s="600"/>
      <c r="D8" s="600"/>
      <c r="E8" s="600"/>
      <c r="F8" s="600"/>
      <c r="G8" s="368" t="s">
        <v>108</v>
      </c>
      <c r="H8" s="368" t="s">
        <v>12</v>
      </c>
      <c r="I8" s="368" t="s">
        <v>108</v>
      </c>
      <c r="J8" s="368" t="s">
        <v>12</v>
      </c>
      <c r="K8" s="368" t="s">
        <v>108</v>
      </c>
      <c r="L8" s="368" t="s">
        <v>12</v>
      </c>
      <c r="M8" s="368" t="s">
        <v>108</v>
      </c>
      <c r="N8" s="368" t="s">
        <v>12</v>
      </c>
      <c r="O8" s="368" t="s">
        <v>108</v>
      </c>
      <c r="P8" s="368" t="s">
        <v>12</v>
      </c>
      <c r="Q8" s="605"/>
      <c r="R8" s="605"/>
      <c r="S8" s="605"/>
      <c r="T8" s="605"/>
      <c r="U8" s="618"/>
    </row>
    <row r="9" spans="1:21" s="327" customFormat="1" ht="15.75" x14ac:dyDescent="0.25">
      <c r="A9" s="369"/>
      <c r="B9" s="370"/>
      <c r="C9" s="371"/>
      <c r="D9" s="371"/>
      <c r="E9" s="372"/>
      <c r="F9" s="371"/>
      <c r="G9" s="373"/>
      <c r="H9" s="373"/>
      <c r="I9" s="373"/>
      <c r="J9" s="373"/>
      <c r="K9" s="373"/>
      <c r="L9" s="373"/>
      <c r="M9" s="373"/>
      <c r="N9" s="373"/>
      <c r="O9" s="373"/>
      <c r="P9" s="373"/>
      <c r="Q9" s="374"/>
      <c r="R9" s="374"/>
      <c r="S9" s="374"/>
      <c r="T9" s="374"/>
      <c r="U9" s="375"/>
    </row>
    <row r="10" spans="1:21" ht="315" x14ac:dyDescent="0.25">
      <c r="A10" s="693" t="s">
        <v>1394</v>
      </c>
      <c r="B10" s="693" t="s">
        <v>1395</v>
      </c>
      <c r="C10" s="463" t="s">
        <v>1636</v>
      </c>
      <c r="D10" s="463" t="s">
        <v>1637</v>
      </c>
      <c r="E10" s="463" t="s">
        <v>1596</v>
      </c>
      <c r="F10" s="463" t="s">
        <v>1974</v>
      </c>
      <c r="G10" s="486">
        <f>H10/P10</f>
        <v>0</v>
      </c>
      <c r="H10" s="465">
        <v>0</v>
      </c>
      <c r="I10" s="486">
        <f>J10/P10</f>
        <v>0.57071792667198917</v>
      </c>
      <c r="J10" s="465">
        <v>9293</v>
      </c>
      <c r="K10" s="486">
        <f>L10/P10</f>
        <v>0.30399803476017934</v>
      </c>
      <c r="L10" s="465">
        <v>4950</v>
      </c>
      <c r="M10" s="486">
        <f>N10/P10</f>
        <v>0.12528403856783149</v>
      </c>
      <c r="N10" s="465">
        <v>2040</v>
      </c>
      <c r="O10" s="467">
        <f>G10+I10+K10+M10</f>
        <v>1</v>
      </c>
      <c r="P10" s="468">
        <f>H10+J10+L10+N10</f>
        <v>16283</v>
      </c>
      <c r="Q10" s="463"/>
      <c r="R10" s="463" t="s">
        <v>1638</v>
      </c>
      <c r="S10" s="463" t="s">
        <v>1639</v>
      </c>
      <c r="T10" s="463" t="s">
        <v>1640</v>
      </c>
      <c r="U10" s="463" t="s">
        <v>1641</v>
      </c>
    </row>
    <row r="11" spans="1:21" ht="78.75" x14ac:dyDescent="0.25">
      <c r="A11" s="694"/>
      <c r="B11" s="694"/>
      <c r="C11" s="463" t="s">
        <v>1718</v>
      </c>
      <c r="D11" s="463" t="s">
        <v>1719</v>
      </c>
      <c r="E11" s="463" t="s">
        <v>1720</v>
      </c>
      <c r="F11" s="463" t="s">
        <v>1975</v>
      </c>
      <c r="G11" s="463">
        <v>33.33</v>
      </c>
      <c r="H11" s="465">
        <v>35000</v>
      </c>
      <c r="I11" s="463"/>
      <c r="J11" s="465"/>
      <c r="K11" s="463">
        <v>33.33</v>
      </c>
      <c r="L11" s="465">
        <v>35000</v>
      </c>
      <c r="M11" s="463">
        <v>33.33</v>
      </c>
      <c r="N11" s="465">
        <v>35000</v>
      </c>
      <c r="O11" s="488">
        <f t="shared" ref="O11:P13" si="0">G11+I11+K11+M11</f>
        <v>99.99</v>
      </c>
      <c r="P11" s="468">
        <f t="shared" si="0"/>
        <v>105000</v>
      </c>
      <c r="Q11" s="463"/>
      <c r="R11" s="463" t="s">
        <v>1721</v>
      </c>
      <c r="S11" s="463" t="s">
        <v>1722</v>
      </c>
      <c r="T11" s="463" t="s">
        <v>1723</v>
      </c>
      <c r="U11" s="463" t="s">
        <v>1724</v>
      </c>
    </row>
    <row r="12" spans="1:21" ht="147" customHeight="1" x14ac:dyDescent="0.25">
      <c r="A12" s="694"/>
      <c r="B12" s="694"/>
      <c r="C12" s="510" t="s">
        <v>1730</v>
      </c>
      <c r="D12" s="510" t="s">
        <v>1731</v>
      </c>
      <c r="E12" s="510" t="s">
        <v>1543</v>
      </c>
      <c r="F12" s="463" t="s">
        <v>1732</v>
      </c>
      <c r="G12" s="463"/>
      <c r="H12" s="465"/>
      <c r="I12" s="463">
        <v>25</v>
      </c>
      <c r="J12" s="465"/>
      <c r="K12" s="463">
        <v>25</v>
      </c>
      <c r="L12" s="465"/>
      <c r="M12" s="463">
        <v>50</v>
      </c>
      <c r="N12" s="465"/>
      <c r="O12" s="488">
        <f t="shared" si="0"/>
        <v>100</v>
      </c>
      <c r="P12" s="468">
        <f t="shared" si="0"/>
        <v>0</v>
      </c>
      <c r="Q12" s="463"/>
      <c r="R12" s="463" t="s">
        <v>1733</v>
      </c>
      <c r="S12" s="463" t="s">
        <v>1734</v>
      </c>
      <c r="T12" s="463" t="s">
        <v>1735</v>
      </c>
      <c r="U12" s="463" t="s">
        <v>1976</v>
      </c>
    </row>
    <row r="13" spans="1:21" ht="63" x14ac:dyDescent="0.25">
      <c r="A13" s="694"/>
      <c r="B13" s="694"/>
      <c r="C13" s="510" t="s">
        <v>1736</v>
      </c>
      <c r="D13" s="510" t="s">
        <v>1737</v>
      </c>
      <c r="E13" s="510" t="s">
        <v>1653</v>
      </c>
      <c r="F13" s="463" t="s">
        <v>1738</v>
      </c>
      <c r="G13" s="463"/>
      <c r="H13" s="465"/>
      <c r="I13" s="463">
        <v>25</v>
      </c>
      <c r="J13" s="465"/>
      <c r="K13" s="463">
        <v>25</v>
      </c>
      <c r="L13" s="465"/>
      <c r="M13" s="463">
        <v>50</v>
      </c>
      <c r="N13" s="465"/>
      <c r="O13" s="488">
        <f t="shared" si="0"/>
        <v>100</v>
      </c>
      <c r="P13" s="468">
        <f t="shared" si="0"/>
        <v>0</v>
      </c>
      <c r="Q13" s="463"/>
      <c r="R13" s="463" t="s">
        <v>1739</v>
      </c>
      <c r="S13" s="463" t="s">
        <v>1740</v>
      </c>
      <c r="T13" s="463" t="s">
        <v>1717</v>
      </c>
      <c r="U13" s="463" t="s">
        <v>1741</v>
      </c>
    </row>
    <row r="14" spans="1:21" ht="94.5" x14ac:dyDescent="0.25">
      <c r="A14" s="694"/>
      <c r="B14" s="694"/>
      <c r="C14" s="463" t="s">
        <v>1535</v>
      </c>
      <c r="D14" s="463" t="s">
        <v>1536</v>
      </c>
      <c r="E14" s="463" t="s">
        <v>1537</v>
      </c>
      <c r="F14" s="463" t="s">
        <v>1538</v>
      </c>
      <c r="G14" s="464">
        <v>0.25</v>
      </c>
      <c r="H14" s="465"/>
      <c r="I14" s="464">
        <v>0.25</v>
      </c>
      <c r="J14" s="465"/>
      <c r="K14" s="466">
        <v>0.25</v>
      </c>
      <c r="L14" s="465"/>
      <c r="M14" s="464">
        <v>0.25</v>
      </c>
      <c r="N14" s="465"/>
      <c r="O14" s="488">
        <f t="shared" ref="O14:O15" si="1">G14+I14+K14+M14</f>
        <v>1</v>
      </c>
      <c r="P14" s="468">
        <f t="shared" ref="P14:P15" si="2">H14+J14+L14+N14</f>
        <v>0</v>
      </c>
      <c r="Q14" s="463"/>
      <c r="R14" s="463" t="s">
        <v>1539</v>
      </c>
      <c r="S14" s="463" t="s">
        <v>1540</v>
      </c>
      <c r="T14" s="463" t="s">
        <v>1541</v>
      </c>
      <c r="U14" s="463" t="s">
        <v>1542</v>
      </c>
    </row>
    <row r="15" spans="1:21" ht="78.75" x14ac:dyDescent="0.25">
      <c r="A15" s="695"/>
      <c r="B15" s="695"/>
      <c r="C15" s="510" t="s">
        <v>1725</v>
      </c>
      <c r="D15" s="510" t="s">
        <v>1726</v>
      </c>
      <c r="E15" s="510" t="s">
        <v>1537</v>
      </c>
      <c r="F15" s="463" t="s">
        <v>1727</v>
      </c>
      <c r="G15" s="463"/>
      <c r="H15" s="465"/>
      <c r="I15" s="463">
        <v>50</v>
      </c>
      <c r="J15" s="465"/>
      <c r="K15" s="466"/>
      <c r="L15" s="465"/>
      <c r="M15" s="463">
        <v>50</v>
      </c>
      <c r="N15" s="465"/>
      <c r="O15" s="488">
        <f t="shared" si="1"/>
        <v>100</v>
      </c>
      <c r="P15" s="468">
        <f t="shared" si="2"/>
        <v>0</v>
      </c>
      <c r="Q15" s="463"/>
      <c r="R15" s="463" t="s">
        <v>1728</v>
      </c>
      <c r="S15" s="463" t="s">
        <v>1729</v>
      </c>
      <c r="T15" s="266"/>
      <c r="U15" s="266"/>
    </row>
    <row r="16" spans="1:21" ht="69.75" customHeight="1" x14ac:dyDescent="0.25">
      <c r="A16" s="693" t="s">
        <v>1393</v>
      </c>
      <c r="B16" s="693" t="s">
        <v>1396</v>
      </c>
      <c r="C16" s="571"/>
      <c r="D16" s="571"/>
      <c r="E16" s="571"/>
      <c r="F16" s="571"/>
      <c r="G16" s="572"/>
      <c r="H16" s="573"/>
      <c r="I16" s="572"/>
      <c r="J16" s="573"/>
      <c r="K16" s="572"/>
      <c r="L16" s="573"/>
      <c r="M16" s="572"/>
      <c r="N16" s="573"/>
      <c r="O16" s="573"/>
      <c r="P16" s="573"/>
      <c r="Q16" s="574"/>
      <c r="R16" s="574"/>
      <c r="S16" s="574"/>
      <c r="T16" s="574"/>
      <c r="U16" s="574"/>
    </row>
    <row r="17" spans="1:21" ht="47.25" customHeight="1" x14ac:dyDescent="0.25">
      <c r="A17" s="694"/>
      <c r="B17" s="694"/>
      <c r="C17" s="571"/>
      <c r="D17" s="571"/>
      <c r="E17" s="571"/>
      <c r="F17" s="571"/>
      <c r="G17" s="572"/>
      <c r="H17" s="573"/>
      <c r="I17" s="572"/>
      <c r="J17" s="573"/>
      <c r="K17" s="572"/>
      <c r="L17" s="573"/>
      <c r="M17" s="572"/>
      <c r="N17" s="573"/>
      <c r="O17" s="573"/>
      <c r="P17" s="573"/>
      <c r="Q17" s="574"/>
      <c r="R17" s="574"/>
      <c r="S17" s="574"/>
      <c r="T17" s="574"/>
      <c r="U17" s="574"/>
    </row>
    <row r="18" spans="1:21" ht="15.75" x14ac:dyDescent="0.25">
      <c r="A18" s="276"/>
      <c r="B18" s="277"/>
      <c r="C18" s="276" t="s">
        <v>1483</v>
      </c>
      <c r="D18" s="277"/>
      <c r="E18" s="277"/>
      <c r="F18" s="278"/>
      <c r="G18" s="267">
        <f t="shared" ref="G18:O18" si="3">SUM(G12:G17)</f>
        <v>0.25</v>
      </c>
      <c r="H18" s="268">
        <f t="shared" si="3"/>
        <v>0</v>
      </c>
      <c r="I18" s="267">
        <f t="shared" si="3"/>
        <v>100.25</v>
      </c>
      <c r="J18" s="268">
        <f t="shared" si="3"/>
        <v>0</v>
      </c>
      <c r="K18" s="267">
        <f t="shared" si="3"/>
        <v>50.25</v>
      </c>
      <c r="L18" s="268">
        <f t="shared" si="3"/>
        <v>0</v>
      </c>
      <c r="M18" s="267">
        <f t="shared" si="3"/>
        <v>150.25</v>
      </c>
      <c r="N18" s="268">
        <f t="shared" si="3"/>
        <v>0</v>
      </c>
      <c r="O18" s="268">
        <f t="shared" si="3"/>
        <v>301</v>
      </c>
      <c r="P18" s="268">
        <f>SUM(P12:P17)</f>
        <v>0</v>
      </c>
      <c r="Q18" s="253"/>
      <c r="R18" s="253"/>
      <c r="S18" s="253"/>
      <c r="T18" s="253"/>
      <c r="U18" s="253"/>
    </row>
    <row r="22" spans="1:21" x14ac:dyDescent="0.25">
      <c r="H22"/>
      <c r="J22"/>
      <c r="L22"/>
      <c r="N22"/>
      <c r="P22"/>
    </row>
    <row r="23" spans="1:21" x14ac:dyDescent="0.25">
      <c r="H23"/>
      <c r="J23"/>
      <c r="L23"/>
      <c r="N23"/>
      <c r="P23"/>
    </row>
    <row r="24" spans="1:21" x14ac:dyDescent="0.25">
      <c r="H24"/>
      <c r="J24"/>
      <c r="L24"/>
      <c r="N24"/>
      <c r="P24"/>
    </row>
    <row r="25" spans="1:21" x14ac:dyDescent="0.25">
      <c r="H25"/>
      <c r="J25"/>
      <c r="L25"/>
      <c r="N25"/>
      <c r="P25"/>
    </row>
    <row r="26" spans="1:21" x14ac:dyDescent="0.25">
      <c r="H26"/>
      <c r="J26"/>
      <c r="L26"/>
      <c r="N26"/>
      <c r="P26"/>
    </row>
    <row r="27" spans="1:21" x14ac:dyDescent="0.25">
      <c r="H27"/>
      <c r="J27"/>
      <c r="L27"/>
      <c r="N27"/>
      <c r="P27"/>
    </row>
    <row r="28" spans="1:21" x14ac:dyDescent="0.25">
      <c r="H28"/>
      <c r="J28"/>
      <c r="L28"/>
      <c r="N28"/>
      <c r="P28"/>
    </row>
    <row r="29" spans="1:21" x14ac:dyDescent="0.25">
      <c r="H29"/>
      <c r="J29"/>
      <c r="L29"/>
      <c r="N29"/>
      <c r="P29"/>
    </row>
    <row r="30" spans="1:21" x14ac:dyDescent="0.25">
      <c r="H30"/>
      <c r="J30"/>
      <c r="L30"/>
      <c r="N30"/>
      <c r="P30"/>
    </row>
    <row r="31" spans="1:21" x14ac:dyDescent="0.25">
      <c r="H31"/>
      <c r="J31"/>
      <c r="L31"/>
      <c r="N31"/>
      <c r="P31"/>
    </row>
    <row r="32" spans="1:21" x14ac:dyDescent="0.25">
      <c r="H32"/>
      <c r="J32"/>
      <c r="L32"/>
      <c r="N32"/>
      <c r="P32"/>
    </row>
    <row r="33" spans="8:16" x14ac:dyDescent="0.25">
      <c r="H33"/>
      <c r="J33"/>
      <c r="L33"/>
      <c r="N33"/>
      <c r="P33"/>
    </row>
    <row r="34" spans="8:16" x14ac:dyDescent="0.25">
      <c r="H34"/>
      <c r="J34"/>
      <c r="L34"/>
      <c r="N34"/>
      <c r="P34"/>
    </row>
  </sheetData>
  <mergeCells count="22">
    <mergeCell ref="A3:U3"/>
    <mergeCell ref="U6:U8"/>
    <mergeCell ref="G7:H7"/>
    <mergeCell ref="I7:J7"/>
    <mergeCell ref="K7:L7"/>
    <mergeCell ref="R6:R8"/>
    <mergeCell ref="M7:N7"/>
    <mergeCell ref="Q6:Q8"/>
    <mergeCell ref="G6:N6"/>
    <mergeCell ref="O6:P7"/>
    <mergeCell ref="S6:S8"/>
    <mergeCell ref="T6:T8"/>
    <mergeCell ref="B6:B8"/>
    <mergeCell ref="C6:C8"/>
    <mergeCell ref="D6:D8"/>
    <mergeCell ref="F6:F8"/>
    <mergeCell ref="B10:B15"/>
    <mergeCell ref="E6:E8"/>
    <mergeCell ref="A6:A8"/>
    <mergeCell ref="A10:A15"/>
    <mergeCell ref="A16:A17"/>
    <mergeCell ref="B16:B17"/>
  </mergeCells>
  <dataValidations count="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6:F9"/>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6:C9"/>
    <dataValidation allowBlank="1" showInputMessage="1" showErrorMessage="1" promptTitle="INDICADORES DE RESULTADOS" prompt="Medidas o variables para verificar el cumplimiento de cada paso._x000a_" sqref="D6:D9"/>
    <dataValidation allowBlank="1" showInputMessage="1" showErrorMessage="1" promptTitle="CORRELATIVO DE LA ACTIVIDAD" prompt="Estos son los mismos utilizados en los cuadros de costos, los cuales sirven para poder reflejar la Actividad a realizar en cada uno de los cuadros de costos." sqref="E6:E9"/>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6:U9"/>
    <dataValidation allowBlank="1" showInputMessage="1" showErrorMessage="1" promptTitle="POBLACIÓN OBJETIVO" prompt="Grupo  de personas al cual se pretende beneficiar con dicho actividad." sqref="T6:T9"/>
    <dataValidation allowBlank="1" showInputMessage="1" showErrorMessage="1" promptTitle="MEDIO DE VERIFICACIÓN" prompt="Corresponde a los elementos a través del cual se acredita y se verifican  las actividades." sqref="S6:S9"/>
    <dataValidation allowBlank="1" showInputMessage="1" showErrorMessage="1" promptTitle="JUSTIFICACIÓN" prompt="Es aquella en que se explica de forma convincente el motivo por el que y para que se va realizar dicha actividad, que beneficio va traer a la institución." sqref="R6:R9"/>
    <dataValidation allowBlank="1" showInputMessage="1" showErrorMessage="1" promptTitle="SUPUESTOS" prompt="Un  supuesto es un dato asumido como cierto a efectos de planificación este puede ser positivo como negativo." sqref="Q6:Q9"/>
  </dataValidations>
  <pageMargins left="0.7" right="0.7" top="0.75" bottom="0.75" header="0.3" footer="0.3"/>
  <pageSetup paperSize="9"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O220"/>
  <sheetViews>
    <sheetView showGridLines="0" topLeftCell="C11" zoomScale="71" zoomScaleNormal="71" workbookViewId="0">
      <selection activeCell="K33" sqref="K33"/>
    </sheetView>
  </sheetViews>
  <sheetFormatPr baseColWidth="10" defaultColWidth="11.5703125" defaultRowHeight="15" x14ac:dyDescent="0.25"/>
  <cols>
    <col min="1" max="1" width="2.85546875" style="84" customWidth="1"/>
    <col min="2" max="2" width="35" style="84" customWidth="1"/>
    <col min="3" max="3" width="21.5703125" style="84" customWidth="1"/>
    <col min="4" max="4" width="18.42578125" style="84" customWidth="1"/>
    <col min="5" max="5" width="30.85546875" style="84" customWidth="1"/>
    <col min="6" max="6" width="19.140625" style="84" customWidth="1"/>
    <col min="7" max="7" width="14.28515625" style="84" customWidth="1"/>
    <col min="8" max="8" width="58.5703125" style="84" customWidth="1"/>
    <col min="9" max="9" width="20.42578125" style="194" customWidth="1"/>
    <col min="10" max="10" width="15.85546875" style="84" bestFit="1" customWidth="1"/>
    <col min="11" max="16384" width="11.5703125" style="84"/>
  </cols>
  <sheetData>
    <row r="2" spans="2:9" ht="16.5" thickBot="1" x14ac:dyDescent="0.3">
      <c r="H2" s="588" t="s">
        <v>1368</v>
      </c>
      <c r="I2" s="588"/>
    </row>
    <row r="3" spans="2:9" ht="19.5" thickBot="1" x14ac:dyDescent="0.3">
      <c r="B3" s="79" t="s">
        <v>21</v>
      </c>
      <c r="C3" s="79" t="s">
        <v>391</v>
      </c>
      <c r="H3" s="356" t="s">
        <v>390</v>
      </c>
      <c r="I3" s="357" t="s">
        <v>391</v>
      </c>
    </row>
    <row r="4" spans="2:9" ht="18.75" x14ac:dyDescent="0.25">
      <c r="B4" s="80" t="s">
        <v>122</v>
      </c>
      <c r="C4" s="199">
        <f>'1. TALLERES SEMINARIOS'!D5</f>
        <v>444950.91666666663</v>
      </c>
      <c r="H4" s="353" t="s">
        <v>1356</v>
      </c>
      <c r="I4" s="559">
        <f>'1. Desarrollo e Innov. Curricu.'!P29</f>
        <v>39226.660000000003</v>
      </c>
    </row>
    <row r="5" spans="2:9" ht="18.75" x14ac:dyDescent="0.25">
      <c r="B5" s="80" t="s">
        <v>415</v>
      </c>
      <c r="C5" s="199">
        <f>'2. CONTRATACION DE PERSONAL'!D5</f>
        <v>0</v>
      </c>
      <c r="H5" s="354" t="s">
        <v>1358</v>
      </c>
      <c r="I5" s="560">
        <f>'2. Investigación Científica'!P24</f>
        <v>517155.85</v>
      </c>
    </row>
    <row r="6" spans="2:9" ht="18.75" x14ac:dyDescent="0.25">
      <c r="B6" s="80" t="s">
        <v>126</v>
      </c>
      <c r="C6" s="199">
        <f>'3. EQUIPO DE OFICINA'!D5</f>
        <v>100000</v>
      </c>
      <c r="H6" s="354" t="s">
        <v>471</v>
      </c>
      <c r="I6" s="560">
        <f>'3. Vinculación Univ. Sociedad'!P27</f>
        <v>1067496.95</v>
      </c>
    </row>
    <row r="7" spans="2:9" ht="19.5" thickBot="1" x14ac:dyDescent="0.3">
      <c r="B7" s="80" t="s">
        <v>416</v>
      </c>
      <c r="C7" s="199">
        <f>'4. EQUIPO TECNOLÓGICOS'!D5</f>
        <v>813000</v>
      </c>
      <c r="E7" s="359" t="s">
        <v>119</v>
      </c>
      <c r="F7" s="365" t="s">
        <v>1447</v>
      </c>
      <c r="H7" s="354" t="s">
        <v>1357</v>
      </c>
      <c r="I7" s="560">
        <f>'4. Docencia y Profesorado Univ.'!P11</f>
        <v>68557.67</v>
      </c>
    </row>
    <row r="8" spans="2:9" ht="18.75" x14ac:dyDescent="0.25">
      <c r="B8" s="80" t="s">
        <v>127</v>
      </c>
      <c r="C8" s="199">
        <f>'5. ACTIVIDADES ESPECIALES'!D5</f>
        <v>7766675.7196249999</v>
      </c>
      <c r="E8" s="363" t="s">
        <v>1449</v>
      </c>
      <c r="F8" s="564">
        <f>Presupuesto!D566</f>
        <v>1992843.8429166668</v>
      </c>
      <c r="H8" s="354" t="s">
        <v>1359</v>
      </c>
      <c r="I8" s="560">
        <f>'5. Estudiantes y Graduados'!P29</f>
        <v>330000</v>
      </c>
    </row>
    <row r="9" spans="2:9" ht="19.5" thickBot="1" x14ac:dyDescent="0.3">
      <c r="B9" s="90" t="s">
        <v>386</v>
      </c>
      <c r="C9" s="81">
        <f>'6. Becas'!D5</f>
        <v>0</v>
      </c>
      <c r="E9" s="364" t="s">
        <v>1474</v>
      </c>
      <c r="F9" s="565">
        <f>Presupuesto!E566</f>
        <v>8331782.7933750004</v>
      </c>
      <c r="H9" s="354" t="s">
        <v>472</v>
      </c>
      <c r="I9" s="560">
        <f>'6. Gestión del Conocimiento'!P11</f>
        <v>100054.08</v>
      </c>
    </row>
    <row r="10" spans="2:9" ht="19.5" thickBot="1" x14ac:dyDescent="0.3">
      <c r="B10" s="90" t="s">
        <v>387</v>
      </c>
      <c r="C10" s="81">
        <f>'7. Infraestructura'!D5</f>
        <v>1200000</v>
      </c>
      <c r="E10" s="366" t="s">
        <v>1448</v>
      </c>
      <c r="F10" s="566">
        <f>Presupuesto!F566</f>
        <v>10324626.636291668</v>
      </c>
      <c r="G10" s="109"/>
      <c r="H10" s="354" t="s">
        <v>1360</v>
      </c>
      <c r="I10" s="561">
        <f>'7. Lo Esencial de la Reforma U.'!P10</f>
        <v>30343.8</v>
      </c>
    </row>
    <row r="11" spans="2:9" ht="18.75" x14ac:dyDescent="0.25">
      <c r="B11" s="80" t="s">
        <v>418</v>
      </c>
      <c r="C11" s="81">
        <f>'8. Venta de Servicios'!D5</f>
        <v>0</v>
      </c>
      <c r="E11" s="367" t="s">
        <v>405</v>
      </c>
      <c r="F11" s="567">
        <f>Presupuesto!AR566</f>
        <v>10324626.636291668</v>
      </c>
      <c r="G11" s="109"/>
      <c r="H11" s="354" t="s">
        <v>1442</v>
      </c>
      <c r="I11" s="561">
        <f>'8. Asegura. de la Calid. y M'!P16</f>
        <v>0</v>
      </c>
    </row>
    <row r="12" spans="2:9" ht="18.75" x14ac:dyDescent="0.25">
      <c r="B12" s="90"/>
      <c r="C12" s="81"/>
      <c r="F12" s="109"/>
      <c r="G12" s="109"/>
      <c r="H12" s="354" t="s">
        <v>1362</v>
      </c>
      <c r="I12" s="561">
        <f>'9. Cultura de Inno. Insti...'!P13</f>
        <v>750000</v>
      </c>
    </row>
    <row r="13" spans="2:9" ht="24" thickBot="1" x14ac:dyDescent="0.3">
      <c r="B13" s="82" t="s">
        <v>125</v>
      </c>
      <c r="C13" s="362">
        <f>SUM(C4:C12)</f>
        <v>10324626.636291666</v>
      </c>
      <c r="F13" s="546"/>
      <c r="G13" s="109"/>
      <c r="H13" s="355" t="s">
        <v>1430</v>
      </c>
      <c r="I13" s="562">
        <f>'10. Posgrado'!P11</f>
        <v>200000</v>
      </c>
    </row>
    <row r="14" spans="2:9" ht="23.25" x14ac:dyDescent="0.25">
      <c r="B14" s="82"/>
      <c r="C14" s="83"/>
      <c r="F14" s="109"/>
      <c r="G14" s="109"/>
      <c r="H14" s="358" t="s">
        <v>125</v>
      </c>
      <c r="I14" s="563">
        <f>SUM(I4:I13)</f>
        <v>3102835.01</v>
      </c>
    </row>
    <row r="15" spans="2:9" ht="15.75" x14ac:dyDescent="0.25">
      <c r="F15" s="109"/>
      <c r="G15" s="109"/>
      <c r="H15" s="589"/>
      <c r="I15" s="589"/>
    </row>
    <row r="16" spans="2:9" ht="16.5" thickBot="1" x14ac:dyDescent="0.3">
      <c r="F16" s="546"/>
      <c r="G16" s="109"/>
      <c r="H16" s="590" t="s">
        <v>1370</v>
      </c>
      <c r="I16" s="590"/>
    </row>
    <row r="17" spans="2:15" ht="15.75" thickBot="1" x14ac:dyDescent="0.3">
      <c r="F17" s="109"/>
      <c r="G17" s="109"/>
      <c r="H17" s="359" t="s">
        <v>390</v>
      </c>
      <c r="I17" s="360" t="s">
        <v>391</v>
      </c>
      <c r="J17" s="194"/>
    </row>
    <row r="18" spans="2:15" x14ac:dyDescent="0.25">
      <c r="H18" s="406" t="s">
        <v>1363</v>
      </c>
      <c r="I18" s="551">
        <f>'11. Gestion Administrativa'!P18</f>
        <v>6293000</v>
      </c>
      <c r="J18" s="194"/>
    </row>
    <row r="19" spans="2:15" x14ac:dyDescent="0.25">
      <c r="F19" s="84" t="s">
        <v>2043</v>
      </c>
      <c r="H19" s="407" t="s">
        <v>1364</v>
      </c>
      <c r="I19" s="552">
        <f>'12. Gestión del Talento Humano'!P11</f>
        <v>200000</v>
      </c>
      <c r="J19" s="194"/>
    </row>
    <row r="20" spans="2:15" x14ac:dyDescent="0.25">
      <c r="B20" s="401" t="s">
        <v>1469</v>
      </c>
      <c r="C20" s="402">
        <v>21.981300000000001</v>
      </c>
      <c r="D20" s="401" t="s">
        <v>1472</v>
      </c>
      <c r="E20" s="403"/>
      <c r="H20" s="407" t="s">
        <v>1365</v>
      </c>
      <c r="I20" s="552">
        <f>'13. Gestión Académica'!P11</f>
        <v>70008.63</v>
      </c>
      <c r="J20" s="194"/>
    </row>
    <row r="21" spans="2:15" x14ac:dyDescent="0.25">
      <c r="H21" s="407" t="s">
        <v>1366</v>
      </c>
      <c r="I21" s="552">
        <f>'14. Internacional... de la E.S.'!P12</f>
        <v>537500</v>
      </c>
      <c r="J21" s="194"/>
    </row>
    <row r="22" spans="2:15" x14ac:dyDescent="0.25">
      <c r="H22" s="408" t="s">
        <v>1367</v>
      </c>
      <c r="I22" s="553">
        <f>'15. Gobernabilidad y Proceso...'!P29</f>
        <v>0</v>
      </c>
      <c r="J22" s="194"/>
    </row>
    <row r="23" spans="2:15" x14ac:dyDescent="0.25">
      <c r="H23" s="409" t="s">
        <v>1443</v>
      </c>
      <c r="I23" s="554">
        <f>'16. Desa. del Sistema Educ.Sup.'!P70</f>
        <v>0</v>
      </c>
      <c r="J23" s="194"/>
    </row>
    <row r="24" spans="2:15" s="393" customFormat="1" ht="15.75" thickBot="1" x14ac:dyDescent="0.3">
      <c r="H24" s="410" t="s">
        <v>1481</v>
      </c>
      <c r="I24" s="555">
        <f>'17. Gestión TIC'!P74</f>
        <v>0</v>
      </c>
      <c r="J24" s="194"/>
    </row>
    <row r="25" spans="2:15" ht="15.75" thickBot="1" x14ac:dyDescent="0.3">
      <c r="H25" s="405" t="s">
        <v>125</v>
      </c>
      <c r="I25" s="556">
        <f>SUM(I18:I24)</f>
        <v>7100508.6299999999</v>
      </c>
    </row>
    <row r="26" spans="2:15" ht="15.75" thickBot="1" x14ac:dyDescent="0.3">
      <c r="I26" s="557"/>
    </row>
    <row r="27" spans="2:15" ht="15.75" thickBot="1" x14ac:dyDescent="0.3">
      <c r="H27" s="361" t="s">
        <v>1369</v>
      </c>
      <c r="I27" s="558">
        <f>I14+I25</f>
        <v>10203343.640000001</v>
      </c>
    </row>
    <row r="28" spans="2:15" x14ac:dyDescent="0.25">
      <c r="H28" s="320"/>
      <c r="I28" s="321"/>
    </row>
    <row r="29" spans="2:15" x14ac:dyDescent="0.25">
      <c r="H29" s="320"/>
      <c r="I29" s="321"/>
    </row>
    <row r="30" spans="2:15" x14ac:dyDescent="0.25">
      <c r="H30" s="194"/>
    </row>
    <row r="31" spans="2:15" x14ac:dyDescent="0.25">
      <c r="B31" s="84" t="s">
        <v>482</v>
      </c>
      <c r="C31" s="84" t="s">
        <v>483</v>
      </c>
      <c r="D31" s="84" t="s">
        <v>484</v>
      </c>
      <c r="E31" s="84" t="s">
        <v>485</v>
      </c>
      <c r="F31" s="84" t="s">
        <v>486</v>
      </c>
      <c r="G31" s="84" t="s">
        <v>487</v>
      </c>
      <c r="H31" s="84" t="s">
        <v>488</v>
      </c>
      <c r="I31" s="194" t="s">
        <v>489</v>
      </c>
      <c r="J31" s="84" t="s">
        <v>490</v>
      </c>
      <c r="K31" s="84" t="s">
        <v>491</v>
      </c>
      <c r="L31" s="84" t="s">
        <v>492</v>
      </c>
      <c r="M31" s="84" t="s">
        <v>493</v>
      </c>
      <c r="N31" s="84" t="s">
        <v>494</v>
      </c>
      <c r="O31" s="84" t="s">
        <v>495</v>
      </c>
    </row>
    <row r="33" spans="2:8" x14ac:dyDescent="0.25">
      <c r="H33" s="154"/>
    </row>
    <row r="35" spans="2:8" ht="18.75" x14ac:dyDescent="0.25">
      <c r="B35" s="80"/>
      <c r="C35" s="81"/>
    </row>
    <row r="36" spans="2:8" ht="18.75" x14ac:dyDescent="0.25">
      <c r="B36" s="80"/>
      <c r="C36" s="81"/>
    </row>
    <row r="37" spans="2:8" x14ac:dyDescent="0.25">
      <c r="B37" s="195" t="s">
        <v>413</v>
      </c>
    </row>
    <row r="39" spans="2:8" ht="18.75" x14ac:dyDescent="0.25">
      <c r="B39" s="79" t="s">
        <v>21</v>
      </c>
      <c r="C39" s="79" t="s">
        <v>55</v>
      </c>
      <c r="D39" s="231" t="s">
        <v>475</v>
      </c>
    </row>
    <row r="40" spans="2:8" ht="18.75" x14ac:dyDescent="0.25">
      <c r="B40" s="84" t="s">
        <v>482</v>
      </c>
      <c r="C40" s="165">
        <f>SUMIF('2. CONTRATACION DE PERSONAL'!C:C,'Cuadro Resumen'!$B$40:$B$56,'2. CONTRATACION DE PERSONAL'!D:D)</f>
        <v>0</v>
      </c>
      <c r="D40" s="232">
        <f>SUMIF('2. CONTRATACION DE PERSONAL'!$C:$C,'Cuadro Resumen'!$B$40:$B$56,'2. CONTRATACION DE PERSONAL'!$G:$G)</f>
        <v>0</v>
      </c>
    </row>
    <row r="41" spans="2:8" ht="18.75" x14ac:dyDescent="0.25">
      <c r="B41" s="84" t="s">
        <v>483</v>
      </c>
      <c r="C41" s="165">
        <f>SUMIF('2. CONTRATACION DE PERSONAL'!C:C,'Cuadro Resumen'!$B$40:$B$56,'2. CONTRATACION DE PERSONAL'!D:D)</f>
        <v>0</v>
      </c>
      <c r="D41" s="232">
        <f>SUMIF('2. CONTRATACION DE PERSONAL'!$C:$C,'Cuadro Resumen'!$B$40:$B$56,'2. CONTRATACION DE PERSONAL'!$G:$G)</f>
        <v>0</v>
      </c>
    </row>
    <row r="42" spans="2:8" ht="18.75" x14ac:dyDescent="0.25">
      <c r="B42" s="84" t="s">
        <v>484</v>
      </c>
      <c r="C42" s="165">
        <f>SUMIF('2. CONTRATACION DE PERSONAL'!C:C,'Cuadro Resumen'!$B$40:$B$56,'2. CONTRATACION DE PERSONAL'!D:D)</f>
        <v>0</v>
      </c>
      <c r="D42" s="232">
        <f>SUMIF('2. CONTRATACION DE PERSONAL'!$C:$C,'Cuadro Resumen'!$B$40:$B$56,'2. CONTRATACION DE PERSONAL'!$G:$G)</f>
        <v>0</v>
      </c>
    </row>
    <row r="43" spans="2:8" ht="18.75" x14ac:dyDescent="0.25">
      <c r="B43" s="84" t="s">
        <v>485</v>
      </c>
      <c r="C43" s="165">
        <f>SUMIF('2. CONTRATACION DE PERSONAL'!C:C,'Cuadro Resumen'!$B$40:$B$56,'2. CONTRATACION DE PERSONAL'!D:D)</f>
        <v>0</v>
      </c>
      <c r="D43" s="232">
        <f>SUMIF('2. CONTRATACION DE PERSONAL'!$C:$C,'Cuadro Resumen'!$B$40:$B$56,'2. CONTRATACION DE PERSONAL'!$G:$G)</f>
        <v>0</v>
      </c>
    </row>
    <row r="44" spans="2:8" ht="18.75" x14ac:dyDescent="0.25">
      <c r="B44" s="84" t="s">
        <v>486</v>
      </c>
      <c r="C44" s="165">
        <f>SUMIF('2. CONTRATACION DE PERSONAL'!C:C,'Cuadro Resumen'!$B$40:$B$56,'2. CONTRATACION DE PERSONAL'!D:D)</f>
        <v>0</v>
      </c>
      <c r="D44" s="232">
        <f>SUMIF('2. CONTRATACION DE PERSONAL'!$C:$C,'Cuadro Resumen'!$B$40:$B$56,'2. CONTRATACION DE PERSONAL'!$G:$G)</f>
        <v>0</v>
      </c>
    </row>
    <row r="45" spans="2:8" ht="18.75" x14ac:dyDescent="0.25">
      <c r="B45" s="84" t="s">
        <v>487</v>
      </c>
      <c r="C45" s="165">
        <f>SUMIF('2. CONTRATACION DE PERSONAL'!C:C,'Cuadro Resumen'!$B$40:$B$56,'2. CONTRATACION DE PERSONAL'!D:D)</f>
        <v>0</v>
      </c>
      <c r="D45" s="232">
        <f>SUMIF('2. CONTRATACION DE PERSONAL'!$C:$C,'Cuadro Resumen'!$B$40:$B$56,'2. CONTRATACION DE PERSONAL'!$G:$G)</f>
        <v>0</v>
      </c>
    </row>
    <row r="46" spans="2:8" ht="18.75" x14ac:dyDescent="0.25">
      <c r="B46" s="84" t="s">
        <v>488</v>
      </c>
      <c r="C46" s="165">
        <f>SUMIF('2. CONTRATACION DE PERSONAL'!C:C,'Cuadro Resumen'!$B$40:$B$56,'2. CONTRATACION DE PERSONAL'!D:D)</f>
        <v>0</v>
      </c>
      <c r="D46" s="232">
        <f>SUMIF('2. CONTRATACION DE PERSONAL'!$C:$C,'Cuadro Resumen'!$B$40:$B$56,'2. CONTRATACION DE PERSONAL'!$G:$G)</f>
        <v>0</v>
      </c>
    </row>
    <row r="47" spans="2:8" ht="18.75" x14ac:dyDescent="0.25">
      <c r="B47" s="84" t="s">
        <v>489</v>
      </c>
      <c r="C47" s="165">
        <f>SUMIF('2. CONTRATACION DE PERSONAL'!C:C,'Cuadro Resumen'!$B$40:$B$56,'2. CONTRATACION DE PERSONAL'!D:D)</f>
        <v>0</v>
      </c>
      <c r="D47" s="232">
        <f>SUMIF('2. CONTRATACION DE PERSONAL'!$C:$C,'Cuadro Resumen'!$B$40:$B$56,'2. CONTRATACION DE PERSONAL'!$G:$G)</f>
        <v>0</v>
      </c>
    </row>
    <row r="48" spans="2:8" ht="18.75" x14ac:dyDescent="0.25">
      <c r="B48" s="84" t="s">
        <v>490</v>
      </c>
      <c r="C48" s="165">
        <f>SUMIF('2. CONTRATACION DE PERSONAL'!C:C,'Cuadro Resumen'!$B$40:$B$56,'2. CONTRATACION DE PERSONAL'!D:D)</f>
        <v>0</v>
      </c>
      <c r="D48" s="232">
        <f>SUMIF('2. CONTRATACION DE PERSONAL'!$C:$C,'Cuadro Resumen'!$B$40:$B$56,'2. CONTRATACION DE PERSONAL'!$G:$G)</f>
        <v>0</v>
      </c>
    </row>
    <row r="49" spans="2:4" ht="18.75" x14ac:dyDescent="0.25">
      <c r="B49" s="84" t="s">
        <v>491</v>
      </c>
      <c r="C49" s="165">
        <f>SUMIF('2. CONTRATACION DE PERSONAL'!C:C,'Cuadro Resumen'!$B$40:$B$56,'2. CONTRATACION DE PERSONAL'!D:D)</f>
        <v>0</v>
      </c>
      <c r="D49" s="232">
        <f>SUMIF('2. CONTRATACION DE PERSONAL'!$C:$C,'Cuadro Resumen'!$B$40:$B$56,'2. CONTRATACION DE PERSONAL'!$G:$G)</f>
        <v>0</v>
      </c>
    </row>
    <row r="50" spans="2:4" ht="18.75" x14ac:dyDescent="0.25">
      <c r="B50" s="84" t="s">
        <v>492</v>
      </c>
      <c r="C50" s="165">
        <f>SUMIF('2. CONTRATACION DE PERSONAL'!C:C,'Cuadro Resumen'!$B$40:$B$56,'2. CONTRATACION DE PERSONAL'!D:D)</f>
        <v>0</v>
      </c>
      <c r="D50" s="232">
        <f>SUMIF('2. CONTRATACION DE PERSONAL'!$C:$C,'Cuadro Resumen'!$B$40:$B$56,'2. CONTRATACION DE PERSONAL'!$G:$G)</f>
        <v>0</v>
      </c>
    </row>
    <row r="51" spans="2:4" ht="18.75" x14ac:dyDescent="0.25">
      <c r="B51" s="84" t="s">
        <v>493</v>
      </c>
      <c r="C51" s="165">
        <f>SUMIF('2. CONTRATACION DE PERSONAL'!C:C,'Cuadro Resumen'!$B$40:$B$56,'2. CONTRATACION DE PERSONAL'!D:D)</f>
        <v>0</v>
      </c>
      <c r="D51" s="232">
        <f>SUMIF('2. CONTRATACION DE PERSONAL'!$C:$C,'Cuadro Resumen'!$B$40:$B$56,'2. CONTRATACION DE PERSONAL'!$G:$G)</f>
        <v>0</v>
      </c>
    </row>
    <row r="52" spans="2:4" ht="18.75" x14ac:dyDescent="0.25">
      <c r="B52" s="84" t="s">
        <v>494</v>
      </c>
      <c r="C52" s="165">
        <f>SUMIF('2. CONTRATACION DE PERSONAL'!C:C,'Cuadro Resumen'!$B$40:$B$56,'2. CONTRATACION DE PERSONAL'!D:D)</f>
        <v>0</v>
      </c>
      <c r="D52" s="232">
        <f>SUMIF('2. CONTRATACION DE PERSONAL'!$C:$C,'Cuadro Resumen'!$B$40:$B$56,'2. CONTRATACION DE PERSONAL'!$G:$G)</f>
        <v>0</v>
      </c>
    </row>
    <row r="53" spans="2:4" ht="18.75" x14ac:dyDescent="0.25">
      <c r="B53" s="84" t="s">
        <v>495</v>
      </c>
      <c r="C53" s="165">
        <f>SUMIF('2. CONTRATACION DE PERSONAL'!C:C,'Cuadro Resumen'!$B$40:$B$56,'2. CONTRATACION DE PERSONAL'!D:D)</f>
        <v>0</v>
      </c>
      <c r="D53" s="232">
        <f>SUMIF('2. CONTRATACION DE PERSONAL'!$C:$C,'Cuadro Resumen'!$B$40:$B$56,'2. CONTRATACION DE PERSONAL'!$G:$G)</f>
        <v>0</v>
      </c>
    </row>
    <row r="54" spans="2:4" ht="18.75" x14ac:dyDescent="0.25">
      <c r="B54" s="80" t="s">
        <v>83</v>
      </c>
      <c r="C54" s="165">
        <f>SUMIF('2. CONTRATACION DE PERSONAL'!C:C,'Cuadro Resumen'!$B$40:$B$56,'2. CONTRATACION DE PERSONAL'!D:D)</f>
        <v>0</v>
      </c>
      <c r="D54" s="232">
        <f>SUMIF('2. CONTRATACION DE PERSONAL'!$C:$C,'Cuadro Resumen'!$B$40:$B$56,'2. CONTRATACION DE PERSONAL'!$G:$G)</f>
        <v>0</v>
      </c>
    </row>
    <row r="55" spans="2:4" ht="18.75" x14ac:dyDescent="0.25">
      <c r="B55" s="80" t="s">
        <v>60</v>
      </c>
      <c r="C55" s="165">
        <f>SUMIF('2. CONTRATACION DE PERSONAL'!C:C,'Cuadro Resumen'!$B$40:$B$56,'2. CONTRATACION DE PERSONAL'!D:D)</f>
        <v>0</v>
      </c>
      <c r="D55" s="232">
        <f>SUMIF('2. CONTRATACION DE PERSONAL'!$C:$C,'Cuadro Resumen'!$B$40:$B$56,'2. CONTRATACION DE PERSONAL'!$G:$G)</f>
        <v>0</v>
      </c>
    </row>
    <row r="56" spans="2:4" ht="18.75" x14ac:dyDescent="0.25">
      <c r="B56" s="80" t="s">
        <v>61</v>
      </c>
      <c r="C56" s="165">
        <f>SUMIF('2. CONTRATACION DE PERSONAL'!C:C,'Cuadro Resumen'!$B$40:$B$56,'2. CONTRATACION DE PERSONAL'!D:D)</f>
        <v>0</v>
      </c>
      <c r="D56" s="232">
        <f>SUMIF('2. CONTRATACION DE PERSONAL'!$C:$C,'Cuadro Resumen'!$B$40:$B$56,'2. CONTRATACION DE PERSONAL'!$G:$G)</f>
        <v>0</v>
      </c>
    </row>
    <row r="57" spans="2:4" ht="23.25" x14ac:dyDescent="0.25">
      <c r="B57" s="82" t="s">
        <v>125</v>
      </c>
      <c r="C57" s="166">
        <f>SUBTOTAL(109,C40:C56)</f>
        <v>0</v>
      </c>
      <c r="D57" s="232">
        <f>SUM(D40:D56)</f>
        <v>0</v>
      </c>
    </row>
    <row r="66" spans="2:4" x14ac:dyDescent="0.25">
      <c r="B66" s="195" t="s">
        <v>380</v>
      </c>
    </row>
    <row r="68" spans="2:4" ht="18.75" x14ac:dyDescent="0.25">
      <c r="B68" s="79" t="s">
        <v>21</v>
      </c>
      <c r="C68" s="79" t="s">
        <v>55</v>
      </c>
      <c r="D68" s="231" t="s">
        <v>475</v>
      </c>
    </row>
    <row r="69" spans="2:4" ht="18.75" x14ac:dyDescent="0.25">
      <c r="B69" s="80" t="s">
        <v>63</v>
      </c>
      <c r="C69" s="81">
        <f>SUMIF('3. EQUIPO DE OFICINA'!C:C,'Cuadro Resumen'!$B$69:$B$78,'3. EQUIPO DE OFICINA'!D:D)</f>
        <v>0</v>
      </c>
      <c r="D69" s="233">
        <f>SUMIF('3. EQUIPO DE OFICINA'!$C:$C,'Cuadro Resumen'!$B$69:$B$78,'3. EQUIPO DE OFICINA'!$F:$F)</f>
        <v>0</v>
      </c>
    </row>
    <row r="70" spans="2:4" ht="18.75" x14ac:dyDescent="0.25">
      <c r="B70" s="90" t="s">
        <v>64</v>
      </c>
      <c r="C70" s="81">
        <f>SUMIF('3. EQUIPO DE OFICINA'!C:C,'Cuadro Resumen'!$B$69:$B$78,'3. EQUIPO DE OFICINA'!D:D)</f>
        <v>0</v>
      </c>
      <c r="D70" s="233">
        <f>SUMIF('3. EQUIPO DE OFICINA'!$C:$C,'Cuadro Resumen'!$B$69:$B$78,'3. EQUIPO DE OFICINA'!$F:$F)</f>
        <v>0</v>
      </c>
    </row>
    <row r="71" spans="2:4" ht="18.75" x14ac:dyDescent="0.25">
      <c r="B71" s="90" t="s">
        <v>65</v>
      </c>
      <c r="C71" s="81">
        <f>SUMIF('3. EQUIPO DE OFICINA'!C:C,'Cuadro Resumen'!$B$69:$B$78,'3. EQUIPO DE OFICINA'!D:D)</f>
        <v>0</v>
      </c>
      <c r="D71" s="233">
        <f>SUMIF('3. EQUIPO DE OFICINA'!$C:$C,'Cuadro Resumen'!$B$69:$B$78,'3. EQUIPO DE OFICINA'!$F:$F)</f>
        <v>0</v>
      </c>
    </row>
    <row r="72" spans="2:4" ht="18.75" x14ac:dyDescent="0.25">
      <c r="B72" s="90" t="s">
        <v>66</v>
      </c>
      <c r="C72" s="81">
        <f>SUMIF('3. EQUIPO DE OFICINA'!C:C,'Cuadro Resumen'!$B$69:$B$78,'3. EQUIPO DE OFICINA'!D:D)</f>
        <v>0</v>
      </c>
      <c r="D72" s="233">
        <f>SUMIF('3. EQUIPO DE OFICINA'!$C:$C,'Cuadro Resumen'!$B$69:$B$78,'3. EQUIPO DE OFICINA'!$F:$F)</f>
        <v>0</v>
      </c>
    </row>
    <row r="73" spans="2:4" ht="18.75" x14ac:dyDescent="0.25">
      <c r="B73" s="90" t="s">
        <v>67</v>
      </c>
      <c r="C73" s="81">
        <f>SUMIF('3. EQUIPO DE OFICINA'!C:C,'Cuadro Resumen'!$B$69:$B$78,'3. EQUIPO DE OFICINA'!D:D)</f>
        <v>0</v>
      </c>
      <c r="D73" s="233">
        <f>SUMIF('3. EQUIPO DE OFICINA'!$C:$C,'Cuadro Resumen'!$B$69:$B$78,'3. EQUIPO DE OFICINA'!$F:$F)</f>
        <v>0</v>
      </c>
    </row>
    <row r="74" spans="2:4" ht="18.75" x14ac:dyDescent="0.25">
      <c r="B74" s="90" t="s">
        <v>68</v>
      </c>
      <c r="C74" s="81">
        <f>SUMIF('3. EQUIPO DE OFICINA'!C:C,'Cuadro Resumen'!$B$69:$B$78,'3. EQUIPO DE OFICINA'!D:D)</f>
        <v>0</v>
      </c>
      <c r="D74" s="233">
        <f>SUMIF('3. EQUIPO DE OFICINA'!$C:$C,'Cuadro Resumen'!$B$69:$B$78,'3. EQUIPO DE OFICINA'!$F:$F)</f>
        <v>0</v>
      </c>
    </row>
    <row r="75" spans="2:4" ht="18.75" x14ac:dyDescent="0.25">
      <c r="B75" s="90" t="s">
        <v>69</v>
      </c>
      <c r="C75" s="81">
        <f>SUMIF('3. EQUIPO DE OFICINA'!C:C,'Cuadro Resumen'!$B$69:$B$78,'3. EQUIPO DE OFICINA'!D:D)</f>
        <v>0</v>
      </c>
      <c r="D75" s="233">
        <f>SUMIF('3. EQUIPO DE OFICINA'!$C:$C,'Cuadro Resumen'!$B$69:$B$78,'3. EQUIPO DE OFICINA'!$F:$F)</f>
        <v>0</v>
      </c>
    </row>
    <row r="76" spans="2:4" ht="18.75" x14ac:dyDescent="0.25">
      <c r="B76" s="80" t="s">
        <v>70</v>
      </c>
      <c r="C76" s="81">
        <f>SUMIF('3. EQUIPO DE OFICINA'!C:C,'Cuadro Resumen'!$B$69:$B$78,'3. EQUIPO DE OFICINA'!D:D)</f>
        <v>0</v>
      </c>
      <c r="D76" s="233">
        <f>SUMIF('3. EQUIPO DE OFICINA'!$C:$C,'Cuadro Resumen'!$B$69:$B$78,'3. EQUIPO DE OFICINA'!$F:$F)</f>
        <v>0</v>
      </c>
    </row>
    <row r="77" spans="2:4" ht="18.75" x14ac:dyDescent="0.25">
      <c r="B77" s="80" t="s">
        <v>71</v>
      </c>
      <c r="C77" s="81">
        <f>SUMIF('3. EQUIPO DE OFICINA'!C:C,'Cuadro Resumen'!$B$69:$B$78,'3. EQUIPO DE OFICINA'!D:D)</f>
        <v>0</v>
      </c>
      <c r="D77" s="233">
        <f>SUMIF('3. EQUIPO DE OFICINA'!$C:$C,'Cuadro Resumen'!$B$69:$B$78,'3. EQUIPO DE OFICINA'!$F:$F)</f>
        <v>0</v>
      </c>
    </row>
    <row r="78" spans="2:4" ht="18.75" x14ac:dyDescent="0.25">
      <c r="B78" s="80" t="s">
        <v>72</v>
      </c>
      <c r="C78" s="81">
        <f>SUMIF('3. EQUIPO DE OFICINA'!C:C,'Cuadro Resumen'!$B$69:$B$78,'3. EQUIPO DE OFICINA'!D:D)</f>
        <v>1</v>
      </c>
      <c r="D78" s="233">
        <f>SUMIF('3. EQUIPO DE OFICINA'!$C:$C,'Cuadro Resumen'!$B$69:$B$78,'3. EQUIPO DE OFICINA'!$F:$F)</f>
        <v>100000</v>
      </c>
    </row>
    <row r="79" spans="2:4" ht="18.75" x14ac:dyDescent="0.25">
      <c r="B79" s="80"/>
      <c r="C79" s="81">
        <f>SUMIF('3. EQUIPO DE OFICINA'!C:C,'Cuadro Resumen'!$B$69:$B$78,'3. EQUIPO DE OFICINA'!D:D)</f>
        <v>0</v>
      </c>
      <c r="D79" s="233">
        <f>SUMIF('3. EQUIPO DE OFICINA'!$C:$C,'Cuadro Resumen'!$B$69:$B$78,'3. EQUIPO DE OFICINA'!$F:$F)</f>
        <v>0</v>
      </c>
    </row>
    <row r="80" spans="2:4" ht="23.25" x14ac:dyDescent="0.25">
      <c r="B80" s="82" t="s">
        <v>125</v>
      </c>
      <c r="C80" s="83">
        <f>SUM(C69:C79)</f>
        <v>1</v>
      </c>
      <c r="D80" s="234">
        <f>SUM(D69:D79)</f>
        <v>100000</v>
      </c>
    </row>
    <row r="83" spans="2:4" x14ac:dyDescent="0.25">
      <c r="B83" s="195" t="s">
        <v>381</v>
      </c>
    </row>
    <row r="85" spans="2:4" ht="18.75" x14ac:dyDescent="0.25">
      <c r="B85" s="79" t="s">
        <v>382</v>
      </c>
      <c r="C85" s="79" t="s">
        <v>55</v>
      </c>
      <c r="D85" s="231" t="s">
        <v>475</v>
      </c>
    </row>
    <row r="86" spans="2:4" ht="37.5" x14ac:dyDescent="0.25">
      <c r="B86" s="290" t="s">
        <v>1337</v>
      </c>
      <c r="C86" s="81">
        <f>SUMIF('4. EQUIPO TECNOLÓGICOS'!C:C,'Cuadro Resumen'!$B$86:$B$102,'4. EQUIPO TECNOLÓGICOS'!D:D)</f>
        <v>0</v>
      </c>
      <c r="D86" s="81">
        <f>SUMIF('4. EQUIPO TECNOLÓGICOS'!$C:$C,'Cuadro Resumen'!$B$86:$B$102,'4. EQUIPO TECNOLÓGICOS'!F:F)</f>
        <v>0</v>
      </c>
    </row>
    <row r="87" spans="2:4" ht="18.75" x14ac:dyDescent="0.25">
      <c r="B87" s="290" t="s">
        <v>1338</v>
      </c>
      <c r="C87" s="81">
        <f>SUMIF('4. EQUIPO TECNOLÓGICOS'!C:C,'Cuadro Resumen'!$B$86:$B$102,'4. EQUIPO TECNOLÓGICOS'!D:D)</f>
        <v>0</v>
      </c>
      <c r="D87" s="81">
        <f>SUMIF('4. EQUIPO TECNOLÓGICOS'!$C:$C,'Cuadro Resumen'!$B$86:$B$102,'4. EQUIPO TECNOLÓGICOS'!F:F)</f>
        <v>0</v>
      </c>
    </row>
    <row r="88" spans="2:4" ht="37.5" x14ac:dyDescent="0.25">
      <c r="B88" s="290" t="s">
        <v>1336</v>
      </c>
      <c r="C88" s="81">
        <f>SUMIF('4. EQUIPO TECNOLÓGICOS'!C:C,'Cuadro Resumen'!$B$86:$B$102,'4. EQUIPO TECNOLÓGICOS'!D:D)</f>
        <v>0</v>
      </c>
      <c r="D88" s="81">
        <f>SUMIF('4. EQUIPO TECNOLÓGICOS'!$C:$C,'Cuadro Resumen'!$B$86:$B$102,'4. EQUIPO TECNOLÓGICOS'!F:F)</f>
        <v>0</v>
      </c>
    </row>
    <row r="89" spans="2:4" ht="37.5" x14ac:dyDescent="0.25">
      <c r="B89" s="290" t="s">
        <v>1339</v>
      </c>
      <c r="C89" s="81">
        <f>SUMIF('4. EQUIPO TECNOLÓGICOS'!C:C,'Cuadro Resumen'!$B$86:$B$102,'4. EQUIPO TECNOLÓGICOS'!D:D)</f>
        <v>22</v>
      </c>
      <c r="D89" s="81">
        <f>SUMIF('4. EQUIPO TECNOLÓGICOS'!$C:$C,'Cuadro Resumen'!$B$86:$B$102,'4. EQUIPO TECNOLÓGICOS'!F:F)</f>
        <v>330000</v>
      </c>
    </row>
    <row r="90" spans="2:4" ht="18.75" x14ac:dyDescent="0.25">
      <c r="B90" s="80" t="s">
        <v>414</v>
      </c>
      <c r="C90" s="81">
        <f>SUMIF('4. EQUIPO TECNOLÓGICOS'!C:C,'Cuadro Resumen'!$B$86:$B$102,'4. EQUIPO TECNOLÓGICOS'!D:D)</f>
        <v>0</v>
      </c>
      <c r="D90" s="81">
        <f>SUMIF('4. EQUIPO TECNOLÓGICOS'!$C:$C,'Cuadro Resumen'!$B$86:$B$102,'4. EQUIPO TECNOLÓGICOS'!F:F)</f>
        <v>0</v>
      </c>
    </row>
    <row r="91" spans="2:4" ht="18.75" x14ac:dyDescent="0.25">
      <c r="B91" s="90" t="s">
        <v>73</v>
      </c>
      <c r="C91" s="81">
        <f>SUMIF('4. EQUIPO TECNOLÓGICOS'!C:C,'Cuadro Resumen'!$B$86:$B$102,'4. EQUIPO TECNOLÓGICOS'!D:D)</f>
        <v>0</v>
      </c>
      <c r="D91" s="81">
        <f>SUMIF('4. EQUIPO TECNOLÓGICOS'!$C:$C,'Cuadro Resumen'!$B$86:$B$102,'4. EQUIPO TECNOLÓGICOS'!F:F)</f>
        <v>0</v>
      </c>
    </row>
    <row r="92" spans="2:4" ht="18.75" x14ac:dyDescent="0.25">
      <c r="B92" s="90" t="s">
        <v>74</v>
      </c>
      <c r="C92" s="81">
        <f>SUMIF('4. EQUIPO TECNOLÓGICOS'!C:C,'Cuadro Resumen'!$B$86:$B$102,'4. EQUIPO TECNOLÓGICOS'!D:D)</f>
        <v>1</v>
      </c>
      <c r="D92" s="81">
        <f>SUMIF('4. EQUIPO TECNOLÓGICOS'!$C:$C,'Cuadro Resumen'!$B$86:$B$102,'4. EQUIPO TECNOLÓGICOS'!F:F)</f>
        <v>8000</v>
      </c>
    </row>
    <row r="93" spans="2:4" ht="18.75" x14ac:dyDescent="0.25">
      <c r="B93" s="90" t="s">
        <v>75</v>
      </c>
      <c r="C93" s="81">
        <f>SUMIF('4. EQUIPO TECNOLÓGICOS'!C:C,'Cuadro Resumen'!$B$86:$B$102,'4. EQUIPO TECNOLÓGICOS'!D:D)</f>
        <v>0</v>
      </c>
      <c r="D93" s="81">
        <f>SUMIF('4. EQUIPO TECNOLÓGICOS'!$C:$C,'Cuadro Resumen'!$B$86:$B$102,'4. EQUIPO TECNOLÓGICOS'!F:F)</f>
        <v>0</v>
      </c>
    </row>
    <row r="94" spans="2:4" ht="18.75" x14ac:dyDescent="0.25">
      <c r="B94" s="80" t="s">
        <v>35</v>
      </c>
      <c r="C94" s="81">
        <f>SUMIF('4. EQUIPO TECNOLÓGICOS'!C:C,'Cuadro Resumen'!$B$86:$B$102,'4. EQUIPO TECNOLÓGICOS'!D:D)</f>
        <v>20</v>
      </c>
      <c r="D94" s="81">
        <f>SUMIF('4. EQUIPO TECNOLÓGICOS'!$C:$C,'Cuadro Resumen'!$B$86:$B$102,'4. EQUIPO TECNOLÓGICOS'!F:F)</f>
        <v>260000</v>
      </c>
    </row>
    <row r="95" spans="2:4" ht="18.75" x14ac:dyDescent="0.25">
      <c r="B95" s="90" t="s">
        <v>76</v>
      </c>
      <c r="C95" s="81">
        <f>SUMIF('4. EQUIPO TECNOLÓGICOS'!C:C,'Cuadro Resumen'!$B$86:$B$102,'4. EQUIPO TECNOLÓGICOS'!D:D)</f>
        <v>0</v>
      </c>
      <c r="D95" s="81">
        <f>SUMIF('4. EQUIPO TECNOLÓGICOS'!$C:$C,'Cuadro Resumen'!$B$86:$B$102,'4. EQUIPO TECNOLÓGICOS'!F:F)</f>
        <v>0</v>
      </c>
    </row>
    <row r="96" spans="2:4" ht="18.75" x14ac:dyDescent="0.25">
      <c r="B96" s="80" t="s">
        <v>77</v>
      </c>
      <c r="C96" s="81">
        <f>SUMIF('4. EQUIPO TECNOLÓGICOS'!C:C,'Cuadro Resumen'!$B$86:$B$102,'4. EQUIPO TECNOLÓGICOS'!D:D)</f>
        <v>0</v>
      </c>
      <c r="D96" s="81">
        <f>SUMIF('4. EQUIPO TECNOLÓGICOS'!$C:$C,'Cuadro Resumen'!$B$86:$B$102,'4. EQUIPO TECNOLÓGICOS'!F:F)</f>
        <v>0</v>
      </c>
    </row>
    <row r="97" spans="2:4" ht="18.75" x14ac:dyDescent="0.25">
      <c r="B97" s="90" t="s">
        <v>78</v>
      </c>
      <c r="C97" s="81">
        <f>SUMIF('4. EQUIPO TECNOLÓGICOS'!C:C,'Cuadro Resumen'!$B$86:$B$102,'4. EQUIPO TECNOLÓGICOS'!D:D)</f>
        <v>19</v>
      </c>
      <c r="D97" s="81">
        <f>SUMIF('4. EQUIPO TECNOLÓGICOS'!$C:$C,'Cuadro Resumen'!$B$86:$B$102,'4. EQUIPO TECNOLÓGICOS'!F:F)</f>
        <v>190000</v>
      </c>
    </row>
    <row r="98" spans="2:4" ht="18.75" x14ac:dyDescent="0.25">
      <c r="B98" s="90" t="s">
        <v>79</v>
      </c>
      <c r="C98" s="81">
        <f>SUMIF('4. EQUIPO TECNOLÓGICOS'!C:C,'Cuadro Resumen'!$B$86:$B$102,'4. EQUIPO TECNOLÓGICOS'!D:D)</f>
        <v>0</v>
      </c>
      <c r="D98" s="81">
        <f>SUMIF('4. EQUIPO TECNOLÓGICOS'!$C:$C,'Cuadro Resumen'!$B$86:$B$102,'4. EQUIPO TECNOLÓGICOS'!F:F)</f>
        <v>0</v>
      </c>
    </row>
    <row r="99" spans="2:4" ht="18.75" x14ac:dyDescent="0.25">
      <c r="B99" s="80" t="s">
        <v>1446</v>
      </c>
      <c r="C99" s="81">
        <f>SUMIF('4. EQUIPO TECNOLÓGICOS'!C:C,'Cuadro Resumen'!$B$86:$B$102,'4. EQUIPO TECNOLÓGICOS'!D:D)</f>
        <v>0</v>
      </c>
      <c r="D99" s="81">
        <f>SUMIF('4. EQUIPO TECNOLÓGICOS'!$C:$C,'Cuadro Resumen'!$B$86:$B$102,'4. EQUIPO TECNOLÓGICOS'!F:F)</f>
        <v>0</v>
      </c>
    </row>
    <row r="100" spans="2:4" ht="18.75" x14ac:dyDescent="0.25">
      <c r="B100" s="90" t="s">
        <v>80</v>
      </c>
      <c r="C100" s="81">
        <f>SUMIF('4. EQUIPO TECNOLÓGICOS'!C:C,'Cuadro Resumen'!$B$86:$B$102,'4. EQUIPO TECNOLÓGICOS'!D:D)</f>
        <v>0</v>
      </c>
      <c r="D100" s="81">
        <f>SUMIF('4. EQUIPO TECNOLÓGICOS'!$C:$C,'Cuadro Resumen'!$B$86:$B$102,'4. EQUIPO TECNOLÓGICOS'!F:F)</f>
        <v>0</v>
      </c>
    </row>
    <row r="101" spans="2:4" ht="18.75" x14ac:dyDescent="0.25">
      <c r="B101" s="90" t="s">
        <v>81</v>
      </c>
      <c r="C101" s="81">
        <f>SUMIF('4. EQUIPO TECNOLÓGICOS'!C:C,'Cuadro Resumen'!$B$86:$B$102,'4. EQUIPO TECNOLÓGICOS'!D:D)</f>
        <v>0</v>
      </c>
      <c r="D101" s="81">
        <f>SUMIF('4. EQUIPO TECNOLÓGICOS'!$C:$C,'Cuadro Resumen'!$B$86:$B$102,'4. EQUIPO TECNOLÓGICOS'!F:F)</f>
        <v>0</v>
      </c>
    </row>
    <row r="102" spans="2:4" ht="18.75" x14ac:dyDescent="0.25">
      <c r="B102" s="90" t="s">
        <v>82</v>
      </c>
      <c r="C102" s="81">
        <f>SUMIF('4. EQUIPO TECNOLÓGICOS'!C:C,'Cuadro Resumen'!$B$86:$B$102,'4. EQUIPO TECNOLÓGICOS'!D:D)</f>
        <v>0</v>
      </c>
      <c r="D102" s="81">
        <f>SUMIF('4. EQUIPO TECNOLÓGICOS'!$C:$C,'Cuadro Resumen'!$B$86:$B$102,'4. EQUIPO TECNOLÓGICOS'!F:F)</f>
        <v>0</v>
      </c>
    </row>
    <row r="103" spans="2:4" ht="23.25" x14ac:dyDescent="0.25">
      <c r="B103" s="82" t="s">
        <v>125</v>
      </c>
      <c r="C103" s="83">
        <f>SUM(C86:C102)</f>
        <v>62</v>
      </c>
      <c r="D103" s="83">
        <f>SUM(D86:D102)</f>
        <v>788000</v>
      </c>
    </row>
    <row r="107" spans="2:4" x14ac:dyDescent="0.25">
      <c r="B107" s="195" t="s">
        <v>473</v>
      </c>
    </row>
    <row r="128" spans="2:2" x14ac:dyDescent="0.25">
      <c r="B128" s="195" t="s">
        <v>474</v>
      </c>
    </row>
    <row r="129" spans="2:4" x14ac:dyDescent="0.25">
      <c r="B129" s="84" t="s">
        <v>120</v>
      </c>
      <c r="C129" s="84" t="s">
        <v>55</v>
      </c>
      <c r="D129" s="84" t="s">
        <v>475</v>
      </c>
    </row>
    <row r="130" spans="2:4" x14ac:dyDescent="0.25">
      <c r="B130" s="84" t="s">
        <v>476</v>
      </c>
    </row>
    <row r="131" spans="2:4" x14ac:dyDescent="0.25">
      <c r="B131" s="84" t="s">
        <v>466</v>
      </c>
    </row>
    <row r="132" spans="2:4" x14ac:dyDescent="0.25">
      <c r="B132" s="84" t="s">
        <v>480</v>
      </c>
    </row>
    <row r="145" spans="2:2" x14ac:dyDescent="0.25">
      <c r="B145" s="195" t="s">
        <v>481</v>
      </c>
    </row>
    <row r="196" spans="2:9" s="120" customFormat="1" x14ac:dyDescent="0.25">
      <c r="I196" s="377"/>
    </row>
    <row r="198" spans="2:9" hidden="1" x14ac:dyDescent="0.25">
      <c r="B198" s="591" t="s">
        <v>1462</v>
      </c>
      <c r="C198" s="591"/>
      <c r="D198" s="591"/>
      <c r="E198" s="591"/>
      <c r="F198" s="591"/>
    </row>
    <row r="199" spans="2:9" hidden="1" x14ac:dyDescent="0.25">
      <c r="B199" s="381" t="s">
        <v>1463</v>
      </c>
      <c r="C199" s="380" t="s">
        <v>1464</v>
      </c>
      <c r="D199" s="380" t="s">
        <v>1464</v>
      </c>
      <c r="E199" s="380" t="s">
        <v>1465</v>
      </c>
      <c r="F199" s="380" t="s">
        <v>1465</v>
      </c>
    </row>
    <row r="200" spans="2:9" hidden="1" x14ac:dyDescent="0.25">
      <c r="B200" s="379"/>
      <c r="C200" s="379" t="s">
        <v>1466</v>
      </c>
      <c r="D200" s="379" t="s">
        <v>1467</v>
      </c>
      <c r="E200" s="379" t="s">
        <v>1466</v>
      </c>
      <c r="F200" s="379" t="s">
        <v>1467</v>
      </c>
    </row>
    <row r="201" spans="2:9" hidden="1" x14ac:dyDescent="0.25">
      <c r="B201" s="381" t="s">
        <v>3</v>
      </c>
      <c r="C201" s="378">
        <v>255</v>
      </c>
      <c r="D201" s="378">
        <v>235</v>
      </c>
      <c r="E201" s="378">
        <v>300</v>
      </c>
      <c r="F201" s="378">
        <v>280</v>
      </c>
    </row>
    <row r="202" spans="2:9" hidden="1" x14ac:dyDescent="0.25">
      <c r="B202" s="381" t="s">
        <v>4</v>
      </c>
      <c r="C202" s="378">
        <v>225</v>
      </c>
      <c r="D202" s="378">
        <v>205</v>
      </c>
      <c r="E202" s="378">
        <v>270</v>
      </c>
      <c r="F202" s="378">
        <v>250</v>
      </c>
    </row>
    <row r="203" spans="2:9" hidden="1" x14ac:dyDescent="0.25">
      <c r="B203" s="381" t="s">
        <v>5</v>
      </c>
      <c r="C203" s="378">
        <v>195</v>
      </c>
      <c r="D203" s="378">
        <v>180</v>
      </c>
      <c r="E203" s="378">
        <v>240</v>
      </c>
      <c r="F203" s="378">
        <v>220</v>
      </c>
    </row>
    <row r="204" spans="2:9" hidden="1" x14ac:dyDescent="0.25">
      <c r="B204" s="381" t="s">
        <v>6</v>
      </c>
      <c r="C204" s="378">
        <v>165</v>
      </c>
      <c r="D204" s="378">
        <v>150</v>
      </c>
      <c r="E204" s="378">
        <v>210</v>
      </c>
      <c r="F204" s="378">
        <v>195</v>
      </c>
    </row>
    <row r="205" spans="2:9" hidden="1" x14ac:dyDescent="0.25">
      <c r="B205" s="381" t="s">
        <v>1468</v>
      </c>
      <c r="C205" s="378">
        <v>145</v>
      </c>
      <c r="D205" s="378">
        <v>135</v>
      </c>
      <c r="E205" s="378">
        <v>185</v>
      </c>
      <c r="F205" s="378">
        <v>170</v>
      </c>
    </row>
    <row r="206" spans="2:9" hidden="1" x14ac:dyDescent="0.25">
      <c r="B206" s="376"/>
      <c r="C206" s="376"/>
      <c r="D206" s="376"/>
      <c r="E206" s="376"/>
      <c r="F206" s="376"/>
    </row>
    <row r="207" spans="2:9" hidden="1" x14ac:dyDescent="0.25">
      <c r="B207" s="592" t="s">
        <v>1469</v>
      </c>
      <c r="C207" s="592"/>
      <c r="D207" s="592"/>
      <c r="E207" s="404">
        <f>C20</f>
        <v>21.981300000000001</v>
      </c>
      <c r="F207" s="404" t="str">
        <f>D20</f>
        <v>Martes, 25 de Agosto del 2015 Fuente el BCH</v>
      </c>
    </row>
    <row r="208" spans="2:9" hidden="1" x14ac:dyDescent="0.25">
      <c r="B208" s="376"/>
      <c r="C208" s="376"/>
      <c r="D208" s="376"/>
      <c r="E208" s="376"/>
      <c r="F208" s="376"/>
    </row>
    <row r="209" spans="2:9" hidden="1" x14ac:dyDescent="0.25">
      <c r="B209" s="376"/>
      <c r="C209" s="376"/>
      <c r="D209" s="376"/>
      <c r="E209" s="376"/>
      <c r="F209" s="376"/>
    </row>
    <row r="210" spans="2:9" hidden="1" x14ac:dyDescent="0.25">
      <c r="B210" s="591" t="s">
        <v>1462</v>
      </c>
      <c r="C210" s="591"/>
      <c r="D210" s="591"/>
      <c r="E210" s="591"/>
      <c r="F210" s="591"/>
    </row>
    <row r="211" spans="2:9" hidden="1" x14ac:dyDescent="0.25">
      <c r="B211" s="381" t="s">
        <v>1463</v>
      </c>
      <c r="C211" s="380" t="s">
        <v>1464</v>
      </c>
      <c r="D211" s="380" t="s">
        <v>1464</v>
      </c>
      <c r="E211" s="380" t="s">
        <v>1465</v>
      </c>
      <c r="F211" s="380" t="s">
        <v>1465</v>
      </c>
    </row>
    <row r="212" spans="2:9" hidden="1" x14ac:dyDescent="0.25">
      <c r="B212" s="379"/>
      <c r="C212" s="379" t="s">
        <v>1466</v>
      </c>
      <c r="D212" s="379" t="s">
        <v>1467</v>
      </c>
      <c r="E212" s="379" t="s">
        <v>1466</v>
      </c>
      <c r="F212" s="379" t="s">
        <v>1467</v>
      </c>
    </row>
    <row r="213" spans="2:9" hidden="1" x14ac:dyDescent="0.25">
      <c r="B213" s="381" t="s">
        <v>3</v>
      </c>
      <c r="C213" s="382">
        <f>+C201*E207</f>
        <v>5605.2314999999999</v>
      </c>
      <c r="D213" s="383">
        <f>+D201*E207</f>
        <v>5165.6055000000006</v>
      </c>
      <c r="E213" s="383">
        <f>+E201*E207</f>
        <v>6594.39</v>
      </c>
      <c r="F213" s="383">
        <f>+F201*E207</f>
        <v>6154.7640000000001</v>
      </c>
    </row>
    <row r="214" spans="2:9" hidden="1" x14ac:dyDescent="0.25">
      <c r="B214" s="381" t="s">
        <v>4</v>
      </c>
      <c r="C214" s="382">
        <f>+C202*E207</f>
        <v>4945.7925000000005</v>
      </c>
      <c r="D214" s="383">
        <f>+D202*E207</f>
        <v>4506.1665000000003</v>
      </c>
      <c r="E214" s="383">
        <f>+E202*E207</f>
        <v>5934.951</v>
      </c>
      <c r="F214" s="383">
        <f>+F202*E207</f>
        <v>5495.3249999999998</v>
      </c>
    </row>
    <row r="215" spans="2:9" hidden="1" x14ac:dyDescent="0.25">
      <c r="B215" s="381" t="s">
        <v>5</v>
      </c>
      <c r="C215" s="382">
        <f>+C203*E207</f>
        <v>4286.3535000000002</v>
      </c>
      <c r="D215" s="383">
        <f>+D203*E207</f>
        <v>3956.634</v>
      </c>
      <c r="E215" s="383">
        <f>+E203*E207</f>
        <v>5275.5120000000006</v>
      </c>
      <c r="F215" s="383">
        <f>+F203*E207</f>
        <v>4835.8860000000004</v>
      </c>
    </row>
    <row r="216" spans="2:9" hidden="1" x14ac:dyDescent="0.25">
      <c r="B216" s="381" t="s">
        <v>6</v>
      </c>
      <c r="C216" s="382">
        <f>+C204*E207</f>
        <v>3626.9145000000003</v>
      </c>
      <c r="D216" s="383">
        <f>+D204*E207</f>
        <v>3297.1950000000002</v>
      </c>
      <c r="E216" s="383">
        <f>+E204*E207</f>
        <v>4616.0730000000003</v>
      </c>
      <c r="F216" s="383">
        <f>+F204*E207</f>
        <v>4286.3535000000002</v>
      </c>
    </row>
    <row r="217" spans="2:9" hidden="1" x14ac:dyDescent="0.25">
      <c r="B217" s="381" t="s">
        <v>1468</v>
      </c>
      <c r="C217" s="382">
        <f>+C205*E207</f>
        <v>3187.2885000000001</v>
      </c>
      <c r="D217" s="383">
        <f>+D205*E207</f>
        <v>2967.4755</v>
      </c>
      <c r="E217" s="383">
        <f>+E205*E207</f>
        <v>4066.5405000000001</v>
      </c>
      <c r="F217" s="383">
        <f>+F205*E207</f>
        <v>3736.8210000000004</v>
      </c>
    </row>
    <row r="218" spans="2:9" hidden="1" x14ac:dyDescent="0.25"/>
    <row r="220" spans="2:9" s="120" customFormat="1" x14ac:dyDescent="0.25">
      <c r="I220" s="377"/>
    </row>
  </sheetData>
  <sheetProtection password="E3C0" sheet="1" objects="1" scenarios="1"/>
  <mergeCells count="6">
    <mergeCell ref="H2:I2"/>
    <mergeCell ref="H15:I15"/>
    <mergeCell ref="H16:I16"/>
    <mergeCell ref="B198:F198"/>
    <mergeCell ref="B210:F210"/>
    <mergeCell ref="B207:D207"/>
  </mergeCells>
  <pageMargins left="0.7" right="0.7" top="0.75" bottom="0.75" header="0.3" footer="0.3"/>
  <pageSetup orientation="portrait" r:id="rId1"/>
  <drawing r:id="rId2"/>
  <tableParts count="7">
    <tablePart r:id="rId3"/>
    <tablePart r:id="rId4"/>
    <tablePart r:id="rId5"/>
    <tablePart r:id="rId6"/>
    <tablePart r:id="rId7"/>
    <tablePart r:id="rId8"/>
    <tablePart r:id="rId9"/>
  </tableParts>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U31"/>
  <sheetViews>
    <sheetView zoomScale="60" zoomScaleNormal="60" workbookViewId="0">
      <pane ySplit="6" topLeftCell="A10" activePane="bottomLeft" state="frozen"/>
      <selection activeCell="A7" sqref="A7"/>
      <selection pane="bottomLeft" activeCell="C12" sqref="C12"/>
    </sheetView>
  </sheetViews>
  <sheetFormatPr baseColWidth="10" defaultRowHeight="15" x14ac:dyDescent="0.25"/>
  <cols>
    <col min="1" max="2" width="21.7109375" customWidth="1"/>
    <col min="3" max="3" width="41.42578125" customWidth="1"/>
    <col min="4" max="4" width="45.5703125" customWidth="1"/>
    <col min="5" max="6" width="27.42578125" customWidth="1"/>
    <col min="7" max="7" width="15.28515625" customWidth="1"/>
    <col min="8" max="8" width="13.7109375" style="228" bestFit="1" customWidth="1"/>
    <col min="9" max="9" width="15.28515625" customWidth="1"/>
    <col min="10" max="10" width="18.85546875" style="228" customWidth="1"/>
    <col min="12" max="12" width="13.7109375" style="228" bestFit="1" customWidth="1"/>
    <col min="14" max="14" width="13.7109375" style="228" bestFit="1" customWidth="1"/>
    <col min="15" max="15" width="15.28515625" customWidth="1"/>
    <col min="16" max="16" width="18.28515625" style="228" customWidth="1"/>
    <col min="17" max="17" width="14.140625" hidden="1" customWidth="1"/>
    <col min="18" max="20" width="14.140625" customWidth="1"/>
    <col min="21" max="21" width="17" customWidth="1"/>
  </cols>
  <sheetData>
    <row r="1" spans="1:21" ht="18.75" x14ac:dyDescent="0.25">
      <c r="B1" s="269"/>
      <c r="C1" s="269"/>
      <c r="D1" s="269"/>
      <c r="E1" s="269"/>
      <c r="F1" s="269"/>
      <c r="G1" s="269" t="s">
        <v>1397</v>
      </c>
      <c r="J1" s="269"/>
      <c r="K1" s="269"/>
      <c r="L1" s="269"/>
      <c r="M1" s="269"/>
      <c r="N1" s="269"/>
      <c r="O1" s="269"/>
      <c r="P1" s="269"/>
      <c r="Q1" s="269"/>
      <c r="R1" s="269"/>
      <c r="S1" s="269"/>
      <c r="T1" s="269"/>
      <c r="U1" s="269"/>
    </row>
    <row r="2" spans="1:21" ht="18.75" x14ac:dyDescent="0.25">
      <c r="A2" s="259" t="s">
        <v>1347</v>
      </c>
      <c r="B2" s="269"/>
      <c r="C2" s="269"/>
      <c r="D2" s="269"/>
      <c r="E2" s="269"/>
      <c r="F2" s="269"/>
      <c r="G2" s="269"/>
      <c r="J2" s="269"/>
      <c r="K2" s="269"/>
      <c r="L2" s="269"/>
      <c r="M2" s="269"/>
      <c r="N2" s="269"/>
      <c r="O2" s="269"/>
      <c r="P2" s="269"/>
      <c r="Q2" s="269"/>
      <c r="R2" s="269"/>
      <c r="S2" s="269"/>
      <c r="T2" s="269"/>
      <c r="U2" s="269"/>
    </row>
    <row r="3" spans="1:21" x14ac:dyDescent="0.25">
      <c r="A3" s="696" t="s">
        <v>1398</v>
      </c>
      <c r="B3" s="696"/>
      <c r="C3" s="696"/>
      <c r="D3" s="696"/>
      <c r="E3" s="696"/>
      <c r="F3" s="696"/>
      <c r="G3" s="696"/>
      <c r="H3" s="696"/>
      <c r="I3" s="696"/>
      <c r="J3" s="696"/>
      <c r="K3" s="696"/>
      <c r="L3" s="696"/>
      <c r="M3" s="696"/>
      <c r="N3" s="696"/>
      <c r="O3" s="696"/>
      <c r="P3" s="696"/>
      <c r="Q3" s="696"/>
      <c r="R3" s="696"/>
      <c r="S3" s="696"/>
      <c r="T3" s="696"/>
      <c r="U3" s="696"/>
    </row>
    <row r="4" spans="1:21" ht="15" customHeight="1" x14ac:dyDescent="0.25">
      <c r="A4" s="604" t="s">
        <v>97</v>
      </c>
      <c r="B4" s="606" t="s">
        <v>111</v>
      </c>
      <c r="C4" s="598" t="s">
        <v>86</v>
      </c>
      <c r="D4" s="598" t="s">
        <v>87</v>
      </c>
      <c r="E4" s="598" t="s">
        <v>392</v>
      </c>
      <c r="F4" s="598" t="s">
        <v>88</v>
      </c>
      <c r="G4" s="619" t="s">
        <v>100</v>
      </c>
      <c r="H4" s="625"/>
      <c r="I4" s="625"/>
      <c r="J4" s="625"/>
      <c r="K4" s="625"/>
      <c r="L4" s="625"/>
      <c r="M4" s="625"/>
      <c r="N4" s="620"/>
      <c r="O4" s="621" t="s">
        <v>101</v>
      </c>
      <c r="P4" s="622"/>
      <c r="Q4" s="606" t="s">
        <v>102</v>
      </c>
      <c r="R4" s="606" t="s">
        <v>103</v>
      </c>
      <c r="S4" s="606" t="s">
        <v>110</v>
      </c>
      <c r="T4" s="606" t="s">
        <v>109</v>
      </c>
      <c r="U4" s="616" t="s">
        <v>89</v>
      </c>
    </row>
    <row r="5" spans="1:21" ht="15" customHeight="1" x14ac:dyDescent="0.25">
      <c r="A5" s="604"/>
      <c r="B5" s="604"/>
      <c r="C5" s="599"/>
      <c r="D5" s="599"/>
      <c r="E5" s="599"/>
      <c r="F5" s="599"/>
      <c r="G5" s="619" t="s">
        <v>104</v>
      </c>
      <c r="H5" s="620"/>
      <c r="I5" s="619" t="s">
        <v>105</v>
      </c>
      <c r="J5" s="620"/>
      <c r="K5" s="619" t="s">
        <v>106</v>
      </c>
      <c r="L5" s="620"/>
      <c r="M5" s="619" t="s">
        <v>107</v>
      </c>
      <c r="N5" s="620"/>
      <c r="O5" s="623"/>
      <c r="P5" s="624"/>
      <c r="Q5" s="604"/>
      <c r="R5" s="604"/>
      <c r="S5" s="604"/>
      <c r="T5" s="604"/>
      <c r="U5" s="617"/>
    </row>
    <row r="6" spans="1:21" ht="25.5" x14ac:dyDescent="0.25">
      <c r="A6" s="605"/>
      <c r="B6" s="605"/>
      <c r="C6" s="600"/>
      <c r="D6" s="600"/>
      <c r="E6" s="600"/>
      <c r="F6" s="600"/>
      <c r="G6" s="368" t="s">
        <v>108</v>
      </c>
      <c r="H6" s="368" t="s">
        <v>12</v>
      </c>
      <c r="I6" s="368" t="s">
        <v>108</v>
      </c>
      <c r="J6" s="368" t="s">
        <v>12</v>
      </c>
      <c r="K6" s="368" t="s">
        <v>108</v>
      </c>
      <c r="L6" s="368" t="s">
        <v>12</v>
      </c>
      <c r="M6" s="368" t="s">
        <v>108</v>
      </c>
      <c r="N6" s="368" t="s">
        <v>12</v>
      </c>
      <c r="O6" s="368" t="s">
        <v>108</v>
      </c>
      <c r="P6" s="368" t="s">
        <v>12</v>
      </c>
      <c r="Q6" s="605"/>
      <c r="R6" s="605"/>
      <c r="S6" s="605"/>
      <c r="T6" s="605"/>
      <c r="U6" s="618"/>
    </row>
    <row r="7" spans="1:21" s="327" customFormat="1" ht="15.75" x14ac:dyDescent="0.25">
      <c r="A7" s="369"/>
      <c r="B7" s="370"/>
      <c r="C7" s="371"/>
      <c r="D7" s="371"/>
      <c r="E7" s="372"/>
      <c r="F7" s="371"/>
      <c r="G7" s="373"/>
      <c r="H7" s="373"/>
      <c r="I7" s="373"/>
      <c r="J7" s="373"/>
      <c r="K7" s="373"/>
      <c r="L7" s="373"/>
      <c r="M7" s="373"/>
      <c r="N7" s="373"/>
      <c r="O7" s="373"/>
      <c r="P7" s="373"/>
      <c r="Q7" s="374"/>
      <c r="R7" s="374"/>
      <c r="S7" s="374"/>
      <c r="T7" s="374"/>
      <c r="U7" s="375"/>
    </row>
    <row r="8" spans="1:21" ht="94.5" customHeight="1" x14ac:dyDescent="0.25">
      <c r="A8" s="693" t="s">
        <v>1398</v>
      </c>
      <c r="B8" s="693" t="s">
        <v>1399</v>
      </c>
      <c r="C8" s="462" t="s">
        <v>1564</v>
      </c>
      <c r="D8" s="462" t="s">
        <v>1565</v>
      </c>
      <c r="E8" s="462" t="s">
        <v>1543</v>
      </c>
      <c r="F8" s="463" t="s">
        <v>1566</v>
      </c>
      <c r="G8" s="463">
        <v>25</v>
      </c>
      <c r="H8" s="465"/>
      <c r="I8" s="463">
        <v>25</v>
      </c>
      <c r="J8" s="465"/>
      <c r="K8" s="463">
        <v>25</v>
      </c>
      <c r="L8" s="465"/>
      <c r="M8" s="463">
        <v>25</v>
      </c>
      <c r="N8" s="465"/>
      <c r="O8" s="467">
        <f t="shared" ref="O8:P12" si="0">G8+I8+K8+M8</f>
        <v>100</v>
      </c>
      <c r="P8" s="468">
        <f t="shared" si="0"/>
        <v>0</v>
      </c>
      <c r="Q8" s="463"/>
      <c r="R8" s="463"/>
      <c r="S8" s="463"/>
      <c r="T8" s="463"/>
      <c r="U8" s="463"/>
    </row>
    <row r="9" spans="1:21" ht="116.25" customHeight="1" x14ac:dyDescent="0.25">
      <c r="A9" s="694"/>
      <c r="B9" s="694"/>
      <c r="C9" s="462" t="s">
        <v>1977</v>
      </c>
      <c r="D9" s="462" t="s">
        <v>1652</v>
      </c>
      <c r="E9" s="462" t="s">
        <v>1653</v>
      </c>
      <c r="F9" s="463" t="s">
        <v>1978</v>
      </c>
      <c r="G9" s="464"/>
      <c r="H9" s="465"/>
      <c r="I9" s="464">
        <v>1</v>
      </c>
      <c r="J9" s="465">
        <v>750000</v>
      </c>
      <c r="K9" s="464"/>
      <c r="L9" s="465"/>
      <c r="M9" s="464"/>
      <c r="N9" s="465"/>
      <c r="O9" s="467">
        <f t="shared" si="0"/>
        <v>1</v>
      </c>
      <c r="P9" s="468">
        <f t="shared" si="0"/>
        <v>750000</v>
      </c>
      <c r="Q9" s="463"/>
      <c r="R9" s="463" t="s">
        <v>1654</v>
      </c>
      <c r="S9" s="463" t="s">
        <v>1655</v>
      </c>
      <c r="T9" s="463" t="s">
        <v>1507</v>
      </c>
      <c r="U9" s="463" t="s">
        <v>1979</v>
      </c>
    </row>
    <row r="10" spans="1:21" ht="115.5" customHeight="1" x14ac:dyDescent="0.25">
      <c r="A10" s="694"/>
      <c r="B10" s="694"/>
      <c r="C10" s="511" t="s">
        <v>1980</v>
      </c>
      <c r="D10" s="511" t="s">
        <v>1981</v>
      </c>
      <c r="E10" s="511" t="s">
        <v>1818</v>
      </c>
      <c r="F10" s="511" t="s">
        <v>1982</v>
      </c>
      <c r="G10" s="511">
        <v>25</v>
      </c>
      <c r="H10" s="511"/>
      <c r="I10" s="511">
        <v>25</v>
      </c>
      <c r="J10" s="511"/>
      <c r="K10" s="511">
        <v>50</v>
      </c>
      <c r="L10" s="511"/>
      <c r="M10" s="511"/>
      <c r="N10" s="511"/>
      <c r="O10" s="488">
        <f t="shared" si="0"/>
        <v>100</v>
      </c>
      <c r="P10" s="468">
        <f t="shared" si="0"/>
        <v>0</v>
      </c>
      <c r="Q10" s="463"/>
      <c r="R10" s="512" t="s">
        <v>1983</v>
      </c>
      <c r="S10" s="512" t="s">
        <v>1984</v>
      </c>
      <c r="T10" s="512" t="s">
        <v>1985</v>
      </c>
      <c r="U10" s="512" t="s">
        <v>1986</v>
      </c>
    </row>
    <row r="11" spans="1:21" ht="94.5" x14ac:dyDescent="0.25">
      <c r="A11" s="694"/>
      <c r="B11" s="694"/>
      <c r="C11" s="463" t="s">
        <v>1730</v>
      </c>
      <c r="D11" s="463" t="s">
        <v>1731</v>
      </c>
      <c r="E11" s="463" t="s">
        <v>1819</v>
      </c>
      <c r="F11" s="463" t="s">
        <v>1732</v>
      </c>
      <c r="G11" s="463"/>
      <c r="H11" s="465"/>
      <c r="I11" s="463">
        <v>25</v>
      </c>
      <c r="J11" s="465"/>
      <c r="K11" s="463">
        <v>25</v>
      </c>
      <c r="L11" s="465"/>
      <c r="M11" s="463">
        <v>50</v>
      </c>
      <c r="N11" s="465"/>
      <c r="O11" s="488">
        <f t="shared" si="0"/>
        <v>100</v>
      </c>
      <c r="P11" s="468">
        <f t="shared" si="0"/>
        <v>0</v>
      </c>
      <c r="Q11" s="463"/>
      <c r="R11" s="463" t="s">
        <v>1733</v>
      </c>
      <c r="S11" s="463" t="s">
        <v>1734</v>
      </c>
      <c r="T11" s="463" t="s">
        <v>1735</v>
      </c>
      <c r="U11" s="463" t="s">
        <v>1976</v>
      </c>
    </row>
    <row r="12" spans="1:21" s="327" customFormat="1" ht="110.25" x14ac:dyDescent="0.25">
      <c r="A12" s="694"/>
      <c r="B12" s="694"/>
      <c r="C12" s="463" t="s">
        <v>1736</v>
      </c>
      <c r="D12" s="463" t="s">
        <v>1737</v>
      </c>
      <c r="E12" s="463" t="s">
        <v>1820</v>
      </c>
      <c r="F12" s="463" t="s">
        <v>1738</v>
      </c>
      <c r="G12" s="463"/>
      <c r="H12" s="465"/>
      <c r="I12" s="463">
        <v>25</v>
      </c>
      <c r="J12" s="465"/>
      <c r="K12" s="463">
        <v>25</v>
      </c>
      <c r="L12" s="465"/>
      <c r="M12" s="463">
        <v>50</v>
      </c>
      <c r="N12" s="465"/>
      <c r="O12" s="488">
        <f t="shared" si="0"/>
        <v>100</v>
      </c>
      <c r="P12" s="468">
        <f t="shared" si="0"/>
        <v>0</v>
      </c>
      <c r="Q12" s="463"/>
      <c r="R12" s="463" t="s">
        <v>1739</v>
      </c>
      <c r="S12" s="463" t="s">
        <v>1740</v>
      </c>
      <c r="T12" s="463" t="s">
        <v>1717</v>
      </c>
      <c r="U12" s="463" t="s">
        <v>1741</v>
      </c>
    </row>
    <row r="13" spans="1:21" ht="15.75" x14ac:dyDescent="0.25">
      <c r="A13" s="277"/>
      <c r="B13" s="276" t="s">
        <v>1429</v>
      </c>
      <c r="C13" s="277"/>
      <c r="D13" s="277"/>
      <c r="E13" s="278"/>
      <c r="F13" s="513"/>
      <c r="G13" s="267">
        <f t="shared" ref="G13:O13" si="1">SUM(G7:G12)</f>
        <v>50</v>
      </c>
      <c r="H13" s="268">
        <f t="shared" si="1"/>
        <v>0</v>
      </c>
      <c r="I13" s="267">
        <f t="shared" si="1"/>
        <v>101</v>
      </c>
      <c r="J13" s="268">
        <f t="shared" si="1"/>
        <v>750000</v>
      </c>
      <c r="K13" s="267">
        <f t="shared" si="1"/>
        <v>125</v>
      </c>
      <c r="L13" s="268">
        <f t="shared" si="1"/>
        <v>0</v>
      </c>
      <c r="M13" s="267">
        <f t="shared" si="1"/>
        <v>125</v>
      </c>
      <c r="N13" s="268">
        <f t="shared" si="1"/>
        <v>0</v>
      </c>
      <c r="O13" s="268">
        <f t="shared" si="1"/>
        <v>401</v>
      </c>
      <c r="P13" s="268">
        <f>SUM(P8:P12)</f>
        <v>750000</v>
      </c>
      <c r="Q13" s="507"/>
      <c r="R13" s="507"/>
      <c r="S13" s="507"/>
      <c r="T13" s="507"/>
      <c r="U13" s="507"/>
    </row>
    <row r="14" spans="1:21" x14ac:dyDescent="0.25">
      <c r="A14" s="487"/>
      <c r="B14" s="487"/>
      <c r="C14" s="487"/>
      <c r="D14" s="487"/>
      <c r="E14" s="487"/>
      <c r="F14" s="487"/>
      <c r="G14" s="487"/>
      <c r="H14" s="487"/>
      <c r="I14" s="487"/>
      <c r="J14" s="487"/>
      <c r="K14" s="487"/>
      <c r="L14" s="487"/>
      <c r="M14" s="487"/>
      <c r="N14" s="487"/>
      <c r="O14" s="487"/>
      <c r="P14" s="487"/>
      <c r="Q14" s="487"/>
      <c r="R14" s="487"/>
      <c r="S14" s="487"/>
      <c r="T14" s="487"/>
      <c r="U14" s="487"/>
    </row>
    <row r="15" spans="1:21" x14ac:dyDescent="0.25">
      <c r="B15" s="487"/>
      <c r="C15" s="487"/>
      <c r="D15" s="487"/>
      <c r="E15" s="487"/>
      <c r="F15" s="487"/>
      <c r="G15" s="487"/>
      <c r="H15" s="487"/>
      <c r="I15" s="487"/>
      <c r="J15" s="487"/>
      <c r="K15" s="487"/>
      <c r="L15" s="487"/>
      <c r="M15" s="487"/>
      <c r="N15" s="487"/>
      <c r="O15" s="487"/>
      <c r="P15" s="487"/>
      <c r="Q15" s="487"/>
      <c r="R15" s="487"/>
      <c r="S15" s="487"/>
      <c r="T15" s="487"/>
      <c r="U15" s="487"/>
    </row>
    <row r="19" spans="8:16" x14ac:dyDescent="0.25">
      <c r="H19"/>
      <c r="J19"/>
      <c r="L19"/>
      <c r="N19"/>
      <c r="P19"/>
    </row>
    <row r="20" spans="8:16" x14ac:dyDescent="0.25">
      <c r="H20"/>
      <c r="J20"/>
      <c r="L20"/>
      <c r="N20"/>
      <c r="P20"/>
    </row>
    <row r="21" spans="8:16" x14ac:dyDescent="0.25">
      <c r="H21"/>
      <c r="J21"/>
      <c r="L21"/>
      <c r="N21"/>
      <c r="P21"/>
    </row>
    <row r="22" spans="8:16" x14ac:dyDescent="0.25">
      <c r="H22"/>
      <c r="J22"/>
      <c r="L22"/>
      <c r="N22"/>
      <c r="P22"/>
    </row>
    <row r="23" spans="8:16" x14ac:dyDescent="0.25">
      <c r="H23"/>
      <c r="J23"/>
      <c r="L23"/>
      <c r="N23"/>
      <c r="P23"/>
    </row>
    <row r="24" spans="8:16" x14ac:dyDescent="0.25">
      <c r="H24"/>
      <c r="J24"/>
      <c r="L24"/>
      <c r="N24"/>
      <c r="P24"/>
    </row>
    <row r="25" spans="8:16" x14ac:dyDescent="0.25">
      <c r="H25"/>
      <c r="J25"/>
      <c r="L25"/>
      <c r="N25"/>
      <c r="P25"/>
    </row>
    <row r="26" spans="8:16" x14ac:dyDescent="0.25">
      <c r="H26"/>
      <c r="J26"/>
      <c r="L26"/>
      <c r="N26"/>
      <c r="P26"/>
    </row>
    <row r="27" spans="8:16" x14ac:dyDescent="0.25">
      <c r="H27"/>
      <c r="J27"/>
      <c r="L27"/>
      <c r="N27"/>
      <c r="P27"/>
    </row>
    <row r="28" spans="8:16" x14ac:dyDescent="0.25">
      <c r="H28"/>
      <c r="J28"/>
      <c r="L28"/>
      <c r="N28"/>
      <c r="P28"/>
    </row>
    <row r="29" spans="8:16" x14ac:dyDescent="0.25">
      <c r="H29"/>
      <c r="J29"/>
      <c r="L29"/>
      <c r="N29"/>
      <c r="P29"/>
    </row>
    <row r="30" spans="8:16" x14ac:dyDescent="0.25">
      <c r="H30"/>
      <c r="J30"/>
      <c r="L30"/>
      <c r="N30"/>
      <c r="P30"/>
    </row>
    <row r="31" spans="8:16" x14ac:dyDescent="0.25">
      <c r="H31"/>
      <c r="J31"/>
      <c r="L31"/>
      <c r="N31"/>
      <c r="P31"/>
    </row>
  </sheetData>
  <mergeCells count="20">
    <mergeCell ref="A3:U3"/>
    <mergeCell ref="A4:A6"/>
    <mergeCell ref="B4:B6"/>
    <mergeCell ref="C4:C6"/>
    <mergeCell ref="D4:D6"/>
    <mergeCell ref="E4:E6"/>
    <mergeCell ref="F4:F6"/>
    <mergeCell ref="G4:N4"/>
    <mergeCell ref="O4:P5"/>
    <mergeCell ref="T4:T6"/>
    <mergeCell ref="U4:U6"/>
    <mergeCell ref="G5:H5"/>
    <mergeCell ref="I5:J5"/>
    <mergeCell ref="K5:L5"/>
    <mergeCell ref="M5:N5"/>
    <mergeCell ref="B8:B12"/>
    <mergeCell ref="A8:A12"/>
    <mergeCell ref="Q4:Q6"/>
    <mergeCell ref="R4:R6"/>
    <mergeCell ref="S4:S6"/>
  </mergeCells>
  <dataValidations disablePrompts="1" count="9">
    <dataValidation allowBlank="1" showInputMessage="1" showErrorMessage="1" promptTitle="CORRELATIVO DE LA ACTIVIDAD" prompt="Estos son los mismos utilizados en los cuadros de costos, los cuales sirven para poder reflejar la Actividad a realizar en cada uno de los cuadros de costos." sqref="E4:E7"/>
    <dataValidation allowBlank="1" showInputMessage="1" showErrorMessage="1" promptTitle="INDICADORES DE RESULTADOS" prompt="Medidas o variables para verificar el cumplimiento de cada paso._x000a_" sqref="D4:D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4:C7"/>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4:F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7"/>
    <dataValidation allowBlank="1" showInputMessage="1" showErrorMessage="1" promptTitle="POBLACIÓN OBJETIVO" prompt="Grupo  de personas al cual se pretende beneficiar con dicho actividad." sqref="T4:T7"/>
    <dataValidation allowBlank="1" showInputMessage="1" showErrorMessage="1" promptTitle="MEDIO DE VERIFICACIÓN" prompt="Corresponde a los elementos a través del cual se acredita y se verifican  las actividades." sqref="S4:S7"/>
    <dataValidation allowBlank="1" showInputMessage="1" showErrorMessage="1" promptTitle="JUSTIFICACIÓN" prompt="Es aquella en que se explica de forma convincente el motivo por el que y para que se va realizar dicha actividad, que beneficio va traer a la institución." sqref="R4:R7"/>
    <dataValidation allowBlank="1" showInputMessage="1" showErrorMessage="1" promptTitle="SUPUESTOS" prompt="Un  supuesto es un dato asumido como cierto a efectos de planificación este puede ser positivo como negativo." sqref="Q4:Q7"/>
  </dataValidations>
  <pageMargins left="0.7" right="0.7" top="0.75" bottom="0.75" header="0.3" footer="0.3"/>
  <pageSetup paperSize="9"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29"/>
  <sheetViews>
    <sheetView zoomScale="70" zoomScaleNormal="70" workbookViewId="0">
      <pane ySplit="6" topLeftCell="A9" activePane="bottomLeft" state="frozen"/>
      <selection activeCell="A7" sqref="A7"/>
      <selection pane="bottomLeft" activeCell="I10" sqref="I10"/>
    </sheetView>
  </sheetViews>
  <sheetFormatPr baseColWidth="10" defaultRowHeight="15" x14ac:dyDescent="0.25"/>
  <cols>
    <col min="1" max="1" width="21.7109375" style="327" customWidth="1"/>
    <col min="2" max="2" width="32.42578125" style="327" customWidth="1"/>
    <col min="3" max="6" width="27.42578125" style="327" customWidth="1"/>
    <col min="7" max="7" width="15.28515625" style="327" customWidth="1"/>
    <col min="8" max="8" width="13.7109375" style="228" bestFit="1" customWidth="1"/>
    <col min="9" max="9" width="15.28515625" style="327" customWidth="1"/>
    <col min="10" max="10" width="18.85546875" style="228" customWidth="1"/>
    <col min="11" max="11" width="11.42578125" style="327"/>
    <col min="12" max="12" width="13.7109375" style="228" bestFit="1" customWidth="1"/>
    <col min="13" max="13" width="11.42578125" style="327"/>
    <col min="14" max="14" width="13.7109375" style="228" bestFit="1" customWidth="1"/>
    <col min="15" max="15" width="15.28515625" style="327" customWidth="1"/>
    <col min="16" max="16" width="18.28515625" style="228" customWidth="1"/>
    <col min="17" max="17" width="14.140625" style="327" hidden="1" customWidth="1"/>
    <col min="18" max="20" width="14.140625" style="327" customWidth="1"/>
    <col min="21" max="21" width="17" style="327" customWidth="1"/>
    <col min="22" max="16384" width="11.42578125" style="327"/>
  </cols>
  <sheetData>
    <row r="1" spans="1:21" ht="18.75" x14ac:dyDescent="0.25">
      <c r="B1" s="269"/>
      <c r="C1" s="269"/>
      <c r="D1" s="269"/>
      <c r="E1" s="269"/>
      <c r="F1" s="269"/>
      <c r="G1" s="269" t="s">
        <v>1428</v>
      </c>
      <c r="J1" s="269"/>
      <c r="K1" s="269"/>
      <c r="L1" s="269"/>
      <c r="M1" s="269"/>
      <c r="N1" s="269"/>
      <c r="O1" s="269"/>
      <c r="P1" s="269"/>
      <c r="Q1" s="269"/>
      <c r="R1" s="269"/>
      <c r="S1" s="269"/>
      <c r="T1" s="269"/>
      <c r="U1" s="269"/>
    </row>
    <row r="2" spans="1:21" ht="18.75" x14ac:dyDescent="0.25">
      <c r="A2" s="259" t="s">
        <v>1347</v>
      </c>
      <c r="B2" s="269"/>
      <c r="C2" s="269"/>
      <c r="D2" s="269"/>
      <c r="E2" s="269"/>
      <c r="F2" s="269"/>
      <c r="G2" s="269"/>
      <c r="J2" s="269"/>
      <c r="K2" s="269"/>
      <c r="L2" s="269"/>
      <c r="M2" s="269"/>
      <c r="N2" s="269"/>
      <c r="O2" s="269"/>
      <c r="P2" s="269"/>
      <c r="Q2" s="269"/>
      <c r="R2" s="269"/>
      <c r="S2" s="269"/>
      <c r="T2" s="269"/>
      <c r="U2" s="269"/>
    </row>
    <row r="3" spans="1:21" x14ac:dyDescent="0.25">
      <c r="A3" s="696" t="s">
        <v>1427</v>
      </c>
      <c r="B3" s="696"/>
      <c r="C3" s="696"/>
      <c r="D3" s="696"/>
      <c r="E3" s="696"/>
      <c r="F3" s="696"/>
      <c r="G3" s="696"/>
      <c r="H3" s="696"/>
      <c r="I3" s="696"/>
      <c r="J3" s="696"/>
      <c r="K3" s="696"/>
      <c r="L3" s="696"/>
      <c r="M3" s="696"/>
      <c r="N3" s="696"/>
      <c r="O3" s="696"/>
      <c r="P3" s="696"/>
      <c r="Q3" s="696"/>
      <c r="R3" s="696"/>
      <c r="S3" s="696"/>
      <c r="T3" s="696"/>
      <c r="U3" s="696"/>
    </row>
    <row r="4" spans="1:21" ht="15" customHeight="1" x14ac:dyDescent="0.25">
      <c r="A4" s="604" t="s">
        <v>97</v>
      </c>
      <c r="B4" s="606" t="s">
        <v>111</v>
      </c>
      <c r="C4" s="598" t="s">
        <v>86</v>
      </c>
      <c r="D4" s="598" t="s">
        <v>87</v>
      </c>
      <c r="E4" s="598" t="s">
        <v>392</v>
      </c>
      <c r="F4" s="598" t="s">
        <v>88</v>
      </c>
      <c r="G4" s="619" t="s">
        <v>100</v>
      </c>
      <c r="H4" s="625"/>
      <c r="I4" s="625"/>
      <c r="J4" s="625"/>
      <c r="K4" s="625"/>
      <c r="L4" s="625"/>
      <c r="M4" s="625"/>
      <c r="N4" s="620"/>
      <c r="O4" s="621" t="s">
        <v>101</v>
      </c>
      <c r="P4" s="622"/>
      <c r="Q4" s="606" t="s">
        <v>102</v>
      </c>
      <c r="R4" s="606" t="s">
        <v>103</v>
      </c>
      <c r="S4" s="606" t="s">
        <v>110</v>
      </c>
      <c r="T4" s="606" t="s">
        <v>109</v>
      </c>
      <c r="U4" s="616" t="s">
        <v>89</v>
      </c>
    </row>
    <row r="5" spans="1:21" ht="15" customHeight="1" x14ac:dyDescent="0.25">
      <c r="A5" s="604"/>
      <c r="B5" s="604"/>
      <c r="C5" s="599"/>
      <c r="D5" s="599"/>
      <c r="E5" s="599"/>
      <c r="F5" s="599"/>
      <c r="G5" s="619" t="s">
        <v>104</v>
      </c>
      <c r="H5" s="620"/>
      <c r="I5" s="619" t="s">
        <v>105</v>
      </c>
      <c r="J5" s="620"/>
      <c r="K5" s="619" t="s">
        <v>106</v>
      </c>
      <c r="L5" s="620"/>
      <c r="M5" s="619" t="s">
        <v>107</v>
      </c>
      <c r="N5" s="620"/>
      <c r="O5" s="623"/>
      <c r="P5" s="624"/>
      <c r="Q5" s="604"/>
      <c r="R5" s="604"/>
      <c r="S5" s="604"/>
      <c r="T5" s="604"/>
      <c r="U5" s="617"/>
    </row>
    <row r="6" spans="1:21" ht="25.5" x14ac:dyDescent="0.25">
      <c r="A6" s="605"/>
      <c r="B6" s="605"/>
      <c r="C6" s="600"/>
      <c r="D6" s="600"/>
      <c r="E6" s="600"/>
      <c r="F6" s="600"/>
      <c r="G6" s="368" t="s">
        <v>108</v>
      </c>
      <c r="H6" s="368" t="s">
        <v>12</v>
      </c>
      <c r="I6" s="368" t="s">
        <v>108</v>
      </c>
      <c r="J6" s="368" t="s">
        <v>12</v>
      </c>
      <c r="K6" s="368" t="s">
        <v>108</v>
      </c>
      <c r="L6" s="368" t="s">
        <v>12</v>
      </c>
      <c r="M6" s="368" t="s">
        <v>108</v>
      </c>
      <c r="N6" s="368" t="s">
        <v>12</v>
      </c>
      <c r="O6" s="368" t="s">
        <v>108</v>
      </c>
      <c r="P6" s="368" t="s">
        <v>12</v>
      </c>
      <c r="Q6" s="605"/>
      <c r="R6" s="605"/>
      <c r="S6" s="605"/>
      <c r="T6" s="605"/>
      <c r="U6" s="618"/>
    </row>
    <row r="7" spans="1:21" ht="15.75" x14ac:dyDescent="0.25">
      <c r="A7" s="369"/>
      <c r="B7" s="370"/>
      <c r="C7" s="371"/>
      <c r="D7" s="371"/>
      <c r="E7" s="372"/>
      <c r="F7" s="371"/>
      <c r="G7" s="373"/>
      <c r="H7" s="373"/>
      <c r="I7" s="373"/>
      <c r="J7" s="373"/>
      <c r="K7" s="373"/>
      <c r="L7" s="373"/>
      <c r="M7" s="373"/>
      <c r="N7" s="373"/>
      <c r="O7" s="373"/>
      <c r="P7" s="373"/>
      <c r="Q7" s="374"/>
      <c r="R7" s="374"/>
      <c r="S7" s="374"/>
      <c r="T7" s="374"/>
      <c r="U7" s="375"/>
    </row>
    <row r="8" spans="1:21" ht="141.75" x14ac:dyDescent="0.25">
      <c r="A8" s="693" t="s">
        <v>1426</v>
      </c>
      <c r="B8" s="697" t="s">
        <v>1832</v>
      </c>
      <c r="C8" s="463" t="s">
        <v>1987</v>
      </c>
      <c r="D8" s="463" t="s">
        <v>1988</v>
      </c>
      <c r="E8" s="463" t="s">
        <v>1656</v>
      </c>
      <c r="F8" s="463" t="s">
        <v>1657</v>
      </c>
      <c r="G8" s="463">
        <v>0.25</v>
      </c>
      <c r="H8" s="463"/>
      <c r="I8" s="463">
        <v>0.25</v>
      </c>
      <c r="J8" s="463"/>
      <c r="K8" s="463">
        <v>0.25</v>
      </c>
      <c r="L8" s="463"/>
      <c r="M8" s="463">
        <v>0.25</v>
      </c>
      <c r="N8" s="463"/>
      <c r="O8" s="463">
        <f t="shared" ref="O8:P9" si="0">G8+I8+K8+M8</f>
        <v>1</v>
      </c>
      <c r="P8" s="463">
        <f t="shared" si="0"/>
        <v>0</v>
      </c>
      <c r="Q8" s="463"/>
      <c r="R8" s="463" t="s">
        <v>1989</v>
      </c>
      <c r="S8" s="463" t="s">
        <v>1658</v>
      </c>
      <c r="T8" s="463" t="s">
        <v>1990</v>
      </c>
      <c r="U8" s="463" t="s">
        <v>1835</v>
      </c>
    </row>
    <row r="9" spans="1:21" ht="93.75" customHeight="1" x14ac:dyDescent="0.25">
      <c r="A9" s="694"/>
      <c r="B9" s="697"/>
      <c r="C9" s="463" t="s">
        <v>1742</v>
      </c>
      <c r="D9" s="463" t="s">
        <v>1743</v>
      </c>
      <c r="E9" s="463" t="s">
        <v>1831</v>
      </c>
      <c r="F9" s="463" t="s">
        <v>1991</v>
      </c>
      <c r="G9" s="463"/>
      <c r="H9" s="463"/>
      <c r="I9" s="463">
        <v>25</v>
      </c>
      <c r="J9" s="463"/>
      <c r="K9" s="463">
        <v>25</v>
      </c>
      <c r="L9" s="463"/>
      <c r="M9" s="463">
        <v>50</v>
      </c>
      <c r="N9" s="463"/>
      <c r="O9" s="463">
        <f t="shared" si="0"/>
        <v>100</v>
      </c>
      <c r="P9" s="463">
        <f t="shared" si="0"/>
        <v>0</v>
      </c>
      <c r="Q9" s="463"/>
      <c r="R9" s="463" t="s">
        <v>1744</v>
      </c>
      <c r="S9" s="463" t="s">
        <v>1745</v>
      </c>
      <c r="T9" s="463" t="s">
        <v>1990</v>
      </c>
      <c r="U9" s="463" t="s">
        <v>1835</v>
      </c>
    </row>
    <row r="10" spans="1:21" ht="304.5" customHeight="1" x14ac:dyDescent="0.25">
      <c r="A10" s="694"/>
      <c r="B10" s="429" t="s">
        <v>1834</v>
      </c>
      <c r="C10" s="463" t="s">
        <v>1992</v>
      </c>
      <c r="D10" s="463" t="s">
        <v>1993</v>
      </c>
      <c r="E10" s="463" t="s">
        <v>1833</v>
      </c>
      <c r="F10" s="463" t="s">
        <v>1991</v>
      </c>
      <c r="G10" s="463"/>
      <c r="H10" s="463"/>
      <c r="I10" s="463">
        <v>100</v>
      </c>
      <c r="J10" s="465">
        <v>200000</v>
      </c>
      <c r="K10" s="463"/>
      <c r="L10" s="463"/>
      <c r="M10" s="463"/>
      <c r="N10" s="463"/>
      <c r="O10" s="463">
        <f>G10+I10+K10+M10</f>
        <v>100</v>
      </c>
      <c r="P10" s="465">
        <f>H10+J10+L10+N10</f>
        <v>200000</v>
      </c>
      <c r="Q10" s="463"/>
      <c r="R10" s="463" t="s">
        <v>1989</v>
      </c>
      <c r="S10" s="463" t="s">
        <v>1745</v>
      </c>
      <c r="T10" s="463" t="s">
        <v>1990</v>
      </c>
      <c r="U10" s="463" t="s">
        <v>1835</v>
      </c>
    </row>
    <row r="11" spans="1:21" ht="15.75" x14ac:dyDescent="0.25">
      <c r="A11" s="276"/>
      <c r="B11" s="277"/>
      <c r="C11" s="276" t="s">
        <v>1429</v>
      </c>
      <c r="D11" s="277"/>
      <c r="E11" s="277"/>
      <c r="F11" s="278"/>
      <c r="G11" s="267">
        <f t="shared" ref="G11:O11" si="1">SUM(G8:G10)</f>
        <v>0.25</v>
      </c>
      <c r="H11" s="268">
        <f t="shared" si="1"/>
        <v>0</v>
      </c>
      <c r="I11" s="267">
        <f t="shared" si="1"/>
        <v>125.25</v>
      </c>
      <c r="J11" s="268">
        <f t="shared" si="1"/>
        <v>200000</v>
      </c>
      <c r="K11" s="267">
        <f t="shared" si="1"/>
        <v>25.25</v>
      </c>
      <c r="L11" s="268">
        <f t="shared" si="1"/>
        <v>0</v>
      </c>
      <c r="M11" s="267">
        <f t="shared" si="1"/>
        <v>50.25</v>
      </c>
      <c r="N11" s="268">
        <f t="shared" si="1"/>
        <v>0</v>
      </c>
      <c r="O11" s="268">
        <f t="shared" si="1"/>
        <v>201</v>
      </c>
      <c r="P11" s="268">
        <f>SUM(P8:P10)</f>
        <v>200000</v>
      </c>
      <c r="Q11" s="253"/>
      <c r="R11" s="253"/>
      <c r="S11" s="253"/>
      <c r="T11" s="253"/>
      <c r="U11" s="253"/>
    </row>
    <row r="17" spans="8:16" x14ac:dyDescent="0.25">
      <c r="H17" s="327"/>
      <c r="J17" s="327"/>
      <c r="L17" s="327"/>
      <c r="N17" s="327"/>
      <c r="P17" s="327"/>
    </row>
    <row r="18" spans="8:16" x14ac:dyDescent="0.25">
      <c r="H18" s="327"/>
      <c r="J18" s="327"/>
      <c r="L18" s="327"/>
      <c r="N18" s="327"/>
      <c r="P18" s="327"/>
    </row>
    <row r="19" spans="8:16" x14ac:dyDescent="0.25">
      <c r="H19" s="327"/>
      <c r="J19" s="327"/>
      <c r="L19" s="327"/>
      <c r="N19" s="327"/>
      <c r="P19" s="327"/>
    </row>
    <row r="20" spans="8:16" x14ac:dyDescent="0.25">
      <c r="H20" s="327"/>
      <c r="J20" s="327"/>
      <c r="L20" s="327"/>
      <c r="N20" s="327"/>
      <c r="P20" s="327"/>
    </row>
    <row r="21" spans="8:16" x14ac:dyDescent="0.25">
      <c r="H21" s="327"/>
      <c r="J21" s="327"/>
      <c r="L21" s="327"/>
      <c r="N21" s="327"/>
      <c r="P21" s="327"/>
    </row>
    <row r="22" spans="8:16" x14ac:dyDescent="0.25">
      <c r="H22" s="327"/>
      <c r="J22" s="327"/>
      <c r="L22" s="327"/>
      <c r="N22" s="327"/>
      <c r="P22" s="327"/>
    </row>
    <row r="23" spans="8:16" x14ac:dyDescent="0.25">
      <c r="H23" s="327"/>
      <c r="J23" s="327"/>
      <c r="L23" s="327"/>
      <c r="N23" s="327"/>
      <c r="P23" s="327"/>
    </row>
    <row r="24" spans="8:16" x14ac:dyDescent="0.25">
      <c r="H24" s="327"/>
      <c r="J24" s="327"/>
      <c r="L24" s="327"/>
      <c r="N24" s="327"/>
      <c r="P24" s="327"/>
    </row>
    <row r="25" spans="8:16" x14ac:dyDescent="0.25">
      <c r="H25" s="327"/>
      <c r="J25" s="327"/>
      <c r="L25" s="327"/>
      <c r="N25" s="327"/>
      <c r="P25" s="327"/>
    </row>
    <row r="26" spans="8:16" x14ac:dyDescent="0.25">
      <c r="H26" s="327"/>
      <c r="J26" s="327"/>
      <c r="L26" s="327"/>
      <c r="N26" s="327"/>
      <c r="P26" s="327"/>
    </row>
    <row r="27" spans="8:16" x14ac:dyDescent="0.25">
      <c r="H27" s="327"/>
      <c r="J27" s="327"/>
      <c r="L27" s="327"/>
      <c r="N27" s="327"/>
      <c r="P27" s="327"/>
    </row>
    <row r="28" spans="8:16" x14ac:dyDescent="0.25">
      <c r="H28" s="327"/>
      <c r="J28" s="327"/>
      <c r="L28" s="327"/>
      <c r="N28" s="327"/>
      <c r="P28" s="327"/>
    </row>
    <row r="29" spans="8:16" x14ac:dyDescent="0.25">
      <c r="H29" s="327"/>
      <c r="J29" s="327"/>
      <c r="L29" s="327"/>
      <c r="N29" s="327"/>
      <c r="P29" s="327"/>
    </row>
  </sheetData>
  <mergeCells count="20">
    <mergeCell ref="T4:T6"/>
    <mergeCell ref="U4:U6"/>
    <mergeCell ref="G5:H5"/>
    <mergeCell ref="I5:J5"/>
    <mergeCell ref="K5:L5"/>
    <mergeCell ref="M5:N5"/>
    <mergeCell ref="A8:A10"/>
    <mergeCell ref="B8:B9"/>
    <mergeCell ref="A3:U3"/>
    <mergeCell ref="A4:A6"/>
    <mergeCell ref="B4:B6"/>
    <mergeCell ref="C4:C6"/>
    <mergeCell ref="D4:D6"/>
    <mergeCell ref="E4:E6"/>
    <mergeCell ref="F4:F6"/>
    <mergeCell ref="G4:N4"/>
    <mergeCell ref="O4:P5"/>
    <mergeCell ref="Q4:Q6"/>
    <mergeCell ref="R4:R6"/>
    <mergeCell ref="S4:S6"/>
  </mergeCells>
  <dataValidations disablePrompts="1" count="9">
    <dataValidation allowBlank="1" showInputMessage="1" showErrorMessage="1" promptTitle="SUPUESTOS" prompt="Un  supuesto es un dato asumido como cierto a efectos de planificación este puede ser positivo como negativo." sqref="Q4:Q7"/>
    <dataValidation allowBlank="1" showInputMessage="1" showErrorMessage="1" promptTitle="JUSTIFICACIÓN" prompt="Es aquella en que se explica de forma convincente el motivo por el que y para que se va realizar dicha actividad, que beneficio va traer a la institución." sqref="R4:R7"/>
    <dataValidation allowBlank="1" showInputMessage="1" showErrorMessage="1" promptTitle="MEDIO DE VERIFICACIÓN" prompt="Corresponde a los elementos a través del cual se acredita y se verifican  las actividades." sqref="S4:S7"/>
    <dataValidation allowBlank="1" showInputMessage="1" showErrorMessage="1" promptTitle="POBLACIÓN OBJETIVO" prompt="Grupo  de personas al cual se pretende beneficiar con dicho actividad." sqref="T4:T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7"/>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4:F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4:C7"/>
    <dataValidation allowBlank="1" showInputMessage="1" showErrorMessage="1" promptTitle="INDICADORES DE RESULTADOS" prompt="Medidas o variables para verificar el cumplimiento de cada paso._x000a_" sqref="D4:D7"/>
    <dataValidation allowBlank="1" showInputMessage="1" showErrorMessage="1" promptTitle="CORRELATIVO DE LA ACTIVIDAD" prompt="Estos son los mismos utilizados en los cuadros de costos, los cuales sirven para poder reflejar la Actividad a realizar en cada uno de los cuadros de costos." sqref="E4:E7"/>
  </dataValidation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U53"/>
  <sheetViews>
    <sheetView topLeftCell="D1" zoomScale="70" zoomScaleNormal="70" workbookViewId="0">
      <pane ySplit="7" topLeftCell="A15" activePane="bottomLeft" state="frozen"/>
      <selection activeCell="Q6" sqref="Q6"/>
      <selection pane="bottomLeft" activeCell="O17" sqref="O17"/>
    </sheetView>
  </sheetViews>
  <sheetFormatPr baseColWidth="10" defaultColWidth="12.5703125" defaultRowHeight="15" x14ac:dyDescent="0.25"/>
  <cols>
    <col min="1" max="2" width="21.7109375" customWidth="1"/>
    <col min="3" max="6" width="27.42578125" customWidth="1"/>
    <col min="7" max="7" width="15.28515625" customWidth="1"/>
    <col min="8" max="8" width="15.5703125" bestFit="1" customWidth="1"/>
    <col min="9" max="9" width="15.28515625" customWidth="1"/>
    <col min="10" max="10" width="15.85546875" customWidth="1"/>
    <col min="11" max="11" width="15.28515625" customWidth="1"/>
    <col min="12" max="12" width="24.42578125" customWidth="1"/>
    <col min="13" max="13" width="15.28515625" customWidth="1"/>
    <col min="14" max="14" width="14.85546875" bestFit="1" customWidth="1"/>
    <col min="15" max="15" width="15.28515625" customWidth="1"/>
    <col min="16" max="16" width="19.85546875" customWidth="1"/>
    <col min="17" max="17" width="14.28515625" hidden="1" customWidth="1"/>
    <col min="18" max="20" width="14.28515625" customWidth="1"/>
    <col min="21" max="21" width="15.7109375" customWidth="1"/>
  </cols>
  <sheetData>
    <row r="1" spans="1:21" s="262" customFormat="1" ht="18.75" x14ac:dyDescent="0.3">
      <c r="G1" s="265" t="s">
        <v>1400</v>
      </c>
      <c r="L1" s="265"/>
      <c r="M1" s="265"/>
      <c r="N1" s="265"/>
      <c r="O1" s="265"/>
      <c r="P1" s="265"/>
      <c r="Q1" s="265"/>
      <c r="R1" s="265"/>
      <c r="S1" s="265"/>
      <c r="T1" s="265"/>
      <c r="U1" s="265"/>
    </row>
    <row r="2" spans="1:21" s="262" customFormat="1" ht="18.75" x14ac:dyDescent="0.3">
      <c r="A2" s="301" t="s">
        <v>1351</v>
      </c>
      <c r="G2" s="265"/>
      <c r="L2" s="265"/>
      <c r="M2" s="265"/>
      <c r="N2" s="265"/>
      <c r="O2" s="265"/>
      <c r="P2" s="265"/>
      <c r="Q2" s="265"/>
      <c r="R2" s="265"/>
      <c r="S2" s="265"/>
      <c r="T2" s="265"/>
      <c r="U2" s="265"/>
    </row>
    <row r="3" spans="1:21" s="262" customFormat="1" ht="27.75" customHeight="1" x14ac:dyDescent="0.2">
      <c r="A3" s="701" t="s">
        <v>1402</v>
      </c>
      <c r="B3" s="701"/>
      <c r="C3" s="701"/>
      <c r="D3" s="701"/>
      <c r="E3" s="701"/>
      <c r="F3" s="701"/>
      <c r="G3" s="701"/>
      <c r="H3" s="701"/>
      <c r="I3" s="701"/>
      <c r="J3" s="701"/>
      <c r="K3" s="701"/>
      <c r="L3" s="701"/>
      <c r="M3" s="701"/>
      <c r="N3" s="701"/>
      <c r="O3" s="701"/>
      <c r="P3" s="701"/>
      <c r="Q3" s="701"/>
      <c r="R3" s="701"/>
      <c r="S3" s="701"/>
      <c r="T3" s="701"/>
      <c r="U3" s="701"/>
    </row>
    <row r="4" spans="1:21" s="300" customFormat="1" x14ac:dyDescent="0.25">
      <c r="A4" s="702" t="s">
        <v>1406</v>
      </c>
      <c r="B4" s="702"/>
      <c r="C4" s="702"/>
      <c r="D4" s="702"/>
      <c r="E4" s="702"/>
      <c r="F4" s="702"/>
      <c r="G4" s="702"/>
      <c r="H4" s="702"/>
      <c r="I4" s="702"/>
      <c r="J4" s="702"/>
      <c r="K4" s="702"/>
      <c r="L4" s="702"/>
      <c r="M4" s="702"/>
      <c r="N4" s="702"/>
      <c r="O4" s="702"/>
      <c r="P4" s="702"/>
      <c r="Q4" s="702"/>
      <c r="R4" s="702"/>
      <c r="S4" s="702"/>
      <c r="T4" s="702"/>
      <c r="U4" s="702"/>
    </row>
    <row r="5" spans="1:21" s="66" customFormat="1" ht="23.25" customHeight="1" x14ac:dyDescent="0.25">
      <c r="A5" s="604" t="s">
        <v>97</v>
      </c>
      <c r="B5" s="606" t="s">
        <v>111</v>
      </c>
      <c r="C5" s="598" t="s">
        <v>86</v>
      </c>
      <c r="D5" s="598" t="s">
        <v>87</v>
      </c>
      <c r="E5" s="598" t="s">
        <v>392</v>
      </c>
      <c r="F5" s="598" t="s">
        <v>88</v>
      </c>
      <c r="G5" s="619" t="s">
        <v>100</v>
      </c>
      <c r="H5" s="625"/>
      <c r="I5" s="625"/>
      <c r="J5" s="625"/>
      <c r="K5" s="625"/>
      <c r="L5" s="625"/>
      <c r="M5" s="625"/>
      <c r="N5" s="620"/>
      <c r="O5" s="621" t="s">
        <v>101</v>
      </c>
      <c r="P5" s="622"/>
      <c r="Q5" s="606" t="s">
        <v>102</v>
      </c>
      <c r="R5" s="606" t="s">
        <v>103</v>
      </c>
      <c r="S5" s="606" t="s">
        <v>110</v>
      </c>
      <c r="T5" s="606" t="s">
        <v>109</v>
      </c>
      <c r="U5" s="616" t="s">
        <v>89</v>
      </c>
    </row>
    <row r="6" spans="1:21" s="66" customFormat="1" ht="15" customHeight="1" x14ac:dyDescent="0.25">
      <c r="A6" s="604"/>
      <c r="B6" s="604"/>
      <c r="C6" s="599"/>
      <c r="D6" s="599"/>
      <c r="E6" s="599"/>
      <c r="F6" s="599"/>
      <c r="G6" s="619" t="s">
        <v>104</v>
      </c>
      <c r="H6" s="620"/>
      <c r="I6" s="619" t="s">
        <v>105</v>
      </c>
      <c r="J6" s="620"/>
      <c r="K6" s="619" t="s">
        <v>106</v>
      </c>
      <c r="L6" s="620"/>
      <c r="M6" s="619" t="s">
        <v>107</v>
      </c>
      <c r="N6" s="620"/>
      <c r="O6" s="623"/>
      <c r="P6" s="624"/>
      <c r="Q6" s="604"/>
      <c r="R6" s="604"/>
      <c r="S6" s="604"/>
      <c r="T6" s="604"/>
      <c r="U6" s="617"/>
    </row>
    <row r="7" spans="1:21" s="67" customFormat="1" ht="24" customHeight="1" x14ac:dyDescent="0.25">
      <c r="A7" s="605"/>
      <c r="B7" s="605"/>
      <c r="C7" s="600"/>
      <c r="D7" s="600"/>
      <c r="E7" s="600"/>
      <c r="F7" s="600"/>
      <c r="G7" s="368" t="s">
        <v>108</v>
      </c>
      <c r="H7" s="368" t="s">
        <v>12</v>
      </c>
      <c r="I7" s="368" t="s">
        <v>108</v>
      </c>
      <c r="J7" s="368" t="s">
        <v>12</v>
      </c>
      <c r="K7" s="368" t="s">
        <v>108</v>
      </c>
      <c r="L7" s="368" t="s">
        <v>12</v>
      </c>
      <c r="M7" s="368" t="s">
        <v>108</v>
      </c>
      <c r="N7" s="368" t="s">
        <v>12</v>
      </c>
      <c r="O7" s="368" t="s">
        <v>108</v>
      </c>
      <c r="P7" s="368" t="s">
        <v>12</v>
      </c>
      <c r="Q7" s="605"/>
      <c r="R7" s="605"/>
      <c r="S7" s="605"/>
      <c r="T7" s="605"/>
      <c r="U7" s="618"/>
    </row>
    <row r="8" spans="1:21" s="250" customFormat="1" ht="15.75" x14ac:dyDescent="0.25">
      <c r="A8" s="369"/>
      <c r="B8" s="370"/>
      <c r="C8" s="371"/>
      <c r="D8" s="371"/>
      <c r="E8" s="372"/>
      <c r="F8" s="371"/>
      <c r="G8" s="373"/>
      <c r="H8" s="373"/>
      <c r="I8" s="373"/>
      <c r="J8" s="373"/>
      <c r="K8" s="373"/>
      <c r="L8" s="373"/>
      <c r="M8" s="373"/>
      <c r="N8" s="373"/>
      <c r="O8" s="373"/>
      <c r="P8" s="373"/>
      <c r="Q8" s="374"/>
      <c r="R8" s="374"/>
      <c r="S8" s="374"/>
      <c r="T8" s="374"/>
      <c r="U8" s="375"/>
    </row>
    <row r="9" spans="1:21" ht="126" customHeight="1" x14ac:dyDescent="0.25">
      <c r="A9" s="669" t="s">
        <v>1403</v>
      </c>
      <c r="B9" s="425" t="s">
        <v>1404</v>
      </c>
      <c r="C9" s="457" t="s">
        <v>1642</v>
      </c>
      <c r="D9" s="457" t="s">
        <v>1643</v>
      </c>
      <c r="E9" s="457" t="s">
        <v>1597</v>
      </c>
      <c r="F9" s="457" t="s">
        <v>1644</v>
      </c>
      <c r="G9" s="477">
        <v>0.25</v>
      </c>
      <c r="H9" s="478">
        <v>0</v>
      </c>
      <c r="I9" s="479">
        <v>0.25</v>
      </c>
      <c r="J9" s="478">
        <v>0</v>
      </c>
      <c r="K9" s="457">
        <v>25</v>
      </c>
      <c r="L9" s="478">
        <v>0</v>
      </c>
      <c r="M9" s="457">
        <v>25</v>
      </c>
      <c r="N9" s="478">
        <v>0</v>
      </c>
      <c r="O9" s="467">
        <f t="shared" ref="O9:P14" si="0">G9+I9+K9+M9</f>
        <v>50.5</v>
      </c>
      <c r="P9" s="542">
        <f t="shared" si="0"/>
        <v>0</v>
      </c>
      <c r="Q9" s="457"/>
      <c r="R9" s="457" t="s">
        <v>1645</v>
      </c>
      <c r="S9" s="457" t="s">
        <v>1646</v>
      </c>
      <c r="T9" s="457" t="s">
        <v>1647</v>
      </c>
      <c r="U9" s="457" t="s">
        <v>1648</v>
      </c>
    </row>
    <row r="10" spans="1:21" s="327" customFormat="1" ht="105.75" customHeight="1" x14ac:dyDescent="0.25">
      <c r="A10" s="669"/>
      <c r="B10" s="667"/>
      <c r="C10" s="457" t="s">
        <v>2017</v>
      </c>
      <c r="D10" s="457" t="s">
        <v>2018</v>
      </c>
      <c r="E10" s="457" t="s">
        <v>1600</v>
      </c>
      <c r="F10" s="457" t="s">
        <v>1598</v>
      </c>
      <c r="G10" s="477"/>
      <c r="H10" s="478"/>
      <c r="I10" s="479">
        <v>1</v>
      </c>
      <c r="J10" s="478">
        <v>30000</v>
      </c>
      <c r="K10" s="457"/>
      <c r="L10" s="478"/>
      <c r="M10" s="457"/>
      <c r="N10" s="478"/>
      <c r="O10" s="467">
        <f t="shared" ref="O10:O14" si="1">G10+I10+K10+M10</f>
        <v>1</v>
      </c>
      <c r="P10" s="545">
        <f t="shared" si="0"/>
        <v>30000</v>
      </c>
      <c r="Q10" s="457"/>
      <c r="R10" s="457" t="s">
        <v>2019</v>
      </c>
      <c r="S10" s="457" t="s">
        <v>2011</v>
      </c>
      <c r="T10" s="457"/>
      <c r="U10" s="489" t="s">
        <v>1593</v>
      </c>
    </row>
    <row r="11" spans="1:21" s="327" customFormat="1" ht="88.5" customHeight="1" x14ac:dyDescent="0.25">
      <c r="A11" s="669"/>
      <c r="B11" s="667"/>
      <c r="C11" s="457" t="s">
        <v>2020</v>
      </c>
      <c r="D11" s="457" t="s">
        <v>1599</v>
      </c>
      <c r="E11" s="457" t="s">
        <v>1601</v>
      </c>
      <c r="F11" s="457" t="s">
        <v>2021</v>
      </c>
      <c r="G11" s="477">
        <v>0.25</v>
      </c>
      <c r="H11" s="478"/>
      <c r="I11" s="479">
        <v>0.25</v>
      </c>
      <c r="J11" s="478"/>
      <c r="K11" s="457">
        <v>25</v>
      </c>
      <c r="L11" s="478"/>
      <c r="M11" s="457">
        <v>25</v>
      </c>
      <c r="N11" s="478"/>
      <c r="O11" s="467">
        <f t="shared" si="1"/>
        <v>50.5</v>
      </c>
      <c r="P11" s="545">
        <f t="shared" si="0"/>
        <v>0</v>
      </c>
      <c r="Q11" s="457"/>
      <c r="R11" s="457" t="s">
        <v>2022</v>
      </c>
      <c r="S11" s="457"/>
      <c r="T11" s="457"/>
      <c r="U11" s="489" t="s">
        <v>1593</v>
      </c>
    </row>
    <row r="12" spans="1:21" s="327" customFormat="1" ht="114.75" customHeight="1" x14ac:dyDescent="0.25">
      <c r="A12" s="669"/>
      <c r="B12" s="667"/>
      <c r="C12" s="457" t="s">
        <v>1994</v>
      </c>
      <c r="D12" s="457" t="s">
        <v>1837</v>
      </c>
      <c r="E12" s="457" t="s">
        <v>1603</v>
      </c>
      <c r="F12" s="457" t="s">
        <v>1995</v>
      </c>
      <c r="G12" s="477"/>
      <c r="H12" s="478"/>
      <c r="I12" s="479">
        <v>1</v>
      </c>
      <c r="J12" s="478">
        <v>600000</v>
      </c>
      <c r="K12" s="457"/>
      <c r="L12" s="478"/>
      <c r="M12" s="457"/>
      <c r="N12" s="478"/>
      <c r="O12" s="467">
        <f t="shared" si="1"/>
        <v>1</v>
      </c>
      <c r="P12" s="545">
        <f t="shared" si="0"/>
        <v>600000</v>
      </c>
      <c r="Q12" s="457"/>
      <c r="R12" s="457" t="s">
        <v>1996</v>
      </c>
      <c r="S12" s="457" t="s">
        <v>1602</v>
      </c>
      <c r="T12" s="457" t="s">
        <v>1997</v>
      </c>
      <c r="U12" s="457" t="s">
        <v>1593</v>
      </c>
    </row>
    <row r="13" spans="1:21" ht="167.25" customHeight="1" x14ac:dyDescent="0.25">
      <c r="A13" s="668" t="s">
        <v>1405</v>
      </c>
      <c r="B13" s="668" t="s">
        <v>1407</v>
      </c>
      <c r="C13" s="437" t="s">
        <v>1998</v>
      </c>
      <c r="D13" s="437" t="s">
        <v>1999</v>
      </c>
      <c r="E13" s="437" t="s">
        <v>1839</v>
      </c>
      <c r="F13" s="437" t="s">
        <v>2000</v>
      </c>
      <c r="G13" s="423"/>
      <c r="H13" s="423"/>
      <c r="I13" s="479"/>
      <c r="J13" s="423">
        <v>25000</v>
      </c>
      <c r="K13" s="438">
        <v>1</v>
      </c>
      <c r="L13" s="440"/>
      <c r="M13" s="438"/>
      <c r="N13" s="440"/>
      <c r="O13" s="424">
        <f t="shared" si="1"/>
        <v>1</v>
      </c>
      <c r="P13" s="545">
        <f t="shared" si="0"/>
        <v>25000</v>
      </c>
      <c r="Q13" s="423"/>
      <c r="R13" s="423" t="s">
        <v>2001</v>
      </c>
      <c r="S13" s="423" t="s">
        <v>2002</v>
      </c>
      <c r="T13" s="423" t="s">
        <v>2003</v>
      </c>
      <c r="U13" s="437" t="s">
        <v>2004</v>
      </c>
    </row>
    <row r="14" spans="1:21" s="327" customFormat="1" ht="110.25" customHeight="1" x14ac:dyDescent="0.25">
      <c r="A14" s="667"/>
      <c r="B14" s="667"/>
      <c r="C14" s="537" t="s">
        <v>1663</v>
      </c>
      <c r="D14" s="537" t="s">
        <v>2005</v>
      </c>
      <c r="E14" s="537" t="s">
        <v>1840</v>
      </c>
      <c r="F14" s="537" t="s">
        <v>2006</v>
      </c>
      <c r="G14" s="538">
        <v>0.25</v>
      </c>
      <c r="H14" s="538"/>
      <c r="I14" s="539">
        <v>0.25</v>
      </c>
      <c r="J14" s="538"/>
      <c r="K14" s="538">
        <v>0.25</v>
      </c>
      <c r="L14" s="538"/>
      <c r="M14" s="538">
        <v>0.25</v>
      </c>
      <c r="N14" s="492"/>
      <c r="O14" s="538">
        <f t="shared" si="1"/>
        <v>1</v>
      </c>
      <c r="P14" s="542">
        <f t="shared" si="0"/>
        <v>0</v>
      </c>
      <c r="Q14" s="489"/>
      <c r="R14" s="526" t="s">
        <v>2007</v>
      </c>
      <c r="S14" s="526" t="s">
        <v>2008</v>
      </c>
      <c r="T14" s="698" t="s">
        <v>1586</v>
      </c>
      <c r="U14" s="698" t="s">
        <v>1664</v>
      </c>
    </row>
    <row r="15" spans="1:21" s="487" customFormat="1" ht="110.25" customHeight="1" x14ac:dyDescent="0.25">
      <c r="A15" s="667"/>
      <c r="B15" s="667"/>
      <c r="C15" s="537" t="s">
        <v>2009</v>
      </c>
      <c r="D15" s="537" t="s">
        <v>1844</v>
      </c>
      <c r="E15" s="537" t="s">
        <v>1843</v>
      </c>
      <c r="F15" s="537" t="s">
        <v>2010</v>
      </c>
      <c r="G15" s="538"/>
      <c r="H15" s="493"/>
      <c r="I15" s="719">
        <v>1</v>
      </c>
      <c r="J15" s="423">
        <v>138000</v>
      </c>
      <c r="K15" s="538"/>
      <c r="L15" s="493"/>
      <c r="M15" s="538"/>
      <c r="N15" s="492"/>
      <c r="O15" s="538"/>
      <c r="P15" s="545">
        <f>H15+J15+L15+N15</f>
        <v>138000</v>
      </c>
      <c r="Q15" s="489"/>
      <c r="R15" s="540" t="s">
        <v>1845</v>
      </c>
      <c r="S15" s="534" t="s">
        <v>2011</v>
      </c>
      <c r="T15" s="699"/>
      <c r="U15" s="699"/>
    </row>
    <row r="16" spans="1:21" s="487" customFormat="1" ht="110.25" customHeight="1" x14ac:dyDescent="0.25">
      <c r="A16" s="667"/>
      <c r="B16" s="667"/>
      <c r="C16" s="527" t="s">
        <v>2012</v>
      </c>
      <c r="D16" s="527" t="s">
        <v>1847</v>
      </c>
      <c r="E16" s="527" t="s">
        <v>1746</v>
      </c>
      <c r="F16" s="527" t="s">
        <v>2013</v>
      </c>
      <c r="G16" s="535"/>
      <c r="H16" s="523"/>
      <c r="I16" s="536"/>
      <c r="J16" s="423"/>
      <c r="K16" s="535">
        <v>1</v>
      </c>
      <c r="L16" s="523">
        <v>5000000</v>
      </c>
      <c r="M16" s="535"/>
      <c r="N16" s="529"/>
      <c r="O16" s="535"/>
      <c r="P16" s="545">
        <f t="shared" ref="P16:P17" si="2">H16+J16+L16+N16</f>
        <v>5000000</v>
      </c>
      <c r="Q16" s="489"/>
      <c r="R16" s="541"/>
      <c r="S16" s="534"/>
      <c r="T16" s="699"/>
      <c r="U16" s="699"/>
    </row>
    <row r="17" spans="1:21" s="327" customFormat="1" ht="114" customHeight="1" x14ac:dyDescent="0.25">
      <c r="A17" s="667"/>
      <c r="B17" s="667"/>
      <c r="C17" s="527" t="s">
        <v>2014</v>
      </c>
      <c r="D17" s="527" t="s">
        <v>2015</v>
      </c>
      <c r="E17" s="527" t="s">
        <v>1747</v>
      </c>
      <c r="F17" s="527" t="s">
        <v>2016</v>
      </c>
      <c r="G17" s="535"/>
      <c r="H17" s="523"/>
      <c r="I17" s="536"/>
      <c r="J17" s="720">
        <v>500000</v>
      </c>
      <c r="K17" s="721">
        <f>SUM(K9:K14)</f>
        <v>51.25</v>
      </c>
      <c r="L17" s="722"/>
      <c r="M17" s="721">
        <f>SUM(M9:M14)</f>
        <v>50.25</v>
      </c>
      <c r="N17" s="723">
        <f>SUM(N9:N14)</f>
        <v>0</v>
      </c>
      <c r="O17" s="721">
        <f>SUM(O9:O14)</f>
        <v>105</v>
      </c>
      <c r="P17" s="545">
        <f t="shared" si="2"/>
        <v>500000</v>
      </c>
      <c r="Q17" s="254"/>
      <c r="R17" s="527"/>
      <c r="S17" s="534" t="s">
        <v>2011</v>
      </c>
      <c r="T17" s="700"/>
      <c r="U17" s="700"/>
    </row>
    <row r="18" spans="1:21" ht="15.75" x14ac:dyDescent="0.25">
      <c r="A18" s="282"/>
      <c r="B18" s="283"/>
      <c r="C18" s="282" t="s">
        <v>1401</v>
      </c>
      <c r="D18" s="283"/>
      <c r="E18" s="283"/>
      <c r="F18" s="284"/>
      <c r="G18" s="528">
        <f>SUM(G10:G17)</f>
        <v>0.5</v>
      </c>
      <c r="H18" s="227">
        <f>SUM(H10:H15)</f>
        <v>0</v>
      </c>
      <c r="I18" s="254">
        <f t="shared" ref="I18:O18" si="3">SUM(I10:I17)</f>
        <v>3.5</v>
      </c>
      <c r="J18" s="227">
        <f t="shared" si="3"/>
        <v>1293000</v>
      </c>
      <c r="K18" s="254">
        <f t="shared" si="3"/>
        <v>78.5</v>
      </c>
      <c r="L18" s="227">
        <f t="shared" si="3"/>
        <v>5000000</v>
      </c>
      <c r="M18" s="254">
        <f t="shared" si="3"/>
        <v>75.5</v>
      </c>
      <c r="N18" s="227">
        <f t="shared" si="3"/>
        <v>0</v>
      </c>
      <c r="O18" s="227">
        <f t="shared" si="3"/>
        <v>159.5</v>
      </c>
      <c r="P18" s="227">
        <f>SUM(P9:P17)</f>
        <v>6293000</v>
      </c>
      <c r="Q18" s="254"/>
      <c r="R18" s="254"/>
      <c r="S18" s="254"/>
      <c r="T18" s="254"/>
      <c r="U18" s="264"/>
    </row>
    <row r="37" spans="3:21" x14ac:dyDescent="0.25">
      <c r="C37" s="250"/>
      <c r="D37" s="250"/>
      <c r="E37" s="250"/>
      <c r="F37" s="250"/>
      <c r="G37" s="250"/>
      <c r="H37" s="250"/>
      <c r="I37" s="250"/>
      <c r="J37" s="250"/>
      <c r="K37" s="250"/>
      <c r="L37" s="250"/>
      <c r="M37" s="250"/>
      <c r="N37" s="250"/>
      <c r="O37" s="250"/>
      <c r="P37" s="250"/>
      <c r="Q37" s="250"/>
      <c r="R37" s="250"/>
      <c r="S37" s="250"/>
      <c r="T37" s="250"/>
      <c r="U37" s="250"/>
    </row>
    <row r="38" spans="3:21" s="250" customFormat="1" ht="12" x14ac:dyDescent="0.25"/>
    <row r="39" spans="3:21" s="250" customFormat="1" x14ac:dyDescent="0.25">
      <c r="C39"/>
      <c r="D39"/>
      <c r="E39"/>
      <c r="F39"/>
      <c r="G39"/>
      <c r="H39"/>
      <c r="I39"/>
      <c r="J39"/>
      <c r="K39"/>
      <c r="L39"/>
      <c r="M39"/>
      <c r="N39"/>
      <c r="O39"/>
      <c r="P39"/>
      <c r="Q39"/>
      <c r="R39"/>
      <c r="S39"/>
      <c r="T39"/>
      <c r="U39"/>
    </row>
    <row r="51" spans="3:21" x14ac:dyDescent="0.25">
      <c r="C51" s="250"/>
      <c r="D51" s="250"/>
      <c r="E51" s="250"/>
      <c r="F51" s="250"/>
      <c r="G51" s="250"/>
      <c r="H51" s="250"/>
      <c r="I51" s="250"/>
      <c r="J51" s="250"/>
      <c r="K51" s="250"/>
      <c r="L51" s="250"/>
      <c r="M51" s="250"/>
      <c r="N51" s="250"/>
      <c r="O51" s="250"/>
      <c r="P51" s="250"/>
      <c r="Q51" s="250"/>
      <c r="R51" s="250"/>
      <c r="S51" s="250"/>
      <c r="T51" s="250"/>
      <c r="U51" s="250"/>
    </row>
    <row r="52" spans="3:21" s="250" customFormat="1" ht="12" x14ac:dyDescent="0.25"/>
    <row r="53" spans="3:21" s="250" customFormat="1" x14ac:dyDescent="0.25">
      <c r="C53"/>
      <c r="D53"/>
      <c r="E53"/>
      <c r="F53"/>
      <c r="G53"/>
      <c r="H53"/>
      <c r="I53"/>
      <c r="J53"/>
      <c r="K53"/>
      <c r="L53"/>
      <c r="M53"/>
      <c r="N53"/>
      <c r="O53"/>
      <c r="P53"/>
      <c r="Q53"/>
      <c r="R53"/>
      <c r="S53"/>
      <c r="T53"/>
      <c r="U53"/>
    </row>
  </sheetData>
  <mergeCells count="25">
    <mergeCell ref="U5:U7"/>
    <mergeCell ref="O5:P6"/>
    <mergeCell ref="Q5:Q7"/>
    <mergeCell ref="R5:R7"/>
    <mergeCell ref="F5:F7"/>
    <mergeCell ref="G5:N5"/>
    <mergeCell ref="G6:H6"/>
    <mergeCell ref="S5:S7"/>
    <mergeCell ref="T5:T7"/>
    <mergeCell ref="T14:T17"/>
    <mergeCell ref="U14:U17"/>
    <mergeCell ref="A3:U3"/>
    <mergeCell ref="B10:B12"/>
    <mergeCell ref="B13:B17"/>
    <mergeCell ref="A5:A7"/>
    <mergeCell ref="B5:B7"/>
    <mergeCell ref="C5:C7"/>
    <mergeCell ref="D5:D7"/>
    <mergeCell ref="A9:A12"/>
    <mergeCell ref="A13:A17"/>
    <mergeCell ref="A4:U4"/>
    <mergeCell ref="E5:E7"/>
    <mergeCell ref="I6:J6"/>
    <mergeCell ref="K6:L6"/>
    <mergeCell ref="M6:N6"/>
  </mergeCells>
  <dataValidations disablePrompts="1" count="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5:F8"/>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5:C8"/>
    <dataValidation allowBlank="1" showInputMessage="1" showErrorMessage="1" promptTitle="INDICADORES DE RESULTADOS" prompt="Medidas o variables para verificar el cumplimiento de cada paso._x000a_" sqref="D5:D8"/>
    <dataValidation allowBlank="1" showInputMessage="1" showErrorMessage="1" promptTitle="CORRELATIVO DE LA ACTIVIDAD" prompt="Estos son los mismos utilizados en los cuadros de costos, los cuales sirven para poder reflejar la Actividad a realizar en cada uno de los cuadros de costos." sqref="E5:E8"/>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5:U8"/>
    <dataValidation allowBlank="1" showInputMessage="1" showErrorMessage="1" promptTitle="POBLACIÓN OBJETIVO" prompt="Grupo  de personas al cual se pretende beneficiar con dicho actividad." sqref="T5:T8"/>
    <dataValidation allowBlank="1" showInputMessage="1" showErrorMessage="1" promptTitle="MEDIO DE VERIFICACIÓN" prompt="Corresponde a los elementos a través del cual se acredita y se verifican  las actividades." sqref="S5:S8"/>
    <dataValidation allowBlank="1" showInputMessage="1" showErrorMessage="1" promptTitle="JUSTIFICACIÓN" prompt="Es aquella en que se explica de forma convincente el motivo por el que y para que se va realizar dicha actividad, que beneficio va traer a la institución." sqref="R5:R8"/>
    <dataValidation allowBlank="1" showInputMessage="1" showErrorMessage="1" promptTitle="SUPUESTOS" prompt="Un  supuesto es un dato asumido como cierto a efectos de planificación este puede ser positivo como negativo." sqref="Q5:Q8"/>
  </dataValidations>
  <pageMargins left="0.7" right="0.7" top="0.75" bottom="0.75" header="0.3" footer="0.3"/>
  <pageSetup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1"/>
  <sheetViews>
    <sheetView zoomScale="53" zoomScaleNormal="53" workbookViewId="0">
      <pane ySplit="6" topLeftCell="A7" activePane="bottomLeft" state="frozen"/>
      <selection activeCell="R5" sqref="R5"/>
      <selection pane="bottomLeft" activeCell="C8" sqref="C8:D10"/>
    </sheetView>
  </sheetViews>
  <sheetFormatPr baseColWidth="10" defaultRowHeight="15" x14ac:dyDescent="0.25"/>
  <cols>
    <col min="1" max="2" width="21.7109375" customWidth="1"/>
    <col min="3" max="6" width="27.42578125" customWidth="1"/>
    <col min="7" max="7" width="27.140625" customWidth="1"/>
    <col min="8" max="8" width="20.140625" style="228" customWidth="1"/>
    <col min="9" max="9" width="15.28515625" customWidth="1"/>
    <col min="10" max="10" width="18.85546875" style="228" customWidth="1"/>
    <col min="12" max="12" width="18" style="228" customWidth="1"/>
    <col min="14" max="14" width="20.85546875" style="228" customWidth="1"/>
    <col min="15" max="15" width="15.28515625" customWidth="1"/>
    <col min="16" max="16" width="18.28515625" style="228" customWidth="1"/>
    <col min="17" max="17" width="14.140625" hidden="1" customWidth="1"/>
    <col min="18" max="20" width="14.140625" customWidth="1"/>
    <col min="21" max="21" width="17" customWidth="1"/>
  </cols>
  <sheetData>
    <row r="1" spans="1:21" ht="18.75" x14ac:dyDescent="0.25">
      <c r="B1" s="269"/>
      <c r="C1" s="269"/>
      <c r="D1" s="269"/>
      <c r="E1" s="269"/>
      <c r="G1" s="269" t="s">
        <v>1408</v>
      </c>
      <c r="I1" s="269"/>
      <c r="J1" s="269"/>
      <c r="K1" s="269"/>
      <c r="L1" s="269"/>
      <c r="M1" s="269"/>
      <c r="N1" s="269"/>
      <c r="O1" s="269"/>
      <c r="P1" s="269"/>
      <c r="Q1" s="269"/>
      <c r="R1" s="269"/>
      <c r="S1" s="269"/>
      <c r="T1" s="269"/>
      <c r="U1" s="269"/>
    </row>
    <row r="2" spans="1:21" s="327" customFormat="1" ht="18.75" x14ac:dyDescent="0.25">
      <c r="A2" s="327" t="s">
        <v>1348</v>
      </c>
      <c r="B2" s="269"/>
      <c r="C2" s="269"/>
      <c r="D2" s="269"/>
      <c r="E2" s="269"/>
      <c r="G2" s="269"/>
      <c r="H2" s="228"/>
      <c r="I2" s="269"/>
      <c r="J2" s="269"/>
      <c r="K2" s="269"/>
      <c r="L2" s="269"/>
      <c r="M2" s="269"/>
      <c r="N2" s="269"/>
      <c r="O2" s="269"/>
      <c r="P2" s="269"/>
      <c r="Q2" s="269"/>
      <c r="R2" s="269"/>
      <c r="S2" s="269"/>
      <c r="T2" s="269"/>
      <c r="U2" s="269"/>
    </row>
    <row r="3" spans="1:21" x14ac:dyDescent="0.25">
      <c r="A3" s="259" t="s">
        <v>1411</v>
      </c>
      <c r="B3" s="259"/>
      <c r="C3" s="259"/>
      <c r="D3" s="259"/>
      <c r="E3" s="259"/>
      <c r="F3" s="259"/>
      <c r="G3" s="259"/>
      <c r="H3" s="259"/>
      <c r="I3" s="259"/>
      <c r="J3" s="259"/>
      <c r="K3" s="259"/>
      <c r="L3" s="259"/>
      <c r="M3" s="259"/>
      <c r="N3" s="259"/>
      <c r="O3" s="259"/>
      <c r="P3" s="259"/>
      <c r="Q3" s="259"/>
      <c r="R3" s="259"/>
      <c r="S3" s="259"/>
      <c r="T3" s="259"/>
      <c r="U3" s="259"/>
    </row>
    <row r="4" spans="1:21" ht="15" customHeight="1" x14ac:dyDescent="0.25">
      <c r="A4" s="604" t="s">
        <v>97</v>
      </c>
      <c r="B4" s="606" t="s">
        <v>111</v>
      </c>
      <c r="C4" s="598" t="s">
        <v>86</v>
      </c>
      <c r="D4" s="598" t="s">
        <v>87</v>
      </c>
      <c r="E4" s="598" t="s">
        <v>392</v>
      </c>
      <c r="F4" s="598" t="s">
        <v>88</v>
      </c>
      <c r="G4" s="619" t="s">
        <v>100</v>
      </c>
      <c r="H4" s="625"/>
      <c r="I4" s="625"/>
      <c r="J4" s="625"/>
      <c r="K4" s="625"/>
      <c r="L4" s="625"/>
      <c r="M4" s="625"/>
      <c r="N4" s="620"/>
      <c r="O4" s="621" t="s">
        <v>101</v>
      </c>
      <c r="P4" s="622"/>
      <c r="Q4" s="606" t="s">
        <v>102</v>
      </c>
      <c r="R4" s="606" t="s">
        <v>103</v>
      </c>
      <c r="S4" s="606" t="s">
        <v>110</v>
      </c>
      <c r="T4" s="606" t="s">
        <v>109</v>
      </c>
      <c r="U4" s="616" t="s">
        <v>89</v>
      </c>
    </row>
    <row r="5" spans="1:21" ht="15" customHeight="1" x14ac:dyDescent="0.25">
      <c r="A5" s="604"/>
      <c r="B5" s="604"/>
      <c r="C5" s="599"/>
      <c r="D5" s="599"/>
      <c r="E5" s="599"/>
      <c r="F5" s="599"/>
      <c r="G5" s="619" t="s">
        <v>104</v>
      </c>
      <c r="H5" s="620"/>
      <c r="I5" s="619" t="s">
        <v>105</v>
      </c>
      <c r="J5" s="620"/>
      <c r="K5" s="619" t="s">
        <v>106</v>
      </c>
      <c r="L5" s="620"/>
      <c r="M5" s="619" t="s">
        <v>107</v>
      </c>
      <c r="N5" s="620"/>
      <c r="O5" s="623"/>
      <c r="P5" s="624"/>
      <c r="Q5" s="604"/>
      <c r="R5" s="604"/>
      <c r="S5" s="604"/>
      <c r="T5" s="604"/>
      <c r="U5" s="617"/>
    </row>
    <row r="6" spans="1:21" ht="25.5" x14ac:dyDescent="0.25">
      <c r="A6" s="605"/>
      <c r="B6" s="605"/>
      <c r="C6" s="600"/>
      <c r="D6" s="600"/>
      <c r="E6" s="600"/>
      <c r="F6" s="600"/>
      <c r="G6" s="368" t="s">
        <v>108</v>
      </c>
      <c r="H6" s="368" t="s">
        <v>12</v>
      </c>
      <c r="I6" s="368" t="s">
        <v>108</v>
      </c>
      <c r="J6" s="368" t="s">
        <v>12</v>
      </c>
      <c r="K6" s="368" t="s">
        <v>108</v>
      </c>
      <c r="L6" s="368" t="s">
        <v>12</v>
      </c>
      <c r="M6" s="368" t="s">
        <v>108</v>
      </c>
      <c r="N6" s="368" t="s">
        <v>12</v>
      </c>
      <c r="O6" s="368" t="s">
        <v>108</v>
      </c>
      <c r="P6" s="368" t="s">
        <v>12</v>
      </c>
      <c r="Q6" s="605"/>
      <c r="R6" s="605"/>
      <c r="S6" s="605"/>
      <c r="T6" s="605"/>
      <c r="U6" s="618"/>
    </row>
    <row r="7" spans="1:21" s="327" customFormat="1" ht="15.75" x14ac:dyDescent="0.25">
      <c r="A7" s="369"/>
      <c r="B7" s="370"/>
      <c r="C7" s="371"/>
      <c r="D7" s="371"/>
      <c r="E7" s="372"/>
      <c r="F7" s="371"/>
      <c r="G7" s="373"/>
      <c r="H7" s="373"/>
      <c r="I7" s="373"/>
      <c r="J7" s="373"/>
      <c r="K7" s="373"/>
      <c r="L7" s="373"/>
      <c r="M7" s="373"/>
      <c r="N7" s="373"/>
      <c r="O7" s="373"/>
      <c r="P7" s="373"/>
      <c r="Q7" s="374"/>
      <c r="R7" s="374"/>
      <c r="S7" s="374"/>
      <c r="T7" s="374"/>
      <c r="U7" s="375"/>
    </row>
    <row r="8" spans="1:21" ht="147.75" customHeight="1" x14ac:dyDescent="0.25">
      <c r="A8" s="669" t="s">
        <v>1409</v>
      </c>
      <c r="B8" s="668" t="s">
        <v>1410</v>
      </c>
      <c r="C8" s="449" t="s">
        <v>1604</v>
      </c>
      <c r="D8" s="449" t="s">
        <v>1605</v>
      </c>
      <c r="E8" s="449" t="s">
        <v>1606</v>
      </c>
      <c r="F8" s="449" t="s">
        <v>1607</v>
      </c>
      <c r="G8" s="458">
        <v>0.25</v>
      </c>
      <c r="H8" s="459">
        <v>50000</v>
      </c>
      <c r="I8" s="458">
        <v>0.25</v>
      </c>
      <c r="J8" s="459">
        <v>50000</v>
      </c>
      <c r="K8" s="458">
        <v>0.25</v>
      </c>
      <c r="L8" s="459">
        <v>50000</v>
      </c>
      <c r="M8" s="458">
        <v>0.25</v>
      </c>
      <c r="N8" s="459">
        <v>50000</v>
      </c>
      <c r="O8" s="467">
        <f t="shared" ref="O8:P9" si="0">G8+I8+K8+M8</f>
        <v>1</v>
      </c>
      <c r="P8" s="468">
        <f t="shared" si="0"/>
        <v>200000</v>
      </c>
      <c r="Q8" s="449"/>
      <c r="R8" s="449" t="s">
        <v>1608</v>
      </c>
      <c r="S8" s="449" t="s">
        <v>1609</v>
      </c>
      <c r="T8" s="449" t="s">
        <v>1610</v>
      </c>
      <c r="U8" s="449" t="s">
        <v>1611</v>
      </c>
    </row>
    <row r="9" spans="1:21" ht="106.5" customHeight="1" x14ac:dyDescent="0.25">
      <c r="A9" s="669"/>
      <c r="B9" s="667"/>
      <c r="C9" s="514" t="s">
        <v>1748</v>
      </c>
      <c r="D9" s="514" t="s">
        <v>1749</v>
      </c>
      <c r="E9" s="514" t="s">
        <v>1606</v>
      </c>
      <c r="F9" s="514" t="s">
        <v>1750</v>
      </c>
      <c r="G9" s="515"/>
      <c r="H9" s="516"/>
      <c r="I9" s="515">
        <v>1</v>
      </c>
      <c r="J9" s="516"/>
      <c r="K9" s="515"/>
      <c r="L9" s="516"/>
      <c r="M9" s="515"/>
      <c r="N9" s="516"/>
      <c r="O9" s="488">
        <f t="shared" si="0"/>
        <v>1</v>
      </c>
      <c r="P9" s="468">
        <f t="shared" si="0"/>
        <v>0</v>
      </c>
      <c r="Q9" s="514"/>
      <c r="R9" s="514" t="s">
        <v>1751</v>
      </c>
      <c r="S9" s="514" t="s">
        <v>1752</v>
      </c>
      <c r="T9" s="514" t="s">
        <v>1753</v>
      </c>
      <c r="U9" s="514" t="s">
        <v>1754</v>
      </c>
    </row>
    <row r="10" spans="1:21" s="327" customFormat="1" ht="104.25" customHeight="1" x14ac:dyDescent="0.25">
      <c r="A10" s="669"/>
      <c r="B10" s="667"/>
      <c r="C10" s="530" t="s">
        <v>2023</v>
      </c>
      <c r="D10" s="524" t="s">
        <v>1706</v>
      </c>
      <c r="E10" s="524" t="s">
        <v>1606</v>
      </c>
      <c r="F10" s="524" t="s">
        <v>2024</v>
      </c>
      <c r="G10" s="531">
        <v>0.25</v>
      </c>
      <c r="H10" s="524"/>
      <c r="I10" s="458">
        <v>0.25</v>
      </c>
      <c r="J10" s="524"/>
      <c r="K10" s="458">
        <v>0.5</v>
      </c>
      <c r="L10" s="524"/>
      <c r="M10" s="524"/>
      <c r="N10" s="524"/>
      <c r="O10" s="488">
        <f t="shared" ref="O10:P10" si="1">G10+I10+K10+M10</f>
        <v>1</v>
      </c>
      <c r="P10" s="468">
        <f t="shared" si="1"/>
        <v>0</v>
      </c>
      <c r="Q10" s="449"/>
      <c r="R10" s="524" t="s">
        <v>1705</v>
      </c>
      <c r="S10" s="524" t="s">
        <v>2025</v>
      </c>
      <c r="T10" s="524" t="s">
        <v>2026</v>
      </c>
      <c r="U10" s="524" t="s">
        <v>2027</v>
      </c>
    </row>
    <row r="11" spans="1:21" s="487" customFormat="1" ht="15.75" x14ac:dyDescent="0.25">
      <c r="A11" s="282"/>
      <c r="B11" s="283"/>
      <c r="C11" s="282" t="s">
        <v>1401</v>
      </c>
      <c r="D11" s="283"/>
      <c r="E11" s="283"/>
      <c r="F11" s="284"/>
      <c r="G11" s="532">
        <f>SUM(G8:G10)</f>
        <v>0.5</v>
      </c>
      <c r="H11" s="533">
        <f>SUM(H8:H10)</f>
        <v>50000</v>
      </c>
      <c r="I11" s="532">
        <f t="shared" ref="I11:O11" si="2">SUM(I8:I10)</f>
        <v>1.5</v>
      </c>
      <c r="J11" s="533">
        <f t="shared" si="2"/>
        <v>50000</v>
      </c>
      <c r="K11" s="532">
        <f t="shared" si="2"/>
        <v>0.75</v>
      </c>
      <c r="L11" s="533">
        <f t="shared" si="2"/>
        <v>50000</v>
      </c>
      <c r="M11" s="532">
        <f t="shared" si="2"/>
        <v>0.25</v>
      </c>
      <c r="N11" s="533">
        <f t="shared" si="2"/>
        <v>50000</v>
      </c>
      <c r="O11" s="532">
        <f t="shared" si="2"/>
        <v>3</v>
      </c>
      <c r="P11" s="525">
        <f>SUM(P8:P10)</f>
        <v>200000</v>
      </c>
      <c r="Q11" s="494"/>
      <c r="R11" s="494"/>
      <c r="S11" s="494"/>
      <c r="T11" s="494"/>
      <c r="U11" s="494"/>
    </row>
  </sheetData>
  <mergeCells count="19">
    <mergeCell ref="D4:D6"/>
    <mergeCell ref="F4:F6"/>
    <mergeCell ref="E4:E6"/>
    <mergeCell ref="U4:U6"/>
    <mergeCell ref="G5:H5"/>
    <mergeCell ref="I5:J5"/>
    <mergeCell ref="K5:L5"/>
    <mergeCell ref="M5:N5"/>
    <mergeCell ref="G4:N4"/>
    <mergeCell ref="O4:P5"/>
    <mergeCell ref="Q4:Q6"/>
    <mergeCell ref="R4:R6"/>
    <mergeCell ref="S4:S6"/>
    <mergeCell ref="T4:T6"/>
    <mergeCell ref="A8:A10"/>
    <mergeCell ref="B8:B10"/>
    <mergeCell ref="A4:A6"/>
    <mergeCell ref="B4:B6"/>
    <mergeCell ref="C4:C6"/>
  </mergeCells>
  <dataValidations disablePrompts="1" count="9">
    <dataValidation allowBlank="1" showInputMessage="1" showErrorMessage="1" promptTitle="CORRELATIVO DE LA ACTIVIDAD" prompt="Estos son los mismos utilizados en los cuadros de costos, los cuales sirven para poder reflejar la Actividad a realizar en cada uno de los cuadros de costos." sqref="E4:E7"/>
    <dataValidation allowBlank="1" showInputMessage="1" showErrorMessage="1" promptTitle="INDICADORES DE RESULTADOS" prompt="Medidas o variables para verificar el cumplimiento de cada paso._x000a_" sqref="D4:D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4:C7"/>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4:F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7"/>
    <dataValidation allowBlank="1" showInputMessage="1" showErrorMessage="1" promptTitle="POBLACIÓN OBJETIVO" prompt="Grupo  de personas al cual se pretende beneficiar con dicho actividad." sqref="T4:T7"/>
    <dataValidation allowBlank="1" showInputMessage="1" showErrorMessage="1" promptTitle="MEDIO DE VERIFICACIÓN" prompt="Corresponde a los elementos a través del cual se acredita y se verifican  las actividades." sqref="S4:S7"/>
    <dataValidation allowBlank="1" showInputMessage="1" showErrorMessage="1" promptTitle="JUSTIFICACIÓN" prompt="Es aquella en que se explica de forma convincente el motivo por el que y para que se va realizar dicha actividad, que beneficio va traer a la institución." sqref="R4:R7"/>
    <dataValidation allowBlank="1" showInputMessage="1" showErrorMessage="1" promptTitle="SUPUESTOS" prompt="Un  supuesto es un dato asumido como cierto a efectos de planificación este puede ser positivo como negativo." sqref="Q4:Q7"/>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U16"/>
  <sheetViews>
    <sheetView zoomScale="60" zoomScaleNormal="60" workbookViewId="0">
      <pane ySplit="7" topLeftCell="A8" activePane="bottomLeft" state="frozen"/>
      <selection activeCell="A7" sqref="A7"/>
      <selection pane="bottomLeft" activeCell="I21" sqref="I21"/>
    </sheetView>
  </sheetViews>
  <sheetFormatPr baseColWidth="10" defaultRowHeight="15" x14ac:dyDescent="0.25"/>
  <cols>
    <col min="1" max="1" width="21.7109375" customWidth="1"/>
    <col min="2" max="2" width="26.28515625" customWidth="1"/>
    <col min="3" max="6" width="27.42578125" customWidth="1"/>
    <col min="7" max="7" width="15.28515625" customWidth="1"/>
    <col min="8" max="8" width="14.85546875" style="228" bestFit="1" customWidth="1"/>
    <col min="9" max="9" width="15.28515625" customWidth="1"/>
    <col min="10" max="10" width="18.85546875" style="228" customWidth="1"/>
    <col min="12" max="12" width="14.85546875" style="228" bestFit="1" customWidth="1"/>
    <col min="14" max="14" width="14.85546875" style="228" bestFit="1" customWidth="1"/>
    <col min="15" max="15" width="15.28515625" customWidth="1"/>
    <col min="16" max="16" width="18.28515625" style="228" customWidth="1"/>
    <col min="17" max="17" width="14.140625" hidden="1" customWidth="1"/>
    <col min="18" max="20" width="14.140625" customWidth="1"/>
    <col min="21" max="21" width="17" customWidth="1"/>
  </cols>
  <sheetData>
    <row r="1" spans="1:21" ht="18" customHeight="1" x14ac:dyDescent="0.25">
      <c r="B1" s="236"/>
      <c r="C1" s="236"/>
      <c r="D1" s="236"/>
      <c r="E1" s="238"/>
      <c r="F1" s="236"/>
      <c r="G1" s="275" t="s">
        <v>1353</v>
      </c>
      <c r="J1" s="236"/>
      <c r="K1" s="236"/>
      <c r="L1" s="236"/>
      <c r="M1" s="236"/>
      <c r="N1" s="236"/>
      <c r="O1" s="236"/>
      <c r="P1" s="236"/>
      <c r="Q1" s="236"/>
      <c r="R1" s="236"/>
      <c r="S1" s="236"/>
      <c r="T1" s="236"/>
      <c r="U1" s="236"/>
    </row>
    <row r="2" spans="1:21" ht="18" customHeight="1" x14ac:dyDescent="0.25">
      <c r="B2" s="238"/>
      <c r="C2" s="238"/>
      <c r="D2" s="238"/>
      <c r="E2" s="238"/>
      <c r="F2" s="238"/>
      <c r="G2" s="275"/>
      <c r="J2" s="238"/>
      <c r="K2" s="238"/>
      <c r="L2" s="238"/>
      <c r="M2" s="238"/>
      <c r="N2" s="238"/>
      <c r="O2" s="238"/>
      <c r="P2" s="238"/>
      <c r="Q2" s="238"/>
      <c r="R2" s="238"/>
      <c r="S2" s="238"/>
      <c r="T2" s="238"/>
      <c r="U2" s="238"/>
    </row>
    <row r="3" spans="1:21" ht="18" customHeight="1" x14ac:dyDescent="0.25">
      <c r="A3" s="296" t="s">
        <v>1347</v>
      </c>
      <c r="B3" s="238"/>
      <c r="C3" s="238"/>
      <c r="D3" s="238"/>
      <c r="E3" s="238"/>
      <c r="F3" s="238"/>
      <c r="G3" s="275"/>
      <c r="J3" s="238"/>
      <c r="K3" s="238"/>
      <c r="L3" s="238"/>
      <c r="M3" s="238"/>
      <c r="N3" s="238"/>
      <c r="O3" s="238"/>
      <c r="P3" s="238"/>
      <c r="Q3" s="238"/>
      <c r="R3" s="238"/>
      <c r="S3" s="238"/>
      <c r="T3" s="238"/>
      <c r="U3" s="238"/>
    </row>
    <row r="4" spans="1:21" ht="33" customHeight="1" x14ac:dyDescent="0.25">
      <c r="A4" s="703" t="s">
        <v>1352</v>
      </c>
      <c r="B4" s="703"/>
      <c r="C4" s="703"/>
      <c r="D4" s="703"/>
      <c r="E4" s="703"/>
      <c r="F4" s="703"/>
      <c r="G4" s="703"/>
      <c r="H4" s="703"/>
      <c r="I4" s="703"/>
      <c r="J4" s="703"/>
      <c r="K4" s="703"/>
      <c r="L4" s="703"/>
      <c r="M4" s="703"/>
      <c r="N4" s="703"/>
      <c r="O4" s="703"/>
      <c r="P4" s="703"/>
      <c r="Q4" s="703"/>
      <c r="R4" s="703"/>
      <c r="S4" s="703"/>
      <c r="T4" s="703"/>
      <c r="U4" s="703"/>
    </row>
    <row r="5" spans="1:21" ht="14.45" customHeight="1" x14ac:dyDescent="0.25">
      <c r="A5" s="604" t="s">
        <v>97</v>
      </c>
      <c r="B5" s="606" t="s">
        <v>111</v>
      </c>
      <c r="C5" s="598" t="s">
        <v>86</v>
      </c>
      <c r="D5" s="598" t="s">
        <v>87</v>
      </c>
      <c r="E5" s="598" t="s">
        <v>392</v>
      </c>
      <c r="F5" s="598" t="s">
        <v>88</v>
      </c>
      <c r="G5" s="619" t="s">
        <v>100</v>
      </c>
      <c r="H5" s="625"/>
      <c r="I5" s="625"/>
      <c r="J5" s="625"/>
      <c r="K5" s="625"/>
      <c r="L5" s="625"/>
      <c r="M5" s="625"/>
      <c r="N5" s="620"/>
      <c r="O5" s="621" t="s">
        <v>101</v>
      </c>
      <c r="P5" s="622"/>
      <c r="Q5" s="606" t="s">
        <v>102</v>
      </c>
      <c r="R5" s="606" t="s">
        <v>103</v>
      </c>
      <c r="S5" s="606" t="s">
        <v>110</v>
      </c>
      <c r="T5" s="606" t="s">
        <v>109</v>
      </c>
      <c r="U5" s="616" t="s">
        <v>89</v>
      </c>
    </row>
    <row r="6" spans="1:21" ht="14.45" customHeight="1" x14ac:dyDescent="0.25">
      <c r="A6" s="604"/>
      <c r="B6" s="604"/>
      <c r="C6" s="599"/>
      <c r="D6" s="599"/>
      <c r="E6" s="599"/>
      <c r="F6" s="599"/>
      <c r="G6" s="619" t="s">
        <v>104</v>
      </c>
      <c r="H6" s="620"/>
      <c r="I6" s="619" t="s">
        <v>105</v>
      </c>
      <c r="J6" s="620"/>
      <c r="K6" s="619" t="s">
        <v>106</v>
      </c>
      <c r="L6" s="620"/>
      <c r="M6" s="619" t="s">
        <v>107</v>
      </c>
      <c r="N6" s="620"/>
      <c r="O6" s="623"/>
      <c r="P6" s="624"/>
      <c r="Q6" s="604"/>
      <c r="R6" s="604"/>
      <c r="S6" s="604"/>
      <c r="T6" s="604"/>
      <c r="U6" s="617"/>
    </row>
    <row r="7" spans="1:21" ht="25.5" x14ac:dyDescent="0.25">
      <c r="A7" s="605"/>
      <c r="B7" s="605"/>
      <c r="C7" s="600"/>
      <c r="D7" s="600"/>
      <c r="E7" s="600"/>
      <c r="F7" s="600"/>
      <c r="G7" s="368" t="s">
        <v>108</v>
      </c>
      <c r="H7" s="368" t="s">
        <v>12</v>
      </c>
      <c r="I7" s="368" t="s">
        <v>108</v>
      </c>
      <c r="J7" s="368" t="s">
        <v>12</v>
      </c>
      <c r="K7" s="368" t="s">
        <v>108</v>
      </c>
      <c r="L7" s="368" t="s">
        <v>12</v>
      </c>
      <c r="M7" s="368" t="s">
        <v>108</v>
      </c>
      <c r="N7" s="368" t="s">
        <v>12</v>
      </c>
      <c r="O7" s="368" t="s">
        <v>108</v>
      </c>
      <c r="P7" s="368" t="s">
        <v>12</v>
      </c>
      <c r="Q7" s="605"/>
      <c r="R7" s="605"/>
      <c r="S7" s="605"/>
      <c r="T7" s="605"/>
      <c r="U7" s="618"/>
    </row>
    <row r="8" spans="1:21" ht="15.6" customHeight="1" x14ac:dyDescent="0.25">
      <c r="A8" s="369"/>
      <c r="B8" s="370"/>
      <c r="C8" s="371"/>
      <c r="D8" s="371"/>
      <c r="E8" s="372"/>
      <c r="F8" s="371"/>
      <c r="G8" s="373"/>
      <c r="H8" s="373"/>
      <c r="I8" s="373"/>
      <c r="J8" s="373"/>
      <c r="K8" s="373"/>
      <c r="L8" s="373"/>
      <c r="M8" s="373"/>
      <c r="N8" s="373"/>
      <c r="O8" s="373"/>
      <c r="P8" s="373"/>
      <c r="Q8" s="374"/>
      <c r="R8" s="374"/>
      <c r="S8" s="374"/>
      <c r="T8" s="374"/>
      <c r="U8" s="375"/>
    </row>
    <row r="9" spans="1:21" ht="141.75" x14ac:dyDescent="0.25">
      <c r="A9" s="704" t="s">
        <v>1412</v>
      </c>
      <c r="B9" s="607" t="s">
        <v>1413</v>
      </c>
      <c r="C9" s="449" t="s">
        <v>2045</v>
      </c>
      <c r="D9" s="449" t="s">
        <v>2030</v>
      </c>
      <c r="E9" s="449" t="s">
        <v>1544</v>
      </c>
      <c r="F9" s="449" t="s">
        <v>2044</v>
      </c>
      <c r="G9" s="450">
        <v>0.25</v>
      </c>
      <c r="H9" s="451"/>
      <c r="I9" s="450">
        <v>0.25</v>
      </c>
      <c r="J9" s="451">
        <v>35004.32</v>
      </c>
      <c r="K9" s="450">
        <v>0.25</v>
      </c>
      <c r="L9" s="451">
        <v>35004.31</v>
      </c>
      <c r="M9" s="450">
        <v>0.25</v>
      </c>
      <c r="N9" s="451"/>
      <c r="O9" s="467">
        <f t="shared" ref="O9:P10" si="0">G9+I9+K9+M9</f>
        <v>1</v>
      </c>
      <c r="P9" s="468">
        <f t="shared" si="0"/>
        <v>70008.63</v>
      </c>
      <c r="Q9" s="449"/>
      <c r="R9" s="449" t="s">
        <v>1545</v>
      </c>
      <c r="S9" s="449" t="s">
        <v>1546</v>
      </c>
      <c r="T9" s="449" t="s">
        <v>1547</v>
      </c>
      <c r="U9" s="449" t="s">
        <v>1548</v>
      </c>
    </row>
    <row r="10" spans="1:21" ht="101.25" customHeight="1" x14ac:dyDescent="0.25">
      <c r="A10" s="705"/>
      <c r="B10" s="608"/>
      <c r="C10" s="449" t="s">
        <v>2031</v>
      </c>
      <c r="D10" s="449" t="s">
        <v>2031</v>
      </c>
      <c r="E10" s="449" t="s">
        <v>1544</v>
      </c>
      <c r="F10" s="449" t="s">
        <v>2032</v>
      </c>
      <c r="G10" s="450">
        <v>0.25</v>
      </c>
      <c r="H10" s="451"/>
      <c r="I10" s="450">
        <v>0.25</v>
      </c>
      <c r="J10" s="451"/>
      <c r="K10" s="450">
        <v>0.25</v>
      </c>
      <c r="L10" s="451"/>
      <c r="M10" s="450">
        <v>0.25</v>
      </c>
      <c r="N10" s="451"/>
      <c r="O10" s="488">
        <f t="shared" si="0"/>
        <v>1</v>
      </c>
      <c r="P10" s="468">
        <f t="shared" si="0"/>
        <v>0</v>
      </c>
      <c r="Q10" s="449"/>
      <c r="R10" s="449" t="s">
        <v>2028</v>
      </c>
      <c r="S10" s="449" t="s">
        <v>1665</v>
      </c>
      <c r="T10" s="449" t="s">
        <v>1586</v>
      </c>
      <c r="U10" s="449" t="s">
        <v>2029</v>
      </c>
    </row>
    <row r="11" spans="1:21" ht="15.6" customHeight="1" x14ac:dyDescent="0.25">
      <c r="A11" s="285"/>
      <c r="B11" s="237"/>
      <c r="C11" s="285" t="s">
        <v>116</v>
      </c>
      <c r="D11" s="237"/>
      <c r="E11" s="237"/>
      <c r="F11" s="237"/>
      <c r="G11" s="78">
        <f t="shared" ref="G11:P11" si="1">SUM(G9:G10)</f>
        <v>0.5</v>
      </c>
      <c r="H11" s="229">
        <f t="shared" si="1"/>
        <v>0</v>
      </c>
      <c r="I11" s="78">
        <f t="shared" si="1"/>
        <v>0.5</v>
      </c>
      <c r="J11" s="229">
        <f t="shared" si="1"/>
        <v>35004.32</v>
      </c>
      <c r="K11" s="78">
        <f t="shared" si="1"/>
        <v>0.5</v>
      </c>
      <c r="L11" s="229">
        <f t="shared" si="1"/>
        <v>35004.31</v>
      </c>
      <c r="M11" s="78">
        <f t="shared" si="1"/>
        <v>0.5</v>
      </c>
      <c r="N11" s="229">
        <f t="shared" si="1"/>
        <v>0</v>
      </c>
      <c r="O11" s="229">
        <f t="shared" si="1"/>
        <v>2</v>
      </c>
      <c r="P11" s="229">
        <f t="shared" si="1"/>
        <v>70008.63</v>
      </c>
      <c r="Q11" s="68"/>
      <c r="R11" s="68"/>
      <c r="S11" s="68"/>
      <c r="T11" s="68"/>
      <c r="U11" s="68"/>
    </row>
    <row r="16" spans="1:21" x14ac:dyDescent="0.25">
      <c r="F16">
        <f>700008.3/2</f>
        <v>350004.15</v>
      </c>
    </row>
  </sheetData>
  <mergeCells count="20">
    <mergeCell ref="I6:J6"/>
    <mergeCell ref="K6:L6"/>
    <mergeCell ref="M6:N6"/>
    <mergeCell ref="B9:B10"/>
    <mergeCell ref="A4:U4"/>
    <mergeCell ref="A9:A10"/>
    <mergeCell ref="F5:F7"/>
    <mergeCell ref="D5:D7"/>
    <mergeCell ref="C5:C7"/>
    <mergeCell ref="B5:B7"/>
    <mergeCell ref="A5:A7"/>
    <mergeCell ref="E5:E7"/>
    <mergeCell ref="G5:N5"/>
    <mergeCell ref="Q5:Q7"/>
    <mergeCell ref="R5:R7"/>
    <mergeCell ref="S5:S7"/>
    <mergeCell ref="T5:T7"/>
    <mergeCell ref="U5:U7"/>
    <mergeCell ref="O5:P6"/>
    <mergeCell ref="G6:H6"/>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E5:E8"/>
    <dataValidation allowBlank="1" showInputMessage="1" showErrorMessage="1" promptTitle="INDICADORES DE RESULTADOS" prompt="Medidas o variables para verificar el cumplimiento de cada paso._x000a_" sqref="D5:D8"/>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5:C8"/>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5:F8"/>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5:U8"/>
    <dataValidation allowBlank="1" showInputMessage="1" showErrorMessage="1" promptTitle="POBLACIÓN OBJETIVO" prompt="Grupo  de personas al cual se pretende beneficiar con dicho actividad." sqref="T5:T8"/>
    <dataValidation allowBlank="1" showInputMessage="1" showErrorMessage="1" promptTitle="MEDIO DE VERIFICACIÓN" prompt="Corresponde a los elementos a través del cual se acredita y se verifican  las actividades." sqref="S5:S8"/>
    <dataValidation allowBlank="1" showInputMessage="1" showErrorMessage="1" promptTitle="JUSTIFICACIÓN" prompt="Es aquella en que se explica de forma convincente el motivo por el que y para que se va realizar dicha actividad, que beneficio va traer a la institución." sqref="R5:R8"/>
    <dataValidation allowBlank="1" showInputMessage="1" showErrorMessage="1" promptTitle="SUPUESTOS" prompt="Un  supuesto es un dato asumido como cierto a efectos de planificación este puede ser positivo como negativo." sqref="Q5:Q8"/>
  </dataValidations>
  <pageMargins left="0.7" right="0.7" top="0.75" bottom="0.75" header="0.3" footer="0.3"/>
  <pageSetup paperSize="9"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6"/>
  <sheetViews>
    <sheetView zoomScale="70" zoomScaleNormal="70" workbookViewId="0">
      <pane ySplit="6" topLeftCell="A10" activePane="bottomLeft" state="frozen"/>
      <selection activeCell="R7" sqref="R7"/>
      <selection pane="bottomLeft" activeCell="C11" sqref="C11:D11"/>
    </sheetView>
  </sheetViews>
  <sheetFormatPr baseColWidth="10" defaultRowHeight="15" x14ac:dyDescent="0.25"/>
  <cols>
    <col min="1" max="1" width="34" customWidth="1"/>
    <col min="2" max="2" width="35.7109375" customWidth="1"/>
    <col min="3" max="6" width="27.42578125" customWidth="1"/>
    <col min="7" max="7" width="15.28515625" customWidth="1"/>
    <col min="8" max="8" width="15.5703125" bestFit="1" customWidth="1"/>
    <col min="9" max="9" width="15.28515625" customWidth="1"/>
    <col min="10" max="10" width="15.85546875" customWidth="1"/>
    <col min="11" max="11" width="15.28515625" customWidth="1"/>
    <col min="12" max="12" width="15" customWidth="1"/>
    <col min="13" max="13" width="15.28515625" customWidth="1"/>
    <col min="14" max="14" width="14.85546875" bestFit="1" customWidth="1"/>
    <col min="15" max="15" width="15.28515625" customWidth="1"/>
    <col min="16" max="16" width="19.85546875" customWidth="1"/>
    <col min="17" max="17" width="14.28515625" hidden="1" customWidth="1"/>
    <col min="18" max="20" width="14.28515625" customWidth="1"/>
    <col min="21" max="21" width="15.7109375" customWidth="1"/>
  </cols>
  <sheetData>
    <row r="1" spans="1:21" ht="18.75" x14ac:dyDescent="0.3">
      <c r="A1" s="709" t="s">
        <v>1345</v>
      </c>
      <c r="B1" s="709"/>
      <c r="C1" s="709"/>
      <c r="D1" s="709"/>
      <c r="E1" s="709"/>
      <c r="F1" s="709"/>
      <c r="G1" s="709"/>
      <c r="H1" s="709"/>
      <c r="I1" s="709"/>
      <c r="J1" s="709"/>
      <c r="K1" s="709"/>
      <c r="L1" s="709"/>
      <c r="M1" s="709"/>
      <c r="N1" s="709"/>
      <c r="O1" s="709"/>
      <c r="P1" s="709"/>
      <c r="Q1" s="709"/>
      <c r="R1" s="709"/>
      <c r="S1" s="709"/>
      <c r="T1" s="709"/>
      <c r="U1" s="709"/>
    </row>
    <row r="2" spans="1:21" x14ac:dyDescent="0.25">
      <c r="A2" s="710" t="s">
        <v>1414</v>
      </c>
      <c r="B2" s="710"/>
      <c r="C2" s="710"/>
      <c r="D2" s="710"/>
      <c r="E2" s="710"/>
      <c r="F2" s="710"/>
      <c r="G2" s="710"/>
      <c r="H2" s="710"/>
      <c r="I2" s="710"/>
      <c r="J2" s="710"/>
      <c r="K2" s="710"/>
      <c r="L2" s="710"/>
      <c r="M2" s="710"/>
      <c r="N2" s="710"/>
      <c r="O2" s="710"/>
      <c r="P2" s="710"/>
      <c r="Q2" s="710"/>
      <c r="R2" s="710"/>
      <c r="S2" s="710"/>
      <c r="T2" s="710"/>
      <c r="U2" s="710"/>
    </row>
    <row r="3" spans="1:21" ht="13.5" customHeight="1" x14ac:dyDescent="0.25">
      <c r="A3" s="293" t="s">
        <v>1415</v>
      </c>
      <c r="B3" s="294"/>
      <c r="C3" s="294"/>
      <c r="D3" s="294"/>
      <c r="E3" s="294"/>
      <c r="F3" s="294"/>
      <c r="G3" s="294"/>
      <c r="H3" s="294"/>
      <c r="I3" s="294"/>
      <c r="J3" s="294"/>
      <c r="K3" s="294"/>
      <c r="L3" s="294"/>
      <c r="M3" s="294"/>
      <c r="N3" s="294"/>
      <c r="O3" s="294"/>
      <c r="P3" s="294"/>
      <c r="Q3" s="294"/>
      <c r="R3" s="294"/>
      <c r="S3" s="294"/>
      <c r="T3" s="294"/>
      <c r="U3" s="294"/>
    </row>
    <row r="4" spans="1:21" ht="15" customHeight="1" x14ac:dyDescent="0.25">
      <c r="A4" s="604" t="s">
        <v>97</v>
      </c>
      <c r="B4" s="606" t="s">
        <v>111</v>
      </c>
      <c r="C4" s="598" t="s">
        <v>86</v>
      </c>
      <c r="D4" s="598" t="s">
        <v>87</v>
      </c>
      <c r="E4" s="598" t="s">
        <v>392</v>
      </c>
      <c r="F4" s="598" t="s">
        <v>88</v>
      </c>
      <c r="G4" s="619" t="s">
        <v>100</v>
      </c>
      <c r="H4" s="625"/>
      <c r="I4" s="625"/>
      <c r="J4" s="625"/>
      <c r="K4" s="625"/>
      <c r="L4" s="625"/>
      <c r="M4" s="625"/>
      <c r="N4" s="620"/>
      <c r="O4" s="621" t="s">
        <v>101</v>
      </c>
      <c r="P4" s="622"/>
      <c r="Q4" s="606" t="s">
        <v>102</v>
      </c>
      <c r="R4" s="606" t="s">
        <v>103</v>
      </c>
      <c r="S4" s="606" t="s">
        <v>110</v>
      </c>
      <c r="T4" s="606" t="s">
        <v>109</v>
      </c>
      <c r="U4" s="616" t="s">
        <v>89</v>
      </c>
    </row>
    <row r="5" spans="1:21" ht="15" customHeight="1" x14ac:dyDescent="0.25">
      <c r="A5" s="604"/>
      <c r="B5" s="604"/>
      <c r="C5" s="599"/>
      <c r="D5" s="599"/>
      <c r="E5" s="599"/>
      <c r="F5" s="599"/>
      <c r="G5" s="619" t="s">
        <v>104</v>
      </c>
      <c r="H5" s="620"/>
      <c r="I5" s="619" t="s">
        <v>105</v>
      </c>
      <c r="J5" s="620"/>
      <c r="K5" s="619" t="s">
        <v>106</v>
      </c>
      <c r="L5" s="620"/>
      <c r="M5" s="619" t="s">
        <v>107</v>
      </c>
      <c r="N5" s="620"/>
      <c r="O5" s="623"/>
      <c r="P5" s="624"/>
      <c r="Q5" s="604"/>
      <c r="R5" s="604"/>
      <c r="S5" s="604"/>
      <c r="T5" s="604"/>
      <c r="U5" s="617"/>
    </row>
    <row r="6" spans="1:21" ht="25.5" x14ac:dyDescent="0.25">
      <c r="A6" s="605"/>
      <c r="B6" s="605"/>
      <c r="C6" s="600"/>
      <c r="D6" s="600"/>
      <c r="E6" s="600"/>
      <c r="F6" s="600"/>
      <c r="G6" s="368" t="s">
        <v>108</v>
      </c>
      <c r="H6" s="368" t="s">
        <v>12</v>
      </c>
      <c r="I6" s="368" t="s">
        <v>108</v>
      </c>
      <c r="J6" s="368" t="s">
        <v>12</v>
      </c>
      <c r="K6" s="368" t="s">
        <v>108</v>
      </c>
      <c r="L6" s="368" t="s">
        <v>12</v>
      </c>
      <c r="M6" s="368" t="s">
        <v>108</v>
      </c>
      <c r="N6" s="368" t="s">
        <v>12</v>
      </c>
      <c r="O6" s="368" t="s">
        <v>108</v>
      </c>
      <c r="P6" s="368" t="s">
        <v>12</v>
      </c>
      <c r="Q6" s="605"/>
      <c r="R6" s="605"/>
      <c r="S6" s="605"/>
      <c r="T6" s="605"/>
      <c r="U6" s="618"/>
    </row>
    <row r="7" spans="1:21" ht="15.75" x14ac:dyDescent="0.25">
      <c r="A7" s="369"/>
      <c r="B7" s="370"/>
      <c r="C7" s="371"/>
      <c r="D7" s="371"/>
      <c r="E7" s="372"/>
      <c r="F7" s="371"/>
      <c r="G7" s="373"/>
      <c r="H7" s="373"/>
      <c r="I7" s="373"/>
      <c r="J7" s="373"/>
      <c r="K7" s="373"/>
      <c r="L7" s="373"/>
      <c r="M7" s="373"/>
      <c r="N7" s="373"/>
      <c r="O7" s="373"/>
      <c r="P7" s="373"/>
      <c r="Q7" s="374"/>
      <c r="R7" s="374"/>
      <c r="S7" s="374"/>
      <c r="T7" s="374"/>
      <c r="U7" s="375"/>
    </row>
    <row r="8" spans="1:21" ht="77.25" customHeight="1" x14ac:dyDescent="0.25">
      <c r="A8" s="613" t="s">
        <v>1484</v>
      </c>
      <c r="B8" s="711" t="s">
        <v>1485</v>
      </c>
      <c r="C8" s="457" t="s">
        <v>1567</v>
      </c>
      <c r="D8" s="457" t="s">
        <v>1568</v>
      </c>
      <c r="E8" s="480" t="s">
        <v>1569</v>
      </c>
      <c r="F8" s="457" t="s">
        <v>2033</v>
      </c>
      <c r="G8" s="481">
        <v>1</v>
      </c>
      <c r="H8" s="478">
        <v>100000</v>
      </c>
      <c r="I8" s="457">
        <v>1</v>
      </c>
      <c r="J8" s="478">
        <v>100000</v>
      </c>
      <c r="K8" s="457">
        <v>1</v>
      </c>
      <c r="L8" s="478">
        <v>100000</v>
      </c>
      <c r="M8" s="457">
        <v>1</v>
      </c>
      <c r="N8" s="478">
        <v>100000</v>
      </c>
      <c r="O8" s="467">
        <f t="shared" ref="O8:P10" si="0">G8+I8+K8+M8</f>
        <v>4</v>
      </c>
      <c r="P8" s="468">
        <f t="shared" si="0"/>
        <v>400000</v>
      </c>
      <c r="Q8" s="457"/>
      <c r="R8" s="489" t="s">
        <v>1615</v>
      </c>
      <c r="S8" s="489" t="s">
        <v>1616</v>
      </c>
      <c r="T8" s="489" t="s">
        <v>1617</v>
      </c>
      <c r="U8" s="489" t="s">
        <v>1618</v>
      </c>
    </row>
    <row r="9" spans="1:21" s="327" customFormat="1" ht="63" x14ac:dyDescent="0.25">
      <c r="A9" s="614"/>
      <c r="B9" s="711"/>
      <c r="C9" s="457" t="s">
        <v>1612</v>
      </c>
      <c r="D9" s="457" t="s">
        <v>1613</v>
      </c>
      <c r="E9" s="480" t="s">
        <v>1849</v>
      </c>
      <c r="F9" s="457" t="s">
        <v>1614</v>
      </c>
      <c r="G9" s="477">
        <v>33</v>
      </c>
      <c r="H9" s="478"/>
      <c r="I9" s="457">
        <v>33</v>
      </c>
      <c r="J9" s="478"/>
      <c r="K9" s="457">
        <v>34</v>
      </c>
      <c r="L9" s="478"/>
      <c r="M9" s="457"/>
      <c r="N9" s="478"/>
      <c r="O9" s="467">
        <f t="shared" si="0"/>
        <v>100</v>
      </c>
      <c r="P9" s="468">
        <f t="shared" si="0"/>
        <v>0</v>
      </c>
      <c r="Q9" s="457"/>
      <c r="R9" s="457" t="s">
        <v>1615</v>
      </c>
      <c r="S9" s="457" t="s">
        <v>1616</v>
      </c>
      <c r="T9" s="457" t="s">
        <v>1617</v>
      </c>
      <c r="U9" s="457" t="s">
        <v>1618</v>
      </c>
    </row>
    <row r="10" spans="1:21" s="327" customFormat="1" ht="110.25" x14ac:dyDescent="0.25">
      <c r="A10" s="614"/>
      <c r="B10" s="711"/>
      <c r="C10" s="489" t="s">
        <v>2034</v>
      </c>
      <c r="D10" s="489" t="s">
        <v>1659</v>
      </c>
      <c r="E10" s="490" t="s">
        <v>1850</v>
      </c>
      <c r="F10" s="489" t="s">
        <v>1851</v>
      </c>
      <c r="G10" s="543">
        <v>1</v>
      </c>
      <c r="H10" s="544">
        <v>137500</v>
      </c>
      <c r="I10" s="489"/>
      <c r="J10" s="491"/>
      <c r="K10" s="489"/>
      <c r="L10" s="491"/>
      <c r="M10" s="489"/>
      <c r="N10" s="491"/>
      <c r="O10" s="488">
        <v>1</v>
      </c>
      <c r="P10" s="468">
        <f t="shared" si="0"/>
        <v>137500</v>
      </c>
      <c r="Q10" s="489"/>
      <c r="R10" s="489" t="s">
        <v>1660</v>
      </c>
      <c r="S10" s="489" t="s">
        <v>1661</v>
      </c>
      <c r="T10" s="489" t="s">
        <v>1507</v>
      </c>
      <c r="U10" s="489" t="s">
        <v>1662</v>
      </c>
    </row>
    <row r="11" spans="1:21" ht="204.75" x14ac:dyDescent="0.25">
      <c r="A11" s="614"/>
      <c r="B11" s="430" t="s">
        <v>1486</v>
      </c>
      <c r="C11" s="505" t="s">
        <v>1707</v>
      </c>
      <c r="D11" s="505" t="s">
        <v>1708</v>
      </c>
      <c r="E11" s="505" t="s">
        <v>1569</v>
      </c>
      <c r="F11" s="505" t="s">
        <v>2035</v>
      </c>
      <c r="G11" s="505">
        <v>50</v>
      </c>
      <c r="H11" s="505"/>
      <c r="I11" s="505">
        <v>50</v>
      </c>
      <c r="J11" s="505"/>
      <c r="K11" s="505"/>
      <c r="L11" s="505"/>
      <c r="M11" s="505"/>
      <c r="N11" s="505"/>
      <c r="O11" s="343">
        <f t="shared" ref="O11" si="1">G11+I11+K11+M11</f>
        <v>100</v>
      </c>
      <c r="P11" s="344">
        <f t="shared" ref="P11" si="2">H11+J11+L11+N11</f>
        <v>0</v>
      </c>
      <c r="Q11" s="263"/>
      <c r="R11" s="263" t="s">
        <v>2036</v>
      </c>
      <c r="S11" s="263" t="s">
        <v>1709</v>
      </c>
      <c r="T11" s="263" t="s">
        <v>2037</v>
      </c>
      <c r="U11" s="263" t="s">
        <v>2037</v>
      </c>
    </row>
    <row r="12" spans="1:21" ht="24.75" customHeight="1" x14ac:dyDescent="0.25">
      <c r="A12" s="706" t="s">
        <v>1346</v>
      </c>
      <c r="B12" s="707"/>
      <c r="C12" s="707"/>
      <c r="D12" s="707"/>
      <c r="E12" s="707"/>
      <c r="F12" s="708"/>
      <c r="G12" s="227">
        <f t="shared" ref="G12:O12" si="3">SUM(G8:G11)</f>
        <v>85</v>
      </c>
      <c r="H12" s="227">
        <f t="shared" si="3"/>
        <v>237500</v>
      </c>
      <c r="I12" s="227">
        <f t="shared" si="3"/>
        <v>84</v>
      </c>
      <c r="J12" s="227">
        <f t="shared" si="3"/>
        <v>100000</v>
      </c>
      <c r="K12" s="227">
        <f t="shared" si="3"/>
        <v>35</v>
      </c>
      <c r="L12" s="227">
        <f t="shared" si="3"/>
        <v>100000</v>
      </c>
      <c r="M12" s="227">
        <f t="shared" si="3"/>
        <v>1</v>
      </c>
      <c r="N12" s="227">
        <f t="shared" si="3"/>
        <v>100000</v>
      </c>
      <c r="O12" s="227">
        <f t="shared" si="3"/>
        <v>205</v>
      </c>
      <c r="P12" s="227">
        <f>SUM(P8:P11)</f>
        <v>537500</v>
      </c>
      <c r="Q12" s="254"/>
      <c r="R12" s="254"/>
      <c r="S12" s="254"/>
      <c r="T12" s="254"/>
      <c r="U12" s="264"/>
    </row>
    <row r="13" spans="1:21" ht="86.25" customHeight="1" x14ac:dyDescent="0.25"/>
    <row r="14" spans="1:21" ht="86.25" customHeight="1" x14ac:dyDescent="0.25"/>
    <row r="15" spans="1:21" ht="86.25" customHeight="1" x14ac:dyDescent="0.25"/>
    <row r="16" spans="1:21" ht="86.25" customHeight="1" x14ac:dyDescent="0.25"/>
  </sheetData>
  <mergeCells count="22">
    <mergeCell ref="A4:A6"/>
    <mergeCell ref="A8:A11"/>
    <mergeCell ref="A12:F12"/>
    <mergeCell ref="A1:U1"/>
    <mergeCell ref="A2:U2"/>
    <mergeCell ref="T4:T6"/>
    <mergeCell ref="U4:U6"/>
    <mergeCell ref="G5:H5"/>
    <mergeCell ref="I5:J5"/>
    <mergeCell ref="K5:L5"/>
    <mergeCell ref="M5:N5"/>
    <mergeCell ref="G4:N4"/>
    <mergeCell ref="O4:P5"/>
    <mergeCell ref="S4:S6"/>
    <mergeCell ref="R4:R6"/>
    <mergeCell ref="B8:B10"/>
    <mergeCell ref="Q4:Q6"/>
    <mergeCell ref="F4:F6"/>
    <mergeCell ref="B4:B6"/>
    <mergeCell ref="C4:C6"/>
    <mergeCell ref="D4:D6"/>
    <mergeCell ref="E4:E6"/>
  </mergeCells>
  <dataValidations disablePrompts="1" count="9">
    <dataValidation allowBlank="1" showInputMessage="1" showErrorMessage="1" promptTitle="CORRELATIVO DE LA ACTIVIDAD" prompt="Estos son los mismos utilizados en los cuadros de costos, los cuales sirven para poder reflejar la Actividad a realizar en cada uno de los cuadros de costos." sqref="E4:E7"/>
    <dataValidation allowBlank="1" showInputMessage="1" showErrorMessage="1" promptTitle="INDICADORES DE RESULTADOS" prompt="Medidas o variables para verificar el cumplimiento de cada paso._x000a_" sqref="D4:D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4:C7"/>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4:F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7"/>
    <dataValidation allowBlank="1" showInputMessage="1" showErrorMessage="1" promptTitle="POBLACIÓN OBJETIVO" prompt="Grupo  de personas al cual se pretende beneficiar con dicho actividad." sqref="T4:T7"/>
    <dataValidation allowBlank="1" showInputMessage="1" showErrorMessage="1" promptTitle="MEDIO DE VERIFICACIÓN" prompt="Corresponde a los elementos a través del cual se acredita y se verifican  las actividades." sqref="S4:S7"/>
    <dataValidation allowBlank="1" showInputMessage="1" showErrorMessage="1" promptTitle="JUSTIFICACIÓN" prompt="Es aquella en que se explica de forma convincente el motivo por el que y para que se va realizar dicha actividad, que beneficio va traer a la institución." sqref="R4:R7"/>
    <dataValidation allowBlank="1" showInputMessage="1" showErrorMessage="1" promptTitle="SUPUESTOS" prompt="Un  supuesto es un dato asumido como cierto a efectos de planificación este puede ser positivo como negativo." sqref="Q4:Q7"/>
  </dataValidations>
  <pageMargins left="0.7" right="0.7" top="0.75" bottom="0.75" header="0.3" footer="0.3"/>
  <pageSetup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29"/>
  <sheetViews>
    <sheetView zoomScale="80" zoomScaleNormal="80" workbookViewId="0">
      <pane ySplit="8" topLeftCell="A9" activePane="bottomLeft" state="frozen"/>
      <selection activeCell="K7" sqref="K7"/>
      <selection pane="bottomLeft" activeCell="E18" sqref="E18:E19"/>
    </sheetView>
  </sheetViews>
  <sheetFormatPr baseColWidth="10" defaultRowHeight="15" x14ac:dyDescent="0.25"/>
  <cols>
    <col min="1" max="1" width="35.7109375" customWidth="1"/>
    <col min="2" max="2" width="35.85546875" customWidth="1"/>
    <col min="3" max="6" width="27.42578125" customWidth="1"/>
    <col min="7" max="7" width="15.28515625" customWidth="1"/>
    <col min="8" max="8" width="11.5703125" style="228"/>
    <col min="9" max="9" width="15.28515625" customWidth="1"/>
    <col min="10" max="10" width="18.85546875" style="228" customWidth="1"/>
    <col min="12" max="12" width="11.5703125" style="228"/>
    <col min="14" max="14" width="11.5703125" style="228"/>
    <col min="15" max="15" width="15.28515625" customWidth="1"/>
    <col min="16" max="16" width="18.28515625" style="228" customWidth="1"/>
    <col min="17" max="17" width="14.140625" hidden="1" customWidth="1"/>
    <col min="18" max="20" width="14.140625" customWidth="1"/>
    <col min="21" max="21" width="17" customWidth="1"/>
  </cols>
  <sheetData>
    <row r="1" spans="1:27" ht="24.75" customHeight="1" x14ac:dyDescent="0.25">
      <c r="E1" s="713" t="s">
        <v>1355</v>
      </c>
      <c r="F1" s="713"/>
      <c r="G1" s="713"/>
      <c r="H1" s="713"/>
      <c r="I1" s="713"/>
      <c r="J1" s="713"/>
      <c r="K1" s="713"/>
      <c r="L1" s="713"/>
      <c r="M1" s="274"/>
      <c r="N1" s="274"/>
      <c r="O1" s="274"/>
      <c r="P1" s="274"/>
      <c r="Q1" s="274"/>
      <c r="R1" s="274"/>
      <c r="S1" s="274"/>
      <c r="T1" s="274"/>
      <c r="U1" s="274"/>
      <c r="V1" s="274"/>
      <c r="W1" s="274"/>
      <c r="X1" s="274"/>
      <c r="Y1" s="274"/>
      <c r="Z1" s="274"/>
      <c r="AA1" s="274"/>
    </row>
    <row r="2" spans="1:27" ht="18.75" x14ac:dyDescent="0.25">
      <c r="A2" s="298" t="s">
        <v>1354</v>
      </c>
      <c r="G2" s="274"/>
      <c r="I2" s="274"/>
      <c r="J2" s="274"/>
      <c r="K2" s="274"/>
      <c r="L2" s="274"/>
      <c r="M2" s="274"/>
      <c r="N2" s="274"/>
      <c r="O2" s="274"/>
      <c r="P2" s="274"/>
      <c r="Q2" s="274"/>
      <c r="R2" s="274"/>
      <c r="S2" s="274"/>
      <c r="T2" s="274"/>
      <c r="U2" s="274"/>
      <c r="V2" s="274"/>
      <c r="W2" s="274"/>
      <c r="X2" s="274"/>
      <c r="Y2" s="274"/>
      <c r="Z2" s="274"/>
      <c r="AA2" s="274"/>
    </row>
    <row r="3" spans="1:27" s="327" customFormat="1" ht="18.75" x14ac:dyDescent="0.25">
      <c r="A3" s="298" t="s">
        <v>1416</v>
      </c>
      <c r="G3" s="274"/>
      <c r="H3" s="228"/>
      <c r="I3" s="274"/>
      <c r="J3" s="274"/>
      <c r="K3" s="274"/>
      <c r="L3" s="274"/>
      <c r="M3" s="274"/>
      <c r="N3" s="274"/>
      <c r="O3" s="274"/>
      <c r="P3" s="274"/>
      <c r="Q3" s="274"/>
      <c r="R3" s="274"/>
      <c r="S3" s="274"/>
      <c r="T3" s="274"/>
      <c r="U3" s="274"/>
      <c r="V3" s="274"/>
      <c r="W3" s="274"/>
      <c r="X3" s="274"/>
      <c r="Y3" s="274"/>
      <c r="Z3" s="274"/>
      <c r="AA3" s="274"/>
    </row>
    <row r="4" spans="1:27" s="327" customFormat="1" ht="18.75" x14ac:dyDescent="0.25">
      <c r="A4" s="298" t="s">
        <v>1417</v>
      </c>
      <c r="G4" s="274"/>
      <c r="H4" s="228"/>
      <c r="I4" s="274"/>
      <c r="J4" s="274"/>
      <c r="K4" s="274"/>
      <c r="L4" s="274"/>
      <c r="M4" s="274"/>
      <c r="N4" s="274"/>
      <c r="O4" s="274"/>
      <c r="P4" s="274"/>
      <c r="Q4" s="274"/>
      <c r="R4" s="274"/>
      <c r="S4" s="274"/>
      <c r="T4" s="274"/>
      <c r="U4" s="274"/>
      <c r="V4" s="274"/>
      <c r="W4" s="274"/>
      <c r="X4" s="274"/>
      <c r="Y4" s="274"/>
      <c r="Z4" s="274"/>
      <c r="AA4" s="274"/>
    </row>
    <row r="5" spans="1:27" ht="18.75" customHeight="1" x14ac:dyDescent="0.25">
      <c r="A5" s="703" t="s">
        <v>1418</v>
      </c>
      <c r="B5" s="714"/>
      <c r="C5" s="714"/>
      <c r="D5" s="714"/>
      <c r="E5" s="714"/>
      <c r="F5" s="714"/>
      <c r="G5" s="714"/>
      <c r="H5" s="714"/>
      <c r="I5" s="714"/>
      <c r="J5" s="714"/>
      <c r="K5" s="714"/>
      <c r="L5" s="714"/>
      <c r="M5" s="714"/>
      <c r="N5" s="714"/>
      <c r="O5" s="714"/>
      <c r="P5" s="714"/>
      <c r="Q5" s="714"/>
      <c r="R5" s="714"/>
      <c r="S5" s="714"/>
      <c r="T5" s="714"/>
      <c r="U5" s="714"/>
    </row>
    <row r="6" spans="1:27" ht="15" customHeight="1" x14ac:dyDescent="0.25">
      <c r="A6" s="604" t="s">
        <v>97</v>
      </c>
      <c r="B6" s="606" t="s">
        <v>111</v>
      </c>
      <c r="C6" s="598" t="s">
        <v>86</v>
      </c>
      <c r="D6" s="598" t="s">
        <v>87</v>
      </c>
      <c r="E6" s="598" t="s">
        <v>392</v>
      </c>
      <c r="F6" s="598" t="s">
        <v>88</v>
      </c>
      <c r="G6" s="619" t="s">
        <v>100</v>
      </c>
      <c r="H6" s="625"/>
      <c r="I6" s="625"/>
      <c r="J6" s="625"/>
      <c r="K6" s="625"/>
      <c r="L6" s="625"/>
      <c r="M6" s="625"/>
      <c r="N6" s="620"/>
      <c r="O6" s="621" t="s">
        <v>101</v>
      </c>
      <c r="P6" s="622"/>
      <c r="Q6" s="606" t="s">
        <v>102</v>
      </c>
      <c r="R6" s="606" t="s">
        <v>103</v>
      </c>
      <c r="S6" s="606" t="s">
        <v>110</v>
      </c>
      <c r="T6" s="606" t="s">
        <v>109</v>
      </c>
      <c r="U6" s="616" t="s">
        <v>89</v>
      </c>
    </row>
    <row r="7" spans="1:27" ht="15" customHeight="1" x14ac:dyDescent="0.25">
      <c r="A7" s="604"/>
      <c r="B7" s="604"/>
      <c r="C7" s="599"/>
      <c r="D7" s="599"/>
      <c r="E7" s="599"/>
      <c r="F7" s="599"/>
      <c r="G7" s="619" t="s">
        <v>104</v>
      </c>
      <c r="H7" s="620"/>
      <c r="I7" s="619" t="s">
        <v>105</v>
      </c>
      <c r="J7" s="620"/>
      <c r="K7" s="619" t="s">
        <v>106</v>
      </c>
      <c r="L7" s="620"/>
      <c r="M7" s="619" t="s">
        <v>107</v>
      </c>
      <c r="N7" s="620"/>
      <c r="O7" s="623"/>
      <c r="P7" s="624"/>
      <c r="Q7" s="604"/>
      <c r="R7" s="604"/>
      <c r="S7" s="604"/>
      <c r="T7" s="604"/>
      <c r="U7" s="617"/>
    </row>
    <row r="8" spans="1:27" ht="25.5" x14ac:dyDescent="0.25">
      <c r="A8" s="605"/>
      <c r="B8" s="605"/>
      <c r="C8" s="600"/>
      <c r="D8" s="600"/>
      <c r="E8" s="600"/>
      <c r="F8" s="600"/>
      <c r="G8" s="368" t="s">
        <v>108</v>
      </c>
      <c r="H8" s="368" t="s">
        <v>12</v>
      </c>
      <c r="I8" s="368" t="s">
        <v>108</v>
      </c>
      <c r="J8" s="368" t="s">
        <v>12</v>
      </c>
      <c r="K8" s="368" t="s">
        <v>108</v>
      </c>
      <c r="L8" s="368" t="s">
        <v>12</v>
      </c>
      <c r="M8" s="368" t="s">
        <v>108</v>
      </c>
      <c r="N8" s="368" t="s">
        <v>12</v>
      </c>
      <c r="O8" s="368" t="s">
        <v>108</v>
      </c>
      <c r="P8" s="368" t="s">
        <v>12</v>
      </c>
      <c r="Q8" s="605"/>
      <c r="R8" s="605"/>
      <c r="S8" s="605"/>
      <c r="T8" s="605"/>
      <c r="U8" s="618"/>
    </row>
    <row r="9" spans="1:27" s="327" customFormat="1" ht="15.75" x14ac:dyDescent="0.25">
      <c r="A9" s="369"/>
      <c r="B9" s="370"/>
      <c r="C9" s="371"/>
      <c r="D9" s="371"/>
      <c r="E9" s="372"/>
      <c r="F9" s="371"/>
      <c r="G9" s="373"/>
      <c r="H9" s="373"/>
      <c r="I9" s="373"/>
      <c r="J9" s="373"/>
      <c r="K9" s="373"/>
      <c r="L9" s="373"/>
      <c r="M9" s="373"/>
      <c r="N9" s="373"/>
      <c r="O9" s="373"/>
      <c r="P9" s="373"/>
      <c r="Q9" s="374"/>
      <c r="R9" s="374"/>
      <c r="S9" s="374"/>
      <c r="T9" s="374"/>
      <c r="U9" s="375"/>
    </row>
    <row r="10" spans="1:27" ht="15.75" x14ac:dyDescent="0.25">
      <c r="A10" s="712" t="s">
        <v>1420</v>
      </c>
      <c r="B10" s="712" t="s">
        <v>1419</v>
      </c>
      <c r="C10" s="304"/>
      <c r="D10" s="304"/>
      <c r="E10" s="304"/>
      <c r="F10" s="304"/>
      <c r="G10" s="324"/>
      <c r="H10" s="325"/>
      <c r="I10" s="324"/>
      <c r="J10" s="325"/>
      <c r="K10" s="324"/>
      <c r="L10" s="325"/>
      <c r="M10" s="324"/>
      <c r="N10" s="325"/>
      <c r="O10" s="345">
        <f>G10+I10+K10+M10</f>
        <v>0</v>
      </c>
      <c r="P10" s="344">
        <f>H10+J10+L10+N10</f>
        <v>0</v>
      </c>
      <c r="Q10" s="304"/>
      <c r="R10" s="304"/>
      <c r="S10" s="304"/>
      <c r="T10" s="304"/>
      <c r="U10" s="304"/>
    </row>
    <row r="11" spans="1:27" s="327" customFormat="1" ht="15.75" x14ac:dyDescent="0.25">
      <c r="A11" s="712"/>
      <c r="B11" s="712"/>
      <c r="C11" s="304"/>
      <c r="D11" s="304"/>
      <c r="E11" s="304"/>
      <c r="F11" s="304"/>
      <c r="G11" s="324"/>
      <c r="H11" s="325"/>
      <c r="I11" s="324"/>
      <c r="J11" s="325"/>
      <c r="K11" s="324"/>
      <c r="L11" s="325"/>
      <c r="M11" s="324"/>
      <c r="N11" s="325"/>
      <c r="O11" s="345">
        <f t="shared" ref="O11:O28" si="0">G11+I11+K11+M11</f>
        <v>0</v>
      </c>
      <c r="P11" s="344">
        <f t="shared" ref="P11:P28" si="1">H11+J11+L11+N11</f>
        <v>0</v>
      </c>
      <c r="Q11" s="304"/>
      <c r="R11" s="304"/>
      <c r="S11" s="304"/>
      <c r="T11" s="304"/>
      <c r="U11" s="304"/>
    </row>
    <row r="12" spans="1:27" s="327" customFormat="1" ht="15.75" x14ac:dyDescent="0.25">
      <c r="A12" s="712"/>
      <c r="B12" s="712"/>
      <c r="C12" s="304"/>
      <c r="D12" s="304"/>
      <c r="E12" s="304"/>
      <c r="F12" s="304"/>
      <c r="G12" s="324"/>
      <c r="H12" s="325"/>
      <c r="I12" s="324"/>
      <c r="J12" s="325"/>
      <c r="K12" s="324"/>
      <c r="L12" s="325"/>
      <c r="M12" s="324"/>
      <c r="N12" s="325"/>
      <c r="O12" s="345">
        <f t="shared" si="0"/>
        <v>0</v>
      </c>
      <c r="P12" s="344">
        <f t="shared" si="1"/>
        <v>0</v>
      </c>
      <c r="Q12" s="304"/>
      <c r="R12" s="304"/>
      <c r="S12" s="304"/>
      <c r="T12" s="304"/>
      <c r="U12" s="304"/>
    </row>
    <row r="13" spans="1:27" s="327" customFormat="1" ht="15.75" x14ac:dyDescent="0.25">
      <c r="A13" s="712"/>
      <c r="B13" s="712"/>
      <c r="C13" s="304"/>
      <c r="D13" s="304"/>
      <c r="E13" s="304"/>
      <c r="F13" s="304"/>
      <c r="G13" s="324"/>
      <c r="H13" s="325"/>
      <c r="I13" s="324"/>
      <c r="J13" s="325"/>
      <c r="K13" s="324"/>
      <c r="L13" s="325"/>
      <c r="M13" s="324"/>
      <c r="N13" s="325"/>
      <c r="O13" s="345">
        <f t="shared" si="0"/>
        <v>0</v>
      </c>
      <c r="P13" s="344">
        <f t="shared" si="1"/>
        <v>0</v>
      </c>
      <c r="Q13" s="304"/>
      <c r="R13" s="304"/>
      <c r="S13" s="304"/>
      <c r="T13" s="304"/>
      <c r="U13" s="304"/>
    </row>
    <row r="14" spans="1:27" s="327" customFormat="1" ht="15.75" x14ac:dyDescent="0.25">
      <c r="A14" s="712"/>
      <c r="B14" s="712"/>
      <c r="C14" s="304"/>
      <c r="D14" s="304"/>
      <c r="E14" s="304"/>
      <c r="F14" s="304"/>
      <c r="G14" s="324"/>
      <c r="H14" s="325"/>
      <c r="I14" s="324"/>
      <c r="J14" s="325"/>
      <c r="K14" s="324"/>
      <c r="L14" s="325"/>
      <c r="M14" s="324"/>
      <c r="N14" s="325"/>
      <c r="O14" s="345">
        <f t="shared" si="0"/>
        <v>0</v>
      </c>
      <c r="P14" s="344">
        <f t="shared" si="1"/>
        <v>0</v>
      </c>
      <c r="Q14" s="304"/>
      <c r="R14" s="304"/>
      <c r="S14" s="304"/>
      <c r="T14" s="304"/>
      <c r="U14" s="304"/>
    </row>
    <row r="15" spans="1:27" s="327" customFormat="1" ht="15.75" x14ac:dyDescent="0.25">
      <c r="A15" s="712"/>
      <c r="B15" s="712"/>
      <c r="C15" s="304"/>
      <c r="D15" s="304"/>
      <c r="E15" s="304"/>
      <c r="F15" s="304"/>
      <c r="G15" s="324"/>
      <c r="H15" s="325"/>
      <c r="I15" s="324"/>
      <c r="J15" s="325"/>
      <c r="K15" s="324"/>
      <c r="L15" s="325"/>
      <c r="M15" s="324"/>
      <c r="N15" s="325"/>
      <c r="O15" s="345">
        <f t="shared" si="0"/>
        <v>0</v>
      </c>
      <c r="P15" s="344">
        <f t="shared" si="1"/>
        <v>0</v>
      </c>
      <c r="Q15" s="304"/>
      <c r="R15" s="304"/>
      <c r="S15" s="304"/>
      <c r="T15" s="304"/>
      <c r="U15" s="304"/>
    </row>
    <row r="16" spans="1:27" ht="15.75" x14ac:dyDescent="0.25">
      <c r="A16" s="712"/>
      <c r="B16" s="712"/>
      <c r="C16" s="304"/>
      <c r="D16" s="304"/>
      <c r="E16" s="304"/>
      <c r="F16" s="304"/>
      <c r="G16" s="324"/>
      <c r="H16" s="325"/>
      <c r="I16" s="324"/>
      <c r="J16" s="325"/>
      <c r="K16" s="324"/>
      <c r="L16" s="325"/>
      <c r="M16" s="324"/>
      <c r="N16" s="325"/>
      <c r="O16" s="345">
        <f t="shared" si="0"/>
        <v>0</v>
      </c>
      <c r="P16" s="344">
        <f t="shared" si="1"/>
        <v>0</v>
      </c>
      <c r="Q16" s="304"/>
      <c r="R16" s="304"/>
      <c r="S16" s="304"/>
      <c r="T16" s="304"/>
      <c r="U16" s="304"/>
    </row>
    <row r="17" spans="1:21" s="327" customFormat="1" ht="15.75" x14ac:dyDescent="0.25">
      <c r="A17" s="607" t="s">
        <v>1422</v>
      </c>
      <c r="B17" s="607" t="s">
        <v>117</v>
      </c>
      <c r="C17" s="304"/>
      <c r="D17" s="304"/>
      <c r="E17" s="304"/>
      <c r="F17" s="304"/>
      <c r="G17" s="324"/>
      <c r="H17" s="325"/>
      <c r="I17" s="324"/>
      <c r="J17" s="325"/>
      <c r="K17" s="324"/>
      <c r="L17" s="325"/>
      <c r="M17" s="324"/>
      <c r="N17" s="325"/>
      <c r="O17" s="345">
        <f t="shared" si="0"/>
        <v>0</v>
      </c>
      <c r="P17" s="344">
        <f t="shared" si="1"/>
        <v>0</v>
      </c>
      <c r="Q17" s="304"/>
      <c r="R17" s="304"/>
      <c r="S17" s="304"/>
      <c r="T17" s="304"/>
      <c r="U17" s="304"/>
    </row>
    <row r="18" spans="1:21" s="327" customFormat="1" ht="15.75" x14ac:dyDescent="0.25">
      <c r="A18" s="608"/>
      <c r="B18" s="608"/>
      <c r="C18" s="304"/>
      <c r="D18" s="304"/>
      <c r="E18" s="304"/>
      <c r="F18" s="304"/>
      <c r="G18" s="324"/>
      <c r="H18" s="325"/>
      <c r="I18" s="324"/>
      <c r="J18" s="325"/>
      <c r="K18" s="324"/>
      <c r="L18" s="325"/>
      <c r="M18" s="324"/>
      <c r="N18" s="325"/>
      <c r="O18" s="345">
        <f t="shared" si="0"/>
        <v>0</v>
      </c>
      <c r="P18" s="344">
        <f t="shared" si="1"/>
        <v>0</v>
      </c>
      <c r="Q18" s="304"/>
      <c r="R18" s="304"/>
      <c r="S18" s="304"/>
      <c r="T18" s="304"/>
      <c r="U18" s="304"/>
    </row>
    <row r="19" spans="1:21" s="327" customFormat="1" ht="15.75" x14ac:dyDescent="0.25">
      <c r="A19" s="608"/>
      <c r="B19" s="608"/>
      <c r="C19" s="304"/>
      <c r="D19" s="304"/>
      <c r="E19" s="304"/>
      <c r="F19" s="304"/>
      <c r="G19" s="324"/>
      <c r="H19" s="325"/>
      <c r="I19" s="324"/>
      <c r="J19" s="325"/>
      <c r="K19" s="324"/>
      <c r="L19" s="325"/>
      <c r="M19" s="324"/>
      <c r="N19" s="325"/>
      <c r="O19" s="345">
        <f t="shared" si="0"/>
        <v>0</v>
      </c>
      <c r="P19" s="344">
        <f t="shared" si="1"/>
        <v>0</v>
      </c>
      <c r="Q19" s="304"/>
      <c r="R19" s="304"/>
      <c r="S19" s="304"/>
      <c r="T19" s="304"/>
      <c r="U19" s="304"/>
    </row>
    <row r="20" spans="1:21" s="327" customFormat="1" ht="15.75" x14ac:dyDescent="0.25">
      <c r="A20" s="608"/>
      <c r="B20" s="608"/>
      <c r="C20" s="304"/>
      <c r="D20" s="304"/>
      <c r="E20" s="304"/>
      <c r="F20" s="304"/>
      <c r="G20" s="324"/>
      <c r="H20" s="325"/>
      <c r="I20" s="324"/>
      <c r="J20" s="325"/>
      <c r="K20" s="324"/>
      <c r="L20" s="325"/>
      <c r="M20" s="324"/>
      <c r="N20" s="325"/>
      <c r="O20" s="345">
        <f t="shared" si="0"/>
        <v>0</v>
      </c>
      <c r="P20" s="344">
        <f t="shared" si="1"/>
        <v>0</v>
      </c>
      <c r="Q20" s="304"/>
      <c r="R20" s="304"/>
      <c r="S20" s="304"/>
      <c r="T20" s="304"/>
      <c r="U20" s="304"/>
    </row>
    <row r="21" spans="1:21" s="327" customFormat="1" ht="15.75" x14ac:dyDescent="0.25">
      <c r="A21" s="608"/>
      <c r="B21" s="608"/>
      <c r="C21" s="304"/>
      <c r="D21" s="304"/>
      <c r="E21" s="304"/>
      <c r="F21" s="304"/>
      <c r="G21" s="324"/>
      <c r="H21" s="325"/>
      <c r="I21" s="324"/>
      <c r="J21" s="325"/>
      <c r="K21" s="324"/>
      <c r="L21" s="325"/>
      <c r="M21" s="324"/>
      <c r="N21" s="325"/>
      <c r="O21" s="345">
        <f t="shared" si="0"/>
        <v>0</v>
      </c>
      <c r="P21" s="344">
        <f t="shared" si="1"/>
        <v>0</v>
      </c>
      <c r="Q21" s="304"/>
      <c r="R21" s="304"/>
      <c r="S21" s="304"/>
      <c r="T21" s="304"/>
      <c r="U21" s="304"/>
    </row>
    <row r="22" spans="1:21" s="327" customFormat="1" ht="15.75" x14ac:dyDescent="0.25">
      <c r="A22" s="609"/>
      <c r="B22" s="609"/>
      <c r="C22" s="304"/>
      <c r="D22" s="304"/>
      <c r="E22" s="304"/>
      <c r="F22" s="304"/>
      <c r="G22" s="324"/>
      <c r="H22" s="325"/>
      <c r="I22" s="324"/>
      <c r="J22" s="325"/>
      <c r="K22" s="324"/>
      <c r="L22" s="325"/>
      <c r="M22" s="324"/>
      <c r="N22" s="325"/>
      <c r="O22" s="345">
        <f t="shared" si="0"/>
        <v>0</v>
      </c>
      <c r="P22" s="344">
        <f t="shared" si="1"/>
        <v>0</v>
      </c>
      <c r="Q22" s="304"/>
      <c r="R22" s="304"/>
      <c r="S22" s="304"/>
      <c r="T22" s="304"/>
      <c r="U22" s="304"/>
    </row>
    <row r="23" spans="1:21" s="327" customFormat="1" ht="15.75" x14ac:dyDescent="0.25">
      <c r="A23" s="712" t="s">
        <v>1423</v>
      </c>
      <c r="B23" s="607"/>
      <c r="C23" s="304"/>
      <c r="D23" s="304"/>
      <c r="E23" s="304"/>
      <c r="F23" s="304"/>
      <c r="G23" s="324"/>
      <c r="H23" s="325"/>
      <c r="I23" s="324"/>
      <c r="J23" s="325"/>
      <c r="K23" s="324"/>
      <c r="L23" s="325"/>
      <c r="M23" s="324"/>
      <c r="N23" s="325"/>
      <c r="O23" s="345">
        <f t="shared" si="0"/>
        <v>0</v>
      </c>
      <c r="P23" s="344">
        <f t="shared" si="1"/>
        <v>0</v>
      </c>
      <c r="Q23" s="304"/>
      <c r="R23" s="304"/>
      <c r="S23" s="304"/>
      <c r="T23" s="304"/>
      <c r="U23" s="304"/>
    </row>
    <row r="24" spans="1:21" s="327" customFormat="1" ht="15.75" x14ac:dyDescent="0.25">
      <c r="A24" s="712"/>
      <c r="B24" s="608"/>
      <c r="C24" s="304"/>
      <c r="D24" s="304"/>
      <c r="E24" s="304"/>
      <c r="F24" s="304"/>
      <c r="G24" s="324"/>
      <c r="H24" s="325"/>
      <c r="I24" s="324"/>
      <c r="J24" s="325"/>
      <c r="K24" s="324"/>
      <c r="L24" s="325"/>
      <c r="M24" s="324"/>
      <c r="N24" s="325"/>
      <c r="O24" s="345">
        <f t="shared" si="0"/>
        <v>0</v>
      </c>
      <c r="P24" s="344">
        <f t="shared" si="1"/>
        <v>0</v>
      </c>
      <c r="Q24" s="304"/>
      <c r="R24" s="304"/>
      <c r="S24" s="304"/>
      <c r="T24" s="304"/>
      <c r="U24" s="304"/>
    </row>
    <row r="25" spans="1:21" s="327" customFormat="1" ht="15.75" x14ac:dyDescent="0.25">
      <c r="A25" s="712"/>
      <c r="B25" s="608"/>
      <c r="C25" s="304"/>
      <c r="D25" s="304"/>
      <c r="E25" s="304"/>
      <c r="F25" s="304"/>
      <c r="G25" s="324"/>
      <c r="H25" s="325"/>
      <c r="I25" s="324"/>
      <c r="J25" s="325"/>
      <c r="K25" s="324"/>
      <c r="L25" s="325"/>
      <c r="M25" s="324"/>
      <c r="N25" s="325"/>
      <c r="O25" s="345">
        <f t="shared" si="0"/>
        <v>0</v>
      </c>
      <c r="P25" s="344">
        <f t="shared" si="1"/>
        <v>0</v>
      </c>
      <c r="Q25" s="304"/>
      <c r="R25" s="304"/>
      <c r="S25" s="304"/>
      <c r="T25" s="304"/>
      <c r="U25" s="304"/>
    </row>
    <row r="26" spans="1:21" s="327" customFormat="1" ht="15.75" x14ac:dyDescent="0.25">
      <c r="A26" s="712"/>
      <c r="B26" s="608"/>
      <c r="C26" s="304"/>
      <c r="D26" s="304"/>
      <c r="E26" s="304"/>
      <c r="F26" s="304"/>
      <c r="G26" s="324"/>
      <c r="H26" s="325"/>
      <c r="I26" s="324"/>
      <c r="J26" s="325"/>
      <c r="K26" s="324"/>
      <c r="L26" s="325"/>
      <c r="M26" s="324"/>
      <c r="N26" s="325"/>
      <c r="O26" s="345">
        <f t="shared" si="0"/>
        <v>0</v>
      </c>
      <c r="P26" s="344">
        <f t="shared" si="1"/>
        <v>0</v>
      </c>
      <c r="Q26" s="304"/>
      <c r="R26" s="304"/>
      <c r="S26" s="304"/>
      <c r="T26" s="304"/>
      <c r="U26" s="304"/>
    </row>
    <row r="27" spans="1:21" s="327" customFormat="1" ht="15.75" x14ac:dyDescent="0.25">
      <c r="A27" s="712"/>
      <c r="B27" s="608"/>
      <c r="C27" s="304"/>
      <c r="D27" s="304"/>
      <c r="E27" s="304"/>
      <c r="F27" s="304"/>
      <c r="G27" s="324"/>
      <c r="H27" s="325"/>
      <c r="I27" s="324"/>
      <c r="J27" s="325"/>
      <c r="K27" s="324"/>
      <c r="L27" s="325"/>
      <c r="M27" s="324"/>
      <c r="N27" s="325"/>
      <c r="O27" s="345">
        <f t="shared" si="0"/>
        <v>0</v>
      </c>
      <c r="P27" s="344">
        <f t="shared" si="1"/>
        <v>0</v>
      </c>
      <c r="Q27" s="304"/>
      <c r="R27" s="304"/>
      <c r="S27" s="304"/>
      <c r="T27" s="304"/>
      <c r="U27" s="304"/>
    </row>
    <row r="28" spans="1:21" ht="15.75" x14ac:dyDescent="0.25">
      <c r="A28" s="712"/>
      <c r="B28" s="609"/>
      <c r="C28" s="304"/>
      <c r="D28" s="304"/>
      <c r="E28" s="304"/>
      <c r="F28" s="304"/>
      <c r="G28" s="304"/>
      <c r="H28" s="325"/>
      <c r="I28" s="304"/>
      <c r="J28" s="325"/>
      <c r="K28" s="304"/>
      <c r="L28" s="325"/>
      <c r="M28" s="304"/>
      <c r="N28" s="325"/>
      <c r="O28" s="345">
        <f t="shared" si="0"/>
        <v>0</v>
      </c>
      <c r="P28" s="344">
        <f t="shared" si="1"/>
        <v>0</v>
      </c>
      <c r="Q28" s="304"/>
      <c r="R28" s="71"/>
      <c r="S28" s="304"/>
      <c r="T28" s="304"/>
      <c r="U28" s="304"/>
    </row>
    <row r="29" spans="1:21" ht="15.75" x14ac:dyDescent="0.25">
      <c r="A29" s="279"/>
      <c r="B29" s="280"/>
      <c r="C29" s="280"/>
      <c r="D29" s="279" t="s">
        <v>1421</v>
      </c>
      <c r="E29" s="280"/>
      <c r="F29" s="281"/>
      <c r="G29" s="73">
        <f t="shared" ref="G29:P29" si="2">SUM(G10:G28)</f>
        <v>0</v>
      </c>
      <c r="H29" s="230">
        <f t="shared" si="2"/>
        <v>0</v>
      </c>
      <c r="I29" s="73">
        <f t="shared" si="2"/>
        <v>0</v>
      </c>
      <c r="J29" s="230">
        <f t="shared" si="2"/>
        <v>0</v>
      </c>
      <c r="K29" s="73">
        <f t="shared" si="2"/>
        <v>0</v>
      </c>
      <c r="L29" s="230">
        <f t="shared" si="2"/>
        <v>0</v>
      </c>
      <c r="M29" s="73">
        <f t="shared" si="2"/>
        <v>0</v>
      </c>
      <c r="N29" s="230">
        <f t="shared" si="2"/>
        <v>0</v>
      </c>
      <c r="O29" s="230">
        <f t="shared" si="2"/>
        <v>0</v>
      </c>
      <c r="P29" s="230">
        <f t="shared" si="2"/>
        <v>0</v>
      </c>
      <c r="Q29" s="68"/>
      <c r="R29" s="68"/>
      <c r="S29" s="68"/>
      <c r="T29" s="68"/>
      <c r="U29" s="68"/>
    </row>
  </sheetData>
  <mergeCells count="25">
    <mergeCell ref="E1:L1"/>
    <mergeCell ref="F6:F8"/>
    <mergeCell ref="G6:N6"/>
    <mergeCell ref="A5:U5"/>
    <mergeCell ref="R6:R8"/>
    <mergeCell ref="S6:S8"/>
    <mergeCell ref="T6:T8"/>
    <mergeCell ref="U6:U8"/>
    <mergeCell ref="Q6:Q8"/>
    <mergeCell ref="E6:E8"/>
    <mergeCell ref="A6:A8"/>
    <mergeCell ref="O6:P7"/>
    <mergeCell ref="G7:H7"/>
    <mergeCell ref="I7:J7"/>
    <mergeCell ref="K7:L7"/>
    <mergeCell ref="M7:N7"/>
    <mergeCell ref="D6:D8"/>
    <mergeCell ref="A23:A28"/>
    <mergeCell ref="B23:B28"/>
    <mergeCell ref="B10:B16"/>
    <mergeCell ref="B6:B8"/>
    <mergeCell ref="C6:C8"/>
    <mergeCell ref="A10:A16"/>
    <mergeCell ref="A17:A22"/>
    <mergeCell ref="B17:B22"/>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E6:E9"/>
    <dataValidation allowBlank="1" showInputMessage="1" showErrorMessage="1" promptTitle="INDICADORES DE RESULTADOS" prompt="Medidas o variables para verificar el cumplimiento de cada paso._x000a_" sqref="D6:D9"/>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6:C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6:F9"/>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6:U9"/>
    <dataValidation allowBlank="1" showInputMessage="1" showErrorMessage="1" promptTitle="POBLACIÓN OBJETIVO" prompt="Grupo  de personas al cual se pretende beneficiar con dicho actividad." sqref="T6:T9"/>
    <dataValidation allowBlank="1" showInputMessage="1" showErrorMessage="1" promptTitle="MEDIO DE VERIFICACIÓN" prompt="Corresponde a los elementos a través del cual se acredita y se verifican  las actividades." sqref="S6:S9"/>
    <dataValidation allowBlank="1" showInputMessage="1" showErrorMessage="1" promptTitle="JUSTIFICACIÓN" prompt="Es aquella en que se explica de forma convincente el motivo por el que y para que se va realizar dicha actividad, que beneficio va traer a la institución." sqref="R6:R9"/>
    <dataValidation allowBlank="1" showInputMessage="1" showErrorMessage="1" promptTitle="SUPUESTOS" prompt="Un  supuesto es un dato asumido como cierto a efectos de planificación este puede ser positivo como negativo." sqref="Q6:Q9"/>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P70"/>
  <sheetViews>
    <sheetView topLeftCell="H1" zoomScale="80" zoomScaleNormal="80" workbookViewId="0">
      <pane ySplit="8" topLeftCell="A21" activePane="bottomLeft" state="frozen"/>
      <selection activeCell="K7" sqref="K7"/>
      <selection pane="bottomLeft" activeCell="B25" sqref="B25:B28"/>
    </sheetView>
  </sheetViews>
  <sheetFormatPr baseColWidth="10" defaultRowHeight="15" x14ac:dyDescent="0.25"/>
  <cols>
    <col min="1" max="1" width="35.7109375" style="327" customWidth="1"/>
    <col min="2" max="2" width="35.85546875" style="327" customWidth="1"/>
    <col min="3" max="6" width="27.42578125" style="327" customWidth="1"/>
    <col min="7" max="7" width="15.28515625" style="327" customWidth="1"/>
    <col min="8" max="8" width="11.42578125" style="228"/>
    <col min="9" max="9" width="15.28515625" style="327" customWidth="1"/>
    <col min="10" max="10" width="18.85546875" style="228" customWidth="1"/>
    <col min="11" max="11" width="11.42578125" style="327"/>
    <col min="12" max="12" width="11.42578125" style="228"/>
    <col min="13" max="13" width="11.42578125" style="327"/>
    <col min="14" max="14" width="11.42578125" style="228"/>
    <col min="15" max="15" width="15.28515625" style="327" customWidth="1"/>
    <col min="16" max="16" width="18.28515625" style="228" customWidth="1"/>
    <col min="17" max="17" width="14.140625" style="327" hidden="1" customWidth="1"/>
    <col min="18" max="20" width="14.140625" style="327" customWidth="1"/>
    <col min="21" max="21" width="17" style="327" customWidth="1"/>
    <col min="22" max="16384" width="11.42578125" style="327"/>
  </cols>
  <sheetData>
    <row r="1" spans="1:42" ht="24.75" customHeight="1" x14ac:dyDescent="0.25">
      <c r="A1" s="347"/>
      <c r="B1" s="347"/>
      <c r="C1" s="347"/>
      <c r="D1" s="347"/>
      <c r="E1" s="715" t="s">
        <v>1444</v>
      </c>
      <c r="F1" s="715"/>
      <c r="G1" s="715"/>
      <c r="H1" s="715"/>
      <c r="I1" s="715"/>
      <c r="J1" s="715"/>
      <c r="K1" s="715"/>
      <c r="L1" s="715"/>
      <c r="M1" s="348"/>
      <c r="N1" s="348"/>
      <c r="O1" s="348"/>
      <c r="P1" s="348"/>
      <c r="Q1" s="348"/>
      <c r="R1" s="348"/>
      <c r="S1" s="348"/>
      <c r="T1" s="348"/>
      <c r="U1" s="348"/>
      <c r="V1" s="348"/>
      <c r="W1" s="348"/>
      <c r="X1" s="348"/>
      <c r="Y1" s="348"/>
      <c r="Z1" s="348"/>
      <c r="AA1" s="348"/>
      <c r="AB1" s="347"/>
      <c r="AC1" s="347"/>
      <c r="AD1" s="347"/>
      <c r="AE1" s="347"/>
      <c r="AF1" s="347"/>
      <c r="AG1" s="347"/>
      <c r="AH1" s="347"/>
      <c r="AI1" s="347"/>
      <c r="AJ1" s="347"/>
      <c r="AK1" s="347"/>
      <c r="AL1" s="347"/>
      <c r="AM1" s="347"/>
      <c r="AN1" s="347"/>
      <c r="AO1" s="347"/>
      <c r="AP1" s="347"/>
    </row>
    <row r="2" spans="1:42" ht="18.75" x14ac:dyDescent="0.25">
      <c r="A2" s="346" t="s">
        <v>1354</v>
      </c>
      <c r="B2" s="347"/>
      <c r="C2" s="347"/>
      <c r="D2" s="347"/>
      <c r="E2" s="347"/>
      <c r="F2" s="347"/>
      <c r="G2" s="348"/>
      <c r="H2" s="349"/>
      <c r="I2" s="348"/>
      <c r="J2" s="348"/>
      <c r="K2" s="348"/>
      <c r="L2" s="348"/>
      <c r="M2" s="348"/>
      <c r="N2" s="348"/>
      <c r="O2" s="348"/>
      <c r="P2" s="348"/>
      <c r="Q2" s="348"/>
      <c r="R2" s="348"/>
      <c r="S2" s="348"/>
      <c r="T2" s="348"/>
      <c r="U2" s="348"/>
      <c r="V2" s="348"/>
      <c r="W2" s="348"/>
      <c r="X2" s="348"/>
      <c r="Y2" s="348"/>
      <c r="Z2" s="348"/>
      <c r="AA2" s="348"/>
      <c r="AB2" s="347"/>
      <c r="AC2" s="347"/>
      <c r="AD2" s="347"/>
      <c r="AE2" s="347"/>
      <c r="AF2" s="347"/>
      <c r="AG2" s="347"/>
      <c r="AH2" s="347"/>
      <c r="AI2" s="347"/>
      <c r="AJ2" s="347"/>
      <c r="AK2" s="347"/>
      <c r="AL2" s="347"/>
      <c r="AM2" s="347"/>
      <c r="AN2" s="347"/>
      <c r="AO2" s="347"/>
      <c r="AP2" s="347"/>
    </row>
    <row r="3" spans="1:42" ht="18.75" x14ac:dyDescent="0.25">
      <c r="A3" s="346" t="s">
        <v>1450</v>
      </c>
      <c r="B3" s="347"/>
      <c r="C3" s="347"/>
      <c r="D3" s="347"/>
      <c r="E3" s="347"/>
      <c r="F3" s="347"/>
      <c r="G3" s="348"/>
      <c r="H3" s="349"/>
      <c r="I3" s="348"/>
      <c r="J3" s="348"/>
      <c r="K3" s="348"/>
      <c r="L3" s="348"/>
      <c r="M3" s="348"/>
      <c r="N3" s="348"/>
      <c r="O3" s="348"/>
      <c r="P3" s="348"/>
      <c r="Q3" s="348"/>
      <c r="R3" s="348"/>
      <c r="S3" s="348"/>
      <c r="T3" s="348"/>
      <c r="U3" s="348"/>
      <c r="V3" s="348"/>
      <c r="W3" s="348"/>
      <c r="X3" s="348"/>
      <c r="Y3" s="348"/>
      <c r="Z3" s="348"/>
      <c r="AA3" s="348"/>
      <c r="AB3" s="347"/>
      <c r="AC3" s="347"/>
      <c r="AD3" s="347"/>
      <c r="AE3" s="347"/>
      <c r="AF3" s="347"/>
      <c r="AG3" s="347"/>
      <c r="AH3" s="347"/>
      <c r="AI3" s="347"/>
      <c r="AJ3" s="347"/>
      <c r="AK3" s="347"/>
      <c r="AL3" s="347"/>
      <c r="AM3" s="347"/>
      <c r="AN3" s="347"/>
      <c r="AO3" s="347"/>
      <c r="AP3" s="347"/>
    </row>
    <row r="4" spans="1:42" s="347" customFormat="1" ht="18.75" x14ac:dyDescent="0.25">
      <c r="A4" s="346" t="s">
        <v>1461</v>
      </c>
      <c r="G4" s="348"/>
      <c r="H4" s="349"/>
      <c r="I4" s="348"/>
      <c r="J4" s="348"/>
      <c r="K4" s="348"/>
      <c r="L4" s="348"/>
      <c r="M4" s="348"/>
      <c r="N4" s="348"/>
      <c r="O4" s="348"/>
      <c r="P4" s="348"/>
      <c r="Q4" s="348"/>
      <c r="R4" s="348"/>
      <c r="S4" s="348"/>
      <c r="T4" s="348"/>
      <c r="U4" s="348"/>
      <c r="V4" s="348"/>
      <c r="W4" s="348"/>
      <c r="X4" s="348"/>
      <c r="Y4" s="348"/>
      <c r="Z4" s="348"/>
      <c r="AA4" s="348"/>
    </row>
    <row r="5" spans="1:42" s="347" customFormat="1" ht="18.75" customHeight="1" x14ac:dyDescent="0.25">
      <c r="A5" s="350" t="s">
        <v>1451</v>
      </c>
      <c r="B5" s="351"/>
      <c r="C5" s="351"/>
      <c r="D5" s="351"/>
      <c r="E5" s="351"/>
      <c r="F5" s="351"/>
      <c r="G5" s="351"/>
      <c r="H5" s="351"/>
      <c r="I5" s="351"/>
      <c r="J5" s="351"/>
      <c r="K5" s="351"/>
      <c r="L5" s="351"/>
      <c r="M5" s="351"/>
      <c r="N5" s="351"/>
      <c r="O5" s="351"/>
      <c r="P5" s="351"/>
      <c r="Q5" s="351"/>
      <c r="R5" s="351"/>
      <c r="S5" s="351"/>
      <c r="T5" s="351"/>
      <c r="U5" s="351"/>
    </row>
    <row r="6" spans="1:42" ht="15" customHeight="1" x14ac:dyDescent="0.25">
      <c r="A6" s="604" t="s">
        <v>97</v>
      </c>
      <c r="B6" s="606" t="s">
        <v>111</v>
      </c>
      <c r="C6" s="598" t="s">
        <v>86</v>
      </c>
      <c r="D6" s="598" t="s">
        <v>87</v>
      </c>
      <c r="E6" s="598" t="s">
        <v>392</v>
      </c>
      <c r="F6" s="598" t="s">
        <v>88</v>
      </c>
      <c r="G6" s="619" t="s">
        <v>100</v>
      </c>
      <c r="H6" s="625"/>
      <c r="I6" s="625"/>
      <c r="J6" s="625"/>
      <c r="K6" s="625"/>
      <c r="L6" s="625"/>
      <c r="M6" s="625"/>
      <c r="N6" s="620"/>
      <c r="O6" s="621" t="s">
        <v>101</v>
      </c>
      <c r="P6" s="622"/>
      <c r="Q6" s="606" t="s">
        <v>102</v>
      </c>
      <c r="R6" s="606" t="s">
        <v>103</v>
      </c>
      <c r="S6" s="606" t="s">
        <v>110</v>
      </c>
      <c r="T6" s="606" t="s">
        <v>109</v>
      </c>
      <c r="U6" s="616" t="s">
        <v>89</v>
      </c>
    </row>
    <row r="7" spans="1:42" ht="15" customHeight="1" x14ac:dyDescent="0.25">
      <c r="A7" s="604"/>
      <c r="B7" s="604"/>
      <c r="C7" s="599"/>
      <c r="D7" s="599"/>
      <c r="E7" s="599"/>
      <c r="F7" s="599"/>
      <c r="G7" s="619" t="s">
        <v>104</v>
      </c>
      <c r="H7" s="620"/>
      <c r="I7" s="619" t="s">
        <v>105</v>
      </c>
      <c r="J7" s="620"/>
      <c r="K7" s="619" t="s">
        <v>106</v>
      </c>
      <c r="L7" s="620"/>
      <c r="M7" s="619" t="s">
        <v>107</v>
      </c>
      <c r="N7" s="620"/>
      <c r="O7" s="623"/>
      <c r="P7" s="624"/>
      <c r="Q7" s="604"/>
      <c r="R7" s="604"/>
      <c r="S7" s="604"/>
      <c r="T7" s="604"/>
      <c r="U7" s="617"/>
    </row>
    <row r="8" spans="1:42" ht="25.5" x14ac:dyDescent="0.25">
      <c r="A8" s="605"/>
      <c r="B8" s="605"/>
      <c r="C8" s="600"/>
      <c r="D8" s="600"/>
      <c r="E8" s="600"/>
      <c r="F8" s="600"/>
      <c r="G8" s="368" t="s">
        <v>108</v>
      </c>
      <c r="H8" s="368" t="s">
        <v>12</v>
      </c>
      <c r="I8" s="368" t="s">
        <v>108</v>
      </c>
      <c r="J8" s="368" t="s">
        <v>12</v>
      </c>
      <c r="K8" s="368" t="s">
        <v>108</v>
      </c>
      <c r="L8" s="368" t="s">
        <v>12</v>
      </c>
      <c r="M8" s="368" t="s">
        <v>108</v>
      </c>
      <c r="N8" s="368" t="s">
        <v>12</v>
      </c>
      <c r="O8" s="368" t="s">
        <v>108</v>
      </c>
      <c r="P8" s="368" t="s">
        <v>12</v>
      </c>
      <c r="Q8" s="605"/>
      <c r="R8" s="605"/>
      <c r="S8" s="605"/>
      <c r="T8" s="605"/>
      <c r="U8" s="618"/>
    </row>
    <row r="9" spans="1:42" ht="15.75" x14ac:dyDescent="0.25">
      <c r="A9" s="369"/>
      <c r="B9" s="370"/>
      <c r="C9" s="371"/>
      <c r="D9" s="371"/>
      <c r="E9" s="372"/>
      <c r="F9" s="371"/>
      <c r="G9" s="373"/>
      <c r="H9" s="373"/>
      <c r="I9" s="373"/>
      <c r="J9" s="373"/>
      <c r="K9" s="373"/>
      <c r="L9" s="373"/>
      <c r="M9" s="373"/>
      <c r="N9" s="373"/>
      <c r="O9" s="373"/>
      <c r="P9" s="373"/>
      <c r="Q9" s="374"/>
      <c r="R9" s="374"/>
      <c r="S9" s="374"/>
      <c r="T9" s="374"/>
      <c r="U9" s="375"/>
    </row>
    <row r="10" spans="1:42" ht="15.75" customHeight="1" x14ac:dyDescent="0.25">
      <c r="A10" s="607" t="s">
        <v>1452</v>
      </c>
      <c r="B10" s="607" t="s">
        <v>1453</v>
      </c>
      <c r="C10" s="304"/>
      <c r="D10" s="304"/>
      <c r="E10" s="304"/>
      <c r="F10" s="304"/>
      <c r="G10" s="324"/>
      <c r="H10" s="325"/>
      <c r="I10" s="324"/>
      <c r="J10" s="325"/>
      <c r="K10" s="324"/>
      <c r="L10" s="325"/>
      <c r="M10" s="324"/>
      <c r="N10" s="325"/>
      <c r="O10" s="345">
        <f t="shared" ref="O10:P12" si="0">G10+I10+K10+M10</f>
        <v>0</v>
      </c>
      <c r="P10" s="344">
        <f t="shared" si="0"/>
        <v>0</v>
      </c>
      <c r="Q10" s="304"/>
      <c r="R10" s="304"/>
      <c r="S10" s="304"/>
      <c r="T10" s="304"/>
      <c r="U10" s="304"/>
    </row>
    <row r="11" spans="1:42" ht="15.75" x14ac:dyDescent="0.25">
      <c r="A11" s="608"/>
      <c r="B11" s="608"/>
      <c r="C11" s="304"/>
      <c r="D11" s="304"/>
      <c r="E11" s="304"/>
      <c r="F11" s="304"/>
      <c r="G11" s="324"/>
      <c r="H11" s="325"/>
      <c r="I11" s="324"/>
      <c r="J11" s="325"/>
      <c r="K11" s="324"/>
      <c r="L11" s="325"/>
      <c r="M11" s="324"/>
      <c r="N11" s="325"/>
      <c r="O11" s="345">
        <f t="shared" si="0"/>
        <v>0</v>
      </c>
      <c r="P11" s="344">
        <f t="shared" si="0"/>
        <v>0</v>
      </c>
      <c r="Q11" s="304"/>
      <c r="R11" s="304"/>
      <c r="S11" s="304"/>
      <c r="T11" s="304"/>
      <c r="U11" s="304"/>
    </row>
    <row r="12" spans="1:42" ht="15.75" x14ac:dyDescent="0.25">
      <c r="A12" s="608"/>
      <c r="B12" s="608"/>
      <c r="C12" s="304"/>
      <c r="D12" s="304"/>
      <c r="E12" s="304"/>
      <c r="F12" s="304"/>
      <c r="G12" s="324"/>
      <c r="H12" s="325"/>
      <c r="I12" s="324"/>
      <c r="J12" s="325"/>
      <c r="K12" s="324"/>
      <c r="L12" s="325"/>
      <c r="M12" s="324"/>
      <c r="N12" s="325"/>
      <c r="O12" s="345">
        <f t="shared" si="0"/>
        <v>0</v>
      </c>
      <c r="P12" s="344">
        <f t="shared" si="0"/>
        <v>0</v>
      </c>
      <c r="Q12" s="304"/>
      <c r="R12" s="304"/>
      <c r="S12" s="304"/>
      <c r="T12" s="304"/>
      <c r="U12" s="304"/>
    </row>
    <row r="13" spans="1:42" ht="15.75" x14ac:dyDescent="0.25">
      <c r="A13" s="608"/>
      <c r="B13" s="608"/>
      <c r="C13" s="304"/>
      <c r="D13" s="304"/>
      <c r="E13" s="304"/>
      <c r="F13" s="304"/>
      <c r="G13" s="324"/>
      <c r="H13" s="325"/>
      <c r="I13" s="324"/>
      <c r="J13" s="325"/>
      <c r="K13" s="324"/>
      <c r="L13" s="325"/>
      <c r="M13" s="324"/>
      <c r="N13" s="325"/>
      <c r="O13" s="345">
        <f t="shared" ref="O13:O25" si="1">G13+I13+K13+M13</f>
        <v>0</v>
      </c>
      <c r="P13" s="344">
        <f t="shared" ref="P13:P25" si="2">H13+J13+L13+N13</f>
        <v>0</v>
      </c>
      <c r="Q13" s="304"/>
      <c r="R13" s="304"/>
      <c r="S13" s="304"/>
      <c r="T13" s="304"/>
      <c r="U13" s="304"/>
    </row>
    <row r="14" spans="1:42" ht="15.75" x14ac:dyDescent="0.25">
      <c r="A14" s="608"/>
      <c r="B14" s="608"/>
      <c r="C14" s="304"/>
      <c r="D14" s="304"/>
      <c r="E14" s="304"/>
      <c r="F14" s="304"/>
      <c r="G14" s="324"/>
      <c r="H14" s="325"/>
      <c r="I14" s="324"/>
      <c r="J14" s="325"/>
      <c r="K14" s="324"/>
      <c r="L14" s="325"/>
      <c r="M14" s="324"/>
      <c r="N14" s="325"/>
      <c r="O14" s="345">
        <f t="shared" si="1"/>
        <v>0</v>
      </c>
      <c r="P14" s="344">
        <f t="shared" si="2"/>
        <v>0</v>
      </c>
      <c r="Q14" s="304"/>
      <c r="R14" s="304"/>
      <c r="S14" s="304"/>
      <c r="T14" s="304"/>
      <c r="U14" s="304"/>
    </row>
    <row r="15" spans="1:42" ht="15.75" x14ac:dyDescent="0.25">
      <c r="A15" s="608"/>
      <c r="B15" s="608"/>
      <c r="C15" s="304"/>
      <c r="D15" s="304"/>
      <c r="E15" s="304"/>
      <c r="F15" s="304"/>
      <c r="G15" s="324"/>
      <c r="H15" s="325"/>
      <c r="I15" s="324"/>
      <c r="J15" s="325"/>
      <c r="K15" s="324"/>
      <c r="L15" s="325"/>
      <c r="M15" s="324"/>
      <c r="N15" s="325"/>
      <c r="O15" s="345">
        <f t="shared" si="1"/>
        <v>0</v>
      </c>
      <c r="P15" s="344">
        <f t="shared" si="2"/>
        <v>0</v>
      </c>
      <c r="Q15" s="304"/>
      <c r="R15" s="304"/>
      <c r="S15" s="304"/>
      <c r="T15" s="304"/>
      <c r="U15" s="304"/>
    </row>
    <row r="16" spans="1:42" ht="15.75" x14ac:dyDescent="0.25">
      <c r="A16" s="608"/>
      <c r="B16" s="608"/>
      <c r="C16" s="304"/>
      <c r="D16" s="304"/>
      <c r="E16" s="304"/>
      <c r="F16" s="304"/>
      <c r="G16" s="324"/>
      <c r="H16" s="325"/>
      <c r="I16" s="324"/>
      <c r="J16" s="325"/>
      <c r="K16" s="324"/>
      <c r="L16" s="325"/>
      <c r="M16" s="324"/>
      <c r="N16" s="325"/>
      <c r="O16" s="345">
        <f t="shared" si="1"/>
        <v>0</v>
      </c>
      <c r="P16" s="344">
        <f t="shared" si="2"/>
        <v>0</v>
      </c>
      <c r="Q16" s="304"/>
      <c r="R16" s="304"/>
      <c r="S16" s="304"/>
      <c r="T16" s="304"/>
      <c r="U16" s="304"/>
    </row>
    <row r="17" spans="1:21" ht="15.75" x14ac:dyDescent="0.25">
      <c r="A17" s="608"/>
      <c r="B17" s="609"/>
      <c r="C17" s="304"/>
      <c r="D17" s="304"/>
      <c r="E17" s="304"/>
      <c r="F17" s="304"/>
      <c r="G17" s="324"/>
      <c r="H17" s="325"/>
      <c r="I17" s="324"/>
      <c r="J17" s="325"/>
      <c r="K17" s="324"/>
      <c r="L17" s="325"/>
      <c r="M17" s="324"/>
      <c r="N17" s="325"/>
      <c r="O17" s="345">
        <f t="shared" si="1"/>
        <v>0</v>
      </c>
      <c r="P17" s="344">
        <f t="shared" si="2"/>
        <v>0</v>
      </c>
      <c r="Q17" s="304"/>
      <c r="R17" s="304"/>
      <c r="S17" s="304"/>
      <c r="T17" s="304"/>
      <c r="U17" s="304"/>
    </row>
    <row r="18" spans="1:21" ht="15.75" x14ac:dyDescent="0.25">
      <c r="A18" s="608"/>
      <c r="B18" s="607" t="s">
        <v>1454</v>
      </c>
      <c r="C18" s="304"/>
      <c r="D18" s="304"/>
      <c r="E18" s="304"/>
      <c r="F18" s="304"/>
      <c r="G18" s="324"/>
      <c r="H18" s="325"/>
      <c r="I18" s="324"/>
      <c r="J18" s="325"/>
      <c r="K18" s="324"/>
      <c r="L18" s="325"/>
      <c r="M18" s="324"/>
      <c r="N18" s="325"/>
      <c r="O18" s="345">
        <f t="shared" si="1"/>
        <v>0</v>
      </c>
      <c r="P18" s="344">
        <f t="shared" si="2"/>
        <v>0</v>
      </c>
      <c r="Q18" s="304"/>
      <c r="R18" s="304"/>
      <c r="S18" s="304"/>
      <c r="T18" s="304"/>
      <c r="U18" s="304"/>
    </row>
    <row r="19" spans="1:21" ht="15.75" x14ac:dyDescent="0.25">
      <c r="A19" s="608"/>
      <c r="B19" s="608"/>
      <c r="C19" s="304"/>
      <c r="D19" s="304"/>
      <c r="E19" s="304"/>
      <c r="F19" s="304"/>
      <c r="G19" s="324"/>
      <c r="H19" s="325"/>
      <c r="I19" s="324"/>
      <c r="J19" s="325"/>
      <c r="K19" s="324"/>
      <c r="L19" s="325"/>
      <c r="M19" s="324"/>
      <c r="N19" s="325"/>
      <c r="O19" s="345"/>
      <c r="P19" s="344"/>
      <c r="Q19" s="304"/>
      <c r="R19" s="304"/>
      <c r="S19" s="304"/>
      <c r="T19" s="304"/>
      <c r="U19" s="304"/>
    </row>
    <row r="20" spans="1:21" ht="15.75" x14ac:dyDescent="0.25">
      <c r="A20" s="608"/>
      <c r="B20" s="608"/>
      <c r="C20" s="304"/>
      <c r="D20" s="304"/>
      <c r="E20" s="304"/>
      <c r="F20" s="304"/>
      <c r="G20" s="324"/>
      <c r="H20" s="325"/>
      <c r="I20" s="324"/>
      <c r="J20" s="325"/>
      <c r="K20" s="324"/>
      <c r="L20" s="325"/>
      <c r="M20" s="324"/>
      <c r="N20" s="325"/>
      <c r="O20" s="345"/>
      <c r="P20" s="344"/>
      <c r="Q20" s="304"/>
      <c r="R20" s="304"/>
      <c r="S20" s="304"/>
      <c r="T20" s="304"/>
      <c r="U20" s="304"/>
    </row>
    <row r="21" spans="1:21" ht="15.75" x14ac:dyDescent="0.25">
      <c r="A21" s="608"/>
      <c r="B21" s="608"/>
      <c r="C21" s="304"/>
      <c r="D21" s="304"/>
      <c r="E21" s="304"/>
      <c r="F21" s="304"/>
      <c r="G21" s="324"/>
      <c r="H21" s="325"/>
      <c r="I21" s="324"/>
      <c r="J21" s="325"/>
      <c r="K21" s="324"/>
      <c r="L21" s="325"/>
      <c r="M21" s="324"/>
      <c r="N21" s="325"/>
      <c r="O21" s="345"/>
      <c r="P21" s="344"/>
      <c r="Q21" s="304"/>
      <c r="R21" s="304"/>
      <c r="S21" s="304"/>
      <c r="T21" s="304"/>
      <c r="U21" s="304"/>
    </row>
    <row r="22" spans="1:21" ht="15.75" x14ac:dyDescent="0.25">
      <c r="A22" s="608"/>
      <c r="B22" s="608"/>
      <c r="C22" s="304"/>
      <c r="D22" s="304"/>
      <c r="E22" s="304"/>
      <c r="F22" s="304"/>
      <c r="G22" s="324"/>
      <c r="H22" s="325"/>
      <c r="I22" s="324"/>
      <c r="J22" s="325"/>
      <c r="K22" s="324"/>
      <c r="L22" s="325"/>
      <c r="M22" s="324"/>
      <c r="N22" s="325"/>
      <c r="O22" s="345"/>
      <c r="P22" s="344"/>
      <c r="Q22" s="304"/>
      <c r="R22" s="304"/>
      <c r="S22" s="304"/>
      <c r="T22" s="304"/>
      <c r="U22" s="304"/>
    </row>
    <row r="23" spans="1:21" ht="15.75" x14ac:dyDescent="0.25">
      <c r="A23" s="608"/>
      <c r="B23" s="608"/>
      <c r="C23" s="304"/>
      <c r="D23" s="304"/>
      <c r="E23" s="304"/>
      <c r="F23" s="304"/>
      <c r="G23" s="324"/>
      <c r="H23" s="325"/>
      <c r="I23" s="324"/>
      <c r="J23" s="325"/>
      <c r="K23" s="324"/>
      <c r="L23" s="325"/>
      <c r="M23" s="324"/>
      <c r="N23" s="325"/>
      <c r="O23" s="345">
        <f t="shared" si="1"/>
        <v>0</v>
      </c>
      <c r="P23" s="344">
        <f t="shared" si="2"/>
        <v>0</v>
      </c>
      <c r="Q23" s="304"/>
      <c r="R23" s="304"/>
      <c r="S23" s="304"/>
      <c r="T23" s="304"/>
      <c r="U23" s="304"/>
    </row>
    <row r="24" spans="1:21" ht="15.75" x14ac:dyDescent="0.25">
      <c r="A24" s="608"/>
      <c r="B24" s="609"/>
      <c r="C24" s="304"/>
      <c r="D24" s="304"/>
      <c r="E24" s="304"/>
      <c r="F24" s="304"/>
      <c r="G24" s="324"/>
      <c r="H24" s="325"/>
      <c r="I24" s="324"/>
      <c r="J24" s="325"/>
      <c r="K24" s="324"/>
      <c r="L24" s="325"/>
      <c r="M24" s="324"/>
      <c r="N24" s="325"/>
      <c r="O24" s="345">
        <f t="shared" si="1"/>
        <v>0</v>
      </c>
      <c r="P24" s="344">
        <f t="shared" si="2"/>
        <v>0</v>
      </c>
      <c r="Q24" s="304"/>
      <c r="R24" s="304"/>
      <c r="S24" s="304"/>
      <c r="T24" s="304"/>
      <c r="U24" s="304"/>
    </row>
    <row r="25" spans="1:21" ht="15.75" x14ac:dyDescent="0.25">
      <c r="A25" s="608"/>
      <c r="B25" s="607" t="s">
        <v>1455</v>
      </c>
      <c r="C25" s="304"/>
      <c r="D25" s="304"/>
      <c r="E25" s="304"/>
      <c r="F25" s="304"/>
      <c r="G25" s="324"/>
      <c r="H25" s="325"/>
      <c r="I25" s="324"/>
      <c r="J25" s="325"/>
      <c r="K25" s="324"/>
      <c r="L25" s="325"/>
      <c r="M25" s="324"/>
      <c r="N25" s="325"/>
      <c r="O25" s="345">
        <f t="shared" si="1"/>
        <v>0</v>
      </c>
      <c r="P25" s="344">
        <f t="shared" si="2"/>
        <v>0</v>
      </c>
      <c r="Q25" s="304"/>
      <c r="R25" s="304"/>
      <c r="S25" s="304"/>
      <c r="T25" s="304"/>
      <c r="U25" s="304"/>
    </row>
    <row r="26" spans="1:21" ht="15.75" x14ac:dyDescent="0.25">
      <c r="A26" s="608"/>
      <c r="B26" s="608"/>
      <c r="C26" s="304"/>
      <c r="D26" s="304"/>
      <c r="E26" s="304"/>
      <c r="F26" s="304"/>
      <c r="G26" s="324"/>
      <c r="H26" s="325"/>
      <c r="I26" s="324"/>
      <c r="J26" s="325"/>
      <c r="K26" s="324"/>
      <c r="L26" s="325"/>
      <c r="M26" s="324"/>
      <c r="N26" s="325"/>
      <c r="O26" s="345">
        <f t="shared" ref="O26:P30" si="3">G26+I26+K26+M26</f>
        <v>0</v>
      </c>
      <c r="P26" s="344">
        <f t="shared" si="3"/>
        <v>0</v>
      </c>
      <c r="Q26" s="304"/>
      <c r="R26" s="304"/>
      <c r="S26" s="304"/>
      <c r="T26" s="304"/>
      <c r="U26" s="304"/>
    </row>
    <row r="27" spans="1:21" ht="15.75" x14ac:dyDescent="0.25">
      <c r="A27" s="608"/>
      <c r="B27" s="608"/>
      <c r="C27" s="304"/>
      <c r="D27" s="304"/>
      <c r="E27" s="304"/>
      <c r="F27" s="304"/>
      <c r="G27" s="324"/>
      <c r="H27" s="325"/>
      <c r="I27" s="324"/>
      <c r="J27" s="325"/>
      <c r="K27" s="324"/>
      <c r="L27" s="325"/>
      <c r="M27" s="324"/>
      <c r="N27" s="325"/>
      <c r="O27" s="345">
        <f t="shared" si="3"/>
        <v>0</v>
      </c>
      <c r="P27" s="344">
        <f t="shared" si="3"/>
        <v>0</v>
      </c>
      <c r="Q27" s="304"/>
      <c r="R27" s="304"/>
      <c r="S27" s="304"/>
      <c r="T27" s="304"/>
      <c r="U27" s="304"/>
    </row>
    <row r="28" spans="1:21" ht="15.75" x14ac:dyDescent="0.25">
      <c r="A28" s="608"/>
      <c r="B28" s="609"/>
      <c r="C28" s="304"/>
      <c r="D28" s="304"/>
      <c r="E28" s="304"/>
      <c r="F28" s="304"/>
      <c r="G28" s="324"/>
      <c r="H28" s="325"/>
      <c r="I28" s="324"/>
      <c r="J28" s="325"/>
      <c r="K28" s="324"/>
      <c r="L28" s="325"/>
      <c r="M28" s="324"/>
      <c r="N28" s="325"/>
      <c r="O28" s="345">
        <f t="shared" si="3"/>
        <v>0</v>
      </c>
      <c r="P28" s="344">
        <f t="shared" si="3"/>
        <v>0</v>
      </c>
      <c r="Q28" s="304"/>
      <c r="R28" s="304"/>
      <c r="S28" s="304"/>
      <c r="T28" s="304"/>
      <c r="U28" s="304"/>
    </row>
    <row r="29" spans="1:21" ht="15.75" x14ac:dyDescent="0.25">
      <c r="A29" s="608"/>
      <c r="B29" s="607" t="s">
        <v>1456</v>
      </c>
      <c r="C29" s="304"/>
      <c r="D29" s="304"/>
      <c r="E29" s="304"/>
      <c r="F29" s="304"/>
      <c r="G29" s="324"/>
      <c r="H29" s="325"/>
      <c r="I29" s="324"/>
      <c r="J29" s="325"/>
      <c r="K29" s="324"/>
      <c r="L29" s="325"/>
      <c r="M29" s="324"/>
      <c r="N29" s="325"/>
      <c r="O29" s="345">
        <f t="shared" si="3"/>
        <v>0</v>
      </c>
      <c r="P29" s="344">
        <f t="shared" si="3"/>
        <v>0</v>
      </c>
      <c r="Q29" s="304"/>
      <c r="R29" s="304"/>
      <c r="S29" s="304"/>
      <c r="T29" s="304"/>
      <c r="U29" s="304"/>
    </row>
    <row r="30" spans="1:21" ht="15.75" x14ac:dyDescent="0.25">
      <c r="A30" s="608"/>
      <c r="B30" s="608"/>
      <c r="C30" s="304"/>
      <c r="D30" s="304"/>
      <c r="E30" s="304"/>
      <c r="F30" s="304"/>
      <c r="G30" s="324"/>
      <c r="H30" s="325"/>
      <c r="I30" s="324"/>
      <c r="J30" s="325"/>
      <c r="K30" s="324"/>
      <c r="L30" s="325"/>
      <c r="M30" s="324"/>
      <c r="N30" s="325"/>
      <c r="O30" s="345">
        <f t="shared" si="3"/>
        <v>0</v>
      </c>
      <c r="P30" s="344">
        <f t="shared" si="3"/>
        <v>0</v>
      </c>
      <c r="Q30" s="304"/>
      <c r="R30" s="304"/>
      <c r="S30" s="304"/>
      <c r="T30" s="304"/>
      <c r="U30" s="304"/>
    </row>
    <row r="31" spans="1:21" ht="15.75" x14ac:dyDescent="0.25">
      <c r="A31" s="608"/>
      <c r="B31" s="608"/>
      <c r="C31" s="304"/>
      <c r="D31" s="304"/>
      <c r="E31" s="304"/>
      <c r="F31" s="304"/>
      <c r="G31" s="324"/>
      <c r="H31" s="325"/>
      <c r="I31" s="324"/>
      <c r="J31" s="325"/>
      <c r="K31" s="324"/>
      <c r="L31" s="325"/>
      <c r="M31" s="324"/>
      <c r="N31" s="325"/>
      <c r="O31" s="345"/>
      <c r="P31" s="344"/>
      <c r="Q31" s="304"/>
      <c r="R31" s="304"/>
      <c r="S31" s="304"/>
      <c r="T31" s="304"/>
      <c r="U31" s="304"/>
    </row>
    <row r="32" spans="1:21" ht="15.75" x14ac:dyDescent="0.25">
      <c r="A32" s="608"/>
      <c r="B32" s="608"/>
      <c r="C32" s="304"/>
      <c r="D32" s="304"/>
      <c r="E32" s="304"/>
      <c r="F32" s="304"/>
      <c r="G32" s="324"/>
      <c r="H32" s="325"/>
      <c r="I32" s="324"/>
      <c r="J32" s="325"/>
      <c r="K32" s="324"/>
      <c r="L32" s="325"/>
      <c r="M32" s="324"/>
      <c r="N32" s="325"/>
      <c r="O32" s="345"/>
      <c r="P32" s="344"/>
      <c r="Q32" s="304"/>
      <c r="R32" s="304"/>
      <c r="S32" s="304"/>
      <c r="T32" s="304"/>
      <c r="U32" s="304"/>
    </row>
    <row r="33" spans="1:21" ht="15.75" x14ac:dyDescent="0.25">
      <c r="A33" s="608"/>
      <c r="B33" s="608"/>
      <c r="C33" s="304"/>
      <c r="D33" s="304"/>
      <c r="E33" s="304"/>
      <c r="F33" s="304"/>
      <c r="G33" s="324"/>
      <c r="H33" s="325"/>
      <c r="I33" s="324"/>
      <c r="J33" s="325"/>
      <c r="K33" s="324"/>
      <c r="L33" s="325"/>
      <c r="M33" s="324"/>
      <c r="N33" s="325"/>
      <c r="O33" s="345"/>
      <c r="P33" s="344"/>
      <c r="Q33" s="304"/>
      <c r="R33" s="304"/>
      <c r="S33" s="304"/>
      <c r="T33" s="304"/>
      <c r="U33" s="304"/>
    </row>
    <row r="34" spans="1:21" ht="15.75" x14ac:dyDescent="0.25">
      <c r="A34" s="608"/>
      <c r="B34" s="608"/>
      <c r="C34" s="304"/>
      <c r="D34" s="304"/>
      <c r="E34" s="304"/>
      <c r="F34" s="304"/>
      <c r="G34" s="324"/>
      <c r="H34" s="325"/>
      <c r="I34" s="324"/>
      <c r="J34" s="325"/>
      <c r="K34" s="324"/>
      <c r="L34" s="325"/>
      <c r="M34" s="324"/>
      <c r="N34" s="325"/>
      <c r="O34" s="345"/>
      <c r="P34" s="344"/>
      <c r="Q34" s="304"/>
      <c r="R34" s="304"/>
      <c r="S34" s="304"/>
      <c r="T34" s="304"/>
      <c r="U34" s="304"/>
    </row>
    <row r="35" spans="1:21" ht="15.75" x14ac:dyDescent="0.25">
      <c r="A35" s="608"/>
      <c r="B35" s="608"/>
      <c r="C35" s="304"/>
      <c r="D35" s="304"/>
      <c r="E35" s="304"/>
      <c r="F35" s="304"/>
      <c r="G35" s="324"/>
      <c r="H35" s="325"/>
      <c r="I35" s="324"/>
      <c r="J35" s="325"/>
      <c r="K35" s="324"/>
      <c r="L35" s="325"/>
      <c r="M35" s="324"/>
      <c r="N35" s="325"/>
      <c r="O35" s="345">
        <f>G35+I35+K35+M35</f>
        <v>0</v>
      </c>
      <c r="P35" s="344">
        <f>H35+J35+L35+N35</f>
        <v>0</v>
      </c>
      <c r="Q35" s="304"/>
      <c r="R35" s="304"/>
      <c r="S35" s="304"/>
      <c r="T35" s="304"/>
      <c r="U35" s="304"/>
    </row>
    <row r="36" spans="1:21" ht="15.75" x14ac:dyDescent="0.25">
      <c r="A36" s="608"/>
      <c r="B36" s="608"/>
      <c r="C36" s="304"/>
      <c r="D36" s="304"/>
      <c r="E36" s="304"/>
      <c r="F36" s="304"/>
      <c r="G36" s="324"/>
      <c r="H36" s="325"/>
      <c r="I36" s="324"/>
      <c r="J36" s="325"/>
      <c r="K36" s="324"/>
      <c r="L36" s="325"/>
      <c r="M36" s="324"/>
      <c r="N36" s="325"/>
      <c r="O36" s="345"/>
      <c r="P36" s="344"/>
      <c r="Q36" s="304"/>
      <c r="R36" s="304"/>
      <c r="S36" s="304"/>
      <c r="T36" s="304"/>
      <c r="U36" s="304"/>
    </row>
    <row r="37" spans="1:21" ht="15.75" x14ac:dyDescent="0.25">
      <c r="A37" s="608"/>
      <c r="B37" s="608"/>
      <c r="C37" s="304"/>
      <c r="D37" s="304"/>
      <c r="E37" s="304"/>
      <c r="F37" s="304"/>
      <c r="G37" s="324"/>
      <c r="H37" s="325"/>
      <c r="I37" s="324"/>
      <c r="J37" s="325"/>
      <c r="K37" s="324"/>
      <c r="L37" s="325"/>
      <c r="M37" s="324"/>
      <c r="N37" s="325"/>
      <c r="O37" s="345"/>
      <c r="P37" s="344"/>
      <c r="Q37" s="304"/>
      <c r="R37" s="304"/>
      <c r="S37" s="304"/>
      <c r="T37" s="304"/>
      <c r="U37" s="304"/>
    </row>
    <row r="38" spans="1:21" ht="15.75" x14ac:dyDescent="0.25">
      <c r="A38" s="608"/>
      <c r="B38" s="608"/>
      <c r="C38" s="304"/>
      <c r="D38" s="304"/>
      <c r="E38" s="304"/>
      <c r="F38" s="304"/>
      <c r="G38" s="324"/>
      <c r="H38" s="325"/>
      <c r="I38" s="324"/>
      <c r="J38" s="325"/>
      <c r="K38" s="324"/>
      <c r="L38" s="325"/>
      <c r="M38" s="324"/>
      <c r="N38" s="325"/>
      <c r="O38" s="345"/>
      <c r="P38" s="344"/>
      <c r="Q38" s="304"/>
      <c r="R38" s="304"/>
      <c r="S38" s="304"/>
      <c r="T38" s="304"/>
      <c r="U38" s="304"/>
    </row>
    <row r="39" spans="1:21" ht="15.75" x14ac:dyDescent="0.25">
      <c r="A39" s="608"/>
      <c r="B39" s="608"/>
      <c r="C39" s="304"/>
      <c r="D39" s="304"/>
      <c r="E39" s="304"/>
      <c r="F39" s="304"/>
      <c r="G39" s="324"/>
      <c r="H39" s="325"/>
      <c r="I39" s="324"/>
      <c r="J39" s="325"/>
      <c r="K39" s="324"/>
      <c r="L39" s="325"/>
      <c r="M39" s="324"/>
      <c r="N39" s="325"/>
      <c r="O39" s="345"/>
      <c r="P39" s="344"/>
      <c r="Q39" s="304"/>
      <c r="R39" s="304"/>
      <c r="S39" s="304"/>
      <c r="T39" s="304"/>
      <c r="U39" s="304"/>
    </row>
    <row r="40" spans="1:21" ht="15.75" x14ac:dyDescent="0.25">
      <c r="A40" s="609"/>
      <c r="B40" s="609"/>
      <c r="C40" s="304"/>
      <c r="D40" s="304"/>
      <c r="E40" s="304"/>
      <c r="F40" s="304"/>
      <c r="G40" s="324"/>
      <c r="H40" s="325"/>
      <c r="I40" s="324"/>
      <c r="J40" s="325"/>
      <c r="K40" s="324"/>
      <c r="L40" s="325"/>
      <c r="M40" s="324"/>
      <c r="N40" s="325"/>
      <c r="O40" s="345"/>
      <c r="P40" s="344"/>
      <c r="Q40" s="304"/>
      <c r="R40" s="304"/>
      <c r="S40" s="304"/>
      <c r="T40" s="304"/>
      <c r="U40" s="304"/>
    </row>
    <row r="41" spans="1:21" ht="15.75" x14ac:dyDescent="0.25">
      <c r="A41" s="607" t="s">
        <v>1457</v>
      </c>
      <c r="B41" s="607" t="s">
        <v>1458</v>
      </c>
      <c r="C41" s="304"/>
      <c r="D41" s="304"/>
      <c r="E41" s="304"/>
      <c r="F41" s="304"/>
      <c r="G41" s="324"/>
      <c r="H41" s="325"/>
      <c r="I41" s="324"/>
      <c r="J41" s="325"/>
      <c r="K41" s="324"/>
      <c r="L41" s="325"/>
      <c r="M41" s="324"/>
      <c r="N41" s="325"/>
      <c r="O41" s="345"/>
      <c r="P41" s="344"/>
      <c r="Q41" s="304"/>
      <c r="R41" s="304"/>
      <c r="S41" s="304"/>
      <c r="T41" s="304"/>
      <c r="U41" s="304"/>
    </row>
    <row r="42" spans="1:21" ht="15.75" x14ac:dyDescent="0.25">
      <c r="A42" s="608"/>
      <c r="B42" s="608"/>
      <c r="C42" s="304"/>
      <c r="D42" s="304"/>
      <c r="E42" s="304"/>
      <c r="F42" s="304"/>
      <c r="G42" s="324"/>
      <c r="H42" s="325"/>
      <c r="I42" s="324"/>
      <c r="J42" s="325"/>
      <c r="K42" s="324"/>
      <c r="L42" s="325"/>
      <c r="M42" s="324"/>
      <c r="N42" s="325"/>
      <c r="O42" s="345"/>
      <c r="P42" s="344"/>
      <c r="Q42" s="304"/>
      <c r="R42" s="304"/>
      <c r="S42" s="304"/>
      <c r="T42" s="304"/>
      <c r="U42" s="304"/>
    </row>
    <row r="43" spans="1:21" ht="15.75" x14ac:dyDescent="0.25">
      <c r="A43" s="608"/>
      <c r="B43" s="608"/>
      <c r="C43" s="304"/>
      <c r="D43" s="304"/>
      <c r="E43" s="304"/>
      <c r="F43" s="304"/>
      <c r="G43" s="324"/>
      <c r="H43" s="325"/>
      <c r="I43" s="324"/>
      <c r="J43" s="325"/>
      <c r="K43" s="324"/>
      <c r="L43" s="325"/>
      <c r="M43" s="324"/>
      <c r="N43" s="325"/>
      <c r="O43" s="345"/>
      <c r="P43" s="344"/>
      <c r="Q43" s="304"/>
      <c r="R43" s="304"/>
      <c r="S43" s="304"/>
      <c r="T43" s="304"/>
      <c r="U43" s="304"/>
    </row>
    <row r="44" spans="1:21" ht="15.75" x14ac:dyDescent="0.25">
      <c r="A44" s="608"/>
      <c r="B44" s="608"/>
      <c r="C44" s="304"/>
      <c r="D44" s="304"/>
      <c r="E44" s="304"/>
      <c r="F44" s="304"/>
      <c r="G44" s="324"/>
      <c r="H44" s="325"/>
      <c r="I44" s="324"/>
      <c r="J44" s="325"/>
      <c r="K44" s="324"/>
      <c r="L44" s="325"/>
      <c r="M44" s="324"/>
      <c r="N44" s="325"/>
      <c r="O44" s="345"/>
      <c r="P44" s="344"/>
      <c r="Q44" s="304"/>
      <c r="R44" s="304"/>
      <c r="S44" s="304"/>
      <c r="T44" s="304"/>
      <c r="U44" s="304"/>
    </row>
    <row r="45" spans="1:21" ht="15.75" x14ac:dyDescent="0.25">
      <c r="A45" s="608"/>
      <c r="B45" s="608"/>
      <c r="C45" s="304"/>
      <c r="D45" s="304"/>
      <c r="E45" s="304"/>
      <c r="F45" s="304"/>
      <c r="G45" s="324"/>
      <c r="H45" s="325"/>
      <c r="I45" s="324"/>
      <c r="J45" s="325"/>
      <c r="K45" s="324"/>
      <c r="L45" s="325"/>
      <c r="M45" s="324"/>
      <c r="N45" s="325"/>
      <c r="O45" s="345"/>
      <c r="P45" s="344"/>
      <c r="Q45" s="304"/>
      <c r="R45" s="304"/>
      <c r="S45" s="304"/>
      <c r="T45" s="304"/>
      <c r="U45" s="304"/>
    </row>
    <row r="46" spans="1:21" ht="15.75" x14ac:dyDescent="0.25">
      <c r="A46" s="608"/>
      <c r="B46" s="608"/>
      <c r="C46" s="304"/>
      <c r="D46" s="304"/>
      <c r="E46" s="304"/>
      <c r="F46" s="304"/>
      <c r="G46" s="324"/>
      <c r="H46" s="325"/>
      <c r="I46" s="324"/>
      <c r="J46" s="325"/>
      <c r="K46" s="324"/>
      <c r="L46" s="325"/>
      <c r="M46" s="324"/>
      <c r="N46" s="325"/>
      <c r="O46" s="345"/>
      <c r="P46" s="344"/>
      <c r="Q46" s="304"/>
      <c r="R46" s="304"/>
      <c r="S46" s="304"/>
      <c r="T46" s="304"/>
      <c r="U46" s="304"/>
    </row>
    <row r="47" spans="1:21" ht="15.75" x14ac:dyDescent="0.25">
      <c r="A47" s="608"/>
      <c r="B47" s="608"/>
      <c r="C47" s="304"/>
      <c r="D47" s="304"/>
      <c r="E47" s="304"/>
      <c r="F47" s="304"/>
      <c r="G47" s="324"/>
      <c r="H47" s="325"/>
      <c r="I47" s="324"/>
      <c r="J47" s="325"/>
      <c r="K47" s="324"/>
      <c r="L47" s="325"/>
      <c r="M47" s="324"/>
      <c r="N47" s="325"/>
      <c r="O47" s="345">
        <f t="shared" ref="O47:P50" si="4">G47+I47+K47+M47</f>
        <v>0</v>
      </c>
      <c r="P47" s="344">
        <f t="shared" si="4"/>
        <v>0</v>
      </c>
      <c r="Q47" s="304"/>
      <c r="R47" s="304"/>
      <c r="S47" s="304"/>
      <c r="T47" s="304"/>
      <c r="U47" s="304"/>
    </row>
    <row r="48" spans="1:21" ht="15.75" x14ac:dyDescent="0.25">
      <c r="A48" s="608"/>
      <c r="B48" s="608"/>
      <c r="C48" s="304"/>
      <c r="D48" s="304"/>
      <c r="E48" s="304"/>
      <c r="F48" s="304"/>
      <c r="G48" s="324"/>
      <c r="H48" s="325"/>
      <c r="I48" s="324"/>
      <c r="J48" s="325"/>
      <c r="K48" s="324"/>
      <c r="L48" s="325"/>
      <c r="M48" s="324"/>
      <c r="N48" s="325"/>
      <c r="O48" s="345">
        <f t="shared" si="4"/>
        <v>0</v>
      </c>
      <c r="P48" s="344">
        <f t="shared" si="4"/>
        <v>0</v>
      </c>
      <c r="Q48" s="304"/>
      <c r="R48" s="304"/>
      <c r="S48" s="304"/>
      <c r="T48" s="304"/>
      <c r="U48" s="304"/>
    </row>
    <row r="49" spans="1:21" ht="15.75" x14ac:dyDescent="0.25">
      <c r="A49" s="608"/>
      <c r="B49" s="609"/>
      <c r="C49" s="304"/>
      <c r="D49" s="304"/>
      <c r="E49" s="304"/>
      <c r="F49" s="304"/>
      <c r="G49" s="324"/>
      <c r="H49" s="325"/>
      <c r="I49" s="324"/>
      <c r="J49" s="325"/>
      <c r="K49" s="324"/>
      <c r="L49" s="325"/>
      <c r="M49" s="324"/>
      <c r="N49" s="325"/>
      <c r="O49" s="345">
        <f t="shared" si="4"/>
        <v>0</v>
      </c>
      <c r="P49" s="344">
        <f t="shared" si="4"/>
        <v>0</v>
      </c>
      <c r="Q49" s="304"/>
      <c r="R49" s="304"/>
      <c r="S49" s="304"/>
      <c r="T49" s="304"/>
      <c r="U49" s="304"/>
    </row>
    <row r="50" spans="1:21" ht="15.75" x14ac:dyDescent="0.25">
      <c r="A50" s="608"/>
      <c r="B50" s="607" t="s">
        <v>1459</v>
      </c>
      <c r="C50" s="304"/>
      <c r="D50" s="304"/>
      <c r="E50" s="304"/>
      <c r="F50" s="304"/>
      <c r="G50" s="324"/>
      <c r="H50" s="325"/>
      <c r="I50" s="324"/>
      <c r="J50" s="325"/>
      <c r="K50" s="324"/>
      <c r="L50" s="325"/>
      <c r="M50" s="324"/>
      <c r="N50" s="325"/>
      <c r="O50" s="345">
        <f t="shared" si="4"/>
        <v>0</v>
      </c>
      <c r="P50" s="344">
        <f t="shared" si="4"/>
        <v>0</v>
      </c>
      <c r="Q50" s="304"/>
      <c r="R50" s="304"/>
      <c r="S50" s="304"/>
      <c r="T50" s="304"/>
      <c r="U50" s="304"/>
    </row>
    <row r="51" spans="1:21" ht="15.75" x14ac:dyDescent="0.25">
      <c r="A51" s="608"/>
      <c r="B51" s="608"/>
      <c r="C51" s="304"/>
      <c r="D51" s="304"/>
      <c r="E51" s="304"/>
      <c r="F51" s="304"/>
      <c r="G51" s="324"/>
      <c r="H51" s="325"/>
      <c r="I51" s="324"/>
      <c r="J51" s="325"/>
      <c r="K51" s="324"/>
      <c r="L51" s="325"/>
      <c r="M51" s="324"/>
      <c r="N51" s="325"/>
      <c r="O51" s="345"/>
      <c r="P51" s="344"/>
      <c r="Q51" s="304"/>
      <c r="R51" s="304"/>
      <c r="S51" s="304"/>
      <c r="T51" s="304"/>
      <c r="U51" s="304"/>
    </row>
    <row r="52" spans="1:21" ht="15.75" x14ac:dyDescent="0.25">
      <c r="A52" s="608"/>
      <c r="B52" s="608"/>
      <c r="C52" s="304"/>
      <c r="D52" s="304"/>
      <c r="E52" s="304"/>
      <c r="F52" s="304"/>
      <c r="G52" s="324"/>
      <c r="H52" s="325"/>
      <c r="I52" s="324"/>
      <c r="J52" s="325"/>
      <c r="K52" s="324"/>
      <c r="L52" s="325"/>
      <c r="M52" s="324"/>
      <c r="N52" s="325"/>
      <c r="O52" s="345"/>
      <c r="P52" s="344"/>
      <c r="Q52" s="304"/>
      <c r="R52" s="304"/>
      <c r="S52" s="304"/>
      <c r="T52" s="304"/>
      <c r="U52" s="304"/>
    </row>
    <row r="53" spans="1:21" ht="15.75" x14ac:dyDescent="0.25">
      <c r="A53" s="608"/>
      <c r="B53" s="608"/>
      <c r="C53" s="304"/>
      <c r="D53" s="304"/>
      <c r="E53" s="304"/>
      <c r="F53" s="304"/>
      <c r="G53" s="324"/>
      <c r="H53" s="325"/>
      <c r="I53" s="324"/>
      <c r="J53" s="325"/>
      <c r="K53" s="324"/>
      <c r="L53" s="325"/>
      <c r="M53" s="324"/>
      <c r="N53" s="325"/>
      <c r="O53" s="345"/>
      <c r="P53" s="344"/>
      <c r="Q53" s="304"/>
      <c r="R53" s="304"/>
      <c r="S53" s="304"/>
      <c r="T53" s="304"/>
      <c r="U53" s="304"/>
    </row>
    <row r="54" spans="1:21" ht="15.75" x14ac:dyDescent="0.25">
      <c r="A54" s="608"/>
      <c r="B54" s="608"/>
      <c r="C54" s="304"/>
      <c r="D54" s="304"/>
      <c r="E54" s="304"/>
      <c r="F54" s="304"/>
      <c r="G54" s="324"/>
      <c r="H54" s="325"/>
      <c r="I54" s="324"/>
      <c r="J54" s="325"/>
      <c r="K54" s="324"/>
      <c r="L54" s="325"/>
      <c r="M54" s="324"/>
      <c r="N54" s="325"/>
      <c r="O54" s="345"/>
      <c r="P54" s="344"/>
      <c r="Q54" s="304"/>
      <c r="R54" s="304"/>
      <c r="S54" s="304"/>
      <c r="T54" s="304"/>
      <c r="U54" s="304"/>
    </row>
    <row r="55" spans="1:21" ht="15.75" x14ac:dyDescent="0.25">
      <c r="A55" s="608"/>
      <c r="B55" s="608"/>
      <c r="C55" s="304"/>
      <c r="D55" s="304"/>
      <c r="E55" s="304"/>
      <c r="F55" s="304"/>
      <c r="G55" s="324"/>
      <c r="H55" s="325"/>
      <c r="I55" s="324"/>
      <c r="J55" s="325"/>
      <c r="K55" s="324"/>
      <c r="L55" s="325"/>
      <c r="M55" s="324"/>
      <c r="N55" s="325"/>
      <c r="O55" s="345"/>
      <c r="P55" s="344"/>
      <c r="Q55" s="304"/>
      <c r="R55" s="304"/>
      <c r="S55" s="304"/>
      <c r="T55" s="304"/>
      <c r="U55" s="304"/>
    </row>
    <row r="56" spans="1:21" ht="15.75" x14ac:dyDescent="0.25">
      <c r="A56" s="608"/>
      <c r="B56" s="608"/>
      <c r="C56" s="304"/>
      <c r="D56" s="304"/>
      <c r="E56" s="304"/>
      <c r="F56" s="304"/>
      <c r="G56" s="324"/>
      <c r="H56" s="325"/>
      <c r="I56" s="324"/>
      <c r="J56" s="325"/>
      <c r="K56" s="324"/>
      <c r="L56" s="325"/>
      <c r="M56" s="324"/>
      <c r="N56" s="325"/>
      <c r="O56" s="345"/>
      <c r="P56" s="344"/>
      <c r="Q56" s="304"/>
      <c r="R56" s="304"/>
      <c r="S56" s="304"/>
      <c r="T56" s="304"/>
      <c r="U56" s="304"/>
    </row>
    <row r="57" spans="1:21" ht="15.75" x14ac:dyDescent="0.25">
      <c r="A57" s="608"/>
      <c r="B57" s="608"/>
      <c r="C57" s="304"/>
      <c r="D57" s="304"/>
      <c r="E57" s="304"/>
      <c r="F57" s="304"/>
      <c r="G57" s="324"/>
      <c r="H57" s="325"/>
      <c r="I57" s="324"/>
      <c r="J57" s="325"/>
      <c r="K57" s="324"/>
      <c r="L57" s="325"/>
      <c r="M57" s="324"/>
      <c r="N57" s="325"/>
      <c r="O57" s="345"/>
      <c r="P57" s="344"/>
      <c r="Q57" s="304"/>
      <c r="R57" s="304"/>
      <c r="S57" s="304"/>
      <c r="T57" s="304"/>
      <c r="U57" s="304"/>
    </row>
    <row r="58" spans="1:21" ht="15.75" x14ac:dyDescent="0.25">
      <c r="A58" s="608"/>
      <c r="B58" s="608"/>
      <c r="C58" s="304"/>
      <c r="D58" s="304"/>
      <c r="E58" s="304"/>
      <c r="F58" s="304"/>
      <c r="G58" s="324"/>
      <c r="H58" s="325"/>
      <c r="I58" s="324"/>
      <c r="J58" s="325"/>
      <c r="K58" s="324"/>
      <c r="L58" s="325"/>
      <c r="M58" s="324"/>
      <c r="N58" s="325"/>
      <c r="O58" s="345"/>
      <c r="P58" s="344"/>
      <c r="Q58" s="304"/>
      <c r="R58" s="304"/>
      <c r="S58" s="304"/>
      <c r="T58" s="304"/>
      <c r="U58" s="304"/>
    </row>
    <row r="59" spans="1:21" ht="15.75" x14ac:dyDescent="0.25">
      <c r="A59" s="608"/>
      <c r="B59" s="608"/>
      <c r="C59" s="304"/>
      <c r="D59" s="304"/>
      <c r="E59" s="304"/>
      <c r="F59" s="304"/>
      <c r="G59" s="324"/>
      <c r="H59" s="325"/>
      <c r="I59" s="324"/>
      <c r="J59" s="325"/>
      <c r="K59" s="324"/>
      <c r="L59" s="325"/>
      <c r="M59" s="324"/>
      <c r="N59" s="325"/>
      <c r="O59" s="345"/>
      <c r="P59" s="344"/>
      <c r="Q59" s="304"/>
      <c r="R59" s="304"/>
      <c r="S59" s="304"/>
      <c r="T59" s="304"/>
      <c r="U59" s="304"/>
    </row>
    <row r="60" spans="1:21" ht="15.75" x14ac:dyDescent="0.25">
      <c r="A60" s="608"/>
      <c r="B60" s="608"/>
      <c r="C60" s="304"/>
      <c r="D60" s="304"/>
      <c r="E60" s="304"/>
      <c r="F60" s="304"/>
      <c r="G60" s="324"/>
      <c r="H60" s="325"/>
      <c r="I60" s="324"/>
      <c r="J60" s="325"/>
      <c r="K60" s="324"/>
      <c r="L60" s="325"/>
      <c r="M60" s="324"/>
      <c r="N60" s="325"/>
      <c r="O60" s="345"/>
      <c r="P60" s="344"/>
      <c r="Q60" s="304"/>
      <c r="R60" s="304"/>
      <c r="S60" s="304"/>
      <c r="T60" s="304"/>
      <c r="U60" s="304"/>
    </row>
    <row r="61" spans="1:21" ht="15.75" x14ac:dyDescent="0.25">
      <c r="A61" s="608"/>
      <c r="B61" s="608"/>
      <c r="C61" s="304"/>
      <c r="D61" s="304"/>
      <c r="E61" s="304"/>
      <c r="F61" s="304"/>
      <c r="G61" s="324"/>
      <c r="H61" s="325"/>
      <c r="I61" s="324"/>
      <c r="J61" s="325"/>
      <c r="K61" s="324"/>
      <c r="L61" s="325"/>
      <c r="M61" s="324"/>
      <c r="N61" s="325"/>
      <c r="O61" s="345"/>
      <c r="P61" s="344"/>
      <c r="Q61" s="304"/>
      <c r="R61" s="304"/>
      <c r="S61" s="304"/>
      <c r="T61" s="304"/>
      <c r="U61" s="304"/>
    </row>
    <row r="62" spans="1:21" ht="15.75" x14ac:dyDescent="0.25">
      <c r="A62" s="609"/>
      <c r="B62" s="609"/>
      <c r="C62" s="304"/>
      <c r="D62" s="304"/>
      <c r="E62" s="304"/>
      <c r="F62" s="304"/>
      <c r="G62" s="324"/>
      <c r="H62" s="325"/>
      <c r="I62" s="324"/>
      <c r="J62" s="325"/>
      <c r="K62" s="324"/>
      <c r="L62" s="325"/>
      <c r="M62" s="324"/>
      <c r="N62" s="325"/>
      <c r="O62" s="345">
        <f>G62+I62+K62+M62</f>
        <v>0</v>
      </c>
      <c r="P62" s="344">
        <f>H62+J62+L62+N62</f>
        <v>0</v>
      </c>
      <c r="Q62" s="304"/>
      <c r="R62" s="304"/>
      <c r="S62" s="304"/>
      <c r="T62" s="304"/>
      <c r="U62" s="304"/>
    </row>
    <row r="63" spans="1:21" ht="15.75" x14ac:dyDescent="0.25">
      <c r="A63" s="607" t="s">
        <v>1460</v>
      </c>
      <c r="B63" s="352"/>
      <c r="C63" s="304"/>
      <c r="D63" s="304"/>
      <c r="E63" s="304"/>
      <c r="F63" s="304"/>
      <c r="G63" s="324"/>
      <c r="H63" s="325"/>
      <c r="I63" s="324"/>
      <c r="J63" s="325"/>
      <c r="K63" s="324"/>
      <c r="L63" s="325"/>
      <c r="M63" s="324"/>
      <c r="N63" s="325"/>
      <c r="O63" s="345">
        <f>G63+I63+K63+M63</f>
        <v>0</v>
      </c>
      <c r="P63" s="344">
        <f>H63+J63+L63+N63</f>
        <v>0</v>
      </c>
      <c r="Q63" s="304"/>
      <c r="R63" s="304"/>
      <c r="S63" s="304"/>
      <c r="T63" s="304"/>
      <c r="U63" s="304"/>
    </row>
    <row r="64" spans="1:21" ht="15.75" x14ac:dyDescent="0.25">
      <c r="A64" s="608"/>
      <c r="B64" s="352"/>
      <c r="C64" s="304"/>
      <c r="D64" s="304"/>
      <c r="E64" s="304"/>
      <c r="F64" s="304"/>
      <c r="G64" s="324"/>
      <c r="H64" s="325"/>
      <c r="I64" s="324"/>
      <c r="J64" s="325"/>
      <c r="K64" s="324"/>
      <c r="L64" s="325"/>
      <c r="M64" s="324"/>
      <c r="N64" s="325"/>
      <c r="O64" s="345"/>
      <c r="P64" s="344"/>
      <c r="Q64" s="304"/>
      <c r="R64" s="304"/>
      <c r="S64" s="304"/>
      <c r="T64" s="304"/>
      <c r="U64" s="304"/>
    </row>
    <row r="65" spans="1:21" ht="15.75" x14ac:dyDescent="0.25">
      <c r="A65" s="608"/>
      <c r="B65" s="352"/>
      <c r="C65" s="304"/>
      <c r="D65" s="304"/>
      <c r="E65" s="304"/>
      <c r="F65" s="304"/>
      <c r="G65" s="324"/>
      <c r="H65" s="325"/>
      <c r="I65" s="324"/>
      <c r="J65" s="325"/>
      <c r="K65" s="324"/>
      <c r="L65" s="325"/>
      <c r="M65" s="324"/>
      <c r="N65" s="325"/>
      <c r="O65" s="345"/>
      <c r="P65" s="344"/>
      <c r="Q65" s="304"/>
      <c r="R65" s="304"/>
      <c r="S65" s="304"/>
      <c r="T65" s="304"/>
      <c r="U65" s="304"/>
    </row>
    <row r="66" spans="1:21" ht="15.75" x14ac:dyDescent="0.25">
      <c r="A66" s="608"/>
      <c r="B66" s="352"/>
      <c r="C66" s="304"/>
      <c r="D66" s="304"/>
      <c r="E66" s="304"/>
      <c r="F66" s="304"/>
      <c r="G66" s="324"/>
      <c r="H66" s="325"/>
      <c r="I66" s="324"/>
      <c r="J66" s="325"/>
      <c r="K66" s="324"/>
      <c r="L66" s="325"/>
      <c r="M66" s="324"/>
      <c r="N66" s="325"/>
      <c r="O66" s="345"/>
      <c r="P66" s="344"/>
      <c r="Q66" s="304"/>
      <c r="R66" s="304"/>
      <c r="S66" s="304"/>
      <c r="T66" s="304"/>
      <c r="U66" s="304"/>
    </row>
    <row r="67" spans="1:21" ht="15.75" x14ac:dyDescent="0.25">
      <c r="A67" s="608"/>
      <c r="B67" s="352"/>
      <c r="C67" s="304"/>
      <c r="D67" s="304"/>
      <c r="E67" s="304"/>
      <c r="F67" s="304"/>
      <c r="G67" s="324"/>
      <c r="H67" s="325"/>
      <c r="I67" s="324"/>
      <c r="J67" s="325"/>
      <c r="K67" s="324"/>
      <c r="L67" s="325"/>
      <c r="M67" s="324"/>
      <c r="N67" s="325"/>
      <c r="O67" s="345"/>
      <c r="P67" s="344"/>
      <c r="Q67" s="304"/>
      <c r="R67" s="304"/>
      <c r="S67" s="304"/>
      <c r="T67" s="304"/>
      <c r="U67" s="304"/>
    </row>
    <row r="68" spans="1:21" ht="15.75" x14ac:dyDescent="0.25">
      <c r="A68" s="608"/>
      <c r="B68" s="352"/>
      <c r="C68" s="304"/>
      <c r="D68" s="304"/>
      <c r="E68" s="304"/>
      <c r="F68" s="304"/>
      <c r="G68" s="324"/>
      <c r="H68" s="325"/>
      <c r="I68" s="324"/>
      <c r="J68" s="325"/>
      <c r="K68" s="324"/>
      <c r="L68" s="325"/>
      <c r="M68" s="324"/>
      <c r="N68" s="325"/>
      <c r="O68" s="345">
        <f>G68+I68+K68+M68</f>
        <v>0</v>
      </c>
      <c r="P68" s="344">
        <f>H68+J68+L68+N68</f>
        <v>0</v>
      </c>
      <c r="Q68" s="304"/>
      <c r="R68" s="304"/>
      <c r="S68" s="304"/>
      <c r="T68" s="304"/>
      <c r="U68" s="304"/>
    </row>
    <row r="69" spans="1:21" ht="15.75" x14ac:dyDescent="0.25">
      <c r="A69" s="609"/>
      <c r="B69" s="352"/>
      <c r="C69" s="304"/>
      <c r="D69" s="304"/>
      <c r="E69" s="304"/>
      <c r="F69" s="304"/>
      <c r="G69" s="304"/>
      <c r="H69" s="325"/>
      <c r="I69" s="304"/>
      <c r="J69" s="325"/>
      <c r="K69" s="304"/>
      <c r="L69" s="325"/>
      <c r="M69" s="304"/>
      <c r="N69" s="325"/>
      <c r="O69" s="345">
        <f>G69+I69+K69+M69</f>
        <v>0</v>
      </c>
      <c r="P69" s="344">
        <f>H69+J69+L69+N69</f>
        <v>0</v>
      </c>
      <c r="Q69" s="304"/>
      <c r="R69" s="71"/>
      <c r="S69" s="304"/>
      <c r="T69" s="304"/>
      <c r="U69" s="304"/>
    </row>
    <row r="70" spans="1:21" ht="15.75" x14ac:dyDescent="0.25">
      <c r="A70" s="279"/>
      <c r="B70" s="280"/>
      <c r="C70" s="280"/>
      <c r="D70" s="279" t="s">
        <v>1445</v>
      </c>
      <c r="E70" s="280"/>
      <c r="F70" s="281"/>
      <c r="G70" s="73">
        <f t="shared" ref="G70:P70" si="5">SUM(G10:G69)</f>
        <v>0</v>
      </c>
      <c r="H70" s="230">
        <f t="shared" si="5"/>
        <v>0</v>
      </c>
      <c r="I70" s="73">
        <f t="shared" si="5"/>
        <v>0</v>
      </c>
      <c r="J70" s="230">
        <f t="shared" si="5"/>
        <v>0</v>
      </c>
      <c r="K70" s="73">
        <f t="shared" si="5"/>
        <v>0</v>
      </c>
      <c r="L70" s="230">
        <f t="shared" si="5"/>
        <v>0</v>
      </c>
      <c r="M70" s="73">
        <f t="shared" si="5"/>
        <v>0</v>
      </c>
      <c r="N70" s="230">
        <f t="shared" si="5"/>
        <v>0</v>
      </c>
      <c r="O70" s="230">
        <f t="shared" si="5"/>
        <v>0</v>
      </c>
      <c r="P70" s="230">
        <f t="shared" si="5"/>
        <v>0</v>
      </c>
      <c r="Q70" s="68"/>
      <c r="R70" s="68"/>
      <c r="S70" s="68"/>
      <c r="T70" s="68"/>
      <c r="U70" s="68"/>
    </row>
  </sheetData>
  <mergeCells count="27">
    <mergeCell ref="A63:A69"/>
    <mergeCell ref="B29:B40"/>
    <mergeCell ref="A10:A40"/>
    <mergeCell ref="B41:B49"/>
    <mergeCell ref="B50:B62"/>
    <mergeCell ref="A41:A62"/>
    <mergeCell ref="B10:B17"/>
    <mergeCell ref="B18:B24"/>
    <mergeCell ref="B25:B28"/>
    <mergeCell ref="A6:A8"/>
    <mergeCell ref="B6:B8"/>
    <mergeCell ref="C6:C8"/>
    <mergeCell ref="D6:D8"/>
    <mergeCell ref="E6:E8"/>
    <mergeCell ref="S6:S8"/>
    <mergeCell ref="T6:T8"/>
    <mergeCell ref="U6:U8"/>
    <mergeCell ref="E1:L1"/>
    <mergeCell ref="F6:F8"/>
    <mergeCell ref="G6:N6"/>
    <mergeCell ref="Q6:Q8"/>
    <mergeCell ref="R6:R8"/>
    <mergeCell ref="O6:P7"/>
    <mergeCell ref="G7:H7"/>
    <mergeCell ref="I7:J7"/>
    <mergeCell ref="K7:L7"/>
    <mergeCell ref="M7:N7"/>
  </mergeCells>
  <dataValidations count="9">
    <dataValidation allowBlank="1" showInputMessage="1" showErrorMessage="1" promptTitle="SUPUESTOS" prompt="Un  supuesto es un dato asumido como cierto a efectos de planificación este puede ser positivo como negativo." sqref="Q6:Q9"/>
    <dataValidation allowBlank="1" showInputMessage="1" showErrorMessage="1" promptTitle="JUSTIFICACIÓN" prompt="Es aquella en que se explica de forma convincente el motivo por el que y para que se va realizar dicha actividad, que beneficio va traer a la institución." sqref="R6:R9"/>
    <dataValidation allowBlank="1" showInputMessage="1" showErrorMessage="1" promptTitle="MEDIO DE VERIFICACIÓN" prompt="Corresponde a los elementos a través del cual se acredita y se verifican  las actividades." sqref="S6:S9"/>
    <dataValidation allowBlank="1" showInputMessage="1" showErrorMessage="1" promptTitle="POBLACIÓN OBJETIVO" prompt="Grupo  de personas al cual se pretende beneficiar con dicho actividad." sqref="T6:T9"/>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6:U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6:F9"/>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6:C9"/>
    <dataValidation allowBlank="1" showInputMessage="1" showErrorMessage="1" promptTitle="INDICADORES DE RESULTADOS" prompt="Medidas o variables para verificar el cumplimiento de cada paso._x000a_" sqref="D6:D9"/>
    <dataValidation allowBlank="1" showInputMessage="1" showErrorMessage="1" promptTitle="CORRELATIVO DE LA ACTIVIDAD" prompt="Estos son los mismos utilizados en los cuadros de costos, los cuales sirven para poder reflejar la Actividad a realizar en cada uno de los cuadros de costos." sqref="E6:E9"/>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P74"/>
  <sheetViews>
    <sheetView tabSelected="1" topLeftCell="W1" zoomScale="80" zoomScaleNormal="80" workbookViewId="0">
      <pane ySplit="9" topLeftCell="A61" activePane="bottomLeft" state="frozen"/>
      <selection activeCell="K7" sqref="K7"/>
      <selection pane="bottomLeft" activeCell="B11" sqref="B11:B17"/>
    </sheetView>
  </sheetViews>
  <sheetFormatPr baseColWidth="10" defaultRowHeight="15" x14ac:dyDescent="0.25"/>
  <cols>
    <col min="1" max="1" width="35.7109375" style="392" customWidth="1"/>
    <col min="2" max="2" width="35.85546875" style="392" customWidth="1"/>
    <col min="3" max="6" width="27.42578125" style="392" customWidth="1"/>
    <col min="7" max="7" width="15.28515625" style="392" customWidth="1"/>
    <col min="8" max="8" width="11.42578125" style="228"/>
    <col min="9" max="9" width="15.28515625" style="392" customWidth="1"/>
    <col min="10" max="10" width="18.85546875" style="228" customWidth="1"/>
    <col min="11" max="11" width="11.42578125" style="392"/>
    <col min="12" max="12" width="11.42578125" style="228"/>
    <col min="13" max="13" width="11.42578125" style="392"/>
    <col min="14" max="14" width="11.42578125" style="228"/>
    <col min="15" max="15" width="15.28515625" style="392" customWidth="1"/>
    <col min="16" max="16" width="18.28515625" style="228" customWidth="1"/>
    <col min="17" max="17" width="14.140625" style="392" hidden="1" customWidth="1"/>
    <col min="18" max="20" width="14.140625" style="392" customWidth="1"/>
    <col min="21" max="21" width="17" style="392" customWidth="1"/>
    <col min="22" max="16384" width="11.42578125" style="392"/>
  </cols>
  <sheetData>
    <row r="1" spans="1:42" ht="21" x14ac:dyDescent="0.25">
      <c r="A1" s="347"/>
      <c r="B1" s="347"/>
      <c r="C1" s="347"/>
      <c r="D1" s="347"/>
      <c r="E1" s="715" t="s">
        <v>1479</v>
      </c>
      <c r="F1" s="715"/>
      <c r="G1" s="715"/>
      <c r="H1" s="715"/>
      <c r="I1" s="715"/>
      <c r="J1" s="715"/>
      <c r="K1" s="715"/>
      <c r="L1" s="715"/>
      <c r="M1" s="348"/>
      <c r="N1" s="348"/>
      <c r="O1" s="348"/>
      <c r="P1" s="348"/>
      <c r="Q1" s="348"/>
      <c r="R1" s="348"/>
      <c r="S1" s="348"/>
      <c r="T1" s="348"/>
      <c r="U1" s="348"/>
      <c r="V1" s="348"/>
      <c r="W1" s="348"/>
      <c r="X1" s="348"/>
      <c r="Y1" s="348"/>
      <c r="Z1" s="348"/>
      <c r="AA1" s="348"/>
      <c r="AB1" s="347"/>
      <c r="AC1" s="347"/>
      <c r="AD1" s="347"/>
      <c r="AE1" s="347"/>
      <c r="AF1" s="347"/>
      <c r="AG1" s="347"/>
      <c r="AH1" s="347"/>
      <c r="AI1" s="347"/>
      <c r="AJ1" s="347"/>
      <c r="AK1" s="347"/>
      <c r="AL1" s="347"/>
      <c r="AM1" s="347"/>
      <c r="AN1" s="347"/>
      <c r="AO1" s="347"/>
      <c r="AP1" s="347"/>
    </row>
    <row r="2" spans="1:42" ht="18.75" x14ac:dyDescent="0.25">
      <c r="A2" s="346" t="s">
        <v>1354</v>
      </c>
      <c r="B2" s="347"/>
      <c r="C2" s="347"/>
      <c r="D2" s="347"/>
      <c r="E2" s="347"/>
      <c r="F2" s="347"/>
      <c r="G2" s="348"/>
      <c r="H2" s="349"/>
      <c r="I2" s="348"/>
      <c r="J2" s="348"/>
      <c r="K2" s="348"/>
      <c r="L2" s="348"/>
      <c r="M2" s="348"/>
      <c r="N2" s="348"/>
      <c r="O2" s="348"/>
      <c r="P2" s="348"/>
      <c r="Q2" s="348"/>
      <c r="R2" s="348"/>
      <c r="S2" s="348"/>
      <c r="T2" s="348"/>
      <c r="U2" s="348"/>
      <c r="V2" s="348"/>
      <c r="W2" s="348"/>
      <c r="X2" s="348"/>
      <c r="Y2" s="348"/>
      <c r="Z2" s="348"/>
      <c r="AA2" s="348"/>
      <c r="AB2" s="347"/>
      <c r="AC2" s="347"/>
      <c r="AD2" s="347"/>
      <c r="AE2" s="347"/>
      <c r="AF2" s="347"/>
      <c r="AG2" s="347"/>
      <c r="AH2" s="347"/>
      <c r="AI2" s="347"/>
      <c r="AJ2" s="347"/>
      <c r="AK2" s="347"/>
      <c r="AL2" s="347"/>
      <c r="AM2" s="347"/>
      <c r="AN2" s="347"/>
      <c r="AO2" s="347"/>
      <c r="AP2" s="347"/>
    </row>
    <row r="3" spans="1:42" ht="18.75" x14ac:dyDescent="0.25">
      <c r="A3" s="346" t="s">
        <v>1475</v>
      </c>
      <c r="B3" s="347"/>
      <c r="C3" s="347"/>
      <c r="D3" s="347"/>
      <c r="E3" s="347"/>
      <c r="F3" s="347"/>
      <c r="G3" s="348"/>
      <c r="H3" s="349"/>
      <c r="I3" s="348"/>
      <c r="J3" s="348"/>
      <c r="K3" s="348"/>
      <c r="L3" s="348"/>
      <c r="M3" s="348"/>
      <c r="N3" s="348"/>
      <c r="O3" s="348"/>
      <c r="P3" s="348"/>
      <c r="Q3" s="348"/>
      <c r="R3" s="348"/>
      <c r="S3" s="348"/>
      <c r="T3" s="348"/>
      <c r="U3" s="348"/>
      <c r="V3" s="348"/>
      <c r="W3" s="348"/>
      <c r="X3" s="348"/>
      <c r="Y3" s="348"/>
      <c r="Z3" s="348"/>
      <c r="AA3" s="348"/>
      <c r="AB3" s="347"/>
      <c r="AC3" s="347"/>
      <c r="AD3" s="347"/>
      <c r="AE3" s="347"/>
      <c r="AF3" s="347"/>
      <c r="AG3" s="347"/>
      <c r="AH3" s="347"/>
      <c r="AI3" s="347"/>
      <c r="AJ3" s="347"/>
      <c r="AK3" s="347"/>
      <c r="AL3" s="347"/>
      <c r="AM3" s="347"/>
      <c r="AN3" s="347"/>
      <c r="AO3" s="347"/>
      <c r="AP3" s="347"/>
    </row>
    <row r="4" spans="1:42" s="347" customFormat="1" ht="18.75" x14ac:dyDescent="0.25">
      <c r="A4" s="346" t="s">
        <v>1476</v>
      </c>
      <c r="G4" s="348"/>
      <c r="H4" s="349"/>
      <c r="I4" s="348"/>
      <c r="J4" s="348"/>
      <c r="K4" s="348"/>
      <c r="L4" s="348"/>
      <c r="M4" s="348"/>
      <c r="N4" s="348"/>
      <c r="O4" s="348"/>
      <c r="P4" s="348"/>
      <c r="Q4" s="348"/>
      <c r="R4" s="348"/>
      <c r="S4" s="348"/>
      <c r="T4" s="348"/>
      <c r="U4" s="348"/>
      <c r="V4" s="348"/>
      <c r="W4" s="348"/>
      <c r="X4" s="348"/>
      <c r="Y4" s="348"/>
      <c r="Z4" s="348"/>
      <c r="AA4" s="348"/>
    </row>
    <row r="5" spans="1:42" s="347" customFormat="1" ht="18.75" x14ac:dyDescent="0.25">
      <c r="A5" s="346" t="s">
        <v>1477</v>
      </c>
      <c r="G5" s="348"/>
      <c r="H5" s="349"/>
      <c r="I5" s="348"/>
      <c r="J5" s="348"/>
      <c r="K5" s="348"/>
      <c r="L5" s="348"/>
      <c r="M5" s="348"/>
      <c r="N5" s="348"/>
      <c r="O5" s="348"/>
      <c r="P5" s="348"/>
      <c r="Q5" s="348"/>
      <c r="R5" s="348"/>
      <c r="S5" s="348"/>
      <c r="T5" s="348"/>
      <c r="U5" s="348"/>
      <c r="V5" s="348"/>
      <c r="W5" s="348"/>
      <c r="X5" s="348"/>
      <c r="Y5" s="348"/>
      <c r="Z5" s="348"/>
      <c r="AA5" s="348"/>
    </row>
    <row r="6" spans="1:42" s="347" customFormat="1" x14ac:dyDescent="0.25">
      <c r="A6" s="351" t="s">
        <v>1478</v>
      </c>
      <c r="B6" s="351"/>
      <c r="C6" s="351"/>
      <c r="D6" s="351"/>
      <c r="E6" s="351"/>
      <c r="F6" s="351"/>
      <c r="G6" s="351"/>
      <c r="H6" s="351"/>
      <c r="I6" s="351"/>
      <c r="J6" s="351"/>
      <c r="K6" s="351"/>
      <c r="L6" s="351"/>
      <c r="M6" s="351"/>
      <c r="N6" s="351"/>
      <c r="O6" s="351"/>
      <c r="P6" s="351"/>
      <c r="Q6" s="351"/>
      <c r="R6" s="351"/>
      <c r="S6" s="351"/>
      <c r="T6" s="351"/>
      <c r="U6" s="351"/>
    </row>
    <row r="7" spans="1:42" ht="15" customHeight="1" x14ac:dyDescent="0.25">
      <c r="A7" s="604" t="s">
        <v>97</v>
      </c>
      <c r="B7" s="606" t="s">
        <v>111</v>
      </c>
      <c r="C7" s="598" t="s">
        <v>86</v>
      </c>
      <c r="D7" s="598" t="s">
        <v>87</v>
      </c>
      <c r="E7" s="598" t="s">
        <v>392</v>
      </c>
      <c r="F7" s="598" t="s">
        <v>88</v>
      </c>
      <c r="G7" s="619" t="s">
        <v>100</v>
      </c>
      <c r="H7" s="625"/>
      <c r="I7" s="625"/>
      <c r="J7" s="625"/>
      <c r="K7" s="625"/>
      <c r="L7" s="625"/>
      <c r="M7" s="625"/>
      <c r="N7" s="620"/>
      <c r="O7" s="621" t="s">
        <v>101</v>
      </c>
      <c r="P7" s="622"/>
      <c r="Q7" s="606" t="s">
        <v>102</v>
      </c>
      <c r="R7" s="606" t="s">
        <v>103</v>
      </c>
      <c r="S7" s="606" t="s">
        <v>110</v>
      </c>
      <c r="T7" s="606" t="s">
        <v>109</v>
      </c>
      <c r="U7" s="616" t="s">
        <v>89</v>
      </c>
    </row>
    <row r="8" spans="1:42" ht="15" customHeight="1" x14ac:dyDescent="0.25">
      <c r="A8" s="604"/>
      <c r="B8" s="604"/>
      <c r="C8" s="599"/>
      <c r="D8" s="599"/>
      <c r="E8" s="599"/>
      <c r="F8" s="599"/>
      <c r="G8" s="619" t="s">
        <v>104</v>
      </c>
      <c r="H8" s="620"/>
      <c r="I8" s="619" t="s">
        <v>105</v>
      </c>
      <c r="J8" s="620"/>
      <c r="K8" s="619" t="s">
        <v>106</v>
      </c>
      <c r="L8" s="620"/>
      <c r="M8" s="619" t="s">
        <v>107</v>
      </c>
      <c r="N8" s="620"/>
      <c r="O8" s="623"/>
      <c r="P8" s="624"/>
      <c r="Q8" s="604"/>
      <c r="R8" s="604"/>
      <c r="S8" s="604"/>
      <c r="T8" s="604"/>
      <c r="U8" s="617"/>
    </row>
    <row r="9" spans="1:42" ht="25.5" x14ac:dyDescent="0.25">
      <c r="A9" s="605"/>
      <c r="B9" s="605"/>
      <c r="C9" s="600"/>
      <c r="D9" s="600"/>
      <c r="E9" s="600"/>
      <c r="F9" s="600"/>
      <c r="G9" s="368" t="s">
        <v>108</v>
      </c>
      <c r="H9" s="368" t="s">
        <v>12</v>
      </c>
      <c r="I9" s="368" t="s">
        <v>108</v>
      </c>
      <c r="J9" s="368" t="s">
        <v>12</v>
      </c>
      <c r="K9" s="368" t="s">
        <v>108</v>
      </c>
      <c r="L9" s="368" t="s">
        <v>12</v>
      </c>
      <c r="M9" s="368" t="s">
        <v>108</v>
      </c>
      <c r="N9" s="368" t="s">
        <v>12</v>
      </c>
      <c r="O9" s="368" t="s">
        <v>108</v>
      </c>
      <c r="P9" s="368" t="s">
        <v>12</v>
      </c>
      <c r="Q9" s="605"/>
      <c r="R9" s="605"/>
      <c r="S9" s="605"/>
      <c r="T9" s="605"/>
      <c r="U9" s="618"/>
    </row>
    <row r="10" spans="1:42" ht="15.75" x14ac:dyDescent="0.25">
      <c r="A10" s="421"/>
      <c r="B10" s="422"/>
      <c r="C10" s="371"/>
      <c r="D10" s="371"/>
      <c r="E10" s="372"/>
      <c r="F10" s="371"/>
      <c r="G10" s="373"/>
      <c r="H10" s="373"/>
      <c r="I10" s="373"/>
      <c r="J10" s="373"/>
      <c r="K10" s="373"/>
      <c r="L10" s="373"/>
      <c r="M10" s="373"/>
      <c r="N10" s="373"/>
      <c r="O10" s="373"/>
      <c r="P10" s="373"/>
      <c r="Q10" s="374"/>
      <c r="R10" s="374"/>
      <c r="S10" s="374"/>
      <c r="T10" s="374"/>
      <c r="U10" s="375"/>
    </row>
    <row r="11" spans="1:42" s="420" customFormat="1" ht="21.75" customHeight="1" x14ac:dyDescent="0.25">
      <c r="A11" s="611" t="s">
        <v>1475</v>
      </c>
      <c r="B11" s="716" t="s">
        <v>1497</v>
      </c>
      <c r="C11" s="415"/>
      <c r="D11" s="415"/>
      <c r="E11" s="416"/>
      <c r="F11" s="415"/>
      <c r="G11" s="417"/>
      <c r="H11" s="417"/>
      <c r="I11" s="417"/>
      <c r="J11" s="417"/>
      <c r="K11" s="417"/>
      <c r="L11" s="417"/>
      <c r="M11" s="417"/>
      <c r="N11" s="417"/>
      <c r="O11" s="417"/>
      <c r="P11" s="417"/>
      <c r="Q11" s="418"/>
      <c r="R11" s="418"/>
      <c r="S11" s="418"/>
      <c r="T11" s="418"/>
      <c r="U11" s="419"/>
    </row>
    <row r="12" spans="1:42" s="420" customFormat="1" ht="15.75" x14ac:dyDescent="0.25">
      <c r="A12" s="611"/>
      <c r="B12" s="717"/>
      <c r="C12" s="415"/>
      <c r="D12" s="415"/>
      <c r="E12" s="416"/>
      <c r="F12" s="415"/>
      <c r="G12" s="417"/>
      <c r="H12" s="417"/>
      <c r="I12" s="417"/>
      <c r="J12" s="417"/>
      <c r="K12" s="417"/>
      <c r="L12" s="417"/>
      <c r="M12" s="417"/>
      <c r="N12" s="417"/>
      <c r="O12" s="417"/>
      <c r="P12" s="417"/>
      <c r="Q12" s="418"/>
      <c r="R12" s="418"/>
      <c r="S12" s="418"/>
      <c r="T12" s="418"/>
      <c r="U12" s="419"/>
    </row>
    <row r="13" spans="1:42" s="420" customFormat="1" ht="15.75" x14ac:dyDescent="0.25">
      <c r="A13" s="611"/>
      <c r="B13" s="717"/>
      <c r="C13" s="415"/>
      <c r="D13" s="415"/>
      <c r="E13" s="416"/>
      <c r="F13" s="415"/>
      <c r="G13" s="417"/>
      <c r="H13" s="417"/>
      <c r="I13" s="417"/>
      <c r="J13" s="417"/>
      <c r="K13" s="417"/>
      <c r="L13" s="417"/>
      <c r="M13" s="417"/>
      <c r="N13" s="417"/>
      <c r="O13" s="417"/>
      <c r="P13" s="417"/>
      <c r="Q13" s="418"/>
      <c r="R13" s="418"/>
      <c r="S13" s="418"/>
      <c r="T13" s="418"/>
      <c r="U13" s="419"/>
    </row>
    <row r="14" spans="1:42" s="420" customFormat="1" ht="15.75" x14ac:dyDescent="0.25">
      <c r="A14" s="611"/>
      <c r="B14" s="717"/>
      <c r="C14" s="415"/>
      <c r="D14" s="415"/>
      <c r="E14" s="416"/>
      <c r="F14" s="415"/>
      <c r="G14" s="417"/>
      <c r="H14" s="417"/>
      <c r="I14" s="417"/>
      <c r="J14" s="417"/>
      <c r="K14" s="417"/>
      <c r="L14" s="417"/>
      <c r="M14" s="417"/>
      <c r="N14" s="417"/>
      <c r="O14" s="417"/>
      <c r="P14" s="417"/>
      <c r="Q14" s="418"/>
      <c r="R14" s="418"/>
      <c r="S14" s="418"/>
      <c r="T14" s="418"/>
      <c r="U14" s="419"/>
    </row>
    <row r="15" spans="1:42" s="420" customFormat="1" ht="15.75" x14ac:dyDescent="0.25">
      <c r="A15" s="611"/>
      <c r="B15" s="717"/>
      <c r="C15" s="415"/>
      <c r="D15" s="415"/>
      <c r="E15" s="416"/>
      <c r="F15" s="415"/>
      <c r="G15" s="417"/>
      <c r="H15" s="417"/>
      <c r="I15" s="417"/>
      <c r="J15" s="417"/>
      <c r="K15" s="417"/>
      <c r="L15" s="417"/>
      <c r="M15" s="417"/>
      <c r="N15" s="417"/>
      <c r="O15" s="417"/>
      <c r="P15" s="417"/>
      <c r="Q15" s="418"/>
      <c r="R15" s="418"/>
      <c r="S15" s="418"/>
      <c r="T15" s="418"/>
      <c r="U15" s="419"/>
    </row>
    <row r="16" spans="1:42" s="420" customFormat="1" ht="18.75" customHeight="1" x14ac:dyDescent="0.25">
      <c r="A16" s="611"/>
      <c r="B16" s="717"/>
      <c r="C16" s="415"/>
      <c r="D16" s="415"/>
      <c r="E16" s="416"/>
      <c r="F16" s="415"/>
      <c r="G16" s="417"/>
      <c r="H16" s="417"/>
      <c r="I16" s="417"/>
      <c r="J16" s="417"/>
      <c r="K16" s="417"/>
      <c r="L16" s="417"/>
      <c r="M16" s="417"/>
      <c r="N16" s="417"/>
      <c r="O16" s="417"/>
      <c r="P16" s="417"/>
      <c r="Q16" s="418"/>
      <c r="R16" s="418"/>
      <c r="S16" s="418"/>
      <c r="T16" s="418"/>
      <c r="U16" s="419"/>
    </row>
    <row r="17" spans="1:21" s="420" customFormat="1" ht="23.25" customHeight="1" x14ac:dyDescent="0.25">
      <c r="A17" s="611"/>
      <c r="B17" s="718"/>
      <c r="C17" s="415"/>
      <c r="D17" s="415"/>
      <c r="E17" s="416"/>
      <c r="F17" s="415"/>
      <c r="G17" s="417"/>
      <c r="H17" s="417"/>
      <c r="I17" s="417"/>
      <c r="J17" s="417"/>
      <c r="K17" s="417"/>
      <c r="L17" s="417"/>
      <c r="M17" s="417"/>
      <c r="N17" s="417"/>
      <c r="O17" s="417"/>
      <c r="P17" s="417"/>
      <c r="Q17" s="418"/>
      <c r="R17" s="418"/>
      <c r="S17" s="418"/>
      <c r="T17" s="418"/>
      <c r="U17" s="419"/>
    </row>
    <row r="18" spans="1:21" ht="15.75" customHeight="1" x14ac:dyDescent="0.25">
      <c r="A18" s="611"/>
      <c r="B18" s="607" t="s">
        <v>1487</v>
      </c>
      <c r="C18" s="411"/>
      <c r="D18" s="411"/>
      <c r="E18" s="411"/>
      <c r="F18" s="326"/>
      <c r="G18" s="412"/>
      <c r="H18" s="413"/>
      <c r="I18" s="412"/>
      <c r="J18" s="413"/>
      <c r="K18" s="412"/>
      <c r="L18" s="413"/>
      <c r="M18" s="412"/>
      <c r="N18" s="413"/>
      <c r="O18" s="345">
        <f t="shared" ref="O18:P22" si="0">G18+I18+K18+M18</f>
        <v>0</v>
      </c>
      <c r="P18" s="344">
        <f t="shared" si="0"/>
        <v>0</v>
      </c>
      <c r="Q18" s="326"/>
      <c r="R18" s="326"/>
      <c r="S18" s="326"/>
      <c r="T18" s="326"/>
      <c r="U18" s="326"/>
    </row>
    <row r="19" spans="1:21" ht="16.5" customHeight="1" x14ac:dyDescent="0.25">
      <c r="A19" s="611"/>
      <c r="B19" s="608"/>
      <c r="C19" s="411"/>
      <c r="D19" s="411"/>
      <c r="E19" s="411"/>
      <c r="F19" s="326"/>
      <c r="G19" s="412"/>
      <c r="H19" s="413"/>
      <c r="I19" s="412"/>
      <c r="J19" s="413"/>
      <c r="K19" s="412"/>
      <c r="L19" s="413"/>
      <c r="M19" s="412"/>
      <c r="N19" s="413"/>
      <c r="O19" s="345">
        <f t="shared" si="0"/>
        <v>0</v>
      </c>
      <c r="P19" s="344">
        <f t="shared" si="0"/>
        <v>0</v>
      </c>
      <c r="Q19" s="326"/>
      <c r="R19" s="326"/>
      <c r="S19" s="326"/>
      <c r="T19" s="326"/>
      <c r="U19" s="326"/>
    </row>
    <row r="20" spans="1:21" ht="15.75" x14ac:dyDescent="0.25">
      <c r="A20" s="611"/>
      <c r="B20" s="608"/>
      <c r="C20" s="411"/>
      <c r="D20" s="411"/>
      <c r="E20" s="411"/>
      <c r="F20" s="326"/>
      <c r="G20" s="412"/>
      <c r="H20" s="413"/>
      <c r="I20" s="412"/>
      <c r="J20" s="413"/>
      <c r="K20" s="412"/>
      <c r="L20" s="413"/>
      <c r="M20" s="412"/>
      <c r="N20" s="413"/>
      <c r="O20" s="345">
        <f t="shared" si="0"/>
        <v>0</v>
      </c>
      <c r="P20" s="344">
        <f t="shared" si="0"/>
        <v>0</v>
      </c>
      <c r="Q20" s="326"/>
      <c r="R20" s="326"/>
      <c r="S20" s="326"/>
      <c r="T20" s="326"/>
      <c r="U20" s="326"/>
    </row>
    <row r="21" spans="1:21" ht="15.75" x14ac:dyDescent="0.25">
      <c r="A21" s="611"/>
      <c r="B21" s="608"/>
      <c r="C21" s="411"/>
      <c r="D21" s="411"/>
      <c r="E21" s="411"/>
      <c r="F21" s="326"/>
      <c r="G21" s="412"/>
      <c r="H21" s="413"/>
      <c r="I21" s="412"/>
      <c r="J21" s="413"/>
      <c r="K21" s="412"/>
      <c r="L21" s="413"/>
      <c r="M21" s="412"/>
      <c r="N21" s="413"/>
      <c r="O21" s="345">
        <f t="shared" si="0"/>
        <v>0</v>
      </c>
      <c r="P21" s="344">
        <f t="shared" si="0"/>
        <v>0</v>
      </c>
      <c r="Q21" s="326"/>
      <c r="R21" s="326"/>
      <c r="S21" s="326"/>
      <c r="T21" s="326"/>
      <c r="U21" s="326"/>
    </row>
    <row r="22" spans="1:21" ht="15.75" x14ac:dyDescent="0.25">
      <c r="A22" s="611"/>
      <c r="B22" s="607" t="s">
        <v>1488</v>
      </c>
      <c r="C22" s="411"/>
      <c r="D22" s="411"/>
      <c r="E22" s="411"/>
      <c r="F22" s="326"/>
      <c r="G22" s="412"/>
      <c r="H22" s="413"/>
      <c r="I22" s="412"/>
      <c r="J22" s="413"/>
      <c r="K22" s="412"/>
      <c r="L22" s="413"/>
      <c r="M22" s="412"/>
      <c r="N22" s="413"/>
      <c r="O22" s="345">
        <f t="shared" si="0"/>
        <v>0</v>
      </c>
      <c r="P22" s="344">
        <f t="shared" si="0"/>
        <v>0</v>
      </c>
      <c r="Q22" s="326"/>
      <c r="R22" s="326"/>
      <c r="S22" s="326"/>
      <c r="T22" s="326"/>
      <c r="U22" s="326"/>
    </row>
    <row r="23" spans="1:21" ht="15.75" x14ac:dyDescent="0.25">
      <c r="A23" s="611"/>
      <c r="B23" s="608"/>
      <c r="C23" s="411"/>
      <c r="D23" s="411"/>
      <c r="E23" s="411"/>
      <c r="F23" s="326"/>
      <c r="G23" s="412"/>
      <c r="H23" s="413"/>
      <c r="I23" s="412"/>
      <c r="J23" s="413"/>
      <c r="K23" s="412"/>
      <c r="L23" s="413"/>
      <c r="M23" s="412"/>
      <c r="N23" s="413"/>
      <c r="O23" s="345">
        <f t="shared" ref="O23:O72" si="1">G23+I23+K23+M23</f>
        <v>0</v>
      </c>
      <c r="P23" s="344">
        <f t="shared" ref="P23:P72" si="2">H23+J23+L23+N23</f>
        <v>0</v>
      </c>
      <c r="Q23" s="326"/>
      <c r="R23" s="326"/>
      <c r="S23" s="326"/>
      <c r="T23" s="326"/>
      <c r="U23" s="326"/>
    </row>
    <row r="24" spans="1:21" ht="15.75" x14ac:dyDescent="0.25">
      <c r="A24" s="611"/>
      <c r="B24" s="608"/>
      <c r="C24" s="411"/>
      <c r="D24" s="411"/>
      <c r="E24" s="411"/>
      <c r="F24" s="326"/>
      <c r="G24" s="412"/>
      <c r="H24" s="413"/>
      <c r="I24" s="412"/>
      <c r="J24" s="413"/>
      <c r="K24" s="412"/>
      <c r="L24" s="413"/>
      <c r="M24" s="412"/>
      <c r="N24" s="413"/>
      <c r="O24" s="345">
        <f t="shared" si="1"/>
        <v>0</v>
      </c>
      <c r="P24" s="344">
        <f t="shared" si="2"/>
        <v>0</v>
      </c>
      <c r="Q24" s="326"/>
      <c r="R24" s="326"/>
      <c r="S24" s="326"/>
      <c r="T24" s="326"/>
      <c r="U24" s="326"/>
    </row>
    <row r="25" spans="1:21" ht="15.75" x14ac:dyDescent="0.25">
      <c r="A25" s="611"/>
      <c r="B25" s="609"/>
      <c r="C25" s="411"/>
      <c r="D25" s="411"/>
      <c r="E25" s="411"/>
      <c r="F25" s="326"/>
      <c r="G25" s="412"/>
      <c r="H25" s="413"/>
      <c r="I25" s="412"/>
      <c r="J25" s="413"/>
      <c r="K25" s="412"/>
      <c r="L25" s="413"/>
      <c r="M25" s="412"/>
      <c r="N25" s="413"/>
      <c r="O25" s="345">
        <f t="shared" si="1"/>
        <v>0</v>
      </c>
      <c r="P25" s="344">
        <f t="shared" si="2"/>
        <v>0</v>
      </c>
      <c r="Q25" s="326"/>
      <c r="R25" s="326"/>
      <c r="S25" s="326"/>
      <c r="T25" s="326"/>
      <c r="U25" s="326"/>
    </row>
    <row r="26" spans="1:21" ht="15.75" x14ac:dyDescent="0.25">
      <c r="A26" s="611"/>
      <c r="B26" s="607" t="s">
        <v>1489</v>
      </c>
      <c r="C26" s="411"/>
      <c r="D26" s="411"/>
      <c r="E26" s="411"/>
      <c r="F26" s="326"/>
      <c r="G26" s="412"/>
      <c r="H26" s="413"/>
      <c r="I26" s="412"/>
      <c r="J26" s="413"/>
      <c r="K26" s="412"/>
      <c r="L26" s="413"/>
      <c r="M26" s="412"/>
      <c r="N26" s="413"/>
      <c r="O26" s="345">
        <f t="shared" si="1"/>
        <v>0</v>
      </c>
      <c r="P26" s="344">
        <f t="shared" si="2"/>
        <v>0</v>
      </c>
      <c r="Q26" s="326"/>
      <c r="R26" s="326"/>
      <c r="S26" s="326"/>
      <c r="T26" s="326"/>
      <c r="U26" s="326"/>
    </row>
    <row r="27" spans="1:21" ht="15.75" x14ac:dyDescent="0.25">
      <c r="A27" s="611"/>
      <c r="B27" s="608"/>
      <c r="C27" s="411"/>
      <c r="D27" s="411"/>
      <c r="E27" s="411"/>
      <c r="F27" s="326"/>
      <c r="G27" s="412"/>
      <c r="H27" s="413"/>
      <c r="I27" s="412"/>
      <c r="J27" s="413"/>
      <c r="K27" s="412"/>
      <c r="L27" s="413"/>
      <c r="M27" s="412"/>
      <c r="N27" s="413"/>
      <c r="O27" s="345">
        <f t="shared" si="1"/>
        <v>0</v>
      </c>
      <c r="P27" s="344">
        <f t="shared" si="2"/>
        <v>0</v>
      </c>
      <c r="Q27" s="326"/>
      <c r="R27" s="326"/>
      <c r="S27" s="326"/>
      <c r="T27" s="326"/>
      <c r="U27" s="326"/>
    </row>
    <row r="28" spans="1:21" ht="15.75" x14ac:dyDescent="0.25">
      <c r="A28" s="611"/>
      <c r="B28" s="608"/>
      <c r="C28" s="411"/>
      <c r="D28" s="411"/>
      <c r="E28" s="411"/>
      <c r="F28" s="326"/>
      <c r="G28" s="412"/>
      <c r="H28" s="413"/>
      <c r="I28" s="412"/>
      <c r="J28" s="413"/>
      <c r="K28" s="412"/>
      <c r="L28" s="413"/>
      <c r="M28" s="412"/>
      <c r="N28" s="413"/>
      <c r="O28" s="345">
        <f t="shared" si="1"/>
        <v>0</v>
      </c>
      <c r="P28" s="344">
        <f t="shared" si="2"/>
        <v>0</v>
      </c>
      <c r="Q28" s="326"/>
      <c r="R28" s="326"/>
      <c r="S28" s="326"/>
      <c r="T28" s="326"/>
      <c r="U28" s="326"/>
    </row>
    <row r="29" spans="1:21" ht="15.75" x14ac:dyDescent="0.25">
      <c r="A29" s="611"/>
      <c r="B29" s="609"/>
      <c r="C29" s="411"/>
      <c r="D29" s="411"/>
      <c r="E29" s="411"/>
      <c r="F29" s="326"/>
      <c r="G29" s="412"/>
      <c r="H29" s="413"/>
      <c r="I29" s="412"/>
      <c r="J29" s="413"/>
      <c r="K29" s="412"/>
      <c r="L29" s="413"/>
      <c r="M29" s="412"/>
      <c r="N29" s="413"/>
      <c r="O29" s="345">
        <f t="shared" si="1"/>
        <v>0</v>
      </c>
      <c r="P29" s="344">
        <f t="shared" si="2"/>
        <v>0</v>
      </c>
      <c r="Q29" s="326"/>
      <c r="R29" s="326"/>
      <c r="S29" s="326"/>
      <c r="T29" s="326"/>
      <c r="U29" s="326"/>
    </row>
    <row r="30" spans="1:21" ht="15.75" x14ac:dyDescent="0.25">
      <c r="A30" s="611"/>
      <c r="B30" s="712" t="s">
        <v>1490</v>
      </c>
      <c r="C30" s="411"/>
      <c r="D30" s="411"/>
      <c r="E30" s="411"/>
      <c r="F30" s="326"/>
      <c r="G30" s="412"/>
      <c r="H30" s="413"/>
      <c r="I30" s="412"/>
      <c r="J30" s="413"/>
      <c r="K30" s="412"/>
      <c r="L30" s="413"/>
      <c r="M30" s="412"/>
      <c r="N30" s="413"/>
      <c r="O30" s="345">
        <f t="shared" si="1"/>
        <v>0</v>
      </c>
      <c r="P30" s="344">
        <f t="shared" si="2"/>
        <v>0</v>
      </c>
      <c r="Q30" s="326"/>
      <c r="R30" s="326"/>
      <c r="S30" s="326"/>
      <c r="T30" s="326"/>
      <c r="U30" s="326"/>
    </row>
    <row r="31" spans="1:21" ht="15.75" x14ac:dyDescent="0.25">
      <c r="A31" s="611"/>
      <c r="B31" s="712"/>
      <c r="C31" s="411"/>
      <c r="D31" s="411"/>
      <c r="E31" s="411"/>
      <c r="F31" s="326"/>
      <c r="G31" s="412"/>
      <c r="H31" s="413"/>
      <c r="I31" s="412"/>
      <c r="J31" s="413"/>
      <c r="K31" s="412"/>
      <c r="L31" s="413"/>
      <c r="M31" s="412"/>
      <c r="N31" s="413"/>
      <c r="O31" s="345">
        <f t="shared" si="1"/>
        <v>0</v>
      </c>
      <c r="P31" s="344">
        <f t="shared" si="2"/>
        <v>0</v>
      </c>
      <c r="Q31" s="326"/>
      <c r="R31" s="326"/>
      <c r="S31" s="326"/>
      <c r="T31" s="326"/>
      <c r="U31" s="326"/>
    </row>
    <row r="32" spans="1:21" ht="15.75" x14ac:dyDescent="0.25">
      <c r="A32" s="611"/>
      <c r="B32" s="712"/>
      <c r="C32" s="411"/>
      <c r="D32" s="411"/>
      <c r="E32" s="411"/>
      <c r="F32" s="326"/>
      <c r="G32" s="412"/>
      <c r="H32" s="413"/>
      <c r="I32" s="412"/>
      <c r="J32" s="413"/>
      <c r="K32" s="412"/>
      <c r="L32" s="413"/>
      <c r="M32" s="412"/>
      <c r="N32" s="413"/>
      <c r="O32" s="345">
        <f t="shared" si="1"/>
        <v>0</v>
      </c>
      <c r="P32" s="344">
        <f t="shared" si="2"/>
        <v>0</v>
      </c>
      <c r="Q32" s="326"/>
      <c r="R32" s="326"/>
      <c r="S32" s="326"/>
      <c r="T32" s="326"/>
      <c r="U32" s="326"/>
    </row>
    <row r="33" spans="1:21" ht="15.75" x14ac:dyDescent="0.25">
      <c r="A33" s="611"/>
      <c r="B33" s="712"/>
      <c r="C33" s="411"/>
      <c r="D33" s="411"/>
      <c r="E33" s="411"/>
      <c r="F33" s="326"/>
      <c r="G33" s="412"/>
      <c r="H33" s="413"/>
      <c r="I33" s="412"/>
      <c r="J33" s="413"/>
      <c r="K33" s="412"/>
      <c r="L33" s="413"/>
      <c r="M33" s="412"/>
      <c r="N33" s="413"/>
      <c r="O33" s="345">
        <f t="shared" si="1"/>
        <v>0</v>
      </c>
      <c r="P33" s="344">
        <f t="shared" si="2"/>
        <v>0</v>
      </c>
      <c r="Q33" s="326"/>
      <c r="R33" s="326"/>
      <c r="S33" s="326"/>
      <c r="T33" s="326"/>
      <c r="U33" s="326"/>
    </row>
    <row r="34" spans="1:21" ht="15.75" x14ac:dyDescent="0.25">
      <c r="A34" s="611"/>
      <c r="B34" s="712" t="s">
        <v>2038</v>
      </c>
      <c r="C34" s="411"/>
      <c r="D34" s="411"/>
      <c r="E34" s="411"/>
      <c r="F34" s="326"/>
      <c r="G34" s="412"/>
      <c r="H34" s="413"/>
      <c r="I34" s="412"/>
      <c r="J34" s="413"/>
      <c r="K34" s="412"/>
      <c r="L34" s="413"/>
      <c r="M34" s="412"/>
      <c r="N34" s="413"/>
      <c r="O34" s="345">
        <f t="shared" si="1"/>
        <v>0</v>
      </c>
      <c r="P34" s="344">
        <f t="shared" si="2"/>
        <v>0</v>
      </c>
      <c r="Q34" s="326"/>
      <c r="R34" s="326"/>
      <c r="S34" s="326"/>
      <c r="T34" s="326"/>
      <c r="U34" s="326"/>
    </row>
    <row r="35" spans="1:21" ht="15.75" x14ac:dyDescent="0.25">
      <c r="A35" s="611"/>
      <c r="B35" s="712"/>
      <c r="C35" s="411"/>
      <c r="D35" s="411"/>
      <c r="E35" s="411"/>
      <c r="F35" s="326"/>
      <c r="G35" s="412"/>
      <c r="H35" s="413"/>
      <c r="I35" s="412"/>
      <c r="J35" s="413"/>
      <c r="K35" s="412"/>
      <c r="L35" s="413"/>
      <c r="M35" s="412"/>
      <c r="N35" s="413"/>
      <c r="O35" s="345">
        <f t="shared" si="1"/>
        <v>0</v>
      </c>
      <c r="P35" s="344">
        <f t="shared" si="2"/>
        <v>0</v>
      </c>
      <c r="Q35" s="326"/>
      <c r="R35" s="326"/>
      <c r="S35" s="326"/>
      <c r="T35" s="326"/>
      <c r="U35" s="326"/>
    </row>
    <row r="36" spans="1:21" ht="15.75" x14ac:dyDescent="0.25">
      <c r="A36" s="611"/>
      <c r="B36" s="712"/>
      <c r="C36" s="411"/>
      <c r="D36" s="411"/>
      <c r="E36" s="411"/>
      <c r="F36" s="326"/>
      <c r="G36" s="412"/>
      <c r="H36" s="413"/>
      <c r="I36" s="412"/>
      <c r="J36" s="413"/>
      <c r="K36" s="412"/>
      <c r="L36" s="413"/>
      <c r="M36" s="412"/>
      <c r="N36" s="413"/>
      <c r="O36" s="345">
        <f t="shared" si="1"/>
        <v>0</v>
      </c>
      <c r="P36" s="344">
        <f t="shared" si="2"/>
        <v>0</v>
      </c>
      <c r="Q36" s="326"/>
      <c r="R36" s="326"/>
      <c r="S36" s="326"/>
      <c r="T36" s="326"/>
      <c r="U36" s="326"/>
    </row>
    <row r="37" spans="1:21" ht="15.75" x14ac:dyDescent="0.25">
      <c r="A37" s="612"/>
      <c r="B37" s="712"/>
      <c r="C37" s="411"/>
      <c r="D37" s="411"/>
      <c r="E37" s="411"/>
      <c r="F37" s="326"/>
      <c r="G37" s="412"/>
      <c r="H37" s="413"/>
      <c r="I37" s="412"/>
      <c r="J37" s="413"/>
      <c r="K37" s="412"/>
      <c r="L37" s="413"/>
      <c r="M37" s="412"/>
      <c r="N37" s="413"/>
      <c r="O37" s="345">
        <f t="shared" si="1"/>
        <v>0</v>
      </c>
      <c r="P37" s="344">
        <f t="shared" si="2"/>
        <v>0</v>
      </c>
      <c r="Q37" s="326"/>
      <c r="R37" s="326"/>
      <c r="S37" s="326"/>
      <c r="T37" s="326"/>
      <c r="U37" s="326"/>
    </row>
    <row r="38" spans="1:21" ht="15.75" customHeight="1" x14ac:dyDescent="0.25">
      <c r="A38" s="712" t="s">
        <v>2039</v>
      </c>
      <c r="B38" s="607" t="s">
        <v>2040</v>
      </c>
      <c r="C38" s="411"/>
      <c r="D38" s="411"/>
      <c r="E38" s="411"/>
      <c r="F38" s="326"/>
      <c r="G38" s="412"/>
      <c r="H38" s="413"/>
      <c r="I38" s="412"/>
      <c r="J38" s="413"/>
      <c r="K38" s="412"/>
      <c r="L38" s="413"/>
      <c r="M38" s="412"/>
      <c r="N38" s="413"/>
      <c r="O38" s="345">
        <f t="shared" si="1"/>
        <v>0</v>
      </c>
      <c r="P38" s="344">
        <f t="shared" si="2"/>
        <v>0</v>
      </c>
      <c r="Q38" s="326"/>
      <c r="R38" s="326"/>
      <c r="S38" s="326"/>
      <c r="T38" s="326"/>
      <c r="U38" s="326"/>
    </row>
    <row r="39" spans="1:21" ht="15.75" x14ac:dyDescent="0.25">
      <c r="A39" s="712"/>
      <c r="B39" s="608"/>
      <c r="C39" s="411"/>
      <c r="D39" s="411"/>
      <c r="E39" s="411"/>
      <c r="F39" s="326"/>
      <c r="G39" s="412"/>
      <c r="H39" s="413"/>
      <c r="I39" s="412"/>
      <c r="J39" s="413"/>
      <c r="K39" s="412"/>
      <c r="L39" s="413"/>
      <c r="M39" s="412"/>
      <c r="N39" s="413"/>
      <c r="O39" s="345">
        <f t="shared" si="1"/>
        <v>0</v>
      </c>
      <c r="P39" s="344">
        <f t="shared" si="2"/>
        <v>0</v>
      </c>
      <c r="Q39" s="326"/>
      <c r="R39" s="326"/>
      <c r="S39" s="326"/>
      <c r="T39" s="326"/>
      <c r="U39" s="326"/>
    </row>
    <row r="40" spans="1:21" ht="15.75" x14ac:dyDescent="0.25">
      <c r="A40" s="712"/>
      <c r="B40" s="608"/>
      <c r="C40" s="411"/>
      <c r="D40" s="411"/>
      <c r="E40" s="411"/>
      <c r="F40" s="326"/>
      <c r="G40" s="412"/>
      <c r="H40" s="413"/>
      <c r="I40" s="412"/>
      <c r="J40" s="413"/>
      <c r="K40" s="412"/>
      <c r="L40" s="413"/>
      <c r="M40" s="412"/>
      <c r="N40" s="413"/>
      <c r="O40" s="345">
        <f t="shared" si="1"/>
        <v>0</v>
      </c>
      <c r="P40" s="344">
        <f t="shared" si="2"/>
        <v>0</v>
      </c>
      <c r="Q40" s="326"/>
      <c r="R40" s="326"/>
      <c r="S40" s="326"/>
      <c r="T40" s="326"/>
      <c r="U40" s="326"/>
    </row>
    <row r="41" spans="1:21" ht="15.75" x14ac:dyDescent="0.25">
      <c r="A41" s="712"/>
      <c r="B41" s="609"/>
      <c r="C41" s="411"/>
      <c r="D41" s="411"/>
      <c r="E41" s="411"/>
      <c r="F41" s="326"/>
      <c r="G41" s="412"/>
      <c r="H41" s="413"/>
      <c r="I41" s="412"/>
      <c r="J41" s="413"/>
      <c r="K41" s="412"/>
      <c r="L41" s="413"/>
      <c r="M41" s="412"/>
      <c r="N41" s="413"/>
      <c r="O41" s="345">
        <f t="shared" si="1"/>
        <v>0</v>
      </c>
      <c r="P41" s="344">
        <f t="shared" si="2"/>
        <v>0</v>
      </c>
      <c r="Q41" s="326"/>
      <c r="R41" s="326"/>
      <c r="S41" s="326"/>
      <c r="T41" s="326"/>
      <c r="U41" s="326"/>
    </row>
    <row r="42" spans="1:21" ht="15.75" x14ac:dyDescent="0.25">
      <c r="A42" s="712"/>
      <c r="B42" s="607" t="s">
        <v>2041</v>
      </c>
      <c r="C42" s="411"/>
      <c r="D42" s="411"/>
      <c r="E42" s="411"/>
      <c r="F42" s="326"/>
      <c r="G42" s="412"/>
      <c r="H42" s="413"/>
      <c r="I42" s="412"/>
      <c r="J42" s="413"/>
      <c r="K42" s="412"/>
      <c r="L42" s="413"/>
      <c r="M42" s="412"/>
      <c r="N42" s="413"/>
      <c r="O42" s="345">
        <f t="shared" si="1"/>
        <v>0</v>
      </c>
      <c r="P42" s="344">
        <f t="shared" si="2"/>
        <v>0</v>
      </c>
      <c r="Q42" s="326"/>
      <c r="R42" s="326"/>
      <c r="S42" s="326"/>
      <c r="T42" s="326"/>
      <c r="U42" s="326"/>
    </row>
    <row r="43" spans="1:21" ht="15.75" x14ac:dyDescent="0.25">
      <c r="A43" s="712"/>
      <c r="B43" s="608"/>
      <c r="C43" s="411"/>
      <c r="D43" s="411"/>
      <c r="E43" s="411"/>
      <c r="F43" s="326"/>
      <c r="G43" s="412"/>
      <c r="H43" s="413"/>
      <c r="I43" s="412"/>
      <c r="J43" s="413"/>
      <c r="K43" s="412"/>
      <c r="L43" s="413"/>
      <c r="M43" s="412"/>
      <c r="N43" s="413"/>
      <c r="O43" s="345">
        <f t="shared" si="1"/>
        <v>0</v>
      </c>
      <c r="P43" s="344">
        <f t="shared" si="2"/>
        <v>0</v>
      </c>
      <c r="Q43" s="326"/>
      <c r="R43" s="326"/>
      <c r="S43" s="326"/>
      <c r="T43" s="326"/>
      <c r="U43" s="326"/>
    </row>
    <row r="44" spans="1:21" ht="15.75" x14ac:dyDescent="0.25">
      <c r="A44" s="712"/>
      <c r="B44" s="608"/>
      <c r="C44" s="411"/>
      <c r="D44" s="411"/>
      <c r="E44" s="411"/>
      <c r="F44" s="326"/>
      <c r="G44" s="412"/>
      <c r="H44" s="413"/>
      <c r="I44" s="412"/>
      <c r="J44" s="413"/>
      <c r="K44" s="412"/>
      <c r="L44" s="413"/>
      <c r="M44" s="412"/>
      <c r="N44" s="413"/>
      <c r="O44" s="345">
        <f t="shared" si="1"/>
        <v>0</v>
      </c>
      <c r="P44" s="344">
        <f t="shared" si="2"/>
        <v>0</v>
      </c>
      <c r="Q44" s="326"/>
      <c r="R44" s="326"/>
      <c r="S44" s="326"/>
      <c r="T44" s="326"/>
      <c r="U44" s="326"/>
    </row>
    <row r="45" spans="1:21" ht="15.75" x14ac:dyDescent="0.25">
      <c r="A45" s="712"/>
      <c r="B45" s="609"/>
      <c r="C45" s="411"/>
      <c r="D45" s="411"/>
      <c r="E45" s="411"/>
      <c r="F45" s="326"/>
      <c r="G45" s="412"/>
      <c r="H45" s="413"/>
      <c r="I45" s="412"/>
      <c r="J45" s="413"/>
      <c r="K45" s="412"/>
      <c r="L45" s="413"/>
      <c r="M45" s="412"/>
      <c r="N45" s="413"/>
      <c r="O45" s="345">
        <f t="shared" si="1"/>
        <v>0</v>
      </c>
      <c r="P45" s="344">
        <f t="shared" si="2"/>
        <v>0</v>
      </c>
      <c r="Q45" s="326"/>
      <c r="R45" s="326"/>
      <c r="S45" s="326"/>
      <c r="T45" s="326"/>
      <c r="U45" s="326"/>
    </row>
    <row r="46" spans="1:21" ht="15.75" x14ac:dyDescent="0.25">
      <c r="A46" s="607" t="s">
        <v>1477</v>
      </c>
      <c r="B46" s="712" t="s">
        <v>1491</v>
      </c>
      <c r="C46" s="411"/>
      <c r="D46" s="411"/>
      <c r="E46" s="411"/>
      <c r="F46" s="326"/>
      <c r="G46" s="412"/>
      <c r="H46" s="413"/>
      <c r="I46" s="412"/>
      <c r="J46" s="413"/>
      <c r="K46" s="412"/>
      <c r="L46" s="413"/>
      <c r="M46" s="412"/>
      <c r="N46" s="413"/>
      <c r="O46" s="345">
        <f t="shared" si="1"/>
        <v>0</v>
      </c>
      <c r="P46" s="344">
        <f t="shared" si="2"/>
        <v>0</v>
      </c>
      <c r="Q46" s="326"/>
      <c r="R46" s="326"/>
      <c r="S46" s="326"/>
      <c r="T46" s="326"/>
      <c r="U46" s="326"/>
    </row>
    <row r="47" spans="1:21" ht="15.75" x14ac:dyDescent="0.25">
      <c r="A47" s="608"/>
      <c r="B47" s="712"/>
      <c r="C47" s="411"/>
      <c r="D47" s="411"/>
      <c r="E47" s="411"/>
      <c r="F47" s="326"/>
      <c r="G47" s="412"/>
      <c r="H47" s="413"/>
      <c r="I47" s="412"/>
      <c r="J47" s="413"/>
      <c r="K47" s="412"/>
      <c r="L47" s="413"/>
      <c r="M47" s="412"/>
      <c r="N47" s="413"/>
      <c r="O47" s="345">
        <f t="shared" si="1"/>
        <v>0</v>
      </c>
      <c r="P47" s="344">
        <f t="shared" si="2"/>
        <v>0</v>
      </c>
      <c r="Q47" s="326"/>
      <c r="R47" s="326"/>
      <c r="S47" s="326"/>
      <c r="T47" s="326"/>
      <c r="U47" s="326"/>
    </row>
    <row r="48" spans="1:21" ht="15.75" x14ac:dyDescent="0.25">
      <c r="A48" s="608"/>
      <c r="B48" s="712"/>
      <c r="C48" s="411"/>
      <c r="D48" s="411"/>
      <c r="E48" s="411"/>
      <c r="F48" s="326"/>
      <c r="G48" s="412"/>
      <c r="H48" s="413"/>
      <c r="I48" s="412"/>
      <c r="J48" s="413"/>
      <c r="K48" s="412"/>
      <c r="L48" s="413"/>
      <c r="M48" s="412"/>
      <c r="N48" s="413"/>
      <c r="O48" s="345">
        <f t="shared" si="1"/>
        <v>0</v>
      </c>
      <c r="P48" s="344">
        <f t="shared" si="2"/>
        <v>0</v>
      </c>
      <c r="Q48" s="326"/>
      <c r="R48" s="326"/>
      <c r="S48" s="326"/>
      <c r="T48" s="326"/>
      <c r="U48" s="326"/>
    </row>
    <row r="49" spans="1:21" ht="15.75" x14ac:dyDescent="0.25">
      <c r="A49" s="608"/>
      <c r="B49" s="712"/>
      <c r="C49" s="411"/>
      <c r="D49" s="411"/>
      <c r="E49" s="411"/>
      <c r="F49" s="326"/>
      <c r="G49" s="412"/>
      <c r="H49" s="413"/>
      <c r="I49" s="412"/>
      <c r="J49" s="413"/>
      <c r="K49" s="412"/>
      <c r="L49" s="413"/>
      <c r="M49" s="412"/>
      <c r="N49" s="413"/>
      <c r="O49" s="345">
        <f t="shared" si="1"/>
        <v>0</v>
      </c>
      <c r="P49" s="344">
        <f t="shared" si="2"/>
        <v>0</v>
      </c>
      <c r="Q49" s="326"/>
      <c r="R49" s="326"/>
      <c r="S49" s="326"/>
      <c r="T49" s="326"/>
      <c r="U49" s="326"/>
    </row>
    <row r="50" spans="1:21" ht="15.75" x14ac:dyDescent="0.25">
      <c r="A50" s="608"/>
      <c r="B50" s="712" t="s">
        <v>1492</v>
      </c>
      <c r="C50" s="411"/>
      <c r="D50" s="411"/>
      <c r="E50" s="411"/>
      <c r="F50" s="326"/>
      <c r="G50" s="412"/>
      <c r="H50" s="413"/>
      <c r="I50" s="412"/>
      <c r="J50" s="413"/>
      <c r="K50" s="412"/>
      <c r="L50" s="413"/>
      <c r="M50" s="412"/>
      <c r="N50" s="413"/>
      <c r="O50" s="345">
        <f t="shared" si="1"/>
        <v>0</v>
      </c>
      <c r="P50" s="344">
        <f t="shared" si="2"/>
        <v>0</v>
      </c>
      <c r="Q50" s="326"/>
      <c r="R50" s="326"/>
      <c r="S50" s="326"/>
      <c r="T50" s="326"/>
      <c r="U50" s="326"/>
    </row>
    <row r="51" spans="1:21" ht="15.75" x14ac:dyDescent="0.25">
      <c r="A51" s="608"/>
      <c r="B51" s="712"/>
      <c r="C51" s="411"/>
      <c r="D51" s="411"/>
      <c r="E51" s="411"/>
      <c r="F51" s="326"/>
      <c r="G51" s="412"/>
      <c r="H51" s="413"/>
      <c r="I51" s="412"/>
      <c r="J51" s="413"/>
      <c r="K51" s="412"/>
      <c r="L51" s="413"/>
      <c r="M51" s="412"/>
      <c r="N51" s="413"/>
      <c r="O51" s="345">
        <f t="shared" si="1"/>
        <v>0</v>
      </c>
      <c r="P51" s="344">
        <f t="shared" si="2"/>
        <v>0</v>
      </c>
      <c r="Q51" s="326"/>
      <c r="R51" s="326"/>
      <c r="S51" s="326"/>
      <c r="T51" s="326"/>
      <c r="U51" s="326"/>
    </row>
    <row r="52" spans="1:21" ht="15.75" x14ac:dyDescent="0.25">
      <c r="A52" s="608"/>
      <c r="B52" s="712"/>
      <c r="C52" s="411"/>
      <c r="D52" s="411"/>
      <c r="E52" s="411"/>
      <c r="F52" s="326"/>
      <c r="G52" s="412"/>
      <c r="H52" s="413"/>
      <c r="I52" s="412"/>
      <c r="J52" s="413"/>
      <c r="K52" s="412"/>
      <c r="L52" s="413"/>
      <c r="M52" s="412"/>
      <c r="N52" s="413"/>
      <c r="O52" s="345">
        <f t="shared" si="1"/>
        <v>0</v>
      </c>
      <c r="P52" s="344">
        <f t="shared" si="2"/>
        <v>0</v>
      </c>
      <c r="Q52" s="326"/>
      <c r="R52" s="326"/>
      <c r="S52" s="326"/>
      <c r="T52" s="326"/>
      <c r="U52" s="326"/>
    </row>
    <row r="53" spans="1:21" ht="15.75" x14ac:dyDescent="0.25">
      <c r="A53" s="608"/>
      <c r="B53" s="712"/>
      <c r="C53" s="411"/>
      <c r="D53" s="411"/>
      <c r="E53" s="411"/>
      <c r="F53" s="326"/>
      <c r="G53" s="412"/>
      <c r="H53" s="413"/>
      <c r="I53" s="412"/>
      <c r="J53" s="413"/>
      <c r="K53" s="412"/>
      <c r="L53" s="413"/>
      <c r="M53" s="412"/>
      <c r="N53" s="413"/>
      <c r="O53" s="345">
        <f t="shared" si="1"/>
        <v>0</v>
      </c>
      <c r="P53" s="344">
        <f t="shared" si="2"/>
        <v>0</v>
      </c>
      <c r="Q53" s="326"/>
      <c r="R53" s="326"/>
      <c r="S53" s="326"/>
      <c r="T53" s="326"/>
      <c r="U53" s="326"/>
    </row>
    <row r="54" spans="1:21" ht="15.75" x14ac:dyDescent="0.25">
      <c r="A54" s="608"/>
      <c r="B54" s="607" t="s">
        <v>1493</v>
      </c>
      <c r="C54" s="411"/>
      <c r="D54" s="411"/>
      <c r="E54" s="411"/>
      <c r="F54" s="326"/>
      <c r="G54" s="412"/>
      <c r="H54" s="413"/>
      <c r="I54" s="412"/>
      <c r="J54" s="413"/>
      <c r="K54" s="412"/>
      <c r="L54" s="413"/>
      <c r="M54" s="412"/>
      <c r="N54" s="413"/>
      <c r="O54" s="345">
        <f t="shared" si="1"/>
        <v>0</v>
      </c>
      <c r="P54" s="344">
        <f t="shared" si="2"/>
        <v>0</v>
      </c>
      <c r="Q54" s="326"/>
      <c r="R54" s="326"/>
      <c r="S54" s="326"/>
      <c r="T54" s="326"/>
      <c r="U54" s="326"/>
    </row>
    <row r="55" spans="1:21" ht="15.75" x14ac:dyDescent="0.25">
      <c r="A55" s="608"/>
      <c r="B55" s="608"/>
      <c r="C55" s="411"/>
      <c r="D55" s="411"/>
      <c r="E55" s="411"/>
      <c r="F55" s="326"/>
      <c r="G55" s="412"/>
      <c r="H55" s="413"/>
      <c r="I55" s="412"/>
      <c r="J55" s="413"/>
      <c r="K55" s="412"/>
      <c r="L55" s="413"/>
      <c r="M55" s="412"/>
      <c r="N55" s="413"/>
      <c r="O55" s="345">
        <f t="shared" si="1"/>
        <v>0</v>
      </c>
      <c r="P55" s="344">
        <f t="shared" si="2"/>
        <v>0</v>
      </c>
      <c r="Q55" s="326"/>
      <c r="R55" s="326"/>
      <c r="S55" s="326"/>
      <c r="T55" s="326"/>
      <c r="U55" s="326"/>
    </row>
    <row r="56" spans="1:21" ht="15.75" x14ac:dyDescent="0.25">
      <c r="A56" s="608"/>
      <c r="B56" s="608"/>
      <c r="C56" s="411"/>
      <c r="D56" s="411"/>
      <c r="E56" s="411"/>
      <c r="F56" s="326"/>
      <c r="G56" s="412"/>
      <c r="H56" s="413"/>
      <c r="I56" s="412"/>
      <c r="J56" s="413"/>
      <c r="K56" s="412"/>
      <c r="L56" s="413"/>
      <c r="M56" s="412"/>
      <c r="N56" s="413"/>
      <c r="O56" s="345">
        <f t="shared" si="1"/>
        <v>0</v>
      </c>
      <c r="P56" s="344">
        <f t="shared" si="2"/>
        <v>0</v>
      </c>
      <c r="Q56" s="326"/>
      <c r="R56" s="326"/>
      <c r="S56" s="326"/>
      <c r="T56" s="326"/>
      <c r="U56" s="326"/>
    </row>
    <row r="57" spans="1:21" ht="15.75" x14ac:dyDescent="0.25">
      <c r="A57" s="609"/>
      <c r="B57" s="609"/>
      <c r="C57" s="411"/>
      <c r="D57" s="411"/>
      <c r="E57" s="411"/>
      <c r="F57" s="326"/>
      <c r="G57" s="412"/>
      <c r="H57" s="413"/>
      <c r="I57" s="412"/>
      <c r="J57" s="413"/>
      <c r="K57" s="412"/>
      <c r="L57" s="413"/>
      <c r="M57" s="412"/>
      <c r="N57" s="413"/>
      <c r="O57" s="345">
        <f t="shared" si="1"/>
        <v>0</v>
      </c>
      <c r="P57" s="344">
        <f t="shared" si="2"/>
        <v>0</v>
      </c>
      <c r="Q57" s="326"/>
      <c r="R57" s="326"/>
      <c r="S57" s="326"/>
      <c r="T57" s="326"/>
      <c r="U57" s="326"/>
    </row>
    <row r="58" spans="1:21" ht="15.75" x14ac:dyDescent="0.25">
      <c r="A58" s="607" t="s">
        <v>1478</v>
      </c>
      <c r="B58" s="607" t="s">
        <v>1494</v>
      </c>
      <c r="C58" s="411"/>
      <c r="D58" s="411"/>
      <c r="E58" s="411"/>
      <c r="F58" s="326"/>
      <c r="G58" s="412"/>
      <c r="H58" s="413"/>
      <c r="I58" s="412"/>
      <c r="J58" s="413"/>
      <c r="K58" s="412"/>
      <c r="L58" s="413"/>
      <c r="M58" s="412"/>
      <c r="N58" s="413"/>
      <c r="O58" s="345">
        <f t="shared" si="1"/>
        <v>0</v>
      </c>
      <c r="P58" s="344">
        <f t="shared" si="2"/>
        <v>0</v>
      </c>
      <c r="Q58" s="326"/>
      <c r="R58" s="326"/>
      <c r="S58" s="326"/>
      <c r="T58" s="326"/>
      <c r="U58" s="326"/>
    </row>
    <row r="59" spans="1:21" ht="15.75" x14ac:dyDescent="0.25">
      <c r="A59" s="608"/>
      <c r="B59" s="608"/>
      <c r="C59" s="411"/>
      <c r="D59" s="411"/>
      <c r="E59" s="411"/>
      <c r="F59" s="326"/>
      <c r="G59" s="412"/>
      <c r="H59" s="413"/>
      <c r="I59" s="412"/>
      <c r="J59" s="413"/>
      <c r="K59" s="412"/>
      <c r="L59" s="413"/>
      <c r="M59" s="412"/>
      <c r="N59" s="413"/>
      <c r="O59" s="345">
        <f t="shared" si="1"/>
        <v>0</v>
      </c>
      <c r="P59" s="344">
        <f t="shared" si="2"/>
        <v>0</v>
      </c>
      <c r="Q59" s="326"/>
      <c r="R59" s="326"/>
      <c r="S59" s="326"/>
      <c r="T59" s="326"/>
      <c r="U59" s="326"/>
    </row>
    <row r="60" spans="1:21" ht="15.75" x14ac:dyDescent="0.25">
      <c r="A60" s="608"/>
      <c r="B60" s="608"/>
      <c r="C60" s="411"/>
      <c r="D60" s="411"/>
      <c r="E60" s="411"/>
      <c r="F60" s="326"/>
      <c r="G60" s="412"/>
      <c r="H60" s="413"/>
      <c r="I60" s="412"/>
      <c r="J60" s="413"/>
      <c r="K60" s="412"/>
      <c r="L60" s="413"/>
      <c r="M60" s="412"/>
      <c r="N60" s="413"/>
      <c r="O60" s="345">
        <f t="shared" si="1"/>
        <v>0</v>
      </c>
      <c r="P60" s="344">
        <f t="shared" si="2"/>
        <v>0</v>
      </c>
      <c r="Q60" s="326"/>
      <c r="R60" s="326"/>
      <c r="S60" s="326"/>
      <c r="T60" s="326"/>
      <c r="U60" s="326"/>
    </row>
    <row r="61" spans="1:21" ht="15.75" x14ac:dyDescent="0.25">
      <c r="A61" s="608"/>
      <c r="B61" s="609"/>
      <c r="C61" s="411"/>
      <c r="D61" s="411"/>
      <c r="E61" s="411"/>
      <c r="F61" s="326"/>
      <c r="G61" s="412"/>
      <c r="H61" s="413"/>
      <c r="I61" s="412"/>
      <c r="J61" s="413"/>
      <c r="K61" s="412"/>
      <c r="L61" s="413"/>
      <c r="M61" s="412"/>
      <c r="N61" s="413"/>
      <c r="O61" s="345">
        <f t="shared" si="1"/>
        <v>0</v>
      </c>
      <c r="P61" s="344">
        <f t="shared" si="2"/>
        <v>0</v>
      </c>
      <c r="Q61" s="326"/>
      <c r="R61" s="326"/>
      <c r="S61" s="326"/>
      <c r="T61" s="326"/>
      <c r="U61" s="326"/>
    </row>
    <row r="62" spans="1:21" ht="15.75" x14ac:dyDescent="0.25">
      <c r="A62" s="608"/>
      <c r="B62" s="607" t="s">
        <v>2042</v>
      </c>
      <c r="C62" s="411"/>
      <c r="D62" s="411"/>
      <c r="E62" s="411"/>
      <c r="F62" s="326"/>
      <c r="G62" s="412"/>
      <c r="H62" s="413"/>
      <c r="I62" s="412"/>
      <c r="J62" s="413"/>
      <c r="K62" s="412"/>
      <c r="L62" s="413"/>
      <c r="M62" s="412"/>
      <c r="N62" s="413"/>
      <c r="O62" s="345">
        <f t="shared" si="1"/>
        <v>0</v>
      </c>
      <c r="P62" s="344">
        <f t="shared" si="2"/>
        <v>0</v>
      </c>
      <c r="Q62" s="326"/>
      <c r="R62" s="326"/>
      <c r="S62" s="326"/>
      <c r="T62" s="326"/>
      <c r="U62" s="326"/>
    </row>
    <row r="63" spans="1:21" ht="15.75" x14ac:dyDescent="0.25">
      <c r="A63" s="608"/>
      <c r="B63" s="608"/>
      <c r="C63" s="411"/>
      <c r="D63" s="411"/>
      <c r="E63" s="411"/>
      <c r="F63" s="326"/>
      <c r="G63" s="412"/>
      <c r="H63" s="413"/>
      <c r="I63" s="412"/>
      <c r="J63" s="413"/>
      <c r="K63" s="412"/>
      <c r="L63" s="413"/>
      <c r="M63" s="412"/>
      <c r="N63" s="413"/>
      <c r="O63" s="345">
        <f t="shared" si="1"/>
        <v>0</v>
      </c>
      <c r="P63" s="344">
        <f t="shared" si="2"/>
        <v>0</v>
      </c>
      <c r="Q63" s="326"/>
      <c r="R63" s="326"/>
      <c r="S63" s="326"/>
      <c r="T63" s="326"/>
      <c r="U63" s="326"/>
    </row>
    <row r="64" spans="1:21" ht="15.75" x14ac:dyDescent="0.25">
      <c r="A64" s="608"/>
      <c r="B64" s="608"/>
      <c r="C64" s="411"/>
      <c r="D64" s="411"/>
      <c r="E64" s="411"/>
      <c r="F64" s="326"/>
      <c r="G64" s="412"/>
      <c r="H64" s="413"/>
      <c r="I64" s="412"/>
      <c r="J64" s="413"/>
      <c r="K64" s="412"/>
      <c r="L64" s="413"/>
      <c r="M64" s="412"/>
      <c r="N64" s="413"/>
      <c r="O64" s="345">
        <f t="shared" si="1"/>
        <v>0</v>
      </c>
      <c r="P64" s="344">
        <f t="shared" si="2"/>
        <v>0</v>
      </c>
      <c r="Q64" s="326"/>
      <c r="R64" s="326"/>
      <c r="S64" s="326"/>
      <c r="T64" s="326"/>
      <c r="U64" s="326"/>
    </row>
    <row r="65" spans="1:21" ht="15.75" x14ac:dyDescent="0.25">
      <c r="A65" s="608"/>
      <c r="B65" s="609"/>
      <c r="C65" s="411"/>
      <c r="D65" s="411"/>
      <c r="E65" s="411"/>
      <c r="F65" s="326"/>
      <c r="G65" s="412"/>
      <c r="H65" s="413"/>
      <c r="I65" s="412"/>
      <c r="J65" s="413"/>
      <c r="K65" s="412"/>
      <c r="L65" s="413"/>
      <c r="M65" s="412"/>
      <c r="N65" s="413"/>
      <c r="O65" s="345">
        <f t="shared" si="1"/>
        <v>0</v>
      </c>
      <c r="P65" s="344">
        <f t="shared" si="2"/>
        <v>0</v>
      </c>
      <c r="Q65" s="326"/>
      <c r="R65" s="326"/>
      <c r="S65" s="326"/>
      <c r="T65" s="326"/>
      <c r="U65" s="326"/>
    </row>
    <row r="66" spans="1:21" ht="15.75" x14ac:dyDescent="0.25">
      <c r="A66" s="608"/>
      <c r="B66" s="607" t="s">
        <v>1495</v>
      </c>
      <c r="C66" s="411"/>
      <c r="D66" s="411"/>
      <c r="E66" s="411"/>
      <c r="F66" s="326"/>
      <c r="G66" s="412"/>
      <c r="H66" s="413"/>
      <c r="I66" s="412"/>
      <c r="J66" s="413"/>
      <c r="K66" s="412"/>
      <c r="L66" s="413"/>
      <c r="M66" s="412"/>
      <c r="N66" s="413"/>
      <c r="O66" s="345">
        <f t="shared" si="1"/>
        <v>0</v>
      </c>
      <c r="P66" s="344">
        <f t="shared" si="2"/>
        <v>0</v>
      </c>
      <c r="Q66" s="326"/>
      <c r="R66" s="326"/>
      <c r="S66" s="326"/>
      <c r="T66" s="326"/>
      <c r="U66" s="326"/>
    </row>
    <row r="67" spans="1:21" ht="15.75" x14ac:dyDescent="0.25">
      <c r="A67" s="608"/>
      <c r="B67" s="608"/>
      <c r="C67" s="411"/>
      <c r="D67" s="411"/>
      <c r="E67" s="411"/>
      <c r="F67" s="326"/>
      <c r="G67" s="412"/>
      <c r="H67" s="413"/>
      <c r="I67" s="412"/>
      <c r="J67" s="413"/>
      <c r="K67" s="412"/>
      <c r="L67" s="413"/>
      <c r="M67" s="412"/>
      <c r="N67" s="413"/>
      <c r="O67" s="345">
        <f t="shared" si="1"/>
        <v>0</v>
      </c>
      <c r="P67" s="344">
        <f t="shared" si="2"/>
        <v>0</v>
      </c>
      <c r="Q67" s="326"/>
      <c r="R67" s="326"/>
      <c r="S67" s="326"/>
      <c r="T67" s="326"/>
      <c r="U67" s="326"/>
    </row>
    <row r="68" spans="1:21" ht="15.75" x14ac:dyDescent="0.25">
      <c r="A68" s="608"/>
      <c r="B68" s="608"/>
      <c r="C68" s="411"/>
      <c r="D68" s="411"/>
      <c r="E68" s="411"/>
      <c r="F68" s="326"/>
      <c r="G68" s="412"/>
      <c r="H68" s="413"/>
      <c r="I68" s="412"/>
      <c r="J68" s="413"/>
      <c r="K68" s="412"/>
      <c r="L68" s="413"/>
      <c r="M68" s="412"/>
      <c r="N68" s="413"/>
      <c r="O68" s="345">
        <f t="shared" si="1"/>
        <v>0</v>
      </c>
      <c r="P68" s="344">
        <f t="shared" si="2"/>
        <v>0</v>
      </c>
      <c r="Q68" s="326"/>
      <c r="R68" s="326"/>
      <c r="S68" s="326"/>
      <c r="T68" s="326"/>
      <c r="U68" s="326"/>
    </row>
    <row r="69" spans="1:21" ht="15.75" x14ac:dyDescent="0.25">
      <c r="A69" s="608"/>
      <c r="B69" s="609"/>
      <c r="C69" s="411"/>
      <c r="D69" s="411"/>
      <c r="E69" s="411"/>
      <c r="F69" s="326"/>
      <c r="G69" s="412"/>
      <c r="H69" s="413"/>
      <c r="I69" s="412"/>
      <c r="J69" s="413"/>
      <c r="K69" s="412"/>
      <c r="L69" s="413"/>
      <c r="M69" s="412"/>
      <c r="N69" s="413"/>
      <c r="O69" s="345">
        <f t="shared" si="1"/>
        <v>0</v>
      </c>
      <c r="P69" s="344">
        <f t="shared" si="2"/>
        <v>0</v>
      </c>
      <c r="Q69" s="326"/>
      <c r="R69" s="326"/>
      <c r="S69" s="326"/>
      <c r="T69" s="326"/>
      <c r="U69" s="326"/>
    </row>
    <row r="70" spans="1:21" ht="15.75" x14ac:dyDescent="0.25">
      <c r="A70" s="608"/>
      <c r="B70" s="607" t="s">
        <v>1496</v>
      </c>
      <c r="C70" s="411"/>
      <c r="D70" s="411"/>
      <c r="E70" s="411"/>
      <c r="F70" s="326"/>
      <c r="G70" s="412"/>
      <c r="H70" s="413"/>
      <c r="I70" s="412"/>
      <c r="J70" s="413"/>
      <c r="K70" s="412"/>
      <c r="L70" s="413"/>
      <c r="M70" s="412"/>
      <c r="N70" s="413"/>
      <c r="O70" s="345">
        <f t="shared" si="1"/>
        <v>0</v>
      </c>
      <c r="P70" s="344">
        <f t="shared" si="2"/>
        <v>0</v>
      </c>
      <c r="Q70" s="326"/>
      <c r="R70" s="326"/>
      <c r="S70" s="326"/>
      <c r="T70" s="326"/>
      <c r="U70" s="326"/>
    </row>
    <row r="71" spans="1:21" ht="15.75" x14ac:dyDescent="0.25">
      <c r="A71" s="608"/>
      <c r="B71" s="608"/>
      <c r="C71" s="411"/>
      <c r="D71" s="411"/>
      <c r="E71" s="411"/>
      <c r="F71" s="326"/>
      <c r="G71" s="412"/>
      <c r="H71" s="413"/>
      <c r="I71" s="412"/>
      <c r="J71" s="413"/>
      <c r="K71" s="412"/>
      <c r="L71" s="413"/>
      <c r="M71" s="412"/>
      <c r="N71" s="413"/>
      <c r="O71" s="345">
        <f t="shared" si="1"/>
        <v>0</v>
      </c>
      <c r="P71" s="344">
        <f t="shared" si="2"/>
        <v>0</v>
      </c>
      <c r="Q71" s="326"/>
      <c r="R71" s="326"/>
      <c r="S71" s="326"/>
      <c r="T71" s="326"/>
      <c r="U71" s="326"/>
    </row>
    <row r="72" spans="1:21" ht="15.75" x14ac:dyDescent="0.25">
      <c r="A72" s="608"/>
      <c r="B72" s="608"/>
      <c r="C72" s="411"/>
      <c r="D72" s="411"/>
      <c r="E72" s="411"/>
      <c r="F72" s="326"/>
      <c r="G72" s="412"/>
      <c r="H72" s="413"/>
      <c r="I72" s="412"/>
      <c r="J72" s="413"/>
      <c r="K72" s="412"/>
      <c r="L72" s="413"/>
      <c r="M72" s="412"/>
      <c r="N72" s="413"/>
      <c r="O72" s="345">
        <f t="shared" si="1"/>
        <v>0</v>
      </c>
      <c r="P72" s="344">
        <f t="shared" si="2"/>
        <v>0</v>
      </c>
      <c r="Q72" s="326"/>
      <c r="R72" s="326"/>
      <c r="S72" s="326"/>
      <c r="T72" s="326"/>
      <c r="U72" s="326"/>
    </row>
    <row r="73" spans="1:21" ht="15.75" x14ac:dyDescent="0.25">
      <c r="A73" s="609"/>
      <c r="B73" s="609"/>
      <c r="C73" s="411"/>
      <c r="D73" s="411"/>
      <c r="E73" s="411"/>
      <c r="F73" s="326"/>
      <c r="G73" s="326"/>
      <c r="H73" s="413"/>
      <c r="I73" s="326"/>
      <c r="J73" s="413"/>
      <c r="K73" s="326"/>
      <c r="L73" s="413"/>
      <c r="M73" s="326"/>
      <c r="N73" s="413"/>
      <c r="O73" s="345">
        <f>G73+I73+K73+M73</f>
        <v>0</v>
      </c>
      <c r="P73" s="344">
        <f>H73+J73+L73+N73</f>
        <v>0</v>
      </c>
      <c r="Q73" s="326"/>
      <c r="R73" s="414"/>
      <c r="S73" s="326"/>
      <c r="T73" s="326"/>
      <c r="U73" s="326"/>
    </row>
    <row r="74" spans="1:21" ht="15.75" x14ac:dyDescent="0.25">
      <c r="A74" s="279"/>
      <c r="B74" s="280"/>
      <c r="C74" s="280"/>
      <c r="D74" s="279" t="s">
        <v>1480</v>
      </c>
      <c r="E74" s="280"/>
      <c r="F74" s="281"/>
      <c r="G74" s="73">
        <f t="shared" ref="G74:P74" si="3">SUM(G18:G73)</f>
        <v>0</v>
      </c>
      <c r="H74" s="230">
        <f t="shared" si="3"/>
        <v>0</v>
      </c>
      <c r="I74" s="73">
        <f t="shared" si="3"/>
        <v>0</v>
      </c>
      <c r="J74" s="230">
        <f t="shared" si="3"/>
        <v>0</v>
      </c>
      <c r="K74" s="73">
        <f t="shared" si="3"/>
        <v>0</v>
      </c>
      <c r="L74" s="230">
        <f t="shared" si="3"/>
        <v>0</v>
      </c>
      <c r="M74" s="73">
        <f t="shared" si="3"/>
        <v>0</v>
      </c>
      <c r="N74" s="230">
        <f t="shared" si="3"/>
        <v>0</v>
      </c>
      <c r="O74" s="230">
        <f t="shared" si="3"/>
        <v>0</v>
      </c>
      <c r="P74" s="230">
        <f t="shared" si="3"/>
        <v>0</v>
      </c>
      <c r="Q74" s="68"/>
      <c r="R74" s="68"/>
      <c r="S74" s="68"/>
      <c r="T74" s="68"/>
      <c r="U74" s="68"/>
    </row>
  </sheetData>
  <mergeCells count="37">
    <mergeCell ref="B66:B69"/>
    <mergeCell ref="B70:B73"/>
    <mergeCell ref="A38:A45"/>
    <mergeCell ref="B38:B41"/>
    <mergeCell ref="B42:B45"/>
    <mergeCell ref="A46:A57"/>
    <mergeCell ref="B46:B49"/>
    <mergeCell ref="B50:B53"/>
    <mergeCell ref="B54:B57"/>
    <mergeCell ref="A58:A73"/>
    <mergeCell ref="B34:B37"/>
    <mergeCell ref="A11:A37"/>
    <mergeCell ref="B11:B17"/>
    <mergeCell ref="B58:B61"/>
    <mergeCell ref="B62:B65"/>
    <mergeCell ref="O7:P8"/>
    <mergeCell ref="B18:B21"/>
    <mergeCell ref="B22:B25"/>
    <mergeCell ref="B26:B29"/>
    <mergeCell ref="B30:B33"/>
    <mergeCell ref="Q7:Q9"/>
    <mergeCell ref="R7:R9"/>
    <mergeCell ref="S7:S9"/>
    <mergeCell ref="T7:T9"/>
    <mergeCell ref="U7:U9"/>
    <mergeCell ref="E1:L1"/>
    <mergeCell ref="A7:A9"/>
    <mergeCell ref="B7:B9"/>
    <mergeCell ref="C7:C9"/>
    <mergeCell ref="D7:D9"/>
    <mergeCell ref="E7:E9"/>
    <mergeCell ref="F7:F9"/>
    <mergeCell ref="G7:N7"/>
    <mergeCell ref="G8:H8"/>
    <mergeCell ref="I8:J8"/>
    <mergeCell ref="K8:L8"/>
    <mergeCell ref="M8:N8"/>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E7:E17"/>
    <dataValidation allowBlank="1" showInputMessage="1" showErrorMessage="1" promptTitle="INDICADORES DE RESULTADOS" prompt="Medidas o variables para verificar el cumplimiento de cada paso._x000a_" sqref="D7:D1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7:C17"/>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7:F1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7:U17"/>
    <dataValidation allowBlank="1" showInputMessage="1" showErrorMessage="1" promptTitle="POBLACIÓN OBJETIVO" prompt="Grupo  de personas al cual se pretende beneficiar con dicho actividad." sqref="T7:T17"/>
    <dataValidation allowBlank="1" showInputMessage="1" showErrorMessage="1" promptTitle="MEDIO DE VERIFICACIÓN" prompt="Corresponde a los elementos a través del cual se acredita y se verifican  las actividades." sqref="S7:S17"/>
    <dataValidation allowBlank="1" showInputMessage="1" showErrorMessage="1" promptTitle="JUSTIFICACIÓN" prompt="Es aquella en que se explica de forma convincente el motivo por el que y para que se va realizar dicha actividad, que beneficio va traer a la institución." sqref="R7:R17"/>
    <dataValidation allowBlank="1" showInputMessage="1" showErrorMessage="1" promptTitle="SUPUESTOS" prompt="Un  supuesto es un dato asumido como cierto a efectos de planificación este puede ser positivo como negativo." sqref="Q7:Q17"/>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5" x14ac:dyDescent="0.25"/>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UY566"/>
  <sheetViews>
    <sheetView showGridLines="0" topLeftCell="B1" zoomScale="80" zoomScaleNormal="80" workbookViewId="0">
      <pane ySplit="11" topLeftCell="A156" activePane="bottomLeft" state="frozen"/>
      <selection activeCell="A11" sqref="A11"/>
      <selection pane="bottomLeft" activeCell="D106" sqref="D106:E106"/>
    </sheetView>
  </sheetViews>
  <sheetFormatPr baseColWidth="10" defaultColWidth="11.5703125" defaultRowHeight="15" x14ac:dyDescent="0.25"/>
  <cols>
    <col min="1" max="1" width="4.5703125" style="84" customWidth="1"/>
    <col min="2" max="2" width="15.85546875" style="75" customWidth="1"/>
    <col min="3" max="3" width="89.42578125" style="84" bestFit="1" customWidth="1"/>
    <col min="4" max="24" width="32" style="173" customWidth="1"/>
    <col min="25" max="27" width="34.28515625" style="173" customWidth="1"/>
    <col min="28" max="44" width="24.28515625" style="173" customWidth="1"/>
    <col min="45" max="16384" width="11.5703125" style="84"/>
  </cols>
  <sheetData>
    <row r="1" spans="1:571" ht="26.25" hidden="1" x14ac:dyDescent="0.25">
      <c r="A1" s="185"/>
      <c r="B1" s="188"/>
      <c r="C1" s="185" t="s">
        <v>251</v>
      </c>
      <c r="D1" s="188" t="s">
        <v>252</v>
      </c>
      <c r="E1" s="179" t="s">
        <v>253</v>
      </c>
      <c r="F1" s="179" t="s">
        <v>496</v>
      </c>
      <c r="G1" s="179" t="s">
        <v>498</v>
      </c>
      <c r="H1" s="179" t="s">
        <v>500</v>
      </c>
      <c r="I1" s="179" t="s">
        <v>502</v>
      </c>
      <c r="J1" s="179" t="s">
        <v>504</v>
      </c>
      <c r="K1" s="179" t="s">
        <v>506</v>
      </c>
      <c r="L1" s="179" t="s">
        <v>254</v>
      </c>
      <c r="M1" s="179" t="s">
        <v>509</v>
      </c>
      <c r="N1" s="179" t="s">
        <v>255</v>
      </c>
      <c r="O1" s="179" t="s">
        <v>511</v>
      </c>
      <c r="P1" s="179" t="s">
        <v>513</v>
      </c>
      <c r="Q1" s="179" t="s">
        <v>515</v>
      </c>
      <c r="R1" s="179" t="s">
        <v>513</v>
      </c>
      <c r="S1" s="179" t="s">
        <v>515</v>
      </c>
      <c r="T1" s="179" t="s">
        <v>515</v>
      </c>
      <c r="U1" s="179" t="s">
        <v>256</v>
      </c>
      <c r="V1" s="179" t="s">
        <v>516</v>
      </c>
      <c r="W1" s="179" t="s">
        <v>519</v>
      </c>
      <c r="X1" s="179" t="s">
        <v>519</v>
      </c>
      <c r="Y1" s="179" t="s">
        <v>257</v>
      </c>
      <c r="Z1" s="397"/>
      <c r="AA1" s="179" t="s">
        <v>257</v>
      </c>
      <c r="AB1" s="179" t="s">
        <v>521</v>
      </c>
      <c r="AC1" s="179" t="s">
        <v>258</v>
      </c>
      <c r="AD1" s="179" t="s">
        <v>522</v>
      </c>
      <c r="AE1" s="179" t="s">
        <v>523</v>
      </c>
      <c r="AF1" s="179" t="s">
        <v>527</v>
      </c>
      <c r="AG1" s="179" t="s">
        <v>274</v>
      </c>
      <c r="AH1" s="179" t="s">
        <v>528</v>
      </c>
      <c r="AI1" s="179" t="s">
        <v>530</v>
      </c>
      <c r="AJ1" s="179" t="s">
        <v>532</v>
      </c>
      <c r="AK1" s="179" t="s">
        <v>275</v>
      </c>
      <c r="AL1" s="179" t="s">
        <v>534</v>
      </c>
      <c r="AM1" s="179" t="s">
        <v>536</v>
      </c>
      <c r="AN1" s="179" t="s">
        <v>538</v>
      </c>
      <c r="AO1" s="179" t="s">
        <v>540</v>
      </c>
      <c r="AP1" s="179" t="s">
        <v>250</v>
      </c>
      <c r="AQ1" s="179" t="s">
        <v>542</v>
      </c>
      <c r="AR1" s="188" t="s">
        <v>259</v>
      </c>
      <c r="AS1" s="179" t="s">
        <v>544</v>
      </c>
      <c r="AT1" s="179" t="s">
        <v>260</v>
      </c>
      <c r="AU1" s="179" t="s">
        <v>546</v>
      </c>
      <c r="AV1" s="179" t="s">
        <v>548</v>
      </c>
      <c r="AW1" s="179" t="s">
        <v>261</v>
      </c>
      <c r="AX1" s="179" t="s">
        <v>550</v>
      </c>
      <c r="AY1" s="179" t="s">
        <v>552</v>
      </c>
      <c r="AZ1" s="179" t="s">
        <v>262</v>
      </c>
      <c r="BA1" s="179" t="s">
        <v>553</v>
      </c>
      <c r="BB1" s="179" t="s">
        <v>555</v>
      </c>
      <c r="BC1" s="179" t="s">
        <v>556</v>
      </c>
      <c r="BD1" s="179" t="s">
        <v>557</v>
      </c>
      <c r="BE1" s="179" t="s">
        <v>559</v>
      </c>
      <c r="BF1" s="179" t="s">
        <v>561</v>
      </c>
      <c r="BG1" s="179" t="s">
        <v>562</v>
      </c>
      <c r="BH1" s="179" t="s">
        <v>263</v>
      </c>
      <c r="BI1" s="179" t="s">
        <v>564</v>
      </c>
      <c r="BJ1" s="179" t="s">
        <v>566</v>
      </c>
      <c r="BK1" s="179" t="s">
        <v>568</v>
      </c>
      <c r="BL1" s="179" t="s">
        <v>570</v>
      </c>
      <c r="BM1" s="179" t="s">
        <v>572</v>
      </c>
      <c r="BN1" s="179" t="s">
        <v>574</v>
      </c>
      <c r="BO1" s="179" t="s">
        <v>576</v>
      </c>
      <c r="BP1" s="179" t="s">
        <v>578</v>
      </c>
      <c r="BQ1" s="179" t="s">
        <v>276</v>
      </c>
      <c r="BR1" s="179" t="s">
        <v>580</v>
      </c>
      <c r="BS1" s="179" t="s">
        <v>582</v>
      </c>
      <c r="BT1" s="179" t="s">
        <v>584</v>
      </c>
      <c r="BU1" s="179" t="s">
        <v>586</v>
      </c>
      <c r="BV1" s="179" t="s">
        <v>588</v>
      </c>
      <c r="BW1" s="179" t="s">
        <v>590</v>
      </c>
      <c r="BX1" s="179" t="s">
        <v>592</v>
      </c>
      <c r="BY1" s="179" t="s">
        <v>594</v>
      </c>
      <c r="BZ1" s="179" t="s">
        <v>596</v>
      </c>
      <c r="CA1" s="179" t="s">
        <v>598</v>
      </c>
      <c r="CB1" s="188" t="s">
        <v>264</v>
      </c>
      <c r="CC1" s="179" t="s">
        <v>265</v>
      </c>
      <c r="CD1" s="179" t="s">
        <v>600</v>
      </c>
      <c r="CE1" s="179" t="s">
        <v>266</v>
      </c>
      <c r="CF1" s="179" t="s">
        <v>602</v>
      </c>
      <c r="CG1" s="179" t="s">
        <v>604</v>
      </c>
      <c r="CH1" s="188" t="s">
        <v>267</v>
      </c>
      <c r="CI1" s="179" t="s">
        <v>268</v>
      </c>
      <c r="CJ1" s="179" t="s">
        <v>606</v>
      </c>
      <c r="CK1" s="179" t="s">
        <v>269</v>
      </c>
      <c r="CL1" s="179" t="s">
        <v>608</v>
      </c>
      <c r="CM1" s="179" t="s">
        <v>610</v>
      </c>
      <c r="CN1" s="179" t="s">
        <v>612</v>
      </c>
      <c r="CO1" s="188" t="s">
        <v>270</v>
      </c>
      <c r="CP1" s="179" t="s">
        <v>618</v>
      </c>
      <c r="CQ1" s="179" t="s">
        <v>620</v>
      </c>
      <c r="CR1" s="179" t="s">
        <v>271</v>
      </c>
      <c r="CS1" s="179" t="s">
        <v>614</v>
      </c>
      <c r="CT1" s="179" t="s">
        <v>616</v>
      </c>
      <c r="CU1" s="179" t="s">
        <v>272</v>
      </c>
      <c r="CV1" s="179" t="s">
        <v>622</v>
      </c>
      <c r="CW1" s="179" t="s">
        <v>273</v>
      </c>
      <c r="CX1" s="179" t="s">
        <v>623</v>
      </c>
      <c r="CY1" s="176" t="s">
        <v>277</v>
      </c>
      <c r="CZ1" s="188" t="s">
        <v>278</v>
      </c>
      <c r="DA1" s="179" t="s">
        <v>624</v>
      </c>
      <c r="DB1" s="179" t="s">
        <v>625</v>
      </c>
      <c r="DC1" s="179" t="s">
        <v>627</v>
      </c>
      <c r="DD1" s="179" t="s">
        <v>279</v>
      </c>
      <c r="DE1" s="179" t="s">
        <v>629</v>
      </c>
      <c r="DF1" s="179" t="s">
        <v>631</v>
      </c>
      <c r="DG1" s="179" t="s">
        <v>633</v>
      </c>
      <c r="DH1" s="179" t="s">
        <v>635</v>
      </c>
      <c r="DI1" s="179" t="s">
        <v>637</v>
      </c>
      <c r="DJ1" s="179" t="s">
        <v>639</v>
      </c>
      <c r="DK1" s="188" t="s">
        <v>280</v>
      </c>
      <c r="DL1" s="179" t="s">
        <v>281</v>
      </c>
      <c r="DM1" s="179" t="s">
        <v>641</v>
      </c>
      <c r="DN1" s="179" t="s">
        <v>282</v>
      </c>
      <c r="DO1" s="179" t="s">
        <v>643</v>
      </c>
      <c r="DP1" s="179" t="s">
        <v>645</v>
      </c>
      <c r="DQ1" s="179" t="s">
        <v>647</v>
      </c>
      <c r="DR1" s="179" t="s">
        <v>649</v>
      </c>
      <c r="DS1" s="179" t="s">
        <v>651</v>
      </c>
      <c r="DT1" s="179" t="s">
        <v>653</v>
      </c>
      <c r="DU1" s="179" t="s">
        <v>655</v>
      </c>
      <c r="DV1" s="179" t="s">
        <v>283</v>
      </c>
      <c r="DW1" s="179" t="s">
        <v>657</v>
      </c>
      <c r="DX1" s="179" t="s">
        <v>659</v>
      </c>
      <c r="DY1" s="179" t="s">
        <v>661</v>
      </c>
      <c r="DZ1" s="188" t="s">
        <v>284</v>
      </c>
      <c r="EA1" s="179" t="s">
        <v>663</v>
      </c>
      <c r="EB1" s="179" t="s">
        <v>285</v>
      </c>
      <c r="EC1" s="179" t="s">
        <v>665</v>
      </c>
      <c r="ED1" s="179" t="s">
        <v>286</v>
      </c>
      <c r="EE1" s="179" t="s">
        <v>667</v>
      </c>
      <c r="EF1" s="179" t="s">
        <v>669</v>
      </c>
      <c r="EG1" s="179" t="s">
        <v>671</v>
      </c>
      <c r="EH1" s="179" t="s">
        <v>673</v>
      </c>
      <c r="EI1" s="179" t="s">
        <v>675</v>
      </c>
      <c r="EJ1" s="179" t="s">
        <v>677</v>
      </c>
      <c r="EK1" s="179" t="s">
        <v>679</v>
      </c>
      <c r="EL1" s="179" t="s">
        <v>681</v>
      </c>
      <c r="EM1" s="179" t="s">
        <v>683</v>
      </c>
      <c r="EN1" s="179" t="s">
        <v>685</v>
      </c>
      <c r="EO1" s="179" t="s">
        <v>687</v>
      </c>
      <c r="EP1" s="188" t="s">
        <v>287</v>
      </c>
      <c r="EQ1" s="179" t="s">
        <v>689</v>
      </c>
      <c r="ER1" s="179" t="s">
        <v>288</v>
      </c>
      <c r="ES1" s="179" t="s">
        <v>691</v>
      </c>
      <c r="ET1" s="179" t="s">
        <v>693</v>
      </c>
      <c r="EU1" s="179" t="s">
        <v>289</v>
      </c>
      <c r="EV1" s="179" t="s">
        <v>695</v>
      </c>
      <c r="EW1" s="179" t="s">
        <v>697</v>
      </c>
      <c r="EX1" s="179" t="s">
        <v>290</v>
      </c>
      <c r="EY1" s="179" t="s">
        <v>699</v>
      </c>
      <c r="EZ1" s="179" t="s">
        <v>701</v>
      </c>
      <c r="FA1" s="179" t="s">
        <v>703</v>
      </c>
      <c r="FB1" s="179" t="s">
        <v>291</v>
      </c>
      <c r="FC1" s="179" t="s">
        <v>705</v>
      </c>
      <c r="FD1" s="179" t="s">
        <v>707</v>
      </c>
      <c r="FE1" s="188" t="s">
        <v>292</v>
      </c>
      <c r="FF1" s="179" t="s">
        <v>293</v>
      </c>
      <c r="FG1" s="179" t="s">
        <v>709</v>
      </c>
      <c r="FH1" s="179" t="s">
        <v>711</v>
      </c>
      <c r="FI1" s="179" t="s">
        <v>713</v>
      </c>
      <c r="FJ1" s="179" t="s">
        <v>715</v>
      </c>
      <c r="FK1" s="179" t="s">
        <v>294</v>
      </c>
      <c r="FL1" s="179" t="s">
        <v>717</v>
      </c>
      <c r="FM1" s="179" t="s">
        <v>719</v>
      </c>
      <c r="FN1" s="179" t="s">
        <v>721</v>
      </c>
      <c r="FO1" s="179" t="s">
        <v>723</v>
      </c>
      <c r="FP1" s="179" t="s">
        <v>725</v>
      </c>
      <c r="FQ1" s="179" t="s">
        <v>295</v>
      </c>
      <c r="FR1" s="179" t="s">
        <v>728</v>
      </c>
      <c r="FS1" s="179" t="s">
        <v>296</v>
      </c>
      <c r="FT1" s="179" t="s">
        <v>731</v>
      </c>
      <c r="FU1" s="179" t="s">
        <v>732</v>
      </c>
      <c r="FV1" s="179" t="s">
        <v>734</v>
      </c>
      <c r="FW1" s="179" t="s">
        <v>297</v>
      </c>
      <c r="FX1" s="179" t="s">
        <v>737</v>
      </c>
      <c r="FY1" s="179" t="s">
        <v>738</v>
      </c>
      <c r="FZ1" s="179" t="s">
        <v>740</v>
      </c>
      <c r="GA1" s="179" t="s">
        <v>298</v>
      </c>
      <c r="GB1" s="179" t="s">
        <v>743</v>
      </c>
      <c r="GC1" s="179" t="s">
        <v>745</v>
      </c>
      <c r="GD1" s="179" t="s">
        <v>747</v>
      </c>
      <c r="GE1" s="188" t="s">
        <v>299</v>
      </c>
      <c r="GF1" s="188" t="s">
        <v>300</v>
      </c>
      <c r="GG1" s="179" t="s">
        <v>306</v>
      </c>
      <c r="GH1" s="179" t="s">
        <v>749</v>
      </c>
      <c r="GI1" s="179" t="s">
        <v>751</v>
      </c>
      <c r="GJ1" s="179" t="s">
        <v>753</v>
      </c>
      <c r="GK1" s="179" t="s">
        <v>755</v>
      </c>
      <c r="GL1" s="179" t="s">
        <v>757</v>
      </c>
      <c r="GM1" s="179" t="s">
        <v>759</v>
      </c>
      <c r="GN1" s="188" t="s">
        <v>301</v>
      </c>
      <c r="GO1" s="179" t="s">
        <v>307</v>
      </c>
      <c r="GP1" s="179" t="s">
        <v>761</v>
      </c>
      <c r="GQ1" s="179" t="s">
        <v>763</v>
      </c>
      <c r="GR1" s="179" t="s">
        <v>764</v>
      </c>
      <c r="GS1" s="179" t="s">
        <v>308</v>
      </c>
      <c r="GT1" s="179" t="s">
        <v>767</v>
      </c>
      <c r="GU1" s="179" t="s">
        <v>768</v>
      </c>
      <c r="GV1" s="188" t="s">
        <v>302</v>
      </c>
      <c r="GW1" s="179" t="s">
        <v>303</v>
      </c>
      <c r="GX1" s="179" t="s">
        <v>770</v>
      </c>
      <c r="GY1" s="179" t="s">
        <v>772</v>
      </c>
      <c r="GZ1" s="179" t="s">
        <v>774</v>
      </c>
      <c r="HA1" s="179" t="s">
        <v>776</v>
      </c>
      <c r="HB1" s="179" t="s">
        <v>778</v>
      </c>
      <c r="HC1" s="188" t="s">
        <v>304</v>
      </c>
      <c r="HD1" s="179" t="s">
        <v>305</v>
      </c>
      <c r="HE1" s="179" t="s">
        <v>780</v>
      </c>
      <c r="HF1" s="179" t="s">
        <v>782</v>
      </c>
      <c r="HG1" s="179" t="s">
        <v>784</v>
      </c>
      <c r="HH1" s="179" t="s">
        <v>786</v>
      </c>
      <c r="HI1" s="179" t="s">
        <v>788</v>
      </c>
      <c r="HJ1" s="179" t="s">
        <v>790</v>
      </c>
      <c r="HK1" s="176" t="s">
        <v>309</v>
      </c>
      <c r="HL1" s="188" t="s">
        <v>310</v>
      </c>
      <c r="HM1" s="179" t="s">
        <v>311</v>
      </c>
      <c r="HN1" s="179" t="s">
        <v>792</v>
      </c>
      <c r="HO1" s="179" t="s">
        <v>794</v>
      </c>
      <c r="HP1" s="179" t="s">
        <v>796</v>
      </c>
      <c r="HQ1" s="179" t="s">
        <v>798</v>
      </c>
      <c r="HR1" s="179" t="s">
        <v>312</v>
      </c>
      <c r="HS1" s="179" t="s">
        <v>801</v>
      </c>
      <c r="HT1" s="179" t="s">
        <v>329</v>
      </c>
      <c r="HU1" s="179" t="s">
        <v>839</v>
      </c>
      <c r="HV1" s="179" t="s">
        <v>841</v>
      </c>
      <c r="HW1" s="179" t="s">
        <v>843</v>
      </c>
      <c r="HX1" s="188" t="s">
        <v>313</v>
      </c>
      <c r="HY1" s="179" t="s">
        <v>803</v>
      </c>
      <c r="HZ1" s="179" t="s">
        <v>805</v>
      </c>
      <c r="IA1" s="179" t="s">
        <v>314</v>
      </c>
      <c r="IB1" s="179" t="s">
        <v>808</v>
      </c>
      <c r="IC1" s="179" t="s">
        <v>810</v>
      </c>
      <c r="ID1" s="179" t="s">
        <v>811</v>
      </c>
      <c r="IE1" s="179" t="s">
        <v>813</v>
      </c>
      <c r="IF1" s="188" t="s">
        <v>315</v>
      </c>
      <c r="IG1" s="179" t="s">
        <v>815</v>
      </c>
      <c r="IH1" s="179" t="s">
        <v>817</v>
      </c>
      <c r="II1" s="179" t="s">
        <v>819</v>
      </c>
      <c r="IJ1" s="179" t="s">
        <v>316</v>
      </c>
      <c r="IK1" s="179" t="s">
        <v>821</v>
      </c>
      <c r="IL1" s="179" t="s">
        <v>823</v>
      </c>
      <c r="IM1" s="179" t="s">
        <v>317</v>
      </c>
      <c r="IN1" s="179" t="s">
        <v>825</v>
      </c>
      <c r="IO1" s="179" t="s">
        <v>827</v>
      </c>
      <c r="IP1" s="179" t="s">
        <v>318</v>
      </c>
      <c r="IQ1" s="179" t="s">
        <v>829</v>
      </c>
      <c r="IR1" s="179" t="s">
        <v>831</v>
      </c>
      <c r="IS1" s="179" t="s">
        <v>833</v>
      </c>
      <c r="IT1" s="179" t="s">
        <v>835</v>
      </c>
      <c r="IU1" s="179" t="s">
        <v>319</v>
      </c>
      <c r="IV1" s="179" t="s">
        <v>837</v>
      </c>
      <c r="IW1" s="188" t="s">
        <v>320</v>
      </c>
      <c r="IX1" s="179" t="s">
        <v>845</v>
      </c>
      <c r="IY1" s="179" t="s">
        <v>847</v>
      </c>
      <c r="IZ1" s="179" t="s">
        <v>321</v>
      </c>
      <c r="JA1" s="179" t="s">
        <v>849</v>
      </c>
      <c r="JB1" s="179" t="s">
        <v>851</v>
      </c>
      <c r="JC1" s="179" t="s">
        <v>853</v>
      </c>
      <c r="JD1" s="188" t="s">
        <v>322</v>
      </c>
      <c r="JE1" s="179" t="s">
        <v>855</v>
      </c>
      <c r="JF1" s="179" t="s">
        <v>323</v>
      </c>
      <c r="JG1" s="179" t="s">
        <v>858</v>
      </c>
      <c r="JH1" s="179" t="s">
        <v>860</v>
      </c>
      <c r="JI1" s="179" t="s">
        <v>862</v>
      </c>
      <c r="JJ1" s="179" t="s">
        <v>864</v>
      </c>
      <c r="JK1" s="179" t="s">
        <v>866</v>
      </c>
      <c r="JL1" s="179" t="s">
        <v>868</v>
      </c>
      <c r="JM1" s="179" t="s">
        <v>324</v>
      </c>
      <c r="JN1" s="179" t="s">
        <v>871</v>
      </c>
      <c r="JO1" s="179" t="s">
        <v>873</v>
      </c>
      <c r="JP1" s="179" t="s">
        <v>875</v>
      </c>
      <c r="JQ1" s="179" t="s">
        <v>877</v>
      </c>
      <c r="JR1" s="179" t="s">
        <v>879</v>
      </c>
      <c r="JS1" s="179" t="s">
        <v>881</v>
      </c>
      <c r="JT1" s="179" t="s">
        <v>883</v>
      </c>
      <c r="JU1" s="179" t="s">
        <v>885</v>
      </c>
      <c r="JV1" s="179" t="s">
        <v>325</v>
      </c>
      <c r="JW1" s="179" t="s">
        <v>888</v>
      </c>
      <c r="JX1" s="179" t="s">
        <v>890</v>
      </c>
      <c r="JY1" s="179" t="s">
        <v>892</v>
      </c>
      <c r="JZ1" s="179" t="s">
        <v>894</v>
      </c>
      <c r="KA1" s="179" t="s">
        <v>895</v>
      </c>
      <c r="KB1" s="179" t="s">
        <v>897</v>
      </c>
      <c r="KC1" s="179" t="s">
        <v>899</v>
      </c>
      <c r="KD1" s="179" t="s">
        <v>901</v>
      </c>
      <c r="KE1" s="179" t="s">
        <v>903</v>
      </c>
      <c r="KF1" s="179" t="s">
        <v>905</v>
      </c>
      <c r="KG1" s="179" t="s">
        <v>907</v>
      </c>
      <c r="KH1" s="179" t="s">
        <v>909</v>
      </c>
      <c r="KI1" s="179" t="s">
        <v>911</v>
      </c>
      <c r="KJ1" s="179" t="s">
        <v>913</v>
      </c>
      <c r="KK1" s="179" t="s">
        <v>915</v>
      </c>
      <c r="KL1" s="179" t="s">
        <v>917</v>
      </c>
      <c r="KM1" s="179" t="s">
        <v>919</v>
      </c>
      <c r="KN1" s="179" t="s">
        <v>921</v>
      </c>
      <c r="KO1" s="179" t="s">
        <v>923</v>
      </c>
      <c r="KP1" s="179" t="s">
        <v>925</v>
      </c>
      <c r="KQ1" s="179" t="s">
        <v>927</v>
      </c>
      <c r="KR1" s="179" t="s">
        <v>929</v>
      </c>
      <c r="KS1" s="179" t="s">
        <v>931</v>
      </c>
      <c r="KT1" s="179" t="s">
        <v>933</v>
      </c>
      <c r="KU1" s="179" t="s">
        <v>935</v>
      </c>
      <c r="KV1" s="179" t="s">
        <v>937</v>
      </c>
      <c r="KW1" s="188" t="s">
        <v>326</v>
      </c>
      <c r="KX1" s="179" t="s">
        <v>939</v>
      </c>
      <c r="KY1" s="179" t="s">
        <v>327</v>
      </c>
      <c r="KZ1" s="179" t="s">
        <v>942</v>
      </c>
      <c r="LA1" s="179" t="s">
        <v>944</v>
      </c>
      <c r="LB1" s="179" t="s">
        <v>946</v>
      </c>
      <c r="LC1" s="179" t="s">
        <v>948</v>
      </c>
      <c r="LD1" s="179" t="s">
        <v>328</v>
      </c>
      <c r="LE1" s="179" t="s">
        <v>951</v>
      </c>
      <c r="LF1" s="179" t="s">
        <v>953</v>
      </c>
      <c r="LG1" s="179" t="s">
        <v>955</v>
      </c>
      <c r="LH1" s="179" t="s">
        <v>957</v>
      </c>
      <c r="LI1" s="179" t="s">
        <v>959</v>
      </c>
      <c r="LJ1" s="179" t="s">
        <v>961</v>
      </c>
      <c r="LK1" s="179" t="s">
        <v>963</v>
      </c>
      <c r="LL1" s="176" t="s">
        <v>330</v>
      </c>
      <c r="LM1" s="188" t="s">
        <v>331</v>
      </c>
      <c r="LN1" s="179" t="s">
        <v>332</v>
      </c>
      <c r="LO1" s="179" t="s">
        <v>333</v>
      </c>
      <c r="LP1" s="188" t="s">
        <v>334</v>
      </c>
      <c r="LQ1" s="179" t="s">
        <v>335</v>
      </c>
      <c r="LR1" s="179" t="s">
        <v>983</v>
      </c>
      <c r="LS1" s="179" t="s">
        <v>985</v>
      </c>
      <c r="LT1" s="179" t="s">
        <v>986</v>
      </c>
      <c r="LU1" s="179" t="s">
        <v>988</v>
      </c>
      <c r="LV1" s="179" t="s">
        <v>989</v>
      </c>
      <c r="LW1" s="179" t="s">
        <v>991</v>
      </c>
      <c r="LX1" s="179" t="s">
        <v>993</v>
      </c>
      <c r="LY1" s="179" t="s">
        <v>995</v>
      </c>
      <c r="LZ1" s="179" t="s">
        <v>997</v>
      </c>
      <c r="MA1" s="179" t="s">
        <v>336</v>
      </c>
      <c r="MB1" s="179" t="s">
        <v>1000</v>
      </c>
      <c r="MC1" s="179" t="s">
        <v>1001</v>
      </c>
      <c r="MD1" s="179" t="s">
        <v>1003</v>
      </c>
      <c r="ME1" s="179" t="s">
        <v>337</v>
      </c>
      <c r="MF1" s="179" t="s">
        <v>1006</v>
      </c>
      <c r="MG1" s="179" t="s">
        <v>1007</v>
      </c>
      <c r="MH1" s="179" t="s">
        <v>1009</v>
      </c>
      <c r="MI1" s="179" t="s">
        <v>1011</v>
      </c>
      <c r="MJ1" s="179" t="s">
        <v>338</v>
      </c>
      <c r="MK1" s="179" t="s">
        <v>1014</v>
      </c>
      <c r="ML1" s="179" t="s">
        <v>1016</v>
      </c>
      <c r="MM1" s="179" t="s">
        <v>1018</v>
      </c>
      <c r="MN1" s="179" t="s">
        <v>1020</v>
      </c>
      <c r="MO1" s="179" t="s">
        <v>339</v>
      </c>
      <c r="MP1" s="179" t="s">
        <v>1023</v>
      </c>
      <c r="MQ1" s="179" t="s">
        <v>1025</v>
      </c>
      <c r="MR1" s="179" t="s">
        <v>1027</v>
      </c>
      <c r="MS1" s="179" t="s">
        <v>1029</v>
      </c>
      <c r="MT1" s="179" t="s">
        <v>1031</v>
      </c>
      <c r="MU1" s="179" t="s">
        <v>1033</v>
      </c>
      <c r="MV1" s="179" t="s">
        <v>1035</v>
      </c>
      <c r="MW1" s="179" t="s">
        <v>1037</v>
      </c>
      <c r="MX1" s="179" t="s">
        <v>1039</v>
      </c>
      <c r="MY1" s="179" t="s">
        <v>1041</v>
      </c>
      <c r="MZ1" s="179" t="s">
        <v>1043</v>
      </c>
      <c r="NA1" s="179" t="s">
        <v>1044</v>
      </c>
      <c r="NB1" s="188" t="s">
        <v>340</v>
      </c>
      <c r="NC1" s="179" t="s">
        <v>341</v>
      </c>
      <c r="ND1" s="179" t="s">
        <v>1046</v>
      </c>
      <c r="NE1" s="179" t="s">
        <v>1048</v>
      </c>
      <c r="NF1" s="179" t="s">
        <v>1050</v>
      </c>
      <c r="NG1" s="179" t="s">
        <v>1052</v>
      </c>
      <c r="NH1" s="188" t="s">
        <v>342</v>
      </c>
      <c r="NI1" s="179" t="s">
        <v>343</v>
      </c>
      <c r="NJ1" s="179" t="s">
        <v>1053</v>
      </c>
      <c r="NK1" s="179" t="s">
        <v>344</v>
      </c>
      <c r="NL1" s="179" t="s">
        <v>1055</v>
      </c>
      <c r="NM1" s="179" t="s">
        <v>1057</v>
      </c>
      <c r="NN1" s="179" t="s">
        <v>345</v>
      </c>
      <c r="NO1" s="179" t="s">
        <v>1059</v>
      </c>
      <c r="NP1" s="179" t="s">
        <v>1061</v>
      </c>
      <c r="NQ1" s="176" t="s">
        <v>331</v>
      </c>
      <c r="NR1" s="188" t="s">
        <v>332</v>
      </c>
      <c r="NS1" s="179" t="s">
        <v>346</v>
      </c>
      <c r="NT1" s="179" t="s">
        <v>965</v>
      </c>
      <c r="NU1" s="179" t="s">
        <v>967</v>
      </c>
      <c r="NV1" s="179" t="s">
        <v>969</v>
      </c>
      <c r="NW1" s="179" t="s">
        <v>971</v>
      </c>
      <c r="NX1" s="179" t="s">
        <v>347</v>
      </c>
      <c r="NY1" s="179" t="s">
        <v>973</v>
      </c>
      <c r="NZ1" s="179" t="s">
        <v>348</v>
      </c>
      <c r="OA1" s="179" t="s">
        <v>975</v>
      </c>
      <c r="OB1" s="188" t="s">
        <v>333</v>
      </c>
      <c r="OC1" s="179" t="s">
        <v>977</v>
      </c>
      <c r="OD1" s="179" t="s">
        <v>349</v>
      </c>
      <c r="OE1" s="176" t="s">
        <v>333</v>
      </c>
      <c r="OF1" s="188" t="s">
        <v>349</v>
      </c>
      <c r="OG1" s="179" t="s">
        <v>979</v>
      </c>
      <c r="OH1" s="179" t="s">
        <v>981</v>
      </c>
      <c r="OI1" s="179" t="s">
        <v>350</v>
      </c>
      <c r="OJ1" s="176" t="s">
        <v>351</v>
      </c>
      <c r="OK1" s="188" t="s">
        <v>352</v>
      </c>
      <c r="OL1" s="179" t="s">
        <v>353</v>
      </c>
      <c r="OM1" s="179" t="s">
        <v>1062</v>
      </c>
      <c r="ON1" s="179" t="s">
        <v>1064</v>
      </c>
      <c r="OO1" s="179" t="s">
        <v>354</v>
      </c>
      <c r="OP1" s="179" t="s">
        <v>364</v>
      </c>
      <c r="OQ1" s="179" t="s">
        <v>1066</v>
      </c>
      <c r="OR1" s="179" t="s">
        <v>1068</v>
      </c>
      <c r="OS1" s="179" t="s">
        <v>1070</v>
      </c>
      <c r="OT1" s="179" t="s">
        <v>1072</v>
      </c>
      <c r="OU1" s="179" t="s">
        <v>1074</v>
      </c>
      <c r="OV1" s="179" t="s">
        <v>1076</v>
      </c>
      <c r="OW1" s="179" t="s">
        <v>1078</v>
      </c>
      <c r="OX1" s="179" t="s">
        <v>1080</v>
      </c>
      <c r="OY1" s="179" t="s">
        <v>1082</v>
      </c>
      <c r="OZ1" s="179" t="s">
        <v>1084</v>
      </c>
      <c r="PA1" s="179" t="s">
        <v>1086</v>
      </c>
      <c r="PB1" s="179" t="s">
        <v>1088</v>
      </c>
      <c r="PC1" s="179" t="s">
        <v>1090</v>
      </c>
      <c r="PD1" s="179" t="s">
        <v>1092</v>
      </c>
      <c r="PE1" s="179" t="s">
        <v>1094</v>
      </c>
      <c r="PF1" s="179" t="s">
        <v>1096</v>
      </c>
      <c r="PG1" s="179" t="s">
        <v>1098</v>
      </c>
      <c r="PH1" s="179" t="s">
        <v>1100</v>
      </c>
      <c r="PI1" s="179" t="s">
        <v>1102</v>
      </c>
      <c r="PJ1" s="179" t="s">
        <v>1104</v>
      </c>
      <c r="PK1" s="179" t="s">
        <v>1106</v>
      </c>
      <c r="PL1" s="179" t="s">
        <v>1108</v>
      </c>
      <c r="PM1" s="179" t="s">
        <v>365</v>
      </c>
      <c r="PN1" s="179" t="s">
        <v>1111</v>
      </c>
      <c r="PO1" s="179" t="s">
        <v>1113</v>
      </c>
      <c r="PP1" s="179" t="s">
        <v>1114</v>
      </c>
      <c r="PQ1" s="179" t="s">
        <v>1116</v>
      </c>
      <c r="PR1" s="179" t="s">
        <v>1118</v>
      </c>
      <c r="PS1" s="179" t="s">
        <v>1120</v>
      </c>
      <c r="PT1" s="179" t="s">
        <v>1122</v>
      </c>
      <c r="PU1" s="179" t="s">
        <v>1124</v>
      </c>
      <c r="PV1" s="179" t="s">
        <v>1126</v>
      </c>
      <c r="PW1" s="179" t="s">
        <v>1128</v>
      </c>
      <c r="PX1" s="179" t="s">
        <v>1130</v>
      </c>
      <c r="PY1" s="179" t="s">
        <v>1132</v>
      </c>
      <c r="PZ1" s="179" t="s">
        <v>1134</v>
      </c>
      <c r="QA1" s="179" t="s">
        <v>1136</v>
      </c>
      <c r="QB1" s="179" t="s">
        <v>1138</v>
      </c>
      <c r="QC1" s="179" t="s">
        <v>1140</v>
      </c>
      <c r="QD1" s="179" t="s">
        <v>1142</v>
      </c>
      <c r="QE1" s="179" t="s">
        <v>1144</v>
      </c>
      <c r="QF1" s="179" t="s">
        <v>1146</v>
      </c>
      <c r="QG1" s="179" t="s">
        <v>1148</v>
      </c>
      <c r="QH1" s="179" t="s">
        <v>1150</v>
      </c>
      <c r="QI1" s="179" t="s">
        <v>1152</v>
      </c>
      <c r="QJ1" s="179" t="s">
        <v>1154</v>
      </c>
      <c r="QK1" s="179" t="s">
        <v>1156</v>
      </c>
      <c r="QL1" s="179" t="s">
        <v>1158</v>
      </c>
      <c r="QM1" s="179" t="s">
        <v>1160</v>
      </c>
      <c r="QN1" s="179" t="s">
        <v>355</v>
      </c>
      <c r="QO1" s="179" t="s">
        <v>1162</v>
      </c>
      <c r="QP1" s="179" t="s">
        <v>1164</v>
      </c>
      <c r="QQ1" s="179" t="s">
        <v>1166</v>
      </c>
      <c r="QR1" s="179" t="s">
        <v>1168</v>
      </c>
      <c r="QS1" s="179" t="s">
        <v>1170</v>
      </c>
      <c r="QT1" s="188" t="s">
        <v>356</v>
      </c>
      <c r="QU1" s="179" t="s">
        <v>357</v>
      </c>
      <c r="QV1" s="179" t="s">
        <v>1172</v>
      </c>
      <c r="QW1" s="179" t="s">
        <v>1174</v>
      </c>
      <c r="QX1" s="179" t="s">
        <v>1176</v>
      </c>
      <c r="QY1" s="179" t="s">
        <v>1178</v>
      </c>
      <c r="QZ1" s="179" t="s">
        <v>1180</v>
      </c>
      <c r="RA1" s="179" t="s">
        <v>1182</v>
      </c>
      <c r="RB1" s="188" t="s">
        <v>358</v>
      </c>
      <c r="RC1" s="179" t="s">
        <v>1184</v>
      </c>
      <c r="RD1" s="179" t="s">
        <v>359</v>
      </c>
      <c r="RE1" s="188" t="s">
        <v>360</v>
      </c>
      <c r="RF1" s="179" t="s">
        <v>361</v>
      </c>
      <c r="RG1" s="179" t="s">
        <v>1214</v>
      </c>
      <c r="RH1" s="179" t="s">
        <v>1216</v>
      </c>
      <c r="RI1" s="188" t="s">
        <v>362</v>
      </c>
      <c r="RJ1" s="179" t="s">
        <v>363</v>
      </c>
      <c r="RK1" s="179" t="s">
        <v>1218</v>
      </c>
      <c r="RL1" s="179" t="s">
        <v>1219</v>
      </c>
      <c r="RM1" s="179" t="s">
        <v>1220</v>
      </c>
      <c r="RN1" s="179" t="s">
        <v>1221</v>
      </c>
      <c r="RO1" s="179" t="s">
        <v>1223</v>
      </c>
      <c r="RP1" s="179" t="s">
        <v>1224</v>
      </c>
      <c r="RQ1" s="179" t="s">
        <v>1226</v>
      </c>
      <c r="RR1" s="179" t="s">
        <v>1227</v>
      </c>
      <c r="RS1" s="176" t="s">
        <v>358</v>
      </c>
      <c r="RT1" s="188" t="s">
        <v>359</v>
      </c>
      <c r="RU1" s="179" t="s">
        <v>366</v>
      </c>
      <c r="RV1" s="179" t="s">
        <v>1186</v>
      </c>
      <c r="RW1" s="179" t="s">
        <v>1188</v>
      </c>
      <c r="RX1" s="179" t="s">
        <v>1190</v>
      </c>
      <c r="RY1" s="179" t="s">
        <v>1192</v>
      </c>
      <c r="RZ1" s="179" t="s">
        <v>1194</v>
      </c>
      <c r="SA1" s="179" t="s">
        <v>1196</v>
      </c>
      <c r="SB1" s="179" t="s">
        <v>1198</v>
      </c>
      <c r="SC1" s="179" t="s">
        <v>1200</v>
      </c>
      <c r="SD1" s="179" t="s">
        <v>1202</v>
      </c>
      <c r="SE1" s="179" t="s">
        <v>1204</v>
      </c>
      <c r="SF1" s="179" t="s">
        <v>1206</v>
      </c>
      <c r="SG1" s="179" t="s">
        <v>1208</v>
      </c>
      <c r="SH1" s="179" t="s">
        <v>1210</v>
      </c>
      <c r="SI1" s="179" t="s">
        <v>1212</v>
      </c>
      <c r="SJ1" s="176" t="s">
        <v>367</v>
      </c>
      <c r="SK1" s="188" t="s">
        <v>368</v>
      </c>
      <c r="SL1" s="179" t="s">
        <v>369</v>
      </c>
      <c r="SM1" s="179" t="s">
        <v>1229</v>
      </c>
      <c r="SN1" s="179" t="s">
        <v>1231</v>
      </c>
      <c r="SO1" s="179" t="s">
        <v>370</v>
      </c>
      <c r="SP1" s="179" t="s">
        <v>1233</v>
      </c>
      <c r="SQ1" s="179" t="s">
        <v>1235</v>
      </c>
      <c r="SR1" s="179" t="s">
        <v>1237</v>
      </c>
      <c r="SS1" s="179" t="s">
        <v>1239</v>
      </c>
      <c r="ST1" s="188" t="s">
        <v>371</v>
      </c>
      <c r="SU1" s="179" t="s">
        <v>372</v>
      </c>
      <c r="SV1" s="179" t="s">
        <v>1241</v>
      </c>
      <c r="SW1" s="179" t="s">
        <v>1243</v>
      </c>
      <c r="SX1" s="179" t="s">
        <v>1245</v>
      </c>
      <c r="SY1" s="179" t="s">
        <v>1247</v>
      </c>
      <c r="SZ1" s="179" t="s">
        <v>1249</v>
      </c>
      <c r="TA1" s="179" t="s">
        <v>1251</v>
      </c>
      <c r="TB1" s="179" t="s">
        <v>1253</v>
      </c>
      <c r="TC1" s="179" t="s">
        <v>1255</v>
      </c>
      <c r="TD1" s="179" t="s">
        <v>1257</v>
      </c>
      <c r="TE1" s="179" t="s">
        <v>1259</v>
      </c>
      <c r="TF1" s="179" t="s">
        <v>1261</v>
      </c>
      <c r="TG1" s="179" t="s">
        <v>1263</v>
      </c>
      <c r="TH1" s="179" t="s">
        <v>1265</v>
      </c>
      <c r="TI1" s="179" t="s">
        <v>1267</v>
      </c>
      <c r="TJ1" s="179" t="s">
        <v>1269</v>
      </c>
      <c r="TK1" s="176" t="s">
        <v>373</v>
      </c>
      <c r="TL1" s="188" t="s">
        <v>374</v>
      </c>
      <c r="TM1" s="179" t="s">
        <v>375</v>
      </c>
      <c r="TN1" s="179" t="s">
        <v>1271</v>
      </c>
      <c r="TO1" s="179" t="s">
        <v>1273</v>
      </c>
      <c r="TP1" s="179" t="s">
        <v>1275</v>
      </c>
      <c r="TQ1" s="179" t="s">
        <v>1277</v>
      </c>
      <c r="TR1" s="179" t="s">
        <v>1279</v>
      </c>
      <c r="TS1" s="179" t="s">
        <v>376</v>
      </c>
      <c r="TT1" s="179" t="s">
        <v>1281</v>
      </c>
      <c r="TU1" s="179" t="s">
        <v>1283</v>
      </c>
      <c r="TV1" s="179" t="s">
        <v>1285</v>
      </c>
      <c r="TW1" s="179" t="s">
        <v>1287</v>
      </c>
      <c r="TX1" s="179" t="s">
        <v>1289</v>
      </c>
      <c r="TY1" s="179" t="s">
        <v>1291</v>
      </c>
      <c r="TZ1" s="188" t="s">
        <v>377</v>
      </c>
      <c r="UA1" s="179" t="s">
        <v>378</v>
      </c>
      <c r="UB1" s="179" t="s">
        <v>379</v>
      </c>
      <c r="UC1" s="179" t="s">
        <v>1293</v>
      </c>
      <c r="UD1" s="179" t="s">
        <v>1295</v>
      </c>
      <c r="UE1" s="179" t="s">
        <v>1296</v>
      </c>
      <c r="UF1" s="179" t="s">
        <v>1298</v>
      </c>
      <c r="UG1" s="179" t="s">
        <v>1300</v>
      </c>
      <c r="UH1" s="179" t="s">
        <v>1302</v>
      </c>
      <c r="UI1" s="179" t="s">
        <v>1304</v>
      </c>
      <c r="UJ1" s="179" t="s">
        <v>1306</v>
      </c>
      <c r="UK1" s="179" t="s">
        <v>1308</v>
      </c>
      <c r="UL1" s="179" t="s">
        <v>1310</v>
      </c>
      <c r="UM1" s="179" t="s">
        <v>1312</v>
      </c>
      <c r="UN1" s="179" t="s">
        <v>1314</v>
      </c>
      <c r="UO1" s="179" t="s">
        <v>1316</v>
      </c>
      <c r="UP1" s="179" t="s">
        <v>1318</v>
      </c>
      <c r="UQ1" s="179" t="s">
        <v>1320</v>
      </c>
      <c r="UR1" s="179" t="s">
        <v>1322</v>
      </c>
      <c r="US1" s="176" t="s">
        <v>1324</v>
      </c>
      <c r="UT1" s="179" t="s">
        <v>1326</v>
      </c>
      <c r="UU1" s="179" t="s">
        <v>1328</v>
      </c>
      <c r="UV1" s="179" t="s">
        <v>1330</v>
      </c>
      <c r="UW1" s="179" t="s">
        <v>1332</v>
      </c>
      <c r="UX1" s="179" t="s">
        <v>1334</v>
      </c>
      <c r="UY1" s="182"/>
    </row>
    <row r="2" spans="1:571" s="120" customFormat="1" hidden="1" x14ac:dyDescent="0.25">
      <c r="K2" s="158"/>
      <c r="Z2" s="394"/>
      <c r="AB2" s="120" t="s">
        <v>129</v>
      </c>
      <c r="AC2" s="120" t="s">
        <v>130</v>
      </c>
    </row>
    <row r="3" spans="1:571" hidden="1" x14ac:dyDescent="0.25">
      <c r="B3" s="86"/>
      <c r="C3" s="87"/>
      <c r="D3" s="86"/>
      <c r="E3" s="86"/>
      <c r="F3" s="86"/>
      <c r="G3" s="86"/>
      <c r="H3" s="86"/>
      <c r="I3" s="86"/>
      <c r="J3" s="86"/>
      <c r="K3" s="86"/>
      <c r="L3" s="86"/>
      <c r="M3" s="86"/>
      <c r="N3" s="86"/>
      <c r="O3" s="86"/>
      <c r="P3" s="86"/>
      <c r="Q3" s="86"/>
      <c r="R3" s="86"/>
      <c r="S3" s="86"/>
      <c r="T3" s="86"/>
      <c r="U3" s="86"/>
      <c r="V3" s="86"/>
      <c r="W3" s="86"/>
      <c r="X3" s="86"/>
      <c r="Y3" s="86"/>
      <c r="Z3" s="86"/>
      <c r="AA3" s="86"/>
      <c r="AB3" s="86"/>
      <c r="AC3" s="86"/>
      <c r="AD3" s="86"/>
      <c r="AE3" s="86"/>
      <c r="AF3" s="86"/>
      <c r="AG3" s="86"/>
      <c r="AH3" s="86"/>
      <c r="AI3" s="86"/>
      <c r="AJ3" s="86"/>
      <c r="AK3" s="86"/>
      <c r="AL3" s="86"/>
      <c r="AM3" s="86"/>
      <c r="AN3" s="86"/>
      <c r="AO3" s="86"/>
      <c r="AP3" s="86"/>
      <c r="AQ3" s="86"/>
      <c r="AR3" s="86"/>
      <c r="AS3" s="87"/>
    </row>
    <row r="4" spans="1:571" hidden="1" x14ac:dyDescent="0.25">
      <c r="B4" s="86"/>
      <c r="C4" s="87"/>
      <c r="D4" s="86"/>
      <c r="E4" s="86"/>
      <c r="F4" s="86"/>
      <c r="G4" s="86"/>
      <c r="H4" s="86"/>
      <c r="I4" s="86"/>
      <c r="J4" s="86"/>
      <c r="K4" s="86"/>
      <c r="L4" s="86"/>
      <c r="M4" s="86"/>
      <c r="N4" s="86"/>
      <c r="O4" s="86"/>
      <c r="P4" s="86"/>
      <c r="Q4" s="86"/>
      <c r="R4" s="86"/>
      <c r="S4" s="86"/>
      <c r="T4" s="86"/>
      <c r="U4" s="86"/>
      <c r="V4" s="86"/>
      <c r="W4" s="86"/>
      <c r="X4" s="86"/>
      <c r="Y4" s="86"/>
      <c r="Z4" s="86"/>
      <c r="AA4" s="86"/>
      <c r="AB4" s="86"/>
      <c r="AC4" s="86"/>
      <c r="AD4" s="86"/>
      <c r="AE4" s="86"/>
      <c r="AF4" s="86"/>
      <c r="AG4" s="86"/>
      <c r="AH4" s="86"/>
      <c r="AI4" s="86"/>
      <c r="AJ4" s="86"/>
      <c r="AK4" s="86"/>
      <c r="AL4" s="86"/>
      <c r="AM4" s="86"/>
      <c r="AN4" s="86"/>
      <c r="AO4" s="86"/>
      <c r="AP4" s="86"/>
      <c r="AQ4" s="86"/>
      <c r="AR4" s="86"/>
      <c r="AS4" s="87"/>
    </row>
    <row r="5" spans="1:571" x14ac:dyDescent="0.25">
      <c r="B5" s="86"/>
      <c r="C5" s="87"/>
      <c r="D5" s="86"/>
      <c r="E5" s="86"/>
      <c r="F5" s="86"/>
      <c r="G5" s="86"/>
      <c r="H5" s="86"/>
      <c r="I5" s="86"/>
      <c r="J5" s="86"/>
      <c r="K5" s="86"/>
      <c r="L5" s="86"/>
      <c r="M5" s="86"/>
      <c r="N5" s="86"/>
      <c r="O5" s="86"/>
      <c r="P5" s="86"/>
      <c r="Q5" s="86"/>
      <c r="R5" s="86"/>
      <c r="S5" s="86"/>
      <c r="T5" s="86"/>
      <c r="U5" s="86"/>
      <c r="V5" s="86"/>
      <c r="W5" s="86"/>
      <c r="X5" s="86"/>
      <c r="Y5" s="86"/>
      <c r="Z5" s="86"/>
      <c r="AA5" s="86"/>
      <c r="AB5" s="86"/>
      <c r="AC5" s="86"/>
      <c r="AD5" s="86"/>
      <c r="AE5" s="86"/>
      <c r="AF5" s="86"/>
      <c r="AG5" s="86"/>
      <c r="AH5" s="86"/>
      <c r="AI5" s="86"/>
      <c r="AJ5" s="86"/>
      <c r="AK5" s="86"/>
      <c r="AL5" s="86"/>
      <c r="AM5" s="86"/>
      <c r="AN5" s="86"/>
      <c r="AO5" s="86"/>
      <c r="AP5" s="86"/>
      <c r="AQ5" s="86"/>
      <c r="AR5" s="86"/>
      <c r="AS5" s="87"/>
    </row>
    <row r="6" spans="1:571" x14ac:dyDescent="0.25">
      <c r="B6" s="86"/>
      <c r="C6" s="87" t="s">
        <v>247</v>
      </c>
      <c r="D6" s="86"/>
      <c r="E6" s="86"/>
      <c r="F6" s="86"/>
      <c r="G6" s="86"/>
      <c r="H6" s="86"/>
      <c r="I6" s="86"/>
      <c r="J6" s="86"/>
      <c r="K6" s="86"/>
      <c r="L6" s="86"/>
      <c r="M6" s="86"/>
      <c r="N6" s="86"/>
      <c r="O6" s="86"/>
      <c r="P6" s="86"/>
      <c r="Q6" s="86"/>
      <c r="R6" s="86"/>
      <c r="S6" s="86"/>
      <c r="T6" s="86"/>
      <c r="U6" s="86"/>
      <c r="V6" s="86"/>
      <c r="W6" s="86"/>
      <c r="X6" s="86"/>
      <c r="Y6" s="86"/>
      <c r="Z6" s="86"/>
      <c r="AA6" s="86"/>
      <c r="AB6" s="86"/>
      <c r="AC6" s="86"/>
      <c r="AD6" s="86"/>
      <c r="AE6" s="86"/>
      <c r="AF6" s="86"/>
      <c r="AG6" s="86"/>
      <c r="AH6" s="86"/>
      <c r="AI6" s="86"/>
      <c r="AJ6" s="86"/>
      <c r="AK6" s="86"/>
      <c r="AL6" s="86"/>
      <c r="AM6" s="86"/>
      <c r="AN6" s="86"/>
      <c r="AO6" s="86"/>
      <c r="AP6" s="86"/>
      <c r="AQ6" s="86"/>
      <c r="AR6" s="86"/>
      <c r="AS6" s="87"/>
    </row>
    <row r="7" spans="1:571" x14ac:dyDescent="0.25">
      <c r="B7" s="84"/>
      <c r="C7" s="87" t="s">
        <v>84</v>
      </c>
      <c r="D7" s="88"/>
      <c r="E7" s="88"/>
      <c r="F7" s="88"/>
      <c r="G7" s="88"/>
      <c r="H7" s="88"/>
      <c r="I7" s="88"/>
      <c r="J7" s="88"/>
      <c r="K7" s="88"/>
      <c r="L7" s="88"/>
      <c r="M7" s="88"/>
      <c r="N7" s="88"/>
      <c r="O7" s="88"/>
      <c r="P7" s="88"/>
      <c r="Q7" s="88"/>
      <c r="R7" s="88"/>
      <c r="S7" s="88"/>
      <c r="T7" s="88"/>
      <c r="U7" s="88"/>
      <c r="V7" s="88"/>
      <c r="W7" s="88"/>
      <c r="X7" s="88"/>
      <c r="Y7" s="88"/>
      <c r="Z7" s="88"/>
      <c r="AA7" s="88"/>
      <c r="AB7" s="88"/>
      <c r="AC7" s="88"/>
      <c r="AD7" s="88"/>
      <c r="AE7" s="88"/>
      <c r="AF7" s="88"/>
      <c r="AG7" s="88"/>
      <c r="AH7" s="88"/>
      <c r="AI7" s="88"/>
      <c r="AJ7" s="88"/>
      <c r="AK7" s="88"/>
      <c r="AL7" s="88"/>
      <c r="AM7" s="88"/>
      <c r="AN7" s="88"/>
      <c r="AO7" s="88"/>
      <c r="AP7" s="88"/>
      <c r="AQ7" s="88"/>
      <c r="AR7" s="88"/>
      <c r="AS7" s="87"/>
    </row>
    <row r="8" spans="1:571" x14ac:dyDescent="0.25">
      <c r="B8" s="89"/>
      <c r="C8" s="87" t="s">
        <v>1470</v>
      </c>
      <c r="D8" s="88"/>
      <c r="E8" s="88"/>
      <c r="F8" s="88"/>
      <c r="G8" s="88"/>
      <c r="H8" s="88"/>
      <c r="I8" s="88"/>
      <c r="J8" s="88"/>
      <c r="K8" s="88"/>
      <c r="L8" s="88"/>
      <c r="M8" s="88"/>
      <c r="N8" s="88"/>
      <c r="O8" s="88"/>
      <c r="P8" s="88"/>
      <c r="Q8" s="88"/>
      <c r="R8" s="88"/>
      <c r="S8" s="88"/>
      <c r="T8" s="88"/>
      <c r="U8" s="88"/>
      <c r="V8" s="88"/>
      <c r="W8" s="88"/>
      <c r="X8" s="88"/>
      <c r="Y8" s="88"/>
      <c r="Z8" s="88"/>
      <c r="AA8" s="88"/>
      <c r="AB8" s="88"/>
      <c r="AC8" s="88"/>
      <c r="AD8" s="88"/>
      <c r="AE8" s="88"/>
      <c r="AF8" s="88"/>
      <c r="AG8" s="88"/>
      <c r="AH8" s="88"/>
      <c r="AI8" s="88"/>
      <c r="AJ8" s="88"/>
      <c r="AK8" s="88"/>
      <c r="AL8" s="88"/>
      <c r="AM8" s="88"/>
      <c r="AN8" s="88"/>
      <c r="AO8" s="88"/>
      <c r="AP8" s="88"/>
      <c r="AQ8" s="88"/>
      <c r="AR8" s="88"/>
      <c r="AS8" s="87"/>
    </row>
    <row r="9" spans="1:571" x14ac:dyDescent="0.25">
      <c r="B9" s="84"/>
      <c r="C9" s="87" t="s">
        <v>85</v>
      </c>
      <c r="D9" s="88"/>
      <c r="E9" s="88"/>
      <c r="F9" s="88"/>
      <c r="G9" s="88"/>
      <c r="H9" s="88"/>
      <c r="I9" s="88"/>
      <c r="J9" s="88"/>
      <c r="K9" s="88"/>
      <c r="L9" s="88"/>
      <c r="M9" s="88"/>
      <c r="N9" s="88"/>
      <c r="O9" s="88"/>
      <c r="P9" s="88"/>
      <c r="Q9" s="88"/>
      <c r="R9" s="88"/>
      <c r="S9" s="88"/>
      <c r="T9" s="88"/>
      <c r="U9" s="88"/>
      <c r="V9" s="88"/>
      <c r="W9" s="88"/>
      <c r="X9" s="88"/>
      <c r="Y9" s="88"/>
      <c r="Z9" s="88"/>
      <c r="AA9" s="88"/>
      <c r="AB9" s="88"/>
      <c r="AC9" s="88"/>
      <c r="AD9" s="88"/>
      <c r="AE9" s="88"/>
      <c r="AF9" s="88"/>
      <c r="AG9" s="88"/>
      <c r="AH9" s="88"/>
      <c r="AI9" s="88"/>
      <c r="AJ9" s="88"/>
      <c r="AK9" s="88"/>
      <c r="AL9" s="88"/>
      <c r="AM9" s="88"/>
      <c r="AN9" s="88"/>
      <c r="AO9" s="88"/>
      <c r="AP9" s="88"/>
      <c r="AQ9" s="88"/>
      <c r="AR9" s="88"/>
      <c r="AS9" s="87"/>
    </row>
    <row r="10" spans="1:571" ht="15.75" customHeight="1" thickBot="1" x14ac:dyDescent="0.3">
      <c r="K10" s="593" t="s">
        <v>393</v>
      </c>
      <c r="L10" s="593"/>
      <c r="M10" s="593"/>
      <c r="N10" s="593"/>
      <c r="O10" s="593"/>
      <c r="P10" s="593"/>
      <c r="Q10" s="593"/>
      <c r="R10" s="593"/>
      <c r="S10" s="593"/>
      <c r="T10" s="593"/>
      <c r="U10" s="593"/>
      <c r="V10" s="593"/>
      <c r="W10" s="593"/>
      <c r="X10" s="593"/>
      <c r="Y10" s="593"/>
      <c r="Z10" s="593"/>
      <c r="AA10" s="593"/>
    </row>
    <row r="11" spans="1:571" ht="79.5" thickBot="1" x14ac:dyDescent="0.3">
      <c r="A11" s="332"/>
      <c r="B11" s="303" t="s">
        <v>133</v>
      </c>
      <c r="C11" s="191" t="s">
        <v>132</v>
      </c>
      <c r="D11" s="192" t="s">
        <v>129</v>
      </c>
      <c r="E11" s="207" t="s">
        <v>1473</v>
      </c>
      <c r="F11" s="192" t="s">
        <v>248</v>
      </c>
      <c r="G11" s="192" t="s">
        <v>460</v>
      </c>
      <c r="H11" s="192" t="s">
        <v>462</v>
      </c>
      <c r="I11" s="207" t="s">
        <v>463</v>
      </c>
      <c r="J11" s="192" t="s">
        <v>461</v>
      </c>
      <c r="K11" s="319" t="s">
        <v>1356</v>
      </c>
      <c r="L11" s="319" t="s">
        <v>1358</v>
      </c>
      <c r="M11" s="319" t="s">
        <v>471</v>
      </c>
      <c r="N11" s="319" t="s">
        <v>1357</v>
      </c>
      <c r="O11" s="319" t="s">
        <v>1359</v>
      </c>
      <c r="P11" s="319" t="s">
        <v>472</v>
      </c>
      <c r="Q11" s="319" t="s">
        <v>1360</v>
      </c>
      <c r="R11" s="319" t="s">
        <v>1361</v>
      </c>
      <c r="S11" s="319" t="s">
        <v>1362</v>
      </c>
      <c r="T11" s="319" t="s">
        <v>1430</v>
      </c>
      <c r="U11" s="319" t="s">
        <v>1363</v>
      </c>
      <c r="V11" s="319" t="s">
        <v>1364</v>
      </c>
      <c r="W11" s="319" t="s">
        <v>1365</v>
      </c>
      <c r="X11" s="319" t="s">
        <v>1366</v>
      </c>
      <c r="Y11" s="319" t="s">
        <v>1367</v>
      </c>
      <c r="Z11" s="319" t="s">
        <v>1443</v>
      </c>
      <c r="AA11" s="319" t="s">
        <v>1481</v>
      </c>
      <c r="AB11" s="318" t="s">
        <v>394</v>
      </c>
      <c r="AC11" s="207" t="s">
        <v>412</v>
      </c>
      <c r="AD11" s="207" t="s">
        <v>395</v>
      </c>
      <c r="AE11" s="207" t="s">
        <v>409</v>
      </c>
      <c r="AF11" s="207" t="s">
        <v>396</v>
      </c>
      <c r="AG11" s="207" t="s">
        <v>397</v>
      </c>
      <c r="AH11" s="207" t="s">
        <v>398</v>
      </c>
      <c r="AI11" s="207" t="s">
        <v>408</v>
      </c>
      <c r="AJ11" s="207" t="s">
        <v>399</v>
      </c>
      <c r="AK11" s="207" t="s">
        <v>400</v>
      </c>
      <c r="AL11" s="207" t="s">
        <v>401</v>
      </c>
      <c r="AM11" s="207" t="s">
        <v>407</v>
      </c>
      <c r="AN11" s="207" t="s">
        <v>402</v>
      </c>
      <c r="AO11" s="207" t="s">
        <v>403</v>
      </c>
      <c r="AP11" s="207" t="s">
        <v>404</v>
      </c>
      <c r="AQ11" s="207" t="s">
        <v>406</v>
      </c>
      <c r="AR11" s="207" t="s">
        <v>405</v>
      </c>
    </row>
    <row r="12" spans="1:571" x14ac:dyDescent="0.25">
      <c r="A12" s="331"/>
      <c r="B12" s="185" t="s">
        <v>251</v>
      </c>
      <c r="C12" s="186" t="s">
        <v>134</v>
      </c>
      <c r="D12" s="187">
        <f>D13+D47+D83+D89+D96</f>
        <v>0</v>
      </c>
      <c r="E12" s="187">
        <f>E13+E47+E83+E89+E96</f>
        <v>0</v>
      </c>
      <c r="F12" s="187">
        <f t="shared" ref="F12:F50" si="0">D12+E12</f>
        <v>0</v>
      </c>
      <c r="G12" s="187">
        <f>G13+G47+G83+G89+G96</f>
        <v>0</v>
      </c>
      <c r="H12" s="187">
        <f t="shared" ref="H12:H50" si="1">F12-G12</f>
        <v>0</v>
      </c>
      <c r="I12" s="187">
        <f>I13+I47+I83+I89+I96</f>
        <v>0</v>
      </c>
      <c r="J12" s="187">
        <f t="shared" ref="J12:J46" si="2">F12-I12</f>
        <v>0</v>
      </c>
      <c r="K12" s="187">
        <f t="shared" ref="K12:AD12" si="3">K13+K47+K83+K89+K96</f>
        <v>0</v>
      </c>
      <c r="L12" s="187">
        <f t="shared" si="3"/>
        <v>0</v>
      </c>
      <c r="M12" s="187">
        <f t="shared" si="3"/>
        <v>0</v>
      </c>
      <c r="N12" s="187">
        <f t="shared" si="3"/>
        <v>0</v>
      </c>
      <c r="O12" s="187">
        <f t="shared" si="3"/>
        <v>0</v>
      </c>
      <c r="P12" s="187">
        <f t="shared" si="3"/>
        <v>0</v>
      </c>
      <c r="Q12" s="187">
        <f t="shared" si="3"/>
        <v>0</v>
      </c>
      <c r="R12" s="187">
        <f t="shared" si="3"/>
        <v>0</v>
      </c>
      <c r="S12" s="187">
        <f t="shared" si="3"/>
        <v>0</v>
      </c>
      <c r="T12" s="187">
        <f>T13+T47+T83+T89+T96</f>
        <v>0</v>
      </c>
      <c r="U12" s="187">
        <f t="shared" si="3"/>
        <v>0</v>
      </c>
      <c r="V12" s="187">
        <f t="shared" si="3"/>
        <v>0</v>
      </c>
      <c r="W12" s="187">
        <f t="shared" si="3"/>
        <v>0</v>
      </c>
      <c r="X12" s="187">
        <f t="shared" si="3"/>
        <v>0</v>
      </c>
      <c r="Y12" s="187">
        <f>Y13+Y47+Y83+Y89+Y96</f>
        <v>0</v>
      </c>
      <c r="Z12" s="187">
        <f>Z13+Z47+Z83+Z89+Z96</f>
        <v>0</v>
      </c>
      <c r="AA12" s="187">
        <f t="shared" si="3"/>
        <v>0</v>
      </c>
      <c r="AB12" s="187">
        <f t="shared" si="3"/>
        <v>0</v>
      </c>
      <c r="AC12" s="187">
        <f t="shared" si="3"/>
        <v>0</v>
      </c>
      <c r="AD12" s="187">
        <f t="shared" si="3"/>
        <v>0</v>
      </c>
      <c r="AE12" s="187">
        <f t="shared" ref="AE12:AE50" si="4">AB12+AC12+AD12</f>
        <v>0</v>
      </c>
      <c r="AF12" s="187">
        <f>AF13+AF47+AF83+AF89+AF96</f>
        <v>0</v>
      </c>
      <c r="AG12" s="187">
        <f>AG13+AG47+AG83+AG89+AG96</f>
        <v>0</v>
      </c>
      <c r="AH12" s="187">
        <f>AH13+AH47+AH83+AH89+AH96</f>
        <v>0</v>
      </c>
      <c r="AI12" s="187">
        <f t="shared" ref="AI12:AI50" si="5">AF12+AG12+AH12</f>
        <v>0</v>
      </c>
      <c r="AJ12" s="187">
        <f>AJ13+AJ47+AJ83+AJ89+AJ96</f>
        <v>0</v>
      </c>
      <c r="AK12" s="187">
        <f>AK13+AK47+AK83+AK89+AK96</f>
        <v>0</v>
      </c>
      <c r="AL12" s="187">
        <f>AL13+AL47+AL83+AL89+AL96</f>
        <v>0</v>
      </c>
      <c r="AM12" s="187">
        <f t="shared" ref="AM12:AM50" si="6">AJ12+AK12+AL12</f>
        <v>0</v>
      </c>
      <c r="AN12" s="187">
        <f>AN13+AN47+AN83+AN89+AN96</f>
        <v>0</v>
      </c>
      <c r="AO12" s="187">
        <f>AO13+AO47+AO83+AO89+AO96</f>
        <v>0</v>
      </c>
      <c r="AP12" s="187">
        <f>AP13+AP47+AP83+AP89+AP96</f>
        <v>0</v>
      </c>
      <c r="AQ12" s="187">
        <f t="shared" ref="AQ12:AQ50" si="7">AN12+AO12+AP12</f>
        <v>0</v>
      </c>
      <c r="AR12" s="187">
        <f t="shared" ref="AR12:AR50" si="8">AE12+AI12+AM12+AQ12</f>
        <v>0</v>
      </c>
    </row>
    <row r="13" spans="1:571" x14ac:dyDescent="0.25">
      <c r="B13" s="188" t="s">
        <v>252</v>
      </c>
      <c r="C13" s="189" t="s">
        <v>135</v>
      </c>
      <c r="D13" s="190">
        <f>SUM(D14:D46)</f>
        <v>0</v>
      </c>
      <c r="E13" s="190">
        <f>SUM(E14:E46)</f>
        <v>0</v>
      </c>
      <c r="F13" s="190">
        <f t="shared" si="0"/>
        <v>0</v>
      </c>
      <c r="G13" s="190">
        <f>SUM(G14:G46)</f>
        <v>0</v>
      </c>
      <c r="H13" s="190">
        <f t="shared" si="1"/>
        <v>0</v>
      </c>
      <c r="I13" s="190">
        <f>SUM(I14:I46)</f>
        <v>0</v>
      </c>
      <c r="J13" s="190">
        <f t="shared" si="2"/>
        <v>0</v>
      </c>
      <c r="K13" s="190">
        <f t="shared" ref="K13:AD13" si="9">SUM(K14:K46)</f>
        <v>0</v>
      </c>
      <c r="L13" s="190">
        <f t="shared" si="9"/>
        <v>0</v>
      </c>
      <c r="M13" s="190">
        <f t="shared" si="9"/>
        <v>0</v>
      </c>
      <c r="N13" s="190">
        <f t="shared" si="9"/>
        <v>0</v>
      </c>
      <c r="O13" s="190">
        <f t="shared" si="9"/>
        <v>0</v>
      </c>
      <c r="P13" s="190">
        <f t="shared" si="9"/>
        <v>0</v>
      </c>
      <c r="Q13" s="190">
        <f t="shared" si="9"/>
        <v>0</v>
      </c>
      <c r="R13" s="190">
        <f t="shared" si="9"/>
        <v>0</v>
      </c>
      <c r="S13" s="190">
        <f t="shared" si="9"/>
        <v>0</v>
      </c>
      <c r="T13" s="190">
        <f>SUM(T14:T46)</f>
        <v>0</v>
      </c>
      <c r="U13" s="190">
        <f t="shared" si="9"/>
        <v>0</v>
      </c>
      <c r="V13" s="190">
        <f t="shared" si="9"/>
        <v>0</v>
      </c>
      <c r="W13" s="190">
        <f t="shared" si="9"/>
        <v>0</v>
      </c>
      <c r="X13" s="190">
        <f t="shared" si="9"/>
        <v>0</v>
      </c>
      <c r="Y13" s="190">
        <f>SUM(Y14:Y46)</f>
        <v>0</v>
      </c>
      <c r="Z13" s="190">
        <f>SUM(Z14:Z46)</f>
        <v>0</v>
      </c>
      <c r="AA13" s="190">
        <f t="shared" si="9"/>
        <v>0</v>
      </c>
      <c r="AB13" s="190">
        <f t="shared" si="9"/>
        <v>0</v>
      </c>
      <c r="AC13" s="190">
        <f t="shared" si="9"/>
        <v>0</v>
      </c>
      <c r="AD13" s="190">
        <f t="shared" si="9"/>
        <v>0</v>
      </c>
      <c r="AE13" s="190">
        <f t="shared" si="4"/>
        <v>0</v>
      </c>
      <c r="AF13" s="190">
        <f>SUM(AF14:AF46)</f>
        <v>0</v>
      </c>
      <c r="AG13" s="190">
        <f>SUM(AG14:AG46)</f>
        <v>0</v>
      </c>
      <c r="AH13" s="190">
        <f>SUM(AH14:AH46)</f>
        <v>0</v>
      </c>
      <c r="AI13" s="190">
        <f t="shared" si="5"/>
        <v>0</v>
      </c>
      <c r="AJ13" s="190">
        <f>SUM(AJ14:AJ46)</f>
        <v>0</v>
      </c>
      <c r="AK13" s="190">
        <f>SUM(AK14:AK46)</f>
        <v>0</v>
      </c>
      <c r="AL13" s="190">
        <f>SUM(AL14:AL46)</f>
        <v>0</v>
      </c>
      <c r="AM13" s="190">
        <f t="shared" si="6"/>
        <v>0</v>
      </c>
      <c r="AN13" s="190">
        <f>SUM(AN14:AN46)</f>
        <v>0</v>
      </c>
      <c r="AO13" s="190">
        <f>SUM(AO14:AO46)</f>
        <v>0</v>
      </c>
      <c r="AP13" s="190">
        <f>SUM(AP14:AP46)</f>
        <v>0</v>
      </c>
      <c r="AQ13" s="190">
        <f t="shared" si="7"/>
        <v>0</v>
      </c>
      <c r="AR13" s="190">
        <f t="shared" si="8"/>
        <v>0</v>
      </c>
    </row>
    <row r="14" spans="1:571" x14ac:dyDescent="0.25">
      <c r="B14" s="179" t="s">
        <v>253</v>
      </c>
      <c r="C14" s="180" t="s">
        <v>136</v>
      </c>
      <c r="D14"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 s="181">
        <f t="shared" si="0"/>
        <v>0</v>
      </c>
      <c r="G14" s="181"/>
      <c r="H14" s="181">
        <f t="shared" si="1"/>
        <v>0</v>
      </c>
      <c r="I14" s="181"/>
      <c r="J14" s="181">
        <f t="shared" si="2"/>
        <v>0</v>
      </c>
      <c r="K1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 s="181">
        <f t="shared" si="4"/>
        <v>0</v>
      </c>
      <c r="AF1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 s="181">
        <f t="shared" si="5"/>
        <v>0</v>
      </c>
      <c r="AJ1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 s="181">
        <f t="shared" si="6"/>
        <v>0</v>
      </c>
      <c r="AN1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 s="181">
        <f t="shared" si="7"/>
        <v>0</v>
      </c>
      <c r="AR14" s="181">
        <f t="shared" si="8"/>
        <v>0</v>
      </c>
    </row>
    <row r="15" spans="1:571" x14ac:dyDescent="0.25">
      <c r="B15" s="179" t="s">
        <v>496</v>
      </c>
      <c r="C15" s="180" t="s">
        <v>497</v>
      </c>
      <c r="D15"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 s="181">
        <f t="shared" si="0"/>
        <v>0</v>
      </c>
      <c r="G15" s="181"/>
      <c r="H15" s="181">
        <f t="shared" si="1"/>
        <v>0</v>
      </c>
      <c r="I15" s="181"/>
      <c r="J15" s="181">
        <f t="shared" si="2"/>
        <v>0</v>
      </c>
      <c r="K1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 s="181">
        <f t="shared" si="4"/>
        <v>0</v>
      </c>
      <c r="AF1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 s="181">
        <f t="shared" si="5"/>
        <v>0</v>
      </c>
      <c r="AJ1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 s="181">
        <f t="shared" si="6"/>
        <v>0</v>
      </c>
      <c r="AN1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 s="181">
        <f t="shared" si="7"/>
        <v>0</v>
      </c>
      <c r="AR15" s="181">
        <f t="shared" si="8"/>
        <v>0</v>
      </c>
    </row>
    <row r="16" spans="1:571" x14ac:dyDescent="0.25">
      <c r="B16" s="179" t="s">
        <v>498</v>
      </c>
      <c r="C16" s="180" t="s">
        <v>499</v>
      </c>
      <c r="D16"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 s="181">
        <f t="shared" si="0"/>
        <v>0</v>
      </c>
      <c r="G16" s="181"/>
      <c r="H16" s="181">
        <f t="shared" si="1"/>
        <v>0</v>
      </c>
      <c r="I16" s="181"/>
      <c r="J16" s="181">
        <f t="shared" si="2"/>
        <v>0</v>
      </c>
      <c r="K1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 s="181">
        <f t="shared" si="4"/>
        <v>0</v>
      </c>
      <c r="AF1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 s="181">
        <f t="shared" si="5"/>
        <v>0</v>
      </c>
      <c r="AJ1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 s="181">
        <f t="shared" si="6"/>
        <v>0</v>
      </c>
      <c r="AN1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 s="181">
        <f t="shared" si="7"/>
        <v>0</v>
      </c>
      <c r="AR16" s="181">
        <f t="shared" si="8"/>
        <v>0</v>
      </c>
    </row>
    <row r="17" spans="2:44" x14ac:dyDescent="0.25">
      <c r="B17" s="179" t="s">
        <v>500</v>
      </c>
      <c r="C17" s="180" t="s">
        <v>501</v>
      </c>
      <c r="D17"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 s="181">
        <f t="shared" si="0"/>
        <v>0</v>
      </c>
      <c r="G17" s="181"/>
      <c r="H17" s="181">
        <f t="shared" si="1"/>
        <v>0</v>
      </c>
      <c r="I17" s="181"/>
      <c r="J17" s="181">
        <f t="shared" si="2"/>
        <v>0</v>
      </c>
      <c r="K1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 s="181">
        <f t="shared" si="4"/>
        <v>0</v>
      </c>
      <c r="AF1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 s="181">
        <f t="shared" si="5"/>
        <v>0</v>
      </c>
      <c r="AJ1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 s="181">
        <f t="shared" si="6"/>
        <v>0</v>
      </c>
      <c r="AN1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 s="181">
        <f t="shared" si="7"/>
        <v>0</v>
      </c>
      <c r="AR17" s="181">
        <f t="shared" si="8"/>
        <v>0</v>
      </c>
    </row>
    <row r="18" spans="2:44" x14ac:dyDescent="0.25">
      <c r="B18" s="179" t="s">
        <v>502</v>
      </c>
      <c r="C18" s="180" t="s">
        <v>503</v>
      </c>
      <c r="D18"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 s="181">
        <f t="shared" si="0"/>
        <v>0</v>
      </c>
      <c r="G18" s="181"/>
      <c r="H18" s="181">
        <f t="shared" si="1"/>
        <v>0</v>
      </c>
      <c r="I18" s="181"/>
      <c r="J18" s="181">
        <f t="shared" si="2"/>
        <v>0</v>
      </c>
      <c r="K1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 s="181">
        <f t="shared" si="4"/>
        <v>0</v>
      </c>
      <c r="AF1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 s="181">
        <f t="shared" si="5"/>
        <v>0</v>
      </c>
      <c r="AJ1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 s="181">
        <f t="shared" si="6"/>
        <v>0</v>
      </c>
      <c r="AN1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 s="181">
        <f t="shared" si="7"/>
        <v>0</v>
      </c>
      <c r="AR18" s="181">
        <f t="shared" si="8"/>
        <v>0</v>
      </c>
    </row>
    <row r="19" spans="2:44" x14ac:dyDescent="0.25">
      <c r="B19" s="179" t="s">
        <v>504</v>
      </c>
      <c r="C19" s="180" t="s">
        <v>505</v>
      </c>
      <c r="D19"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 s="181">
        <f t="shared" si="0"/>
        <v>0</v>
      </c>
      <c r="G19" s="181"/>
      <c r="H19" s="181">
        <f t="shared" si="1"/>
        <v>0</v>
      </c>
      <c r="I19" s="181"/>
      <c r="J19" s="181">
        <f t="shared" si="2"/>
        <v>0</v>
      </c>
      <c r="K1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9" s="181">
        <f t="shared" si="4"/>
        <v>0</v>
      </c>
      <c r="AF1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9" s="181">
        <f t="shared" si="5"/>
        <v>0</v>
      </c>
      <c r="AJ1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9" s="181">
        <f t="shared" si="6"/>
        <v>0</v>
      </c>
      <c r="AN1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9" s="181">
        <f t="shared" si="7"/>
        <v>0</v>
      </c>
      <c r="AR19" s="181">
        <f t="shared" si="8"/>
        <v>0</v>
      </c>
    </row>
    <row r="20" spans="2:44" x14ac:dyDescent="0.25">
      <c r="B20" s="179" t="s">
        <v>506</v>
      </c>
      <c r="C20" s="180" t="s">
        <v>507</v>
      </c>
      <c r="D20"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 s="181">
        <f t="shared" si="0"/>
        <v>0</v>
      </c>
      <c r="G20" s="181"/>
      <c r="H20" s="181">
        <f t="shared" si="1"/>
        <v>0</v>
      </c>
      <c r="I20" s="181"/>
      <c r="J20" s="181">
        <f t="shared" si="2"/>
        <v>0</v>
      </c>
      <c r="K2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 s="181">
        <f t="shared" si="4"/>
        <v>0</v>
      </c>
      <c r="AF2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 s="181">
        <f t="shared" si="5"/>
        <v>0</v>
      </c>
      <c r="AJ2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 s="181">
        <f t="shared" si="6"/>
        <v>0</v>
      </c>
      <c r="AN2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 s="181">
        <f t="shared" si="7"/>
        <v>0</v>
      </c>
      <c r="AR20" s="181">
        <f t="shared" si="8"/>
        <v>0</v>
      </c>
    </row>
    <row r="21" spans="2:44" x14ac:dyDescent="0.25">
      <c r="B21" s="179" t="s">
        <v>254</v>
      </c>
      <c r="C21" s="180" t="s">
        <v>137</v>
      </c>
      <c r="D21"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 s="181">
        <f t="shared" si="0"/>
        <v>0</v>
      </c>
      <c r="G21" s="181"/>
      <c r="H21" s="181">
        <f t="shared" si="1"/>
        <v>0</v>
      </c>
      <c r="I21" s="181"/>
      <c r="J21" s="181">
        <f t="shared" si="2"/>
        <v>0</v>
      </c>
      <c r="K2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 s="181">
        <f t="shared" si="4"/>
        <v>0</v>
      </c>
      <c r="AF2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 s="181">
        <f t="shared" si="5"/>
        <v>0</v>
      </c>
      <c r="AJ2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 s="181">
        <f t="shared" si="6"/>
        <v>0</v>
      </c>
      <c r="AN2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 s="181">
        <f t="shared" si="7"/>
        <v>0</v>
      </c>
      <c r="AR21" s="181">
        <f t="shared" si="8"/>
        <v>0</v>
      </c>
    </row>
    <row r="22" spans="2:44" x14ac:dyDescent="0.25">
      <c r="B22" s="179" t="s">
        <v>509</v>
      </c>
      <c r="C22" s="180" t="s">
        <v>508</v>
      </c>
      <c r="D22"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 s="181">
        <f t="shared" si="0"/>
        <v>0</v>
      </c>
      <c r="G22" s="181"/>
      <c r="H22" s="181">
        <f t="shared" si="1"/>
        <v>0</v>
      </c>
      <c r="I22" s="181"/>
      <c r="J22" s="181">
        <f t="shared" si="2"/>
        <v>0</v>
      </c>
      <c r="K2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2" s="181">
        <f t="shared" si="4"/>
        <v>0</v>
      </c>
      <c r="AF2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2" s="181">
        <f t="shared" si="5"/>
        <v>0</v>
      </c>
      <c r="AJ2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2" s="181">
        <f t="shared" si="6"/>
        <v>0</v>
      </c>
      <c r="AN2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 s="181">
        <f t="shared" si="7"/>
        <v>0</v>
      </c>
      <c r="AR22" s="181">
        <f t="shared" si="8"/>
        <v>0</v>
      </c>
    </row>
    <row r="23" spans="2:44" x14ac:dyDescent="0.25">
      <c r="B23" s="179" t="s">
        <v>255</v>
      </c>
      <c r="C23" s="180" t="s">
        <v>138</v>
      </c>
      <c r="D23"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 s="181">
        <f t="shared" si="0"/>
        <v>0</v>
      </c>
      <c r="G23" s="181"/>
      <c r="H23" s="181">
        <f t="shared" si="1"/>
        <v>0</v>
      </c>
      <c r="I23" s="181"/>
      <c r="J23" s="181">
        <f t="shared" si="2"/>
        <v>0</v>
      </c>
      <c r="K2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 s="181">
        <f t="shared" si="4"/>
        <v>0</v>
      </c>
      <c r="AF2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 s="181">
        <f t="shared" si="5"/>
        <v>0</v>
      </c>
      <c r="AJ2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 s="181">
        <f t="shared" si="6"/>
        <v>0</v>
      </c>
      <c r="AN2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 s="181">
        <f t="shared" si="7"/>
        <v>0</v>
      </c>
      <c r="AR23" s="181">
        <f t="shared" si="8"/>
        <v>0</v>
      </c>
    </row>
    <row r="24" spans="2:44" x14ac:dyDescent="0.25">
      <c r="B24" s="179" t="s">
        <v>511</v>
      </c>
      <c r="C24" s="180" t="s">
        <v>510</v>
      </c>
      <c r="D24"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 s="181">
        <f t="shared" si="0"/>
        <v>0</v>
      </c>
      <c r="G24" s="181"/>
      <c r="H24" s="181">
        <f t="shared" si="1"/>
        <v>0</v>
      </c>
      <c r="I24" s="181"/>
      <c r="J24" s="181">
        <f t="shared" si="2"/>
        <v>0</v>
      </c>
      <c r="K2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 s="181">
        <f t="shared" si="4"/>
        <v>0</v>
      </c>
      <c r="AF2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 s="181">
        <f t="shared" si="5"/>
        <v>0</v>
      </c>
      <c r="AJ2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 s="181">
        <f t="shared" si="6"/>
        <v>0</v>
      </c>
      <c r="AN2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 s="181">
        <f t="shared" si="7"/>
        <v>0</v>
      </c>
      <c r="AR24" s="181">
        <f t="shared" si="8"/>
        <v>0</v>
      </c>
    </row>
    <row r="25" spans="2:44" x14ac:dyDescent="0.25">
      <c r="B25" s="179" t="s">
        <v>513</v>
      </c>
      <c r="C25" s="180" t="s">
        <v>512</v>
      </c>
      <c r="D25"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 s="181">
        <f t="shared" si="0"/>
        <v>0</v>
      </c>
      <c r="G25" s="181"/>
      <c r="H25" s="181">
        <f t="shared" si="1"/>
        <v>0</v>
      </c>
      <c r="I25" s="181"/>
      <c r="J25" s="181">
        <f t="shared" si="2"/>
        <v>0</v>
      </c>
      <c r="K2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 s="181">
        <f t="shared" si="4"/>
        <v>0</v>
      </c>
      <c r="AF2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 s="181">
        <f t="shared" si="5"/>
        <v>0</v>
      </c>
      <c r="AJ2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 s="181">
        <f t="shared" si="6"/>
        <v>0</v>
      </c>
      <c r="AN2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 s="181">
        <f t="shared" si="7"/>
        <v>0</v>
      </c>
      <c r="AR25" s="181">
        <f t="shared" si="8"/>
        <v>0</v>
      </c>
    </row>
    <row r="26" spans="2:44" x14ac:dyDescent="0.25">
      <c r="B26" s="179" t="s">
        <v>515</v>
      </c>
      <c r="C26" s="180" t="s">
        <v>514</v>
      </c>
      <c r="D26"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 s="181">
        <f t="shared" si="0"/>
        <v>0</v>
      </c>
      <c r="G26" s="181"/>
      <c r="H26" s="181">
        <f t="shared" si="1"/>
        <v>0</v>
      </c>
      <c r="I26" s="181"/>
      <c r="J26" s="181">
        <f t="shared" si="2"/>
        <v>0</v>
      </c>
      <c r="K2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 s="181">
        <f t="shared" si="4"/>
        <v>0</v>
      </c>
      <c r="AF2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 s="181">
        <f t="shared" si="5"/>
        <v>0</v>
      </c>
      <c r="AJ2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 s="181">
        <f t="shared" si="6"/>
        <v>0</v>
      </c>
      <c r="AN2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 s="181">
        <f t="shared" si="7"/>
        <v>0</v>
      </c>
      <c r="AR26" s="181">
        <f t="shared" si="8"/>
        <v>0</v>
      </c>
    </row>
    <row r="27" spans="2:44" x14ac:dyDescent="0.25">
      <c r="B27" s="179" t="s">
        <v>256</v>
      </c>
      <c r="C27" s="180" t="s">
        <v>139</v>
      </c>
      <c r="D27"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 s="181">
        <f t="shared" si="0"/>
        <v>0</v>
      </c>
      <c r="G27" s="181"/>
      <c r="H27" s="181">
        <f t="shared" si="1"/>
        <v>0</v>
      </c>
      <c r="I27" s="181"/>
      <c r="J27" s="181">
        <f t="shared" si="2"/>
        <v>0</v>
      </c>
      <c r="K2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 s="181">
        <f t="shared" si="4"/>
        <v>0</v>
      </c>
      <c r="AF2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 s="181">
        <f t="shared" si="5"/>
        <v>0</v>
      </c>
      <c r="AJ2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 s="181">
        <f t="shared" si="6"/>
        <v>0</v>
      </c>
      <c r="AN2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 s="181">
        <f t="shared" si="7"/>
        <v>0</v>
      </c>
      <c r="AR27" s="181">
        <f t="shared" si="8"/>
        <v>0</v>
      </c>
    </row>
    <row r="28" spans="2:44" x14ac:dyDescent="0.25">
      <c r="B28" s="179" t="s">
        <v>516</v>
      </c>
      <c r="C28" s="180" t="s">
        <v>517</v>
      </c>
      <c r="D28"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 s="181">
        <f t="shared" si="0"/>
        <v>0</v>
      </c>
      <c r="G28" s="181"/>
      <c r="H28" s="181">
        <f t="shared" si="1"/>
        <v>0</v>
      </c>
      <c r="I28" s="181"/>
      <c r="J28" s="181">
        <f t="shared" si="2"/>
        <v>0</v>
      </c>
      <c r="K2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 s="181">
        <f t="shared" si="4"/>
        <v>0</v>
      </c>
      <c r="AF2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 s="181">
        <f t="shared" si="5"/>
        <v>0</v>
      </c>
      <c r="AJ2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 s="181">
        <f t="shared" si="6"/>
        <v>0</v>
      </c>
      <c r="AN2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 s="181">
        <f t="shared" si="7"/>
        <v>0</v>
      </c>
      <c r="AR28" s="181">
        <f t="shared" si="8"/>
        <v>0</v>
      </c>
    </row>
    <row r="29" spans="2:44" x14ac:dyDescent="0.25">
      <c r="B29" s="179" t="s">
        <v>519</v>
      </c>
      <c r="C29" s="180" t="s">
        <v>518</v>
      </c>
      <c r="D29"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 s="181">
        <f t="shared" si="0"/>
        <v>0</v>
      </c>
      <c r="G29" s="181"/>
      <c r="H29" s="181">
        <f t="shared" si="1"/>
        <v>0</v>
      </c>
      <c r="I29" s="181"/>
      <c r="J29" s="181">
        <f t="shared" si="2"/>
        <v>0</v>
      </c>
      <c r="K2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 s="181">
        <f t="shared" si="4"/>
        <v>0</v>
      </c>
      <c r="AF2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 s="181">
        <f t="shared" si="5"/>
        <v>0</v>
      </c>
      <c r="AJ2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 s="181">
        <f t="shared" si="6"/>
        <v>0</v>
      </c>
      <c r="AN2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 s="181">
        <f t="shared" si="7"/>
        <v>0</v>
      </c>
      <c r="AR29" s="181">
        <f t="shared" si="8"/>
        <v>0</v>
      </c>
    </row>
    <row r="30" spans="2:44" x14ac:dyDescent="0.25">
      <c r="B30" s="179" t="s">
        <v>257</v>
      </c>
      <c r="C30" s="180" t="s">
        <v>140</v>
      </c>
      <c r="D30"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 s="181">
        <f t="shared" si="0"/>
        <v>0</v>
      </c>
      <c r="G30" s="181"/>
      <c r="H30" s="181">
        <f t="shared" si="1"/>
        <v>0</v>
      </c>
      <c r="I30" s="181"/>
      <c r="J30" s="181">
        <f t="shared" si="2"/>
        <v>0</v>
      </c>
      <c r="K3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 s="181">
        <f t="shared" si="4"/>
        <v>0</v>
      </c>
      <c r="AF3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 s="181">
        <f t="shared" si="5"/>
        <v>0</v>
      </c>
      <c r="AJ3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 s="181">
        <f t="shared" si="6"/>
        <v>0</v>
      </c>
      <c r="AN3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 s="181">
        <f t="shared" si="7"/>
        <v>0</v>
      </c>
      <c r="AR30" s="181">
        <f t="shared" si="8"/>
        <v>0</v>
      </c>
    </row>
    <row r="31" spans="2:44" x14ac:dyDescent="0.25">
      <c r="B31" s="179" t="s">
        <v>521</v>
      </c>
      <c r="C31" s="180" t="s">
        <v>520</v>
      </c>
      <c r="D31"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 s="181">
        <f t="shared" si="0"/>
        <v>0</v>
      </c>
      <c r="G31" s="181"/>
      <c r="H31" s="181">
        <f t="shared" si="1"/>
        <v>0</v>
      </c>
      <c r="I31" s="181"/>
      <c r="J31" s="181">
        <f t="shared" si="2"/>
        <v>0</v>
      </c>
      <c r="K3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 s="181">
        <f t="shared" si="4"/>
        <v>0</v>
      </c>
      <c r="AF3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 s="181">
        <f t="shared" si="5"/>
        <v>0</v>
      </c>
      <c r="AJ3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 s="181">
        <f t="shared" si="6"/>
        <v>0</v>
      </c>
      <c r="AN3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 s="181">
        <f t="shared" si="7"/>
        <v>0</v>
      </c>
      <c r="AR31" s="181">
        <f t="shared" si="8"/>
        <v>0</v>
      </c>
    </row>
    <row r="32" spans="2:44" x14ac:dyDescent="0.25">
      <c r="B32" s="179" t="s">
        <v>258</v>
      </c>
      <c r="C32" s="180" t="s">
        <v>141</v>
      </c>
      <c r="D32"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 s="181">
        <f t="shared" si="0"/>
        <v>0</v>
      </c>
      <c r="G32" s="181"/>
      <c r="H32" s="181">
        <f t="shared" si="1"/>
        <v>0</v>
      </c>
      <c r="I32" s="181"/>
      <c r="J32" s="181">
        <f t="shared" si="2"/>
        <v>0</v>
      </c>
      <c r="K3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2" s="181">
        <f t="shared" si="4"/>
        <v>0</v>
      </c>
      <c r="AF3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2" s="181">
        <f t="shared" si="5"/>
        <v>0</v>
      </c>
      <c r="AJ3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 s="181">
        <f t="shared" si="6"/>
        <v>0</v>
      </c>
      <c r="AN3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 s="181">
        <f t="shared" si="7"/>
        <v>0</v>
      </c>
      <c r="AR32" s="181">
        <f t="shared" si="8"/>
        <v>0</v>
      </c>
    </row>
    <row r="33" spans="2:44" x14ac:dyDescent="0.25">
      <c r="B33" s="179" t="s">
        <v>522</v>
      </c>
      <c r="C33" s="180" t="s">
        <v>524</v>
      </c>
      <c r="D33"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 s="181">
        <f t="shared" si="0"/>
        <v>0</v>
      </c>
      <c r="G33" s="181"/>
      <c r="H33" s="181">
        <f t="shared" si="1"/>
        <v>0</v>
      </c>
      <c r="I33" s="181"/>
      <c r="J33" s="181">
        <f t="shared" si="2"/>
        <v>0</v>
      </c>
      <c r="K3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 s="181">
        <f t="shared" si="4"/>
        <v>0</v>
      </c>
      <c r="AF3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 s="181">
        <f t="shared" si="5"/>
        <v>0</v>
      </c>
      <c r="AJ3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 s="181">
        <f t="shared" si="6"/>
        <v>0</v>
      </c>
      <c r="AN3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 s="181">
        <f t="shared" si="7"/>
        <v>0</v>
      </c>
      <c r="AR33" s="181">
        <f t="shared" si="8"/>
        <v>0</v>
      </c>
    </row>
    <row r="34" spans="2:44" x14ac:dyDescent="0.25">
      <c r="B34" s="179" t="s">
        <v>523</v>
      </c>
      <c r="C34" s="180" t="s">
        <v>525</v>
      </c>
      <c r="D34"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 s="181">
        <f t="shared" si="0"/>
        <v>0</v>
      </c>
      <c r="G34" s="181"/>
      <c r="H34" s="181">
        <f t="shared" si="1"/>
        <v>0</v>
      </c>
      <c r="I34" s="181"/>
      <c r="J34" s="181">
        <f t="shared" si="2"/>
        <v>0</v>
      </c>
      <c r="K3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 s="181">
        <f t="shared" si="4"/>
        <v>0</v>
      </c>
      <c r="AF3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 s="181">
        <f t="shared" si="5"/>
        <v>0</v>
      </c>
      <c r="AJ3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 s="181">
        <f t="shared" si="6"/>
        <v>0</v>
      </c>
      <c r="AN3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 s="181">
        <f t="shared" si="7"/>
        <v>0</v>
      </c>
      <c r="AR34" s="181">
        <f t="shared" si="8"/>
        <v>0</v>
      </c>
    </row>
    <row r="35" spans="2:44" x14ac:dyDescent="0.25">
      <c r="B35" s="179" t="s">
        <v>527</v>
      </c>
      <c r="C35" s="180" t="s">
        <v>526</v>
      </c>
      <c r="D35"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 s="181">
        <f t="shared" si="0"/>
        <v>0</v>
      </c>
      <c r="G35" s="181"/>
      <c r="H35" s="181">
        <f t="shared" si="1"/>
        <v>0</v>
      </c>
      <c r="I35" s="181"/>
      <c r="J35" s="181">
        <f t="shared" si="2"/>
        <v>0</v>
      </c>
      <c r="K3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 s="181">
        <f t="shared" si="4"/>
        <v>0</v>
      </c>
      <c r="AF3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 s="181">
        <f t="shared" si="5"/>
        <v>0</v>
      </c>
      <c r="AJ3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 s="181">
        <f t="shared" si="6"/>
        <v>0</v>
      </c>
      <c r="AN3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 s="181">
        <f t="shared" si="7"/>
        <v>0</v>
      </c>
      <c r="AR35" s="181">
        <f t="shared" si="8"/>
        <v>0</v>
      </c>
    </row>
    <row r="36" spans="2:44" x14ac:dyDescent="0.25">
      <c r="B36" s="179" t="s">
        <v>274</v>
      </c>
      <c r="C36" s="180" t="s">
        <v>158</v>
      </c>
      <c r="D36"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 s="181">
        <f t="shared" si="0"/>
        <v>0</v>
      </c>
      <c r="G36" s="181"/>
      <c r="H36" s="181">
        <f t="shared" si="1"/>
        <v>0</v>
      </c>
      <c r="I36" s="181"/>
      <c r="J36" s="181">
        <f t="shared" si="2"/>
        <v>0</v>
      </c>
      <c r="K3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 s="181">
        <f t="shared" si="4"/>
        <v>0</v>
      </c>
      <c r="AF3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 s="181">
        <f t="shared" si="5"/>
        <v>0</v>
      </c>
      <c r="AJ3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 s="181">
        <f t="shared" si="6"/>
        <v>0</v>
      </c>
      <c r="AN3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 s="181">
        <f t="shared" si="7"/>
        <v>0</v>
      </c>
      <c r="AR36" s="181">
        <f t="shared" si="8"/>
        <v>0</v>
      </c>
    </row>
    <row r="37" spans="2:44" x14ac:dyDescent="0.25">
      <c r="B37" s="179" t="s">
        <v>528</v>
      </c>
      <c r="C37" s="180" t="s">
        <v>529</v>
      </c>
      <c r="D37"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 s="181">
        <f t="shared" si="0"/>
        <v>0</v>
      </c>
      <c r="G37" s="181"/>
      <c r="H37" s="181">
        <f t="shared" si="1"/>
        <v>0</v>
      </c>
      <c r="I37" s="181"/>
      <c r="J37" s="181">
        <f t="shared" si="2"/>
        <v>0</v>
      </c>
      <c r="K3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 s="181">
        <f t="shared" si="4"/>
        <v>0</v>
      </c>
      <c r="AF3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 s="181">
        <f t="shared" si="5"/>
        <v>0</v>
      </c>
      <c r="AJ3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 s="181">
        <f t="shared" si="6"/>
        <v>0</v>
      </c>
      <c r="AN3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 s="181">
        <f t="shared" si="7"/>
        <v>0</v>
      </c>
      <c r="AR37" s="181">
        <f t="shared" si="8"/>
        <v>0</v>
      </c>
    </row>
    <row r="38" spans="2:44" x14ac:dyDescent="0.25">
      <c r="B38" s="179" t="s">
        <v>530</v>
      </c>
      <c r="C38" s="180" t="s">
        <v>531</v>
      </c>
      <c r="D38"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 s="181">
        <f t="shared" si="0"/>
        <v>0</v>
      </c>
      <c r="G38" s="181"/>
      <c r="H38" s="181">
        <f t="shared" si="1"/>
        <v>0</v>
      </c>
      <c r="I38" s="181"/>
      <c r="J38" s="181">
        <f t="shared" si="2"/>
        <v>0</v>
      </c>
      <c r="K3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8" s="181">
        <f t="shared" si="4"/>
        <v>0</v>
      </c>
      <c r="AF3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 s="181">
        <f t="shared" si="5"/>
        <v>0</v>
      </c>
      <c r="AJ3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 s="181">
        <f t="shared" si="6"/>
        <v>0</v>
      </c>
      <c r="AN3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 s="181">
        <f t="shared" si="7"/>
        <v>0</v>
      </c>
      <c r="AR38" s="181">
        <f t="shared" si="8"/>
        <v>0</v>
      </c>
    </row>
    <row r="39" spans="2:44" x14ac:dyDescent="0.25">
      <c r="B39" s="179" t="s">
        <v>532</v>
      </c>
      <c r="C39" s="180" t="s">
        <v>533</v>
      </c>
      <c r="D39"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 s="181">
        <f t="shared" si="0"/>
        <v>0</v>
      </c>
      <c r="G39" s="181"/>
      <c r="H39" s="181">
        <f t="shared" si="1"/>
        <v>0</v>
      </c>
      <c r="I39" s="181"/>
      <c r="J39" s="181">
        <f t="shared" si="2"/>
        <v>0</v>
      </c>
      <c r="K3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 s="181">
        <f t="shared" si="4"/>
        <v>0</v>
      </c>
      <c r="AF3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 s="181">
        <f t="shared" si="5"/>
        <v>0</v>
      </c>
      <c r="AJ3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 s="181">
        <f t="shared" si="6"/>
        <v>0</v>
      </c>
      <c r="AN3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 s="181">
        <f t="shared" si="7"/>
        <v>0</v>
      </c>
      <c r="AR39" s="181">
        <f t="shared" si="8"/>
        <v>0</v>
      </c>
    </row>
    <row r="40" spans="2:44" x14ac:dyDescent="0.25">
      <c r="B40" s="179" t="s">
        <v>275</v>
      </c>
      <c r="C40" s="180" t="s">
        <v>159</v>
      </c>
      <c r="D40"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 s="181">
        <f t="shared" si="0"/>
        <v>0</v>
      </c>
      <c r="G40" s="181"/>
      <c r="H40" s="181">
        <f t="shared" si="1"/>
        <v>0</v>
      </c>
      <c r="I40" s="181"/>
      <c r="J40" s="181">
        <f t="shared" si="2"/>
        <v>0</v>
      </c>
      <c r="K4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 s="181">
        <f t="shared" si="4"/>
        <v>0</v>
      </c>
      <c r="AF4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 s="181">
        <f t="shared" si="5"/>
        <v>0</v>
      </c>
      <c r="AJ4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 s="181">
        <f t="shared" si="6"/>
        <v>0</v>
      </c>
      <c r="AN4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 s="181">
        <f t="shared" si="7"/>
        <v>0</v>
      </c>
      <c r="AR40" s="181">
        <f t="shared" si="8"/>
        <v>0</v>
      </c>
    </row>
    <row r="41" spans="2:44" x14ac:dyDescent="0.25">
      <c r="B41" s="179" t="s">
        <v>534</v>
      </c>
      <c r="C41" s="180" t="s">
        <v>535</v>
      </c>
      <c r="D41"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 s="181">
        <f t="shared" si="0"/>
        <v>0</v>
      </c>
      <c r="G41" s="181"/>
      <c r="H41" s="181">
        <f t="shared" si="1"/>
        <v>0</v>
      </c>
      <c r="I41" s="181"/>
      <c r="J41" s="181">
        <f t="shared" si="2"/>
        <v>0</v>
      </c>
      <c r="K4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 s="181">
        <f t="shared" si="4"/>
        <v>0</v>
      </c>
      <c r="AF4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 s="181">
        <f t="shared" si="5"/>
        <v>0</v>
      </c>
      <c r="AJ4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 s="181">
        <f t="shared" si="6"/>
        <v>0</v>
      </c>
      <c r="AN4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 s="181">
        <f t="shared" si="7"/>
        <v>0</v>
      </c>
      <c r="AR41" s="181">
        <f t="shared" si="8"/>
        <v>0</v>
      </c>
    </row>
    <row r="42" spans="2:44" x14ac:dyDescent="0.25">
      <c r="B42" s="179" t="s">
        <v>536</v>
      </c>
      <c r="C42" s="180" t="s">
        <v>537</v>
      </c>
      <c r="D42"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 s="181">
        <f t="shared" si="0"/>
        <v>0</v>
      </c>
      <c r="G42" s="181"/>
      <c r="H42" s="181">
        <f t="shared" si="1"/>
        <v>0</v>
      </c>
      <c r="I42" s="181"/>
      <c r="J42" s="181">
        <f t="shared" si="2"/>
        <v>0</v>
      </c>
      <c r="K4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 s="181">
        <f t="shared" si="4"/>
        <v>0</v>
      </c>
      <c r="AF4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 s="181">
        <f t="shared" si="5"/>
        <v>0</v>
      </c>
      <c r="AJ4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 s="181">
        <f t="shared" si="6"/>
        <v>0</v>
      </c>
      <c r="AN4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 s="181">
        <f t="shared" si="7"/>
        <v>0</v>
      </c>
      <c r="AR42" s="181">
        <f t="shared" si="8"/>
        <v>0</v>
      </c>
    </row>
    <row r="43" spans="2:44" x14ac:dyDescent="0.25">
      <c r="B43" s="179" t="s">
        <v>538</v>
      </c>
      <c r="C43" s="180" t="s">
        <v>539</v>
      </c>
      <c r="D43"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 s="181">
        <f t="shared" si="0"/>
        <v>0</v>
      </c>
      <c r="G43" s="181"/>
      <c r="H43" s="181">
        <f t="shared" si="1"/>
        <v>0</v>
      </c>
      <c r="I43" s="181"/>
      <c r="J43" s="181">
        <f t="shared" si="2"/>
        <v>0</v>
      </c>
      <c r="K4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 s="181">
        <f t="shared" si="4"/>
        <v>0</v>
      </c>
      <c r="AF4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 s="181">
        <f t="shared" si="5"/>
        <v>0</v>
      </c>
      <c r="AJ4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 s="181">
        <f t="shared" si="6"/>
        <v>0</v>
      </c>
      <c r="AN4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 s="181">
        <f t="shared" si="7"/>
        <v>0</v>
      </c>
      <c r="AR43" s="181">
        <f t="shared" si="8"/>
        <v>0</v>
      </c>
    </row>
    <row r="44" spans="2:44" x14ac:dyDescent="0.25">
      <c r="B44" s="179" t="s">
        <v>540</v>
      </c>
      <c r="C44" s="180" t="s">
        <v>541</v>
      </c>
      <c r="D44"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 s="181">
        <f t="shared" si="0"/>
        <v>0</v>
      </c>
      <c r="G44" s="181"/>
      <c r="H44" s="181">
        <f t="shared" si="1"/>
        <v>0</v>
      </c>
      <c r="I44" s="181"/>
      <c r="J44" s="181">
        <f t="shared" si="2"/>
        <v>0</v>
      </c>
      <c r="K4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 s="181">
        <f t="shared" si="4"/>
        <v>0</v>
      </c>
      <c r="AF4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 s="181">
        <f t="shared" si="5"/>
        <v>0</v>
      </c>
      <c r="AJ4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 s="181">
        <f t="shared" si="6"/>
        <v>0</v>
      </c>
      <c r="AN4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 s="181">
        <f t="shared" si="7"/>
        <v>0</v>
      </c>
      <c r="AR44" s="181">
        <f t="shared" si="8"/>
        <v>0</v>
      </c>
    </row>
    <row r="45" spans="2:44" x14ac:dyDescent="0.25">
      <c r="B45" s="179" t="s">
        <v>250</v>
      </c>
      <c r="C45" s="180" t="s">
        <v>142</v>
      </c>
      <c r="D45"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 s="181">
        <f t="shared" si="0"/>
        <v>0</v>
      </c>
      <c r="G45" s="181"/>
      <c r="H45" s="181">
        <f t="shared" si="1"/>
        <v>0</v>
      </c>
      <c r="I45" s="181"/>
      <c r="J45" s="181">
        <f t="shared" si="2"/>
        <v>0</v>
      </c>
      <c r="K4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 s="181">
        <f t="shared" si="4"/>
        <v>0</v>
      </c>
      <c r="AF4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 s="181">
        <f t="shared" si="5"/>
        <v>0</v>
      </c>
      <c r="AJ4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 s="181">
        <f t="shared" si="6"/>
        <v>0</v>
      </c>
      <c r="AN4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 s="181">
        <f t="shared" si="7"/>
        <v>0</v>
      </c>
      <c r="AR45" s="181">
        <f t="shared" si="8"/>
        <v>0</v>
      </c>
    </row>
    <row r="46" spans="2:44" x14ac:dyDescent="0.25">
      <c r="B46" s="179" t="s">
        <v>542</v>
      </c>
      <c r="C46" s="180" t="s">
        <v>543</v>
      </c>
      <c r="D46"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 s="181">
        <f t="shared" si="0"/>
        <v>0</v>
      </c>
      <c r="G46" s="181"/>
      <c r="H46" s="181">
        <f t="shared" si="1"/>
        <v>0</v>
      </c>
      <c r="I46" s="181"/>
      <c r="J46" s="181">
        <f t="shared" si="2"/>
        <v>0</v>
      </c>
      <c r="K4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 s="181">
        <f t="shared" si="4"/>
        <v>0</v>
      </c>
      <c r="AF4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 s="181">
        <f t="shared" si="5"/>
        <v>0</v>
      </c>
      <c r="AJ4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 s="181">
        <f t="shared" si="6"/>
        <v>0</v>
      </c>
      <c r="AN4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 s="181">
        <f t="shared" si="7"/>
        <v>0</v>
      </c>
      <c r="AR46" s="181">
        <f t="shared" si="8"/>
        <v>0</v>
      </c>
    </row>
    <row r="47" spans="2:44" x14ac:dyDescent="0.25">
      <c r="B47" s="188" t="s">
        <v>259</v>
      </c>
      <c r="C47" s="189" t="s">
        <v>143</v>
      </c>
      <c r="D47" s="190">
        <f>SUM(D48:D82)</f>
        <v>0</v>
      </c>
      <c r="E47" s="190">
        <f>SUM(E48:E82)</f>
        <v>0</v>
      </c>
      <c r="F47" s="190">
        <f t="shared" si="0"/>
        <v>0</v>
      </c>
      <c r="G47" s="190">
        <f>SUM(G48:G82)</f>
        <v>0</v>
      </c>
      <c r="H47" s="190">
        <f t="shared" si="1"/>
        <v>0</v>
      </c>
      <c r="I47" s="190">
        <f t="shared" ref="I47:AD47" si="10">SUM(I48:I82)</f>
        <v>0</v>
      </c>
      <c r="J47" s="190">
        <f t="shared" si="10"/>
        <v>0</v>
      </c>
      <c r="K47" s="190">
        <f t="shared" si="10"/>
        <v>0</v>
      </c>
      <c r="L47" s="190">
        <f t="shared" si="10"/>
        <v>0</v>
      </c>
      <c r="M47" s="190">
        <f t="shared" si="10"/>
        <v>0</v>
      </c>
      <c r="N47" s="190">
        <f t="shared" si="10"/>
        <v>0</v>
      </c>
      <c r="O47" s="190">
        <f t="shared" si="10"/>
        <v>0</v>
      </c>
      <c r="P47" s="190">
        <f t="shared" si="10"/>
        <v>0</v>
      </c>
      <c r="Q47" s="190">
        <f t="shared" si="10"/>
        <v>0</v>
      </c>
      <c r="R47" s="190">
        <f t="shared" si="10"/>
        <v>0</v>
      </c>
      <c r="S47" s="190">
        <f t="shared" si="10"/>
        <v>0</v>
      </c>
      <c r="T47" s="190">
        <f>SUM(T48:T82)</f>
        <v>0</v>
      </c>
      <c r="U47" s="190">
        <f t="shared" si="10"/>
        <v>0</v>
      </c>
      <c r="V47" s="190">
        <f t="shared" si="10"/>
        <v>0</v>
      </c>
      <c r="W47" s="190">
        <f t="shared" si="10"/>
        <v>0</v>
      </c>
      <c r="X47" s="190">
        <f t="shared" si="10"/>
        <v>0</v>
      </c>
      <c r="Y47" s="190">
        <f>SUM(Y48:Y82)</f>
        <v>0</v>
      </c>
      <c r="Z47" s="190">
        <f>SUM(Z48:Z82)</f>
        <v>0</v>
      </c>
      <c r="AA47" s="190">
        <f t="shared" si="10"/>
        <v>0</v>
      </c>
      <c r="AB47" s="190">
        <f t="shared" si="10"/>
        <v>0</v>
      </c>
      <c r="AC47" s="190">
        <f t="shared" si="10"/>
        <v>0</v>
      </c>
      <c r="AD47" s="190">
        <f t="shared" si="10"/>
        <v>0</v>
      </c>
      <c r="AE47" s="190">
        <f t="shared" si="4"/>
        <v>0</v>
      </c>
      <c r="AF47" s="190">
        <f>SUM(AF48:AF82)</f>
        <v>0</v>
      </c>
      <c r="AG47" s="190">
        <f>SUM(AG48:AG82)</f>
        <v>0</v>
      </c>
      <c r="AH47" s="190">
        <f>SUM(AH48:AH82)</f>
        <v>0</v>
      </c>
      <c r="AI47" s="190">
        <f t="shared" si="5"/>
        <v>0</v>
      </c>
      <c r="AJ47" s="190">
        <f>SUM(AJ48:AJ82)</f>
        <v>0</v>
      </c>
      <c r="AK47" s="190">
        <f>SUM(AK48:AK82)</f>
        <v>0</v>
      </c>
      <c r="AL47" s="190">
        <f>SUM(AL48:AL82)</f>
        <v>0</v>
      </c>
      <c r="AM47" s="190">
        <f t="shared" si="6"/>
        <v>0</v>
      </c>
      <c r="AN47" s="190">
        <f>SUM(AN48:AN82)</f>
        <v>0</v>
      </c>
      <c r="AO47" s="190">
        <f>SUM(AO48:AO82)</f>
        <v>0</v>
      </c>
      <c r="AP47" s="190">
        <f>SUM(AP48:AP82)</f>
        <v>0</v>
      </c>
      <c r="AQ47" s="190">
        <f t="shared" si="7"/>
        <v>0</v>
      </c>
      <c r="AR47" s="190">
        <f t="shared" si="8"/>
        <v>0</v>
      </c>
    </row>
    <row r="48" spans="2:44" x14ac:dyDescent="0.25">
      <c r="B48" s="179" t="s">
        <v>544</v>
      </c>
      <c r="C48" s="180" t="s">
        <v>545</v>
      </c>
      <c r="D48"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 s="181">
        <f t="shared" si="0"/>
        <v>0</v>
      </c>
      <c r="G48" s="181"/>
      <c r="H48" s="181">
        <f t="shared" si="1"/>
        <v>0</v>
      </c>
      <c r="I48" s="181"/>
      <c r="J48" s="181">
        <f>F48-I48</f>
        <v>0</v>
      </c>
      <c r="K4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 s="181">
        <f t="shared" si="4"/>
        <v>0</v>
      </c>
      <c r="AF4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 s="181">
        <f t="shared" si="5"/>
        <v>0</v>
      </c>
      <c r="AJ4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 s="181">
        <f t="shared" si="6"/>
        <v>0</v>
      </c>
      <c r="AN4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 s="181">
        <f t="shared" si="7"/>
        <v>0</v>
      </c>
      <c r="AR48" s="181">
        <f t="shared" si="8"/>
        <v>0</v>
      </c>
    </row>
    <row r="49" spans="2:44" x14ac:dyDescent="0.25">
      <c r="B49" s="179" t="s">
        <v>260</v>
      </c>
      <c r="C49" s="180" t="s">
        <v>144</v>
      </c>
      <c r="D49"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 s="181">
        <f t="shared" si="0"/>
        <v>0</v>
      </c>
      <c r="G49" s="181"/>
      <c r="H49" s="181">
        <f t="shared" si="1"/>
        <v>0</v>
      </c>
      <c r="I49" s="181"/>
      <c r="J49" s="181">
        <f>F49-I49</f>
        <v>0</v>
      </c>
      <c r="K4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 s="181">
        <f t="shared" si="4"/>
        <v>0</v>
      </c>
      <c r="AF4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 s="181">
        <f t="shared" si="5"/>
        <v>0</v>
      </c>
      <c r="AJ4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 s="181">
        <f t="shared" si="6"/>
        <v>0</v>
      </c>
      <c r="AN4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 s="181">
        <f t="shared" si="7"/>
        <v>0</v>
      </c>
      <c r="AR49" s="181">
        <f t="shared" si="8"/>
        <v>0</v>
      </c>
    </row>
    <row r="50" spans="2:44" x14ac:dyDescent="0.25">
      <c r="B50" s="179" t="s">
        <v>546</v>
      </c>
      <c r="C50" s="180" t="s">
        <v>547</v>
      </c>
      <c r="D50"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 s="181">
        <f t="shared" si="0"/>
        <v>0</v>
      </c>
      <c r="G50" s="181"/>
      <c r="H50" s="181">
        <f t="shared" si="1"/>
        <v>0</v>
      </c>
      <c r="I50" s="181"/>
      <c r="J50" s="181">
        <f>F50-I50</f>
        <v>0</v>
      </c>
      <c r="K5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 s="181">
        <f t="shared" si="4"/>
        <v>0</v>
      </c>
      <c r="AF5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 s="181">
        <f t="shared" si="5"/>
        <v>0</v>
      </c>
      <c r="AJ5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 s="181">
        <f t="shared" si="6"/>
        <v>0</v>
      </c>
      <c r="AN5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 s="181">
        <f t="shared" si="7"/>
        <v>0</v>
      </c>
      <c r="AR50" s="181">
        <f t="shared" si="8"/>
        <v>0</v>
      </c>
    </row>
    <row r="51" spans="2:44" x14ac:dyDescent="0.25">
      <c r="B51" s="179" t="s">
        <v>548</v>
      </c>
      <c r="C51" s="180" t="s">
        <v>549</v>
      </c>
      <c r="D51"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 s="181">
        <f t="shared" ref="F51:F69" si="11">D51+E51</f>
        <v>0</v>
      </c>
      <c r="G51" s="181"/>
      <c r="H51" s="181">
        <f t="shared" ref="H51:H69" si="12">F51-G51</f>
        <v>0</v>
      </c>
      <c r="I51" s="181"/>
      <c r="J51" s="181">
        <f t="shared" ref="J51:J69" si="13">F51-I51</f>
        <v>0</v>
      </c>
      <c r="K5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 s="181">
        <f t="shared" ref="AE51:AE69" si="14">AB51+AC51+AD51</f>
        <v>0</v>
      </c>
      <c r="AF5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 s="181">
        <f t="shared" ref="AI51:AI69" si="15">AF51+AG51+AH51</f>
        <v>0</v>
      </c>
      <c r="AJ5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 s="181">
        <f t="shared" ref="AM51:AM69" si="16">AJ51+AK51+AL51</f>
        <v>0</v>
      </c>
      <c r="AN5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 s="181">
        <f t="shared" ref="AQ51:AQ69" si="17">AN51+AO51+AP51</f>
        <v>0</v>
      </c>
      <c r="AR51" s="181">
        <f t="shared" ref="AR51:AR69" si="18">AE51+AI51+AM51+AQ51</f>
        <v>0</v>
      </c>
    </row>
    <row r="52" spans="2:44" x14ac:dyDescent="0.25">
      <c r="B52" s="179" t="s">
        <v>261</v>
      </c>
      <c r="C52" s="180" t="s">
        <v>145</v>
      </c>
      <c r="D52"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 s="181">
        <f t="shared" si="11"/>
        <v>0</v>
      </c>
      <c r="G52" s="181"/>
      <c r="H52" s="181">
        <f t="shared" si="12"/>
        <v>0</v>
      </c>
      <c r="I52" s="181"/>
      <c r="J52" s="181">
        <f t="shared" si="13"/>
        <v>0</v>
      </c>
      <c r="K5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 s="181">
        <f t="shared" si="14"/>
        <v>0</v>
      </c>
      <c r="AF5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 s="181">
        <f t="shared" si="15"/>
        <v>0</v>
      </c>
      <c r="AJ5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 s="181">
        <f t="shared" si="16"/>
        <v>0</v>
      </c>
      <c r="AN5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 s="181">
        <f t="shared" si="17"/>
        <v>0</v>
      </c>
      <c r="AR52" s="181">
        <f t="shared" si="18"/>
        <v>0</v>
      </c>
    </row>
    <row r="53" spans="2:44" x14ac:dyDescent="0.25">
      <c r="B53" s="179" t="s">
        <v>550</v>
      </c>
      <c r="C53" s="180" t="s">
        <v>551</v>
      </c>
      <c r="D53"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 s="181">
        <f>D53+E53</f>
        <v>0</v>
      </c>
      <c r="G53" s="181"/>
      <c r="H53" s="181">
        <f>F53-G53</f>
        <v>0</v>
      </c>
      <c r="I53" s="181"/>
      <c r="J53" s="181">
        <f>F53-I53</f>
        <v>0</v>
      </c>
      <c r="K5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 s="181">
        <f>AB53+AC53+AD53</f>
        <v>0</v>
      </c>
      <c r="AF5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 s="181">
        <f>AF53+AG53+AH53</f>
        <v>0</v>
      </c>
      <c r="AJ5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 s="181">
        <f>AJ53+AK53+AL53</f>
        <v>0</v>
      </c>
      <c r="AN5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 s="181">
        <f>AN53+AO53+AP53</f>
        <v>0</v>
      </c>
      <c r="AR53" s="181">
        <f>AE53+AI53+AM53+AQ53</f>
        <v>0</v>
      </c>
    </row>
    <row r="54" spans="2:44" x14ac:dyDescent="0.25">
      <c r="B54" s="179" t="s">
        <v>552</v>
      </c>
      <c r="C54" s="180" t="s">
        <v>518</v>
      </c>
      <c r="D54"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 s="181">
        <f t="shared" si="11"/>
        <v>0</v>
      </c>
      <c r="G54" s="181"/>
      <c r="H54" s="181">
        <f t="shared" si="12"/>
        <v>0</v>
      </c>
      <c r="I54" s="181"/>
      <c r="J54" s="181">
        <f t="shared" si="13"/>
        <v>0</v>
      </c>
      <c r="K5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 s="181">
        <f t="shared" si="14"/>
        <v>0</v>
      </c>
      <c r="AF5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 s="181">
        <f t="shared" si="15"/>
        <v>0</v>
      </c>
      <c r="AJ5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 s="181">
        <f t="shared" si="16"/>
        <v>0</v>
      </c>
      <c r="AN5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 s="181">
        <f t="shared" si="17"/>
        <v>0</v>
      </c>
      <c r="AR54" s="181">
        <f t="shared" si="18"/>
        <v>0</v>
      </c>
    </row>
    <row r="55" spans="2:44" x14ac:dyDescent="0.25">
      <c r="B55" s="179" t="s">
        <v>262</v>
      </c>
      <c r="C55" s="180" t="s">
        <v>146</v>
      </c>
      <c r="D55"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 s="181">
        <f>D55+E55</f>
        <v>0</v>
      </c>
      <c r="G55" s="181"/>
      <c r="H55" s="181">
        <f>F55-G55</f>
        <v>0</v>
      </c>
      <c r="I55" s="181"/>
      <c r="J55" s="181">
        <f>F55-I55</f>
        <v>0</v>
      </c>
      <c r="K5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 s="181">
        <f>AB55+AC55+AD55</f>
        <v>0</v>
      </c>
      <c r="AF5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 s="181">
        <f>AF55+AG55+AH55</f>
        <v>0</v>
      </c>
      <c r="AJ5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 s="181">
        <f>AJ55+AK55+AL55</f>
        <v>0</v>
      </c>
      <c r="AN5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 s="181">
        <f>AN55+AO55+AP55</f>
        <v>0</v>
      </c>
      <c r="AR55" s="181">
        <f>AE55+AI55+AM55+AQ55</f>
        <v>0</v>
      </c>
    </row>
    <row r="56" spans="2:44" x14ac:dyDescent="0.25">
      <c r="B56" s="179" t="s">
        <v>553</v>
      </c>
      <c r="C56" s="180" t="s">
        <v>554</v>
      </c>
      <c r="D56"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6"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6" s="181">
        <f t="shared" si="11"/>
        <v>0</v>
      </c>
      <c r="G56" s="181"/>
      <c r="H56" s="181">
        <f t="shared" si="12"/>
        <v>0</v>
      </c>
      <c r="I56" s="181"/>
      <c r="J56" s="181">
        <f t="shared" si="13"/>
        <v>0</v>
      </c>
      <c r="K5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6" s="181">
        <f t="shared" si="14"/>
        <v>0</v>
      </c>
      <c r="AF5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6" s="181">
        <f t="shared" si="15"/>
        <v>0</v>
      </c>
      <c r="AJ5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6" s="181">
        <f t="shared" si="16"/>
        <v>0</v>
      </c>
      <c r="AN5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6" s="181">
        <f t="shared" si="17"/>
        <v>0</v>
      </c>
      <c r="AR56" s="181">
        <f t="shared" si="18"/>
        <v>0</v>
      </c>
    </row>
    <row r="57" spans="2:44" x14ac:dyDescent="0.25">
      <c r="B57" s="179" t="s">
        <v>555</v>
      </c>
      <c r="C57" s="180" t="s">
        <v>525</v>
      </c>
      <c r="D57"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7"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7" s="181">
        <f>D57+E57</f>
        <v>0</v>
      </c>
      <c r="G57" s="181"/>
      <c r="H57" s="181">
        <f>F57-G57</f>
        <v>0</v>
      </c>
      <c r="I57" s="181"/>
      <c r="J57" s="181">
        <f>F57-I57</f>
        <v>0</v>
      </c>
      <c r="K5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7" s="181">
        <f>AB57+AC57+AD57</f>
        <v>0</v>
      </c>
      <c r="AF5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7" s="181">
        <f>AF57+AG57+AH57</f>
        <v>0</v>
      </c>
      <c r="AJ5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7" s="181">
        <f>AJ57+AK57+AL57</f>
        <v>0</v>
      </c>
      <c r="AN5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7" s="181">
        <f>AN57+AO57+AP57</f>
        <v>0</v>
      </c>
      <c r="AR57" s="181">
        <f>AE57+AI57+AM57+AQ57</f>
        <v>0</v>
      </c>
    </row>
    <row r="58" spans="2:44" x14ac:dyDescent="0.25">
      <c r="B58" s="179" t="s">
        <v>556</v>
      </c>
      <c r="C58" s="180" t="s">
        <v>526</v>
      </c>
      <c r="D58"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8"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8" s="181">
        <f t="shared" si="11"/>
        <v>0</v>
      </c>
      <c r="G58" s="181"/>
      <c r="H58" s="181">
        <f t="shared" si="12"/>
        <v>0</v>
      </c>
      <c r="I58" s="181"/>
      <c r="J58" s="181">
        <f t="shared" si="13"/>
        <v>0</v>
      </c>
      <c r="K5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8" s="181">
        <f t="shared" si="14"/>
        <v>0</v>
      </c>
      <c r="AF5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8" s="181">
        <f t="shared" si="15"/>
        <v>0</v>
      </c>
      <c r="AJ5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8" s="181">
        <f t="shared" si="16"/>
        <v>0</v>
      </c>
      <c r="AN5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8" s="181">
        <f t="shared" si="17"/>
        <v>0</v>
      </c>
      <c r="AR58" s="181">
        <f t="shared" si="18"/>
        <v>0</v>
      </c>
    </row>
    <row r="59" spans="2:44" x14ac:dyDescent="0.25">
      <c r="B59" s="179" t="s">
        <v>557</v>
      </c>
      <c r="C59" s="180" t="s">
        <v>558</v>
      </c>
      <c r="D59"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9"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9" s="181">
        <f>D59+E59</f>
        <v>0</v>
      </c>
      <c r="G59" s="181"/>
      <c r="H59" s="181">
        <f>F59-G59</f>
        <v>0</v>
      </c>
      <c r="I59" s="181"/>
      <c r="J59" s="181">
        <f>F59-I59</f>
        <v>0</v>
      </c>
      <c r="K5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9" s="181">
        <f>AB59+AC59+AD59</f>
        <v>0</v>
      </c>
      <c r="AF5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9" s="181">
        <f>AF59+AG59+AH59</f>
        <v>0</v>
      </c>
      <c r="AJ5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9" s="181">
        <f>AJ59+AK59+AL59</f>
        <v>0</v>
      </c>
      <c r="AN5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9" s="181">
        <f>AN59+AO59+AP59</f>
        <v>0</v>
      </c>
      <c r="AR59" s="181">
        <f>AE59+AI59+AM59+AQ59</f>
        <v>0</v>
      </c>
    </row>
    <row r="60" spans="2:44" x14ac:dyDescent="0.25">
      <c r="B60" s="179" t="s">
        <v>559</v>
      </c>
      <c r="C60" s="180" t="s">
        <v>560</v>
      </c>
      <c r="D60"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0"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0" s="181">
        <f t="shared" si="11"/>
        <v>0</v>
      </c>
      <c r="G60" s="181"/>
      <c r="H60" s="181">
        <f t="shared" si="12"/>
        <v>0</v>
      </c>
      <c r="I60" s="181"/>
      <c r="J60" s="181">
        <f t="shared" si="13"/>
        <v>0</v>
      </c>
      <c r="K6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0" s="181">
        <f t="shared" si="14"/>
        <v>0</v>
      </c>
      <c r="AF6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0" s="181">
        <f t="shared" si="15"/>
        <v>0</v>
      </c>
      <c r="AJ6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0" s="181">
        <f t="shared" si="16"/>
        <v>0</v>
      </c>
      <c r="AN6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0" s="181">
        <f t="shared" si="17"/>
        <v>0</v>
      </c>
      <c r="AR60" s="181">
        <f t="shared" si="18"/>
        <v>0</v>
      </c>
    </row>
    <row r="61" spans="2:44" x14ac:dyDescent="0.25">
      <c r="B61" s="179" t="s">
        <v>561</v>
      </c>
      <c r="C61" s="180" t="s">
        <v>533</v>
      </c>
      <c r="D61"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1"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1" s="181">
        <f>D61+E61</f>
        <v>0</v>
      </c>
      <c r="G61" s="181"/>
      <c r="H61" s="181">
        <f>F61-G61</f>
        <v>0</v>
      </c>
      <c r="I61" s="181"/>
      <c r="J61" s="181">
        <f>F61-I61</f>
        <v>0</v>
      </c>
      <c r="K6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1" s="181">
        <f>AB61+AC61+AD61</f>
        <v>0</v>
      </c>
      <c r="AF6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1" s="181">
        <f>AF61+AG61+AH61</f>
        <v>0</v>
      </c>
      <c r="AJ6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1" s="181">
        <f>AJ61+AK61+AL61</f>
        <v>0</v>
      </c>
      <c r="AN6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1" s="181">
        <f>AN61+AO61+AP61</f>
        <v>0</v>
      </c>
      <c r="AR61" s="181">
        <f>AE61+AI61+AM61+AQ61</f>
        <v>0</v>
      </c>
    </row>
    <row r="62" spans="2:44" x14ac:dyDescent="0.25">
      <c r="B62" s="179" t="s">
        <v>562</v>
      </c>
      <c r="C62" s="180" t="s">
        <v>563</v>
      </c>
      <c r="D62"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2"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2" s="181">
        <f t="shared" si="11"/>
        <v>0</v>
      </c>
      <c r="G62" s="181"/>
      <c r="H62" s="181">
        <f t="shared" si="12"/>
        <v>0</v>
      </c>
      <c r="I62" s="181"/>
      <c r="J62" s="181">
        <f t="shared" si="13"/>
        <v>0</v>
      </c>
      <c r="K6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2" s="181">
        <f t="shared" si="14"/>
        <v>0</v>
      </c>
      <c r="AF6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2" s="181">
        <f t="shared" si="15"/>
        <v>0</v>
      </c>
      <c r="AJ6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2" s="181">
        <f t="shared" si="16"/>
        <v>0</v>
      </c>
      <c r="AN6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2" s="181">
        <f t="shared" si="17"/>
        <v>0</v>
      </c>
      <c r="AR62" s="181">
        <f t="shared" si="18"/>
        <v>0</v>
      </c>
    </row>
    <row r="63" spans="2:44" x14ac:dyDescent="0.25">
      <c r="B63" s="179" t="s">
        <v>263</v>
      </c>
      <c r="C63" s="180" t="s">
        <v>147</v>
      </c>
      <c r="D63"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3"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3" s="181">
        <f t="shared" si="11"/>
        <v>0</v>
      </c>
      <c r="G63" s="181"/>
      <c r="H63" s="181">
        <f t="shared" si="12"/>
        <v>0</v>
      </c>
      <c r="I63" s="181"/>
      <c r="J63" s="181">
        <f t="shared" si="13"/>
        <v>0</v>
      </c>
      <c r="K6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3" s="181">
        <f t="shared" si="14"/>
        <v>0</v>
      </c>
      <c r="AF6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3" s="181">
        <f t="shared" si="15"/>
        <v>0</v>
      </c>
      <c r="AJ6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3" s="181">
        <f t="shared" si="16"/>
        <v>0</v>
      </c>
      <c r="AN6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3" s="181">
        <f t="shared" si="17"/>
        <v>0</v>
      </c>
      <c r="AR63" s="181">
        <f t="shared" si="18"/>
        <v>0</v>
      </c>
    </row>
    <row r="64" spans="2:44" x14ac:dyDescent="0.25">
      <c r="B64" s="179" t="s">
        <v>564</v>
      </c>
      <c r="C64" s="180" t="s">
        <v>565</v>
      </c>
      <c r="D64"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4"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4" s="181">
        <f>D64+E64</f>
        <v>0</v>
      </c>
      <c r="G64" s="181"/>
      <c r="H64" s="181">
        <f>F64-G64</f>
        <v>0</v>
      </c>
      <c r="I64" s="181"/>
      <c r="J64" s="181">
        <f>F64-I64</f>
        <v>0</v>
      </c>
      <c r="K6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4" s="181">
        <f>AB64+AC64+AD64</f>
        <v>0</v>
      </c>
      <c r="AF6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4" s="181">
        <f>AF64+AG64+AH64</f>
        <v>0</v>
      </c>
      <c r="AJ6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4" s="181">
        <f>AJ64+AK64+AL64</f>
        <v>0</v>
      </c>
      <c r="AN6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4" s="181">
        <f>AN64+AO64+AP64</f>
        <v>0</v>
      </c>
      <c r="AR64" s="181">
        <f>AE64+AI64+AM64+AQ64</f>
        <v>0</v>
      </c>
    </row>
    <row r="65" spans="2:44" x14ac:dyDescent="0.25">
      <c r="B65" s="179" t="s">
        <v>566</v>
      </c>
      <c r="C65" s="180" t="s">
        <v>567</v>
      </c>
      <c r="D65"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5"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5" s="181">
        <f t="shared" si="11"/>
        <v>0</v>
      </c>
      <c r="G65" s="181"/>
      <c r="H65" s="181">
        <f t="shared" si="12"/>
        <v>0</v>
      </c>
      <c r="I65" s="181"/>
      <c r="J65" s="181">
        <f t="shared" si="13"/>
        <v>0</v>
      </c>
      <c r="K6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5" s="181">
        <f t="shared" si="14"/>
        <v>0</v>
      </c>
      <c r="AF6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5" s="181">
        <f t="shared" si="15"/>
        <v>0</v>
      </c>
      <c r="AJ6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5" s="181">
        <f t="shared" si="16"/>
        <v>0</v>
      </c>
      <c r="AN6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5" s="181">
        <f t="shared" si="17"/>
        <v>0</v>
      </c>
      <c r="AR65" s="181">
        <f t="shared" si="18"/>
        <v>0</v>
      </c>
    </row>
    <row r="66" spans="2:44" x14ac:dyDescent="0.25">
      <c r="B66" s="179" t="s">
        <v>568</v>
      </c>
      <c r="C66" s="180" t="s">
        <v>569</v>
      </c>
      <c r="D66"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6"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6" s="181">
        <f>D66+E66</f>
        <v>0</v>
      </c>
      <c r="G66" s="181"/>
      <c r="H66" s="181">
        <f>F66-G66</f>
        <v>0</v>
      </c>
      <c r="I66" s="181"/>
      <c r="J66" s="181">
        <f>F66-I66</f>
        <v>0</v>
      </c>
      <c r="K6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6" s="181">
        <f>AB66+AC66+AD66</f>
        <v>0</v>
      </c>
      <c r="AF6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6" s="181">
        <f>AF66+AG66+AH66</f>
        <v>0</v>
      </c>
      <c r="AJ6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6" s="181">
        <f>AJ66+AK66+AL66</f>
        <v>0</v>
      </c>
      <c r="AN6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6" s="181">
        <f>AN66+AO66+AP66</f>
        <v>0</v>
      </c>
      <c r="AR66" s="181">
        <f>AE66+AI66+AM66+AQ66</f>
        <v>0</v>
      </c>
    </row>
    <row r="67" spans="2:44" x14ac:dyDescent="0.25">
      <c r="B67" s="179" t="s">
        <v>570</v>
      </c>
      <c r="C67" s="180" t="s">
        <v>571</v>
      </c>
      <c r="D67"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7"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7" s="181">
        <f t="shared" si="11"/>
        <v>0</v>
      </c>
      <c r="G67" s="181"/>
      <c r="H67" s="181">
        <f t="shared" si="12"/>
        <v>0</v>
      </c>
      <c r="I67" s="181"/>
      <c r="J67" s="181">
        <f t="shared" si="13"/>
        <v>0</v>
      </c>
      <c r="K6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7" s="181">
        <f t="shared" si="14"/>
        <v>0</v>
      </c>
      <c r="AF6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7" s="181">
        <f t="shared" si="15"/>
        <v>0</v>
      </c>
      <c r="AJ6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7" s="181">
        <f t="shared" si="16"/>
        <v>0</v>
      </c>
      <c r="AN6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7" s="181">
        <f t="shared" si="17"/>
        <v>0</v>
      </c>
      <c r="AR67" s="181">
        <f t="shared" si="18"/>
        <v>0</v>
      </c>
    </row>
    <row r="68" spans="2:44" x14ac:dyDescent="0.25">
      <c r="B68" s="179" t="s">
        <v>572</v>
      </c>
      <c r="C68" s="180" t="s">
        <v>573</v>
      </c>
      <c r="D68"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8"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8" s="181">
        <f>D68+E68</f>
        <v>0</v>
      </c>
      <c r="G68" s="181"/>
      <c r="H68" s="181">
        <f>F68-G68</f>
        <v>0</v>
      </c>
      <c r="I68" s="181"/>
      <c r="J68" s="181">
        <f>F68-I68</f>
        <v>0</v>
      </c>
      <c r="K6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8" s="181">
        <f>AB68+AC68+AD68</f>
        <v>0</v>
      </c>
      <c r="AF6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8" s="181">
        <f>AF68+AG68+AH68</f>
        <v>0</v>
      </c>
      <c r="AJ6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8" s="181">
        <f>AJ68+AK68+AL68</f>
        <v>0</v>
      </c>
      <c r="AN6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8" s="181">
        <f>AN68+AO68+AP68</f>
        <v>0</v>
      </c>
      <c r="AR68" s="181">
        <f>AE68+AI68+AM68+AQ68</f>
        <v>0</v>
      </c>
    </row>
    <row r="69" spans="2:44" x14ac:dyDescent="0.25">
      <c r="B69" s="179" t="s">
        <v>574</v>
      </c>
      <c r="C69" s="180" t="s">
        <v>575</v>
      </c>
      <c r="D69"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9"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9" s="181">
        <f t="shared" si="11"/>
        <v>0</v>
      </c>
      <c r="G69" s="181"/>
      <c r="H69" s="181">
        <f t="shared" si="12"/>
        <v>0</v>
      </c>
      <c r="I69" s="181"/>
      <c r="J69" s="181">
        <f t="shared" si="13"/>
        <v>0</v>
      </c>
      <c r="K6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9" s="181">
        <f t="shared" si="14"/>
        <v>0</v>
      </c>
      <c r="AF6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9" s="181">
        <f t="shared" si="15"/>
        <v>0</v>
      </c>
      <c r="AJ6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9" s="181">
        <f t="shared" si="16"/>
        <v>0</v>
      </c>
      <c r="AN6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9" s="181">
        <f t="shared" si="17"/>
        <v>0</v>
      </c>
      <c r="AR69" s="181">
        <f t="shared" si="18"/>
        <v>0</v>
      </c>
    </row>
    <row r="70" spans="2:44" x14ac:dyDescent="0.25">
      <c r="B70" s="179" t="s">
        <v>576</v>
      </c>
      <c r="C70" s="180" t="s">
        <v>577</v>
      </c>
      <c r="D70"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0"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0" s="181">
        <f>D70+E70</f>
        <v>0</v>
      </c>
      <c r="G70" s="181"/>
      <c r="H70" s="181">
        <f>F70-G70</f>
        <v>0</v>
      </c>
      <c r="I70" s="181"/>
      <c r="J70" s="181">
        <f>F70-I70</f>
        <v>0</v>
      </c>
      <c r="K7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0" s="181">
        <f>AB70+AC70+AD70</f>
        <v>0</v>
      </c>
      <c r="AF7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0" s="181">
        <f>AF70+AG70+AH70</f>
        <v>0</v>
      </c>
      <c r="AJ7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0" s="181">
        <f>AJ70+AK70+AL70</f>
        <v>0</v>
      </c>
      <c r="AN7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0" s="181">
        <f>AN70+AO70+AP70</f>
        <v>0</v>
      </c>
      <c r="AR70" s="181">
        <f>AE70+AI70+AM70+AQ70</f>
        <v>0</v>
      </c>
    </row>
    <row r="71" spans="2:44" x14ac:dyDescent="0.25">
      <c r="B71" s="179" t="s">
        <v>578</v>
      </c>
      <c r="C71" s="180" t="s">
        <v>579</v>
      </c>
      <c r="D71"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1"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1" s="181">
        <f t="shared" ref="F71:F82" si="19">D71+E71</f>
        <v>0</v>
      </c>
      <c r="G71" s="181"/>
      <c r="H71" s="181">
        <f t="shared" ref="H71:H82" si="20">F71-G71</f>
        <v>0</v>
      </c>
      <c r="I71" s="181"/>
      <c r="J71" s="181">
        <f t="shared" ref="J71:J82" si="21">F71-I71</f>
        <v>0</v>
      </c>
      <c r="K7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1" s="181">
        <f t="shared" ref="AE71:AE82" si="22">AB71+AC71+AD71</f>
        <v>0</v>
      </c>
      <c r="AF7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1" s="181">
        <f t="shared" ref="AI71:AI82" si="23">AF71+AG71+AH71</f>
        <v>0</v>
      </c>
      <c r="AJ7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1" s="181">
        <f t="shared" ref="AM71:AM82" si="24">AJ71+AK71+AL71</f>
        <v>0</v>
      </c>
      <c r="AN7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1" s="181">
        <f t="shared" ref="AQ71:AQ82" si="25">AN71+AO71+AP71</f>
        <v>0</v>
      </c>
      <c r="AR71" s="181">
        <f t="shared" ref="AR71:AR82" si="26">AE71+AI71+AM71+AQ71</f>
        <v>0</v>
      </c>
    </row>
    <row r="72" spans="2:44" x14ac:dyDescent="0.25">
      <c r="B72" s="179" t="s">
        <v>276</v>
      </c>
      <c r="C72" s="180" t="s">
        <v>160</v>
      </c>
      <c r="D72"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2"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2" s="181">
        <f t="shared" si="19"/>
        <v>0</v>
      </c>
      <c r="G72" s="181"/>
      <c r="H72" s="181">
        <f t="shared" si="20"/>
        <v>0</v>
      </c>
      <c r="I72" s="181"/>
      <c r="J72" s="181">
        <f t="shared" si="21"/>
        <v>0</v>
      </c>
      <c r="K7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2" s="181">
        <f t="shared" si="22"/>
        <v>0</v>
      </c>
      <c r="AF7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2" s="181">
        <f t="shared" si="23"/>
        <v>0</v>
      </c>
      <c r="AJ7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2" s="181">
        <f t="shared" si="24"/>
        <v>0</v>
      </c>
      <c r="AN7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2" s="181">
        <f t="shared" si="25"/>
        <v>0</v>
      </c>
      <c r="AR72" s="181">
        <f t="shared" si="26"/>
        <v>0</v>
      </c>
    </row>
    <row r="73" spans="2:44" x14ac:dyDescent="0.25">
      <c r="B73" s="179" t="s">
        <v>580</v>
      </c>
      <c r="C73" s="180" t="s">
        <v>581</v>
      </c>
      <c r="D73"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3"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3" s="181">
        <f t="shared" si="19"/>
        <v>0</v>
      </c>
      <c r="G73" s="181"/>
      <c r="H73" s="181">
        <f t="shared" si="20"/>
        <v>0</v>
      </c>
      <c r="I73" s="181"/>
      <c r="J73" s="181">
        <f t="shared" si="21"/>
        <v>0</v>
      </c>
      <c r="K7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3" s="181">
        <f t="shared" si="22"/>
        <v>0</v>
      </c>
      <c r="AF7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3" s="181">
        <f t="shared" si="23"/>
        <v>0</v>
      </c>
      <c r="AJ7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3" s="181">
        <f t="shared" si="24"/>
        <v>0</v>
      </c>
      <c r="AN7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3" s="181">
        <f t="shared" si="25"/>
        <v>0</v>
      </c>
      <c r="AR73" s="181">
        <f t="shared" si="26"/>
        <v>0</v>
      </c>
    </row>
    <row r="74" spans="2:44" x14ac:dyDescent="0.25">
      <c r="B74" s="179" t="s">
        <v>582</v>
      </c>
      <c r="C74" s="180" t="s">
        <v>583</v>
      </c>
      <c r="D74"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4"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4" s="181">
        <f t="shared" si="19"/>
        <v>0</v>
      </c>
      <c r="G74" s="181"/>
      <c r="H74" s="181">
        <f t="shared" si="20"/>
        <v>0</v>
      </c>
      <c r="I74" s="181"/>
      <c r="J74" s="181">
        <f t="shared" si="21"/>
        <v>0</v>
      </c>
      <c r="K7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4" s="181">
        <f t="shared" si="22"/>
        <v>0</v>
      </c>
      <c r="AF7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4" s="181">
        <f t="shared" si="23"/>
        <v>0</v>
      </c>
      <c r="AJ7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4" s="181">
        <f t="shared" si="24"/>
        <v>0</v>
      </c>
      <c r="AN7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4" s="181">
        <f t="shared" si="25"/>
        <v>0</v>
      </c>
      <c r="AR74" s="181">
        <f t="shared" si="26"/>
        <v>0</v>
      </c>
    </row>
    <row r="75" spans="2:44" x14ac:dyDescent="0.25">
      <c r="B75" s="179" t="s">
        <v>584</v>
      </c>
      <c r="C75" s="180" t="s">
        <v>585</v>
      </c>
      <c r="D75"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5"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5" s="181">
        <f t="shared" si="19"/>
        <v>0</v>
      </c>
      <c r="G75" s="181"/>
      <c r="H75" s="181">
        <f t="shared" si="20"/>
        <v>0</v>
      </c>
      <c r="I75" s="181"/>
      <c r="J75" s="181">
        <f t="shared" si="21"/>
        <v>0</v>
      </c>
      <c r="K7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5" s="181">
        <f t="shared" si="22"/>
        <v>0</v>
      </c>
      <c r="AF7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5" s="181">
        <f t="shared" si="23"/>
        <v>0</v>
      </c>
      <c r="AJ7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5" s="181">
        <f t="shared" si="24"/>
        <v>0</v>
      </c>
      <c r="AN7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5" s="181">
        <f t="shared" si="25"/>
        <v>0</v>
      </c>
      <c r="AR75" s="181">
        <f t="shared" si="26"/>
        <v>0</v>
      </c>
    </row>
    <row r="76" spans="2:44" x14ac:dyDescent="0.25">
      <c r="B76" s="179" t="s">
        <v>586</v>
      </c>
      <c r="C76" s="180" t="s">
        <v>587</v>
      </c>
      <c r="D76"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6"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6" s="181">
        <f t="shared" si="19"/>
        <v>0</v>
      </c>
      <c r="G76" s="181"/>
      <c r="H76" s="181">
        <f t="shared" si="20"/>
        <v>0</v>
      </c>
      <c r="I76" s="181"/>
      <c r="J76" s="181">
        <f t="shared" si="21"/>
        <v>0</v>
      </c>
      <c r="K7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6" s="181">
        <f t="shared" si="22"/>
        <v>0</v>
      </c>
      <c r="AF7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6" s="181">
        <f t="shared" si="23"/>
        <v>0</v>
      </c>
      <c r="AJ7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6" s="181">
        <f t="shared" si="24"/>
        <v>0</v>
      </c>
      <c r="AN7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6" s="181">
        <f t="shared" si="25"/>
        <v>0</v>
      </c>
      <c r="AR76" s="181">
        <f t="shared" si="26"/>
        <v>0</v>
      </c>
    </row>
    <row r="77" spans="2:44" x14ac:dyDescent="0.25">
      <c r="B77" s="179" t="s">
        <v>588</v>
      </c>
      <c r="C77" s="180" t="s">
        <v>589</v>
      </c>
      <c r="D77"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7"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7" s="181">
        <f t="shared" si="19"/>
        <v>0</v>
      </c>
      <c r="G77" s="181"/>
      <c r="H77" s="181">
        <f t="shared" si="20"/>
        <v>0</v>
      </c>
      <c r="I77" s="181"/>
      <c r="J77" s="181">
        <f t="shared" si="21"/>
        <v>0</v>
      </c>
      <c r="K7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7" s="181">
        <f t="shared" si="22"/>
        <v>0</v>
      </c>
      <c r="AF7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7" s="181">
        <f t="shared" si="23"/>
        <v>0</v>
      </c>
      <c r="AJ7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7" s="181">
        <f t="shared" si="24"/>
        <v>0</v>
      </c>
      <c r="AN7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7" s="181">
        <f t="shared" si="25"/>
        <v>0</v>
      </c>
      <c r="AR77" s="181">
        <f t="shared" si="26"/>
        <v>0</v>
      </c>
    </row>
    <row r="78" spans="2:44" x14ac:dyDescent="0.25">
      <c r="B78" s="179" t="s">
        <v>590</v>
      </c>
      <c r="C78" s="180" t="s">
        <v>591</v>
      </c>
      <c r="D78"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8"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8" s="181">
        <f t="shared" si="19"/>
        <v>0</v>
      </c>
      <c r="G78" s="181"/>
      <c r="H78" s="181">
        <f t="shared" si="20"/>
        <v>0</v>
      </c>
      <c r="I78" s="181"/>
      <c r="J78" s="181">
        <f t="shared" si="21"/>
        <v>0</v>
      </c>
      <c r="K7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8" s="181">
        <f t="shared" si="22"/>
        <v>0</v>
      </c>
      <c r="AF7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8" s="181">
        <f t="shared" si="23"/>
        <v>0</v>
      </c>
      <c r="AJ7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8" s="181">
        <f t="shared" si="24"/>
        <v>0</v>
      </c>
      <c r="AN7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8" s="181">
        <f t="shared" si="25"/>
        <v>0</v>
      </c>
      <c r="AR78" s="181">
        <f t="shared" si="26"/>
        <v>0</v>
      </c>
    </row>
    <row r="79" spans="2:44" x14ac:dyDescent="0.25">
      <c r="B79" s="179" t="s">
        <v>592</v>
      </c>
      <c r="C79" s="180" t="s">
        <v>593</v>
      </c>
      <c r="D79"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9"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9" s="181">
        <f t="shared" si="19"/>
        <v>0</v>
      </c>
      <c r="G79" s="181"/>
      <c r="H79" s="181">
        <f t="shared" si="20"/>
        <v>0</v>
      </c>
      <c r="I79" s="181"/>
      <c r="J79" s="181">
        <f t="shared" si="21"/>
        <v>0</v>
      </c>
      <c r="K7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9" s="181">
        <f t="shared" si="22"/>
        <v>0</v>
      </c>
      <c r="AF7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9" s="181">
        <f t="shared" si="23"/>
        <v>0</v>
      </c>
      <c r="AJ7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9" s="181">
        <f t="shared" si="24"/>
        <v>0</v>
      </c>
      <c r="AN7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9" s="181">
        <f t="shared" si="25"/>
        <v>0</v>
      </c>
      <c r="AR79" s="181">
        <f t="shared" si="26"/>
        <v>0</v>
      </c>
    </row>
    <row r="80" spans="2:44" x14ac:dyDescent="0.25">
      <c r="B80" s="179" t="s">
        <v>594</v>
      </c>
      <c r="C80" s="180" t="s">
        <v>595</v>
      </c>
      <c r="D80"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0"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0" s="181">
        <f t="shared" si="19"/>
        <v>0</v>
      </c>
      <c r="G80" s="181"/>
      <c r="H80" s="181">
        <f t="shared" si="20"/>
        <v>0</v>
      </c>
      <c r="I80" s="181"/>
      <c r="J80" s="181">
        <f t="shared" si="21"/>
        <v>0</v>
      </c>
      <c r="K8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8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8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8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8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8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8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8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8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8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8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8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8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8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8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8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8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8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8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8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80" s="181">
        <f t="shared" si="22"/>
        <v>0</v>
      </c>
      <c r="AF8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8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8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80" s="181">
        <f t="shared" si="23"/>
        <v>0</v>
      </c>
      <c r="AJ8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8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8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80" s="181">
        <f t="shared" si="24"/>
        <v>0</v>
      </c>
      <c r="AN8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8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8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80" s="181">
        <f t="shared" si="25"/>
        <v>0</v>
      </c>
      <c r="AR80" s="181">
        <f t="shared" si="26"/>
        <v>0</v>
      </c>
    </row>
    <row r="81" spans="2:44" x14ac:dyDescent="0.25">
      <c r="B81" s="179" t="s">
        <v>596</v>
      </c>
      <c r="C81" s="180" t="s">
        <v>597</v>
      </c>
      <c r="D81"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1"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1" s="181">
        <f t="shared" si="19"/>
        <v>0</v>
      </c>
      <c r="G81" s="181"/>
      <c r="H81" s="181">
        <f t="shared" si="20"/>
        <v>0</v>
      </c>
      <c r="I81" s="181"/>
      <c r="J81" s="181">
        <f t="shared" si="21"/>
        <v>0</v>
      </c>
      <c r="K8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8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8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8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8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8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8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8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8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8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8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8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8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8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8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8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8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8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8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8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81" s="181">
        <f t="shared" si="22"/>
        <v>0</v>
      </c>
      <c r="AF8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8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8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81" s="181">
        <f t="shared" si="23"/>
        <v>0</v>
      </c>
      <c r="AJ8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8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8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81" s="181">
        <f t="shared" si="24"/>
        <v>0</v>
      </c>
      <c r="AN8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8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8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81" s="181">
        <f t="shared" si="25"/>
        <v>0</v>
      </c>
      <c r="AR81" s="181">
        <f t="shared" si="26"/>
        <v>0</v>
      </c>
    </row>
    <row r="82" spans="2:44" x14ac:dyDescent="0.25">
      <c r="B82" s="179" t="s">
        <v>598</v>
      </c>
      <c r="C82" s="180" t="s">
        <v>599</v>
      </c>
      <c r="D82"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2"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2" s="181">
        <f t="shared" si="19"/>
        <v>0</v>
      </c>
      <c r="G82" s="181"/>
      <c r="H82" s="181">
        <f t="shared" si="20"/>
        <v>0</v>
      </c>
      <c r="I82" s="181"/>
      <c r="J82" s="181">
        <f t="shared" si="21"/>
        <v>0</v>
      </c>
      <c r="K8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8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8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8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8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8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8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8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8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8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8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8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8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8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8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8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8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8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8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8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82" s="181">
        <f t="shared" si="22"/>
        <v>0</v>
      </c>
      <c r="AF8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8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8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82" s="181">
        <f t="shared" si="23"/>
        <v>0</v>
      </c>
      <c r="AJ8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8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8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82" s="181">
        <f t="shared" si="24"/>
        <v>0</v>
      </c>
      <c r="AN8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8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8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82" s="181">
        <f t="shared" si="25"/>
        <v>0</v>
      </c>
      <c r="AR82" s="181">
        <f t="shared" si="26"/>
        <v>0</v>
      </c>
    </row>
    <row r="83" spans="2:44" x14ac:dyDescent="0.25">
      <c r="B83" s="188" t="s">
        <v>264</v>
      </c>
      <c r="C83" s="189" t="s">
        <v>148</v>
      </c>
      <c r="D83" s="190">
        <f>SUM(D84:D88)</f>
        <v>0</v>
      </c>
      <c r="E83" s="190">
        <f>SUM(E84:E88)</f>
        <v>0</v>
      </c>
      <c r="F83" s="190">
        <f t="shared" ref="F83:F89" si="27">D83+E83</f>
        <v>0</v>
      </c>
      <c r="G83" s="190">
        <f>SUM(G84:G88)</f>
        <v>0</v>
      </c>
      <c r="H83" s="190">
        <f t="shared" ref="H83:H89" si="28">F83-G83</f>
        <v>0</v>
      </c>
      <c r="I83" s="190">
        <f>SUM(I84:I88)</f>
        <v>0</v>
      </c>
      <c r="J83" s="190">
        <f t="shared" ref="J83:J89" si="29">F83-I83</f>
        <v>0</v>
      </c>
      <c r="K83" s="190">
        <f t="shared" ref="K83:AD83" si="30">SUM(K84:K88)</f>
        <v>0</v>
      </c>
      <c r="L83" s="190">
        <f t="shared" si="30"/>
        <v>0</v>
      </c>
      <c r="M83" s="190">
        <f t="shared" si="30"/>
        <v>0</v>
      </c>
      <c r="N83" s="190">
        <f t="shared" si="30"/>
        <v>0</v>
      </c>
      <c r="O83" s="190">
        <f t="shared" si="30"/>
        <v>0</v>
      </c>
      <c r="P83" s="190">
        <f>SUM(P84:P88)</f>
        <v>0</v>
      </c>
      <c r="Q83" s="190">
        <f>SUM(Q84:Q88)</f>
        <v>0</v>
      </c>
      <c r="R83" s="190">
        <f t="shared" si="30"/>
        <v>0</v>
      </c>
      <c r="S83" s="190">
        <f t="shared" si="30"/>
        <v>0</v>
      </c>
      <c r="T83" s="190">
        <f>SUM(T84:T88)</f>
        <v>0</v>
      </c>
      <c r="U83" s="190">
        <f t="shared" si="30"/>
        <v>0</v>
      </c>
      <c r="V83" s="190">
        <f t="shared" si="30"/>
        <v>0</v>
      </c>
      <c r="W83" s="190">
        <f>SUM(W84:W88)</f>
        <v>0</v>
      </c>
      <c r="X83" s="190">
        <f t="shared" si="30"/>
        <v>0</v>
      </c>
      <c r="Y83" s="190">
        <f>SUM(Y84:Y88)</f>
        <v>0</v>
      </c>
      <c r="Z83" s="190">
        <f>SUM(Z84:Z88)</f>
        <v>0</v>
      </c>
      <c r="AA83" s="190">
        <f t="shared" si="30"/>
        <v>0</v>
      </c>
      <c r="AB83" s="190">
        <f t="shared" si="30"/>
        <v>0</v>
      </c>
      <c r="AC83" s="190">
        <f t="shared" si="30"/>
        <v>0</v>
      </c>
      <c r="AD83" s="190">
        <f t="shared" si="30"/>
        <v>0</v>
      </c>
      <c r="AE83" s="190">
        <f t="shared" ref="AE83:AE89" si="31">AB83+AC83+AD83</f>
        <v>0</v>
      </c>
      <c r="AF83" s="190">
        <f>SUM(AF84:AF88)</f>
        <v>0</v>
      </c>
      <c r="AG83" s="190">
        <f>SUM(AG84:AG88)</f>
        <v>0</v>
      </c>
      <c r="AH83" s="190">
        <f>SUM(AH84:AH88)</f>
        <v>0</v>
      </c>
      <c r="AI83" s="190">
        <f t="shared" ref="AI83:AI89" si="32">AF83+AG83+AH83</f>
        <v>0</v>
      </c>
      <c r="AJ83" s="190">
        <f>SUM(AJ84:AJ88)</f>
        <v>0</v>
      </c>
      <c r="AK83" s="190">
        <f>SUM(AK84:AK88)</f>
        <v>0</v>
      </c>
      <c r="AL83" s="190">
        <f>SUM(AL84:AL88)</f>
        <v>0</v>
      </c>
      <c r="AM83" s="190">
        <f t="shared" ref="AM83:AM89" si="33">AJ83+AK83+AL83</f>
        <v>0</v>
      </c>
      <c r="AN83" s="190">
        <f>SUM(AN84:AN88)</f>
        <v>0</v>
      </c>
      <c r="AO83" s="190">
        <f>SUM(AO84:AO88)</f>
        <v>0</v>
      </c>
      <c r="AP83" s="190">
        <f>SUM(AP84:AP88)</f>
        <v>0</v>
      </c>
      <c r="AQ83" s="190">
        <f t="shared" ref="AQ83:AQ89" si="34">AN83+AO83+AP83</f>
        <v>0</v>
      </c>
      <c r="AR83" s="190">
        <f t="shared" ref="AR83:AR89" si="35">AE83+AI83+AM83+AQ83</f>
        <v>0</v>
      </c>
    </row>
    <row r="84" spans="2:44" x14ac:dyDescent="0.25">
      <c r="B84" s="179" t="s">
        <v>265</v>
      </c>
      <c r="C84" s="180" t="s">
        <v>149</v>
      </c>
      <c r="D84"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4"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4" s="181">
        <f t="shared" si="27"/>
        <v>0</v>
      </c>
      <c r="G84" s="181"/>
      <c r="H84" s="181">
        <f t="shared" si="28"/>
        <v>0</v>
      </c>
      <c r="I84" s="181"/>
      <c r="J84" s="181">
        <f t="shared" si="29"/>
        <v>0</v>
      </c>
      <c r="K8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8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8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8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8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8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8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8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8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8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8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8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8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8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8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8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8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8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8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8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84" s="181">
        <f t="shared" si="31"/>
        <v>0</v>
      </c>
      <c r="AF8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8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8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84" s="181">
        <f t="shared" si="32"/>
        <v>0</v>
      </c>
      <c r="AJ8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8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8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84" s="181">
        <f t="shared" si="33"/>
        <v>0</v>
      </c>
      <c r="AN8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8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8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84" s="181">
        <f t="shared" si="34"/>
        <v>0</v>
      </c>
      <c r="AR84" s="181">
        <f t="shared" si="35"/>
        <v>0</v>
      </c>
    </row>
    <row r="85" spans="2:44" x14ac:dyDescent="0.25">
      <c r="B85" s="179" t="s">
        <v>600</v>
      </c>
      <c r="C85" s="180" t="s">
        <v>601</v>
      </c>
      <c r="D85"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5"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5" s="181">
        <f t="shared" si="27"/>
        <v>0</v>
      </c>
      <c r="G85" s="181"/>
      <c r="H85" s="181">
        <f t="shared" si="28"/>
        <v>0</v>
      </c>
      <c r="I85" s="181"/>
      <c r="J85" s="181">
        <f t="shared" si="29"/>
        <v>0</v>
      </c>
      <c r="K8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8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8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8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8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8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8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8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8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8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8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8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8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8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8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8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8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8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8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8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85" s="181">
        <f t="shared" si="31"/>
        <v>0</v>
      </c>
      <c r="AF8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8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8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85" s="181">
        <f t="shared" si="32"/>
        <v>0</v>
      </c>
      <c r="AJ8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8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8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85" s="181">
        <f t="shared" si="33"/>
        <v>0</v>
      </c>
      <c r="AN8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8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8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85" s="181">
        <f t="shared" si="34"/>
        <v>0</v>
      </c>
      <c r="AR85" s="181">
        <f t="shared" si="35"/>
        <v>0</v>
      </c>
    </row>
    <row r="86" spans="2:44" x14ac:dyDescent="0.25">
      <c r="B86" s="179" t="s">
        <v>266</v>
      </c>
      <c r="C86" s="180" t="s">
        <v>150</v>
      </c>
      <c r="D86"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6"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6" s="181">
        <f t="shared" si="27"/>
        <v>0</v>
      </c>
      <c r="G86" s="181"/>
      <c r="H86" s="181">
        <f t="shared" si="28"/>
        <v>0</v>
      </c>
      <c r="I86" s="181"/>
      <c r="J86" s="181">
        <f t="shared" si="29"/>
        <v>0</v>
      </c>
      <c r="K8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8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8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8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8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8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8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8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8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8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8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8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8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8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8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8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8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8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8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8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86" s="181">
        <f t="shared" si="31"/>
        <v>0</v>
      </c>
      <c r="AF8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8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8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86" s="181">
        <f t="shared" si="32"/>
        <v>0</v>
      </c>
      <c r="AJ8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8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8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86" s="181">
        <f t="shared" si="33"/>
        <v>0</v>
      </c>
      <c r="AN8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8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8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86" s="181">
        <f t="shared" si="34"/>
        <v>0</v>
      </c>
      <c r="AR86" s="181">
        <f t="shared" si="35"/>
        <v>0</v>
      </c>
    </row>
    <row r="87" spans="2:44" x14ac:dyDescent="0.25">
      <c r="B87" s="179" t="s">
        <v>602</v>
      </c>
      <c r="C87" s="180" t="s">
        <v>603</v>
      </c>
      <c r="D87"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7"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7" s="181">
        <f t="shared" si="27"/>
        <v>0</v>
      </c>
      <c r="G87" s="181"/>
      <c r="H87" s="181">
        <f t="shared" si="28"/>
        <v>0</v>
      </c>
      <c r="I87" s="181"/>
      <c r="J87" s="181">
        <f t="shared" si="29"/>
        <v>0</v>
      </c>
      <c r="K8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8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8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8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8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8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8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8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8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8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8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8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8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8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8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8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8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8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8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8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87" s="181">
        <f t="shared" si="31"/>
        <v>0</v>
      </c>
      <c r="AF8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8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8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87" s="181">
        <f t="shared" si="32"/>
        <v>0</v>
      </c>
      <c r="AJ8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8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8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87" s="181">
        <f t="shared" si="33"/>
        <v>0</v>
      </c>
      <c r="AN8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8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8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87" s="181">
        <f t="shared" si="34"/>
        <v>0</v>
      </c>
      <c r="AR87" s="181">
        <f t="shared" si="35"/>
        <v>0</v>
      </c>
    </row>
    <row r="88" spans="2:44" x14ac:dyDescent="0.25">
      <c r="B88" s="179" t="s">
        <v>604</v>
      </c>
      <c r="C88" s="180" t="s">
        <v>605</v>
      </c>
      <c r="D88"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8"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8" s="181">
        <f t="shared" si="27"/>
        <v>0</v>
      </c>
      <c r="G88" s="181"/>
      <c r="H88" s="181">
        <f t="shared" si="28"/>
        <v>0</v>
      </c>
      <c r="I88" s="181"/>
      <c r="J88" s="181">
        <f t="shared" si="29"/>
        <v>0</v>
      </c>
      <c r="K8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8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8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8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8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8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8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8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8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8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8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8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8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8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8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8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8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8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8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8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88" s="181">
        <f t="shared" si="31"/>
        <v>0</v>
      </c>
      <c r="AF8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8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8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88" s="181">
        <f t="shared" si="32"/>
        <v>0</v>
      </c>
      <c r="AJ8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8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8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88" s="181">
        <f t="shared" si="33"/>
        <v>0</v>
      </c>
      <c r="AN8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8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8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88" s="181">
        <f t="shared" si="34"/>
        <v>0</v>
      </c>
      <c r="AR88" s="181">
        <f t="shared" si="35"/>
        <v>0</v>
      </c>
    </row>
    <row r="89" spans="2:44" x14ac:dyDescent="0.25">
      <c r="B89" s="188" t="s">
        <v>267</v>
      </c>
      <c r="C89" s="189" t="s">
        <v>151</v>
      </c>
      <c r="D89" s="190">
        <f>SUM(D90:D95)</f>
        <v>0</v>
      </c>
      <c r="E89" s="190">
        <f>SUM(E90:E95)</f>
        <v>0</v>
      </c>
      <c r="F89" s="190">
        <f t="shared" si="27"/>
        <v>0</v>
      </c>
      <c r="G89" s="190">
        <f>SUM(G90:G95)</f>
        <v>0</v>
      </c>
      <c r="H89" s="190">
        <f t="shared" si="28"/>
        <v>0</v>
      </c>
      <c r="I89" s="190">
        <f>SUM(I90:I95)</f>
        <v>0</v>
      </c>
      <c r="J89" s="190">
        <f t="shared" si="29"/>
        <v>0</v>
      </c>
      <c r="K89" s="190">
        <f t="shared" ref="K89:AP89" si="36">SUM(K90:K95)</f>
        <v>0</v>
      </c>
      <c r="L89" s="190">
        <f t="shared" si="36"/>
        <v>0</v>
      </c>
      <c r="M89" s="190">
        <f t="shared" si="36"/>
        <v>0</v>
      </c>
      <c r="N89" s="190">
        <f t="shared" si="36"/>
        <v>0</v>
      </c>
      <c r="O89" s="190">
        <f t="shared" si="36"/>
        <v>0</v>
      </c>
      <c r="P89" s="190">
        <f>SUM(P90:P95)</f>
        <v>0</v>
      </c>
      <c r="Q89" s="190">
        <f>SUM(Q90:Q95)</f>
        <v>0</v>
      </c>
      <c r="R89" s="190">
        <f t="shared" si="36"/>
        <v>0</v>
      </c>
      <c r="S89" s="190">
        <f t="shared" si="36"/>
        <v>0</v>
      </c>
      <c r="T89" s="190">
        <f>SUM(T90:T95)</f>
        <v>0</v>
      </c>
      <c r="U89" s="190">
        <f t="shared" si="36"/>
        <v>0</v>
      </c>
      <c r="V89" s="190">
        <f t="shared" si="36"/>
        <v>0</v>
      </c>
      <c r="W89" s="190">
        <f>SUM(W90:W95)</f>
        <v>0</v>
      </c>
      <c r="X89" s="190">
        <f t="shared" si="36"/>
        <v>0</v>
      </c>
      <c r="Y89" s="190">
        <f>SUM(Y90:Y95)</f>
        <v>0</v>
      </c>
      <c r="Z89" s="190">
        <f>SUM(Z90:Z95)</f>
        <v>0</v>
      </c>
      <c r="AA89" s="190">
        <f t="shared" si="36"/>
        <v>0</v>
      </c>
      <c r="AB89" s="190">
        <f t="shared" si="36"/>
        <v>0</v>
      </c>
      <c r="AC89" s="190">
        <f t="shared" si="36"/>
        <v>0</v>
      </c>
      <c r="AD89" s="190">
        <f t="shared" si="36"/>
        <v>0</v>
      </c>
      <c r="AE89" s="190">
        <f t="shared" si="31"/>
        <v>0</v>
      </c>
      <c r="AF89" s="190">
        <f t="shared" si="36"/>
        <v>0</v>
      </c>
      <c r="AG89" s="190">
        <f t="shared" si="36"/>
        <v>0</v>
      </c>
      <c r="AH89" s="190">
        <f t="shared" si="36"/>
        <v>0</v>
      </c>
      <c r="AI89" s="190">
        <f t="shared" si="32"/>
        <v>0</v>
      </c>
      <c r="AJ89" s="190">
        <f t="shared" si="36"/>
        <v>0</v>
      </c>
      <c r="AK89" s="190">
        <f t="shared" si="36"/>
        <v>0</v>
      </c>
      <c r="AL89" s="190">
        <f t="shared" si="36"/>
        <v>0</v>
      </c>
      <c r="AM89" s="190">
        <f t="shared" si="33"/>
        <v>0</v>
      </c>
      <c r="AN89" s="190">
        <f t="shared" si="36"/>
        <v>0</v>
      </c>
      <c r="AO89" s="190">
        <f t="shared" si="36"/>
        <v>0</v>
      </c>
      <c r="AP89" s="190">
        <f t="shared" si="36"/>
        <v>0</v>
      </c>
      <c r="AQ89" s="190">
        <f t="shared" si="34"/>
        <v>0</v>
      </c>
      <c r="AR89" s="190">
        <f t="shared" si="35"/>
        <v>0</v>
      </c>
    </row>
    <row r="90" spans="2:44" x14ac:dyDescent="0.25">
      <c r="B90" s="179" t="s">
        <v>268</v>
      </c>
      <c r="C90" s="180" t="s">
        <v>152</v>
      </c>
      <c r="D90"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0"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0" s="181">
        <f t="shared" ref="F90:F95" si="37">D90+E90</f>
        <v>0</v>
      </c>
      <c r="G90" s="181"/>
      <c r="H90" s="181">
        <f t="shared" ref="H90:H95" si="38">F90-G90</f>
        <v>0</v>
      </c>
      <c r="I90" s="181"/>
      <c r="J90" s="181">
        <f t="shared" ref="J90:J95" si="39">F90-I90</f>
        <v>0</v>
      </c>
      <c r="K9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0" s="181">
        <f t="shared" ref="AE90:AE95" si="40">AB90+AC90+AD90</f>
        <v>0</v>
      </c>
      <c r="AF9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0" s="181">
        <f t="shared" ref="AI90:AI95" si="41">AF90+AG90+AH90</f>
        <v>0</v>
      </c>
      <c r="AJ9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0" s="181">
        <f t="shared" ref="AM90:AM95" si="42">AJ90+AK90+AL90</f>
        <v>0</v>
      </c>
      <c r="AN9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0" s="181">
        <f t="shared" ref="AQ90:AQ95" si="43">AN90+AO90+AP90</f>
        <v>0</v>
      </c>
      <c r="AR90" s="181">
        <f t="shared" ref="AR90:AR95" si="44">AE90+AI90+AM90+AQ90</f>
        <v>0</v>
      </c>
    </row>
    <row r="91" spans="2:44" x14ac:dyDescent="0.25">
      <c r="B91" s="179" t="s">
        <v>606</v>
      </c>
      <c r="C91" s="180" t="s">
        <v>607</v>
      </c>
      <c r="D91"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1"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1" s="181">
        <f t="shared" si="37"/>
        <v>0</v>
      </c>
      <c r="G91" s="181"/>
      <c r="H91" s="181">
        <f t="shared" si="38"/>
        <v>0</v>
      </c>
      <c r="I91" s="181"/>
      <c r="J91" s="181">
        <f t="shared" si="39"/>
        <v>0</v>
      </c>
      <c r="K9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1" s="181">
        <f t="shared" si="40"/>
        <v>0</v>
      </c>
      <c r="AF9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1" s="181">
        <f t="shared" si="41"/>
        <v>0</v>
      </c>
      <c r="AJ9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1" s="181">
        <f t="shared" si="42"/>
        <v>0</v>
      </c>
      <c r="AN9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1" s="181">
        <f t="shared" si="43"/>
        <v>0</v>
      </c>
      <c r="AR91" s="181">
        <f t="shared" si="44"/>
        <v>0</v>
      </c>
    </row>
    <row r="92" spans="2:44" x14ac:dyDescent="0.25">
      <c r="B92" s="179" t="s">
        <v>269</v>
      </c>
      <c r="C92" s="180" t="s">
        <v>153</v>
      </c>
      <c r="D92"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2"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2" s="181">
        <f>D92+E92</f>
        <v>0</v>
      </c>
      <c r="G92" s="181"/>
      <c r="H92" s="181">
        <f>F92-G92</f>
        <v>0</v>
      </c>
      <c r="I92" s="181"/>
      <c r="J92" s="181">
        <f>F92-I92</f>
        <v>0</v>
      </c>
      <c r="K9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2" s="181">
        <f>AB92+AC92+AD92</f>
        <v>0</v>
      </c>
      <c r="AF9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2" s="181">
        <f>AF92+AG92+AH92</f>
        <v>0</v>
      </c>
      <c r="AJ9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2" s="181">
        <f>AJ92+AK92+AL92</f>
        <v>0</v>
      </c>
      <c r="AN9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2" s="181">
        <f>AN92+AO92+AP92</f>
        <v>0</v>
      </c>
      <c r="AR92" s="181">
        <f>AE92+AI92+AM92+AQ92</f>
        <v>0</v>
      </c>
    </row>
    <row r="93" spans="2:44" x14ac:dyDescent="0.25">
      <c r="B93" s="179" t="s">
        <v>608</v>
      </c>
      <c r="C93" s="180" t="s">
        <v>609</v>
      </c>
      <c r="D93"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3"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3" s="181">
        <f>D93+E93</f>
        <v>0</v>
      </c>
      <c r="G93" s="181"/>
      <c r="H93" s="181">
        <f>F93-G93</f>
        <v>0</v>
      </c>
      <c r="I93" s="181"/>
      <c r="J93" s="181">
        <f>F93-I93</f>
        <v>0</v>
      </c>
      <c r="K9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3" s="181">
        <f>AB93+AC93+AD93</f>
        <v>0</v>
      </c>
      <c r="AF9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3" s="181">
        <f>AF93+AG93+AH93</f>
        <v>0</v>
      </c>
      <c r="AJ9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3" s="181">
        <f>AJ93+AK93+AL93</f>
        <v>0</v>
      </c>
      <c r="AN9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3" s="181">
        <f>AN93+AO93+AP93</f>
        <v>0</v>
      </c>
      <c r="AR93" s="181">
        <f>AE93+AI93+AM93+AQ93</f>
        <v>0</v>
      </c>
    </row>
    <row r="94" spans="2:44" x14ac:dyDescent="0.25">
      <c r="B94" s="179" t="s">
        <v>610</v>
      </c>
      <c r="C94" s="180" t="s">
        <v>611</v>
      </c>
      <c r="D94"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4"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4" s="181">
        <f>D94+E94</f>
        <v>0</v>
      </c>
      <c r="G94" s="181"/>
      <c r="H94" s="181">
        <f>F94-G94</f>
        <v>0</v>
      </c>
      <c r="I94" s="181"/>
      <c r="J94" s="181">
        <f>F94-I94</f>
        <v>0</v>
      </c>
      <c r="K9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4" s="181">
        <f>AB94+AC94+AD94</f>
        <v>0</v>
      </c>
      <c r="AF9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4" s="181">
        <f>AF94+AG94+AH94</f>
        <v>0</v>
      </c>
      <c r="AJ9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4" s="181">
        <f>AJ94+AK94+AL94</f>
        <v>0</v>
      </c>
      <c r="AN9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4" s="181">
        <f>AN94+AO94+AP94</f>
        <v>0</v>
      </c>
      <c r="AR94" s="181">
        <f>AE94+AI94+AM94+AQ94</f>
        <v>0</v>
      </c>
    </row>
    <row r="95" spans="2:44" x14ac:dyDescent="0.25">
      <c r="B95" s="179" t="s">
        <v>612</v>
      </c>
      <c r="C95" s="180" t="s">
        <v>613</v>
      </c>
      <c r="D95"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5"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5" s="181">
        <f t="shared" si="37"/>
        <v>0</v>
      </c>
      <c r="G95" s="181"/>
      <c r="H95" s="181">
        <f t="shared" si="38"/>
        <v>0</v>
      </c>
      <c r="I95" s="181"/>
      <c r="J95" s="181">
        <f t="shared" si="39"/>
        <v>0</v>
      </c>
      <c r="K9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5" s="181">
        <f t="shared" si="40"/>
        <v>0</v>
      </c>
      <c r="AF9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5" s="181">
        <f t="shared" si="41"/>
        <v>0</v>
      </c>
      <c r="AJ9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5" s="181">
        <f t="shared" si="42"/>
        <v>0</v>
      </c>
      <c r="AN9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5" s="181">
        <f t="shared" si="43"/>
        <v>0</v>
      </c>
      <c r="AR95" s="181">
        <f t="shared" si="44"/>
        <v>0</v>
      </c>
    </row>
    <row r="96" spans="2:44" x14ac:dyDescent="0.25">
      <c r="B96" s="188" t="s">
        <v>270</v>
      </c>
      <c r="C96" s="189" t="s">
        <v>154</v>
      </c>
      <c r="D96" s="190">
        <f>SUM(D97:D105)</f>
        <v>0</v>
      </c>
      <c r="E96" s="190">
        <f>SUM(E97:E105)</f>
        <v>0</v>
      </c>
      <c r="F96" s="190">
        <f t="shared" ref="F96:F119" si="45">D96+E96</f>
        <v>0</v>
      </c>
      <c r="G96" s="190">
        <f>SUM(G97:G105)</f>
        <v>0</v>
      </c>
      <c r="H96" s="190">
        <f t="shared" ref="H96:H107" si="46">F96-G96</f>
        <v>0</v>
      </c>
      <c r="I96" s="190">
        <f>SUM(I97:I105)</f>
        <v>0</v>
      </c>
      <c r="J96" s="190">
        <f t="shared" ref="J96:J107" si="47">F96-I96</f>
        <v>0</v>
      </c>
      <c r="K96" s="190">
        <f t="shared" ref="K96:AD96" si="48">SUM(K97:K105)</f>
        <v>0</v>
      </c>
      <c r="L96" s="190">
        <f t="shared" si="48"/>
        <v>0</v>
      </c>
      <c r="M96" s="190">
        <f t="shared" si="48"/>
        <v>0</v>
      </c>
      <c r="N96" s="190">
        <f t="shared" si="48"/>
        <v>0</v>
      </c>
      <c r="O96" s="190">
        <f t="shared" si="48"/>
        <v>0</v>
      </c>
      <c r="P96" s="190">
        <f>SUM(P97:P105)</f>
        <v>0</v>
      </c>
      <c r="Q96" s="190">
        <f>SUM(Q97:Q105)</f>
        <v>0</v>
      </c>
      <c r="R96" s="190">
        <f t="shared" si="48"/>
        <v>0</v>
      </c>
      <c r="S96" s="190">
        <f t="shared" si="48"/>
        <v>0</v>
      </c>
      <c r="T96" s="190">
        <f>SUM(T97:T105)</f>
        <v>0</v>
      </c>
      <c r="U96" s="190">
        <f t="shared" si="48"/>
        <v>0</v>
      </c>
      <c r="V96" s="190">
        <f t="shared" si="48"/>
        <v>0</v>
      </c>
      <c r="W96" s="190">
        <f>SUM(W97:W105)</f>
        <v>0</v>
      </c>
      <c r="X96" s="190">
        <f t="shared" si="48"/>
        <v>0</v>
      </c>
      <c r="Y96" s="190">
        <f>SUM(Y97:Y105)</f>
        <v>0</v>
      </c>
      <c r="Z96" s="190">
        <f>SUM(Z97:Z105)</f>
        <v>0</v>
      </c>
      <c r="AA96" s="190">
        <f t="shared" si="48"/>
        <v>0</v>
      </c>
      <c r="AB96" s="190">
        <f t="shared" si="48"/>
        <v>0</v>
      </c>
      <c r="AC96" s="190">
        <f t="shared" si="48"/>
        <v>0</v>
      </c>
      <c r="AD96" s="190">
        <f t="shared" si="48"/>
        <v>0</v>
      </c>
      <c r="AE96" s="190">
        <f t="shared" ref="AE96:AE107" si="49">AB96+AC96+AD96</f>
        <v>0</v>
      </c>
      <c r="AF96" s="190">
        <f>SUM(AF97:AF105)</f>
        <v>0</v>
      </c>
      <c r="AG96" s="190">
        <f>SUM(AG97:AG105)</f>
        <v>0</v>
      </c>
      <c r="AH96" s="190">
        <f>SUM(AH97:AH105)</f>
        <v>0</v>
      </c>
      <c r="AI96" s="190">
        <f t="shared" ref="AI96:AI107" si="50">AF96+AG96+AH96</f>
        <v>0</v>
      </c>
      <c r="AJ96" s="190">
        <f>SUM(AJ97:AJ105)</f>
        <v>0</v>
      </c>
      <c r="AK96" s="190">
        <f>SUM(AK97:AK105)</f>
        <v>0</v>
      </c>
      <c r="AL96" s="190">
        <f>SUM(AL97:AL105)</f>
        <v>0</v>
      </c>
      <c r="AM96" s="190">
        <f t="shared" ref="AM96:AM107" si="51">AJ96+AK96+AL96</f>
        <v>0</v>
      </c>
      <c r="AN96" s="190">
        <f>SUM(AN97:AN105)</f>
        <v>0</v>
      </c>
      <c r="AO96" s="190">
        <f>SUM(AO97:AO105)</f>
        <v>0</v>
      </c>
      <c r="AP96" s="190">
        <f>SUM(AP97:AP105)</f>
        <v>0</v>
      </c>
      <c r="AQ96" s="190">
        <f t="shared" ref="AQ96:AQ107" si="52">AN96+AO96+AP96</f>
        <v>0</v>
      </c>
      <c r="AR96" s="190">
        <f t="shared" ref="AR96:AR107" si="53">AE96+AI96+AM96+AQ96</f>
        <v>0</v>
      </c>
    </row>
    <row r="97" spans="2:44" x14ac:dyDescent="0.25">
      <c r="B97" s="179" t="s">
        <v>618</v>
      </c>
      <c r="C97" s="180" t="s">
        <v>619</v>
      </c>
      <c r="D97"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7"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7" s="181">
        <f t="shared" si="45"/>
        <v>0</v>
      </c>
      <c r="G97" s="181"/>
      <c r="H97" s="181">
        <f t="shared" si="46"/>
        <v>0</v>
      </c>
      <c r="I97" s="181"/>
      <c r="J97" s="181">
        <f t="shared" si="47"/>
        <v>0</v>
      </c>
      <c r="K9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7" s="181">
        <f t="shared" si="49"/>
        <v>0</v>
      </c>
      <c r="AF9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7" s="181">
        <f t="shared" si="50"/>
        <v>0</v>
      </c>
      <c r="AJ9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7" s="181">
        <f t="shared" si="51"/>
        <v>0</v>
      </c>
      <c r="AN9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7" s="181">
        <f t="shared" si="52"/>
        <v>0</v>
      </c>
      <c r="AR97" s="181">
        <f t="shared" si="53"/>
        <v>0</v>
      </c>
    </row>
    <row r="98" spans="2:44" x14ac:dyDescent="0.25">
      <c r="B98" s="179" t="s">
        <v>620</v>
      </c>
      <c r="C98" s="180" t="s">
        <v>621</v>
      </c>
      <c r="D98"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8"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8" s="181">
        <f t="shared" si="45"/>
        <v>0</v>
      </c>
      <c r="G98" s="181"/>
      <c r="H98" s="181">
        <f t="shared" si="46"/>
        <v>0</v>
      </c>
      <c r="I98" s="181"/>
      <c r="J98" s="181">
        <f t="shared" si="47"/>
        <v>0</v>
      </c>
      <c r="K9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8" s="181">
        <f t="shared" si="49"/>
        <v>0</v>
      </c>
      <c r="AF9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8" s="181">
        <f t="shared" si="50"/>
        <v>0</v>
      </c>
      <c r="AJ9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8" s="181">
        <f t="shared" si="51"/>
        <v>0</v>
      </c>
      <c r="AN9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8" s="181">
        <f t="shared" si="52"/>
        <v>0</v>
      </c>
      <c r="AR98" s="181">
        <f t="shared" si="53"/>
        <v>0</v>
      </c>
    </row>
    <row r="99" spans="2:44" x14ac:dyDescent="0.25">
      <c r="B99" s="179" t="s">
        <v>271</v>
      </c>
      <c r="C99" s="180" t="s">
        <v>155</v>
      </c>
      <c r="D99"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9"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9" s="181">
        <f t="shared" si="45"/>
        <v>0</v>
      </c>
      <c r="G99" s="181"/>
      <c r="H99" s="181">
        <f t="shared" si="46"/>
        <v>0</v>
      </c>
      <c r="I99" s="181"/>
      <c r="J99" s="181">
        <f t="shared" si="47"/>
        <v>0</v>
      </c>
      <c r="K9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9" s="181">
        <f t="shared" si="49"/>
        <v>0</v>
      </c>
      <c r="AF9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9" s="181">
        <f t="shared" si="50"/>
        <v>0</v>
      </c>
      <c r="AJ9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9" s="181">
        <f t="shared" si="51"/>
        <v>0</v>
      </c>
      <c r="AN9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9" s="181">
        <f t="shared" si="52"/>
        <v>0</v>
      </c>
      <c r="AR99" s="181">
        <f t="shared" si="53"/>
        <v>0</v>
      </c>
    </row>
    <row r="100" spans="2:44" x14ac:dyDescent="0.25">
      <c r="B100" s="179" t="s">
        <v>614</v>
      </c>
      <c r="C100" s="180" t="s">
        <v>615</v>
      </c>
      <c r="D100"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0"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0" s="181">
        <f t="shared" si="45"/>
        <v>0</v>
      </c>
      <c r="G100" s="181"/>
      <c r="H100" s="181">
        <f t="shared" si="46"/>
        <v>0</v>
      </c>
      <c r="I100" s="181"/>
      <c r="J100" s="181">
        <f t="shared" si="47"/>
        <v>0</v>
      </c>
      <c r="K10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0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0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0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0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0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0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0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0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0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0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0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0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0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0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0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0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0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0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0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00" s="181">
        <f t="shared" si="49"/>
        <v>0</v>
      </c>
      <c r="AF10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0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0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00" s="181">
        <f t="shared" si="50"/>
        <v>0</v>
      </c>
      <c r="AJ10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0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0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00" s="181">
        <f t="shared" si="51"/>
        <v>0</v>
      </c>
      <c r="AN10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0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0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00" s="181">
        <f t="shared" si="52"/>
        <v>0</v>
      </c>
      <c r="AR100" s="181">
        <f t="shared" si="53"/>
        <v>0</v>
      </c>
    </row>
    <row r="101" spans="2:44" x14ac:dyDescent="0.25">
      <c r="B101" s="179" t="s">
        <v>616</v>
      </c>
      <c r="C101" s="180" t="s">
        <v>617</v>
      </c>
      <c r="D101"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1"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1" s="181">
        <f t="shared" si="45"/>
        <v>0</v>
      </c>
      <c r="G101" s="181"/>
      <c r="H101" s="181">
        <f t="shared" si="46"/>
        <v>0</v>
      </c>
      <c r="I101" s="181"/>
      <c r="J101" s="181">
        <f t="shared" si="47"/>
        <v>0</v>
      </c>
      <c r="K10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0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0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0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0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0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0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0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0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0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0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0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0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0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0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0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0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0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0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0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01" s="181">
        <f t="shared" si="49"/>
        <v>0</v>
      </c>
      <c r="AF10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0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0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01" s="181">
        <f t="shared" si="50"/>
        <v>0</v>
      </c>
      <c r="AJ10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0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0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01" s="181">
        <f t="shared" si="51"/>
        <v>0</v>
      </c>
      <c r="AN10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0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0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01" s="181">
        <f t="shared" si="52"/>
        <v>0</v>
      </c>
      <c r="AR101" s="181">
        <f t="shared" si="53"/>
        <v>0</v>
      </c>
    </row>
    <row r="102" spans="2:44" x14ac:dyDescent="0.25">
      <c r="B102" s="179" t="s">
        <v>272</v>
      </c>
      <c r="C102" s="180" t="s">
        <v>156</v>
      </c>
      <c r="D102"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2"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2" s="181">
        <f t="shared" si="45"/>
        <v>0</v>
      </c>
      <c r="G102" s="181"/>
      <c r="H102" s="181">
        <f t="shared" si="46"/>
        <v>0</v>
      </c>
      <c r="I102" s="181"/>
      <c r="J102" s="181">
        <f t="shared" si="47"/>
        <v>0</v>
      </c>
      <c r="K10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0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0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0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0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0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0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0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0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0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0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0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0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0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0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0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0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0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0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0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02" s="181">
        <f t="shared" si="49"/>
        <v>0</v>
      </c>
      <c r="AF10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0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0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02" s="181">
        <f t="shared" si="50"/>
        <v>0</v>
      </c>
      <c r="AJ10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0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0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02" s="181">
        <f t="shared" si="51"/>
        <v>0</v>
      </c>
      <c r="AN10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0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0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02" s="181">
        <f t="shared" si="52"/>
        <v>0</v>
      </c>
      <c r="AR102" s="181">
        <f t="shared" si="53"/>
        <v>0</v>
      </c>
    </row>
    <row r="103" spans="2:44" x14ac:dyDescent="0.25">
      <c r="B103" s="179" t="s">
        <v>622</v>
      </c>
      <c r="C103" s="180" t="s">
        <v>619</v>
      </c>
      <c r="D103"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3"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3" s="181">
        <f t="shared" si="45"/>
        <v>0</v>
      </c>
      <c r="G103" s="181"/>
      <c r="H103" s="181">
        <f t="shared" si="46"/>
        <v>0</v>
      </c>
      <c r="I103" s="181"/>
      <c r="J103" s="181">
        <f t="shared" si="47"/>
        <v>0</v>
      </c>
      <c r="K10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0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0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0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0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0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0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0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0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0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0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0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0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0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0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0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0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0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0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0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03" s="181">
        <f t="shared" si="49"/>
        <v>0</v>
      </c>
      <c r="AF10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0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0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03" s="181">
        <f t="shared" si="50"/>
        <v>0</v>
      </c>
      <c r="AJ10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0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0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03" s="181">
        <f t="shared" si="51"/>
        <v>0</v>
      </c>
      <c r="AN10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0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0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03" s="181">
        <f t="shared" si="52"/>
        <v>0</v>
      </c>
      <c r="AR103" s="181">
        <f t="shared" si="53"/>
        <v>0</v>
      </c>
    </row>
    <row r="104" spans="2:44" x14ac:dyDescent="0.25">
      <c r="B104" s="179" t="s">
        <v>273</v>
      </c>
      <c r="C104" s="180" t="s">
        <v>157</v>
      </c>
      <c r="D104"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4"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4" s="181">
        <f t="shared" si="45"/>
        <v>0</v>
      </c>
      <c r="G104" s="181"/>
      <c r="H104" s="181">
        <f t="shared" si="46"/>
        <v>0</v>
      </c>
      <c r="I104" s="181"/>
      <c r="J104" s="181">
        <f t="shared" si="47"/>
        <v>0</v>
      </c>
      <c r="K10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0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0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0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0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0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0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0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0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0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0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0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0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0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0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0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0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0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0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0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04" s="181">
        <f t="shared" si="49"/>
        <v>0</v>
      </c>
      <c r="AF10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0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0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04" s="181">
        <f t="shared" si="50"/>
        <v>0</v>
      </c>
      <c r="AJ10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0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0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04" s="181">
        <f t="shared" si="51"/>
        <v>0</v>
      </c>
      <c r="AN10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0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0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04" s="181">
        <f t="shared" si="52"/>
        <v>0</v>
      </c>
      <c r="AR104" s="181">
        <f t="shared" si="53"/>
        <v>0</v>
      </c>
    </row>
    <row r="105" spans="2:44" x14ac:dyDescent="0.25">
      <c r="B105" s="179" t="s">
        <v>623</v>
      </c>
      <c r="C105" s="180" t="s">
        <v>621</v>
      </c>
      <c r="D105"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5"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5" s="181">
        <f t="shared" si="45"/>
        <v>0</v>
      </c>
      <c r="G105" s="181"/>
      <c r="H105" s="181">
        <f t="shared" si="46"/>
        <v>0</v>
      </c>
      <c r="I105" s="181"/>
      <c r="J105" s="181">
        <f t="shared" si="47"/>
        <v>0</v>
      </c>
      <c r="K10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0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0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0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0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0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0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0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0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0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0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0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0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0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0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0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0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0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0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0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05" s="181">
        <f t="shared" si="49"/>
        <v>0</v>
      </c>
      <c r="AF10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0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0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05" s="181">
        <f t="shared" si="50"/>
        <v>0</v>
      </c>
      <c r="AJ10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0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0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05" s="181">
        <f t="shared" si="51"/>
        <v>0</v>
      </c>
      <c r="AN10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0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0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05" s="181">
        <f t="shared" si="52"/>
        <v>0</v>
      </c>
      <c r="AR105" s="181">
        <f t="shared" si="53"/>
        <v>0</v>
      </c>
    </row>
    <row r="106" spans="2:44" x14ac:dyDescent="0.25">
      <c r="B106" s="176" t="s">
        <v>277</v>
      </c>
      <c r="C106" s="177" t="s">
        <v>161</v>
      </c>
      <c r="D106" s="178">
        <f>D107+D118+D133+D149+D164+D190+D207+D214</f>
        <v>1808995.17625</v>
      </c>
      <c r="E106" s="178">
        <f>E107+E118+E133+E149+E164+E190+E207+E214</f>
        <v>2410873.5433750004</v>
      </c>
      <c r="F106" s="178">
        <f t="shared" si="45"/>
        <v>4219868.7196249999</v>
      </c>
      <c r="G106" s="178">
        <f>G107+G118+G133+G149+G164+G190+G207+G214</f>
        <v>0</v>
      </c>
      <c r="H106" s="178">
        <f t="shared" si="46"/>
        <v>4219868.7196249999</v>
      </c>
      <c r="I106" s="178">
        <f>I107+I118+I133+I149+I164+I190+I207+I214</f>
        <v>0</v>
      </c>
      <c r="J106" s="178">
        <f t="shared" si="47"/>
        <v>4219868.7196249999</v>
      </c>
      <c r="K106" s="178">
        <f t="shared" ref="K106:AD106" si="54">K107+K118+K133+K149+K164+K190+K207+K214</f>
        <v>13000</v>
      </c>
      <c r="L106" s="178">
        <f t="shared" si="54"/>
        <v>635645.62174999993</v>
      </c>
      <c r="M106" s="178">
        <f t="shared" si="54"/>
        <v>815655.85450000002</v>
      </c>
      <c r="N106" s="178">
        <f t="shared" si="54"/>
        <v>62000</v>
      </c>
      <c r="O106" s="178">
        <f t="shared" si="54"/>
        <v>413426.00599999999</v>
      </c>
      <c r="P106" s="178">
        <f t="shared" si="54"/>
        <v>92350</v>
      </c>
      <c r="Q106" s="178">
        <f t="shared" si="54"/>
        <v>30343.7</v>
      </c>
      <c r="R106" s="178">
        <f t="shared" si="54"/>
        <v>121282.537375</v>
      </c>
      <c r="S106" s="178">
        <f t="shared" si="54"/>
        <v>0</v>
      </c>
      <c r="T106" s="178">
        <f>T107+T118+T133+T149+T164+T190+T207+T214</f>
        <v>0</v>
      </c>
      <c r="U106" s="178">
        <f t="shared" si="54"/>
        <v>1100000</v>
      </c>
      <c r="V106" s="178">
        <f t="shared" si="54"/>
        <v>192091</v>
      </c>
      <c r="W106" s="178">
        <f t="shared" si="54"/>
        <v>0</v>
      </c>
      <c r="X106" s="178">
        <f t="shared" si="54"/>
        <v>400000</v>
      </c>
      <c r="Y106" s="178">
        <f>Y107+Y118+Y133+Y149+Y164+Y190+Y207+Y214</f>
        <v>0</v>
      </c>
      <c r="Z106" s="178">
        <f>Z107+Z118+Z133+Z149+Z164+Z190+Z207+Z214</f>
        <v>344074</v>
      </c>
      <c r="AA106" s="178">
        <f t="shared" si="54"/>
        <v>0</v>
      </c>
      <c r="AB106" s="178">
        <f t="shared" si="54"/>
        <v>1999041.9733750001</v>
      </c>
      <c r="AC106" s="178">
        <f t="shared" si="54"/>
        <v>2003418.89175</v>
      </c>
      <c r="AD106" s="178">
        <f t="shared" si="54"/>
        <v>87155.854500000001</v>
      </c>
      <c r="AE106" s="178">
        <f t="shared" si="49"/>
        <v>4089616.7196249999</v>
      </c>
      <c r="AF106" s="178">
        <f>AF107+AF118+AF133+AF149+AF164+AF190+AF207+AF214</f>
        <v>0</v>
      </c>
      <c r="AG106" s="178">
        <f>AG107+AG118+AG133+AG149+AG164+AG190+AG207+AG214</f>
        <v>25252</v>
      </c>
      <c r="AH106" s="178">
        <f>AH107+AH118+AH133+AH149+AH164+AH190+AH207+AH214</f>
        <v>0</v>
      </c>
      <c r="AI106" s="178">
        <f t="shared" si="50"/>
        <v>25252</v>
      </c>
      <c r="AJ106" s="178">
        <f>AJ107+AJ118+AJ133+AJ149+AJ164+AJ190+AJ207+AJ214</f>
        <v>100000</v>
      </c>
      <c r="AK106" s="178">
        <f>AK107+AK118+AK133+AK149+AK164+AK190+AK207+AK214</f>
        <v>0</v>
      </c>
      <c r="AL106" s="178">
        <f>AL107+AL118+AL133+AL149+AL164+AL190+AL207+AL214</f>
        <v>5000</v>
      </c>
      <c r="AM106" s="178">
        <f t="shared" si="51"/>
        <v>105000</v>
      </c>
      <c r="AN106" s="178">
        <f>AN107+AN118+AN133+AN149+AN164+AN190+AN207+AN214</f>
        <v>0</v>
      </c>
      <c r="AO106" s="178">
        <f>AO107+AO118+AO133+AO149+AO164+AO190+AO207+AO214</f>
        <v>0</v>
      </c>
      <c r="AP106" s="178">
        <f>AP107+AP118+AP133+AP149+AP164+AP190+AP207+AP214</f>
        <v>0</v>
      </c>
      <c r="AQ106" s="178">
        <f t="shared" si="52"/>
        <v>0</v>
      </c>
      <c r="AR106" s="178">
        <f t="shared" si="53"/>
        <v>4219868.7196249999</v>
      </c>
    </row>
    <row r="107" spans="2:44" x14ac:dyDescent="0.25">
      <c r="B107" s="188" t="s">
        <v>278</v>
      </c>
      <c r="C107" s="189" t="s">
        <v>162</v>
      </c>
      <c r="D107" s="190">
        <f>SUM(D108:D117)</f>
        <v>0</v>
      </c>
      <c r="E107" s="190">
        <f>SUM(E108:E117)</f>
        <v>0</v>
      </c>
      <c r="F107" s="190">
        <f t="shared" si="45"/>
        <v>0</v>
      </c>
      <c r="G107" s="190">
        <f>SUM(G108:G117)</f>
        <v>0</v>
      </c>
      <c r="H107" s="190">
        <f t="shared" si="46"/>
        <v>0</v>
      </c>
      <c r="I107" s="190">
        <f>SUM(I108:I117)</f>
        <v>0</v>
      </c>
      <c r="J107" s="190">
        <f t="shared" si="47"/>
        <v>0</v>
      </c>
      <c r="K107" s="190">
        <f t="shared" ref="K107:AD107" si="55">SUM(K108:K117)</f>
        <v>0</v>
      </c>
      <c r="L107" s="190">
        <f t="shared" si="55"/>
        <v>0</v>
      </c>
      <c r="M107" s="190">
        <f t="shared" si="55"/>
        <v>0</v>
      </c>
      <c r="N107" s="190">
        <f t="shared" si="55"/>
        <v>0</v>
      </c>
      <c r="O107" s="190">
        <f t="shared" si="55"/>
        <v>0</v>
      </c>
      <c r="P107" s="190">
        <f>SUM(P108:P117)</f>
        <v>0</v>
      </c>
      <c r="Q107" s="190">
        <f>SUM(Q108:Q117)</f>
        <v>0</v>
      </c>
      <c r="R107" s="190">
        <f t="shared" si="55"/>
        <v>0</v>
      </c>
      <c r="S107" s="190">
        <f t="shared" si="55"/>
        <v>0</v>
      </c>
      <c r="T107" s="190">
        <f>SUM(T108:T117)</f>
        <v>0</v>
      </c>
      <c r="U107" s="190">
        <f t="shared" si="55"/>
        <v>0</v>
      </c>
      <c r="V107" s="190">
        <f t="shared" si="55"/>
        <v>0</v>
      </c>
      <c r="W107" s="190">
        <f>SUM(W108:W117)</f>
        <v>0</v>
      </c>
      <c r="X107" s="190">
        <f t="shared" si="55"/>
        <v>0</v>
      </c>
      <c r="Y107" s="190">
        <f>SUM(Y108:Y117)</f>
        <v>0</v>
      </c>
      <c r="Z107" s="190">
        <f>SUM(Z108:Z117)</f>
        <v>0</v>
      </c>
      <c r="AA107" s="190">
        <f t="shared" si="55"/>
        <v>0</v>
      </c>
      <c r="AB107" s="190">
        <f t="shared" si="55"/>
        <v>0</v>
      </c>
      <c r="AC107" s="190">
        <f t="shared" si="55"/>
        <v>0</v>
      </c>
      <c r="AD107" s="190">
        <f t="shared" si="55"/>
        <v>0</v>
      </c>
      <c r="AE107" s="190">
        <f t="shared" si="49"/>
        <v>0</v>
      </c>
      <c r="AF107" s="190">
        <f>SUM(AF108:AF117)</f>
        <v>0</v>
      </c>
      <c r="AG107" s="190">
        <f>SUM(AG108:AG117)</f>
        <v>0</v>
      </c>
      <c r="AH107" s="190">
        <f>SUM(AH108:AH117)</f>
        <v>0</v>
      </c>
      <c r="AI107" s="190">
        <f t="shared" si="50"/>
        <v>0</v>
      </c>
      <c r="AJ107" s="190">
        <f>SUM(AJ108:AJ117)</f>
        <v>0</v>
      </c>
      <c r="AK107" s="190">
        <f>SUM(AK108:AK117)</f>
        <v>0</v>
      </c>
      <c r="AL107" s="190">
        <f>SUM(AL108:AL117)</f>
        <v>0</v>
      </c>
      <c r="AM107" s="190">
        <f t="shared" si="51"/>
        <v>0</v>
      </c>
      <c r="AN107" s="190">
        <f>SUM(AN108:AN117)</f>
        <v>0</v>
      </c>
      <c r="AO107" s="190">
        <f>SUM(AO108:AO117)</f>
        <v>0</v>
      </c>
      <c r="AP107" s="190">
        <f>SUM(AP108:AP117)</f>
        <v>0</v>
      </c>
      <c r="AQ107" s="190">
        <f t="shared" si="52"/>
        <v>0</v>
      </c>
      <c r="AR107" s="190">
        <f t="shared" si="53"/>
        <v>0</v>
      </c>
    </row>
    <row r="108" spans="2:44" x14ac:dyDescent="0.25">
      <c r="B108" s="179" t="s">
        <v>624</v>
      </c>
      <c r="C108" s="180" t="s">
        <v>124</v>
      </c>
      <c r="D108"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8"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8" s="181">
        <f t="shared" si="45"/>
        <v>0</v>
      </c>
      <c r="G108" s="181"/>
      <c r="H108" s="181">
        <f t="shared" ref="H108:H115" si="56">F108-G108</f>
        <v>0</v>
      </c>
      <c r="I108" s="181"/>
      <c r="J108" s="181">
        <f t="shared" ref="J108:J115" si="57">F108-I108</f>
        <v>0</v>
      </c>
      <c r="K10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0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0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0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0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0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0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0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0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0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0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0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0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0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0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0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0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0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0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0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08" s="181">
        <f t="shared" ref="AE108:AE115" si="58">AB108+AC108+AD108</f>
        <v>0</v>
      </c>
      <c r="AF10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0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0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08" s="181">
        <f t="shared" ref="AI108:AI115" si="59">AF108+AG108+AH108</f>
        <v>0</v>
      </c>
      <c r="AJ10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0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0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08" s="181">
        <f t="shared" ref="AM108:AM115" si="60">AJ108+AK108+AL108</f>
        <v>0</v>
      </c>
      <c r="AN10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0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0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08" s="181">
        <f t="shared" ref="AQ108:AQ115" si="61">AN108+AO108+AP108</f>
        <v>0</v>
      </c>
      <c r="AR108" s="181">
        <f t="shared" ref="AR108:AR115" si="62">AE108+AI108+AM108+AQ108</f>
        <v>0</v>
      </c>
    </row>
    <row r="109" spans="2:44" x14ac:dyDescent="0.25">
      <c r="B109" s="179" t="s">
        <v>625</v>
      </c>
      <c r="C109" s="180" t="s">
        <v>626</v>
      </c>
      <c r="D109"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9"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9" s="181">
        <f t="shared" si="45"/>
        <v>0</v>
      </c>
      <c r="G109" s="181"/>
      <c r="H109" s="181">
        <f t="shared" si="56"/>
        <v>0</v>
      </c>
      <c r="I109" s="181"/>
      <c r="J109" s="181">
        <f t="shared" si="57"/>
        <v>0</v>
      </c>
      <c r="K10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0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0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0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0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0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0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0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0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0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0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0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0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0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0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0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0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0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0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0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09" s="181">
        <f t="shared" si="58"/>
        <v>0</v>
      </c>
      <c r="AF10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0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0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09" s="181">
        <f t="shared" si="59"/>
        <v>0</v>
      </c>
      <c r="AJ10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0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0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09" s="181">
        <f t="shared" si="60"/>
        <v>0</v>
      </c>
      <c r="AN10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0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0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09" s="181">
        <f t="shared" si="61"/>
        <v>0</v>
      </c>
      <c r="AR109" s="181">
        <f t="shared" si="62"/>
        <v>0</v>
      </c>
    </row>
    <row r="110" spans="2:44" x14ac:dyDescent="0.25">
      <c r="B110" s="179" t="s">
        <v>627</v>
      </c>
      <c r="C110" s="180" t="s">
        <v>628</v>
      </c>
      <c r="D110"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0"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0" s="181">
        <f t="shared" si="45"/>
        <v>0</v>
      </c>
      <c r="G110" s="181"/>
      <c r="H110" s="181">
        <f t="shared" si="56"/>
        <v>0</v>
      </c>
      <c r="I110" s="181"/>
      <c r="J110" s="181">
        <f t="shared" si="57"/>
        <v>0</v>
      </c>
      <c r="K11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0" s="181">
        <f t="shared" si="58"/>
        <v>0</v>
      </c>
      <c r="AF11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0" s="181">
        <f t="shared" si="59"/>
        <v>0</v>
      </c>
      <c r="AJ11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0" s="181">
        <f t="shared" si="60"/>
        <v>0</v>
      </c>
      <c r="AN11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0" s="181">
        <f t="shared" si="61"/>
        <v>0</v>
      </c>
      <c r="AR110" s="181">
        <f t="shared" si="62"/>
        <v>0</v>
      </c>
    </row>
    <row r="111" spans="2:44" x14ac:dyDescent="0.25">
      <c r="B111" s="179" t="s">
        <v>279</v>
      </c>
      <c r="C111" s="180" t="s">
        <v>163</v>
      </c>
      <c r="D111"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1"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1" s="181">
        <f t="shared" si="45"/>
        <v>0</v>
      </c>
      <c r="G111" s="181"/>
      <c r="H111" s="181">
        <f>F111-G111</f>
        <v>0</v>
      </c>
      <c r="I111" s="181"/>
      <c r="J111" s="181">
        <f>F111-I111</f>
        <v>0</v>
      </c>
      <c r="K11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1" s="181">
        <f>AB111+AC111+AD111</f>
        <v>0</v>
      </c>
      <c r="AF11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1" s="181">
        <f>AF111+AG111+AH111</f>
        <v>0</v>
      </c>
      <c r="AJ11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1" s="181">
        <f>AJ111+AK111+AL111</f>
        <v>0</v>
      </c>
      <c r="AN11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1" s="181">
        <f>AN111+AO111+AP111</f>
        <v>0</v>
      </c>
      <c r="AR111" s="181">
        <f>AE111+AI111+AM111+AQ111</f>
        <v>0</v>
      </c>
    </row>
    <row r="112" spans="2:44" x14ac:dyDescent="0.25">
      <c r="B112" s="179" t="s">
        <v>629</v>
      </c>
      <c r="C112" s="180" t="s">
        <v>630</v>
      </c>
      <c r="D112"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2"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2" s="181">
        <f t="shared" si="45"/>
        <v>0</v>
      </c>
      <c r="G112" s="181"/>
      <c r="H112" s="181">
        <f>F112-G112</f>
        <v>0</v>
      </c>
      <c r="I112" s="181"/>
      <c r="J112" s="181">
        <f>F112-I112</f>
        <v>0</v>
      </c>
      <c r="K11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2" s="181">
        <f>AB112+AC112+AD112</f>
        <v>0</v>
      </c>
      <c r="AF11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2" s="181">
        <f>AF112+AG112+AH112</f>
        <v>0</v>
      </c>
      <c r="AJ11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2" s="181">
        <f>AJ112+AK112+AL112</f>
        <v>0</v>
      </c>
      <c r="AN11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2" s="181">
        <f>AN112+AO112+AP112</f>
        <v>0</v>
      </c>
      <c r="AR112" s="181">
        <f>AE112+AI112+AM112+AQ112</f>
        <v>0</v>
      </c>
    </row>
    <row r="113" spans="2:44" x14ac:dyDescent="0.25">
      <c r="B113" s="179" t="s">
        <v>631</v>
      </c>
      <c r="C113" s="180" t="s">
        <v>632</v>
      </c>
      <c r="D113"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3"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3" s="181">
        <f t="shared" si="45"/>
        <v>0</v>
      </c>
      <c r="G113" s="181"/>
      <c r="H113" s="181">
        <f>F113-G113</f>
        <v>0</v>
      </c>
      <c r="I113" s="181"/>
      <c r="J113" s="181">
        <f>F113-I113</f>
        <v>0</v>
      </c>
      <c r="K11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3" s="181">
        <f>AB113+AC113+AD113</f>
        <v>0</v>
      </c>
      <c r="AF11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3" s="181">
        <f>AF113+AG113+AH113</f>
        <v>0</v>
      </c>
      <c r="AJ11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3" s="181">
        <f>AJ113+AK113+AL113</f>
        <v>0</v>
      </c>
      <c r="AN11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3" s="181">
        <f>AN113+AO113+AP113</f>
        <v>0</v>
      </c>
      <c r="AR113" s="181">
        <f>AE113+AI113+AM113+AQ113</f>
        <v>0</v>
      </c>
    </row>
    <row r="114" spans="2:44" x14ac:dyDescent="0.25">
      <c r="B114" s="179" t="s">
        <v>633</v>
      </c>
      <c r="C114" s="180" t="s">
        <v>634</v>
      </c>
      <c r="D114"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4"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4" s="181">
        <f t="shared" si="45"/>
        <v>0</v>
      </c>
      <c r="G114" s="181"/>
      <c r="H114" s="181">
        <f>F114-G114</f>
        <v>0</v>
      </c>
      <c r="I114" s="181"/>
      <c r="J114" s="181">
        <f>F114-I114</f>
        <v>0</v>
      </c>
      <c r="K11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4" s="181">
        <f>AB114+AC114+AD114</f>
        <v>0</v>
      </c>
      <c r="AF11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4" s="181">
        <f>AF114+AG114+AH114</f>
        <v>0</v>
      </c>
      <c r="AJ11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4" s="181">
        <f>AJ114+AK114+AL114</f>
        <v>0</v>
      </c>
      <c r="AN11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4" s="181">
        <f>AN114+AO114+AP114</f>
        <v>0</v>
      </c>
      <c r="AR114" s="181">
        <f>AE114+AI114+AM114+AQ114</f>
        <v>0</v>
      </c>
    </row>
    <row r="115" spans="2:44" x14ac:dyDescent="0.25">
      <c r="B115" s="179" t="s">
        <v>635</v>
      </c>
      <c r="C115" s="180" t="s">
        <v>636</v>
      </c>
      <c r="D115"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5"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5" s="181">
        <f t="shared" si="45"/>
        <v>0</v>
      </c>
      <c r="G115" s="181"/>
      <c r="H115" s="181">
        <f t="shared" si="56"/>
        <v>0</v>
      </c>
      <c r="I115" s="181"/>
      <c r="J115" s="181">
        <f t="shared" si="57"/>
        <v>0</v>
      </c>
      <c r="K11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5" s="181">
        <f t="shared" si="58"/>
        <v>0</v>
      </c>
      <c r="AF11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5" s="181">
        <f t="shared" si="59"/>
        <v>0</v>
      </c>
      <c r="AJ11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5" s="181">
        <f t="shared" si="60"/>
        <v>0</v>
      </c>
      <c r="AN11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5" s="181">
        <f t="shared" si="61"/>
        <v>0</v>
      </c>
      <c r="AR115" s="181">
        <f t="shared" si="62"/>
        <v>0</v>
      </c>
    </row>
    <row r="116" spans="2:44" x14ac:dyDescent="0.25">
      <c r="B116" s="179" t="s">
        <v>637</v>
      </c>
      <c r="C116" s="180" t="s">
        <v>638</v>
      </c>
      <c r="D116"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6"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6" s="181">
        <f t="shared" si="45"/>
        <v>0</v>
      </c>
      <c r="G116" s="181"/>
      <c r="H116" s="181">
        <f>F116-G116</f>
        <v>0</v>
      </c>
      <c r="I116" s="181"/>
      <c r="J116" s="181">
        <f>F116-I116</f>
        <v>0</v>
      </c>
      <c r="K11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6" s="181">
        <f>AB116+AC116+AD116</f>
        <v>0</v>
      </c>
      <c r="AF11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6" s="181">
        <f>AF116+AG116+AH116</f>
        <v>0</v>
      </c>
      <c r="AJ11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6" s="181">
        <f>AJ116+AK116+AL116</f>
        <v>0</v>
      </c>
      <c r="AN11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6" s="181">
        <f>AN116+AO116+AP116</f>
        <v>0</v>
      </c>
      <c r="AR116" s="181">
        <f>AE116+AI116+AM116+AQ116</f>
        <v>0</v>
      </c>
    </row>
    <row r="117" spans="2:44" x14ac:dyDescent="0.25">
      <c r="B117" s="179" t="s">
        <v>639</v>
      </c>
      <c r="C117" s="180" t="s">
        <v>640</v>
      </c>
      <c r="D117"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7"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7" s="181">
        <f t="shared" si="45"/>
        <v>0</v>
      </c>
      <c r="G117" s="181"/>
      <c r="H117" s="181">
        <f>F117-G117</f>
        <v>0</v>
      </c>
      <c r="I117" s="181"/>
      <c r="J117" s="181">
        <f>F117-I117</f>
        <v>0</v>
      </c>
      <c r="K11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7" s="181">
        <f>AB117+AC117+AD117</f>
        <v>0</v>
      </c>
      <c r="AF11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7" s="181">
        <f>AF117+AG117+AH117</f>
        <v>0</v>
      </c>
      <c r="AJ11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7" s="181">
        <f>AJ117+AK117+AL117</f>
        <v>0</v>
      </c>
      <c r="AN11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7" s="181">
        <f>AN117+AO117+AP117</f>
        <v>0</v>
      </c>
      <c r="AR117" s="181">
        <f>AE117+AI117+AM117+AQ117</f>
        <v>0</v>
      </c>
    </row>
    <row r="118" spans="2:44" x14ac:dyDescent="0.25">
      <c r="B118" s="188" t="s">
        <v>280</v>
      </c>
      <c r="C118" s="189" t="s">
        <v>164</v>
      </c>
      <c r="D118" s="190">
        <f>SUM(D119:D132)</f>
        <v>0</v>
      </c>
      <c r="E118" s="190">
        <f>SUM(E119:E132)</f>
        <v>0</v>
      </c>
      <c r="F118" s="190">
        <f t="shared" si="45"/>
        <v>0</v>
      </c>
      <c r="G118" s="190">
        <f>SUM(G119:G132)</f>
        <v>0</v>
      </c>
      <c r="H118" s="190">
        <f>F118-G118</f>
        <v>0</v>
      </c>
      <c r="I118" s="190">
        <f>SUM(I119:I132)</f>
        <v>0</v>
      </c>
      <c r="J118" s="190">
        <f>F118-I118</f>
        <v>0</v>
      </c>
      <c r="K118" s="190">
        <f t="shared" ref="K118:AP118" si="63">SUM(K119:K132)</f>
        <v>0</v>
      </c>
      <c r="L118" s="190">
        <f t="shared" si="63"/>
        <v>0</v>
      </c>
      <c r="M118" s="190">
        <f t="shared" si="63"/>
        <v>0</v>
      </c>
      <c r="N118" s="190">
        <f t="shared" si="63"/>
        <v>0</v>
      </c>
      <c r="O118" s="190">
        <f t="shared" si="63"/>
        <v>0</v>
      </c>
      <c r="P118" s="190">
        <f>SUM(P119:P132)</f>
        <v>0</v>
      </c>
      <c r="Q118" s="190">
        <f>SUM(Q119:Q132)</f>
        <v>0</v>
      </c>
      <c r="R118" s="190">
        <f t="shared" si="63"/>
        <v>0</v>
      </c>
      <c r="S118" s="190">
        <f t="shared" si="63"/>
        <v>0</v>
      </c>
      <c r="T118" s="190">
        <f>SUM(T119:T132)</f>
        <v>0</v>
      </c>
      <c r="U118" s="190">
        <f t="shared" si="63"/>
        <v>0</v>
      </c>
      <c r="V118" s="190">
        <f t="shared" si="63"/>
        <v>0</v>
      </c>
      <c r="W118" s="190">
        <f>SUM(W119:W132)</f>
        <v>0</v>
      </c>
      <c r="X118" s="190">
        <f t="shared" si="63"/>
        <v>0</v>
      </c>
      <c r="Y118" s="190">
        <f>SUM(Y119:Y132)</f>
        <v>0</v>
      </c>
      <c r="Z118" s="190">
        <f>SUM(Z119:Z132)</f>
        <v>0</v>
      </c>
      <c r="AA118" s="190">
        <f t="shared" si="63"/>
        <v>0</v>
      </c>
      <c r="AB118" s="190">
        <f t="shared" si="63"/>
        <v>0</v>
      </c>
      <c r="AC118" s="190">
        <f t="shared" si="63"/>
        <v>0</v>
      </c>
      <c r="AD118" s="190">
        <f t="shared" si="63"/>
        <v>0</v>
      </c>
      <c r="AE118" s="190">
        <f>AB118+AC118+AD118</f>
        <v>0</v>
      </c>
      <c r="AF118" s="190">
        <f t="shared" si="63"/>
        <v>0</v>
      </c>
      <c r="AG118" s="190">
        <f t="shared" si="63"/>
        <v>0</v>
      </c>
      <c r="AH118" s="190">
        <f t="shared" si="63"/>
        <v>0</v>
      </c>
      <c r="AI118" s="190">
        <f>AF118+AG118+AH118</f>
        <v>0</v>
      </c>
      <c r="AJ118" s="190">
        <f t="shared" si="63"/>
        <v>0</v>
      </c>
      <c r="AK118" s="190">
        <f t="shared" si="63"/>
        <v>0</v>
      </c>
      <c r="AL118" s="190">
        <f t="shared" si="63"/>
        <v>0</v>
      </c>
      <c r="AM118" s="190">
        <f>AJ118+AK118+AL118</f>
        <v>0</v>
      </c>
      <c r="AN118" s="190">
        <f t="shared" si="63"/>
        <v>0</v>
      </c>
      <c r="AO118" s="190">
        <f t="shared" si="63"/>
        <v>0</v>
      </c>
      <c r="AP118" s="190">
        <f t="shared" si="63"/>
        <v>0</v>
      </c>
      <c r="AQ118" s="190">
        <f>AN118+AO118+AP118</f>
        <v>0</v>
      </c>
      <c r="AR118" s="190">
        <f>AE118+AI118+AM118+AQ118</f>
        <v>0</v>
      </c>
    </row>
    <row r="119" spans="2:44" x14ac:dyDescent="0.25">
      <c r="B119" s="179" t="s">
        <v>281</v>
      </c>
      <c r="C119" s="180" t="s">
        <v>165</v>
      </c>
      <c r="D119"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9"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9" s="181">
        <f t="shared" si="45"/>
        <v>0</v>
      </c>
      <c r="G119" s="181"/>
      <c r="H119" s="181">
        <f>F119-G119</f>
        <v>0</v>
      </c>
      <c r="I119" s="181"/>
      <c r="J119" s="181">
        <f>F119-I119</f>
        <v>0</v>
      </c>
      <c r="K11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9" s="181">
        <f>AB119+AC119+AD119</f>
        <v>0</v>
      </c>
      <c r="AF11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9" s="181">
        <f>AF119+AG119+AH119</f>
        <v>0</v>
      </c>
      <c r="AJ11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9" s="181">
        <f>AJ119+AK119+AL119</f>
        <v>0</v>
      </c>
      <c r="AN11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9" s="181">
        <f>AN119+AO119+AP119</f>
        <v>0</v>
      </c>
      <c r="AR119" s="181">
        <f>AE119+AI119+AM119+AQ119</f>
        <v>0</v>
      </c>
    </row>
    <row r="120" spans="2:44" x14ac:dyDescent="0.25">
      <c r="B120" s="179" t="s">
        <v>641</v>
      </c>
      <c r="C120" s="180" t="s">
        <v>642</v>
      </c>
      <c r="D120"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0"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0" s="181">
        <f t="shared" ref="F120:F125" si="64">D120+E120</f>
        <v>0</v>
      </c>
      <c r="G120" s="181"/>
      <c r="H120" s="181">
        <f t="shared" ref="H120:H125" si="65">F120-G120</f>
        <v>0</v>
      </c>
      <c r="I120" s="181"/>
      <c r="J120" s="181">
        <f t="shared" ref="J120:J125" si="66">F120-I120</f>
        <v>0</v>
      </c>
      <c r="K12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0" s="181">
        <f t="shared" ref="AE120:AE125" si="67">AB120+AC120+AD120</f>
        <v>0</v>
      </c>
      <c r="AF12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0" s="181">
        <f t="shared" ref="AI120:AI125" si="68">AF120+AG120+AH120</f>
        <v>0</v>
      </c>
      <c r="AJ12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0" s="181">
        <f t="shared" ref="AM120:AM125" si="69">AJ120+AK120+AL120</f>
        <v>0</v>
      </c>
      <c r="AN12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0" s="181">
        <f t="shared" ref="AQ120:AQ125" si="70">AN120+AO120+AP120</f>
        <v>0</v>
      </c>
      <c r="AR120" s="181">
        <f t="shared" ref="AR120:AR125" si="71">AE120+AI120+AM120+AQ120</f>
        <v>0</v>
      </c>
    </row>
    <row r="121" spans="2:44" x14ac:dyDescent="0.25">
      <c r="B121" s="179" t="s">
        <v>282</v>
      </c>
      <c r="C121" s="180" t="s">
        <v>166</v>
      </c>
      <c r="D121"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1"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1" s="181">
        <f t="shared" si="64"/>
        <v>0</v>
      </c>
      <c r="G121" s="181"/>
      <c r="H121" s="181">
        <f t="shared" si="65"/>
        <v>0</v>
      </c>
      <c r="I121" s="181"/>
      <c r="J121" s="181">
        <f t="shared" si="66"/>
        <v>0</v>
      </c>
      <c r="K12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1" s="181">
        <f t="shared" si="67"/>
        <v>0</v>
      </c>
      <c r="AF12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1" s="181">
        <f t="shared" si="68"/>
        <v>0</v>
      </c>
      <c r="AJ12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1" s="181">
        <f t="shared" si="69"/>
        <v>0</v>
      </c>
      <c r="AN12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1" s="181">
        <f t="shared" si="70"/>
        <v>0</v>
      </c>
      <c r="AR121" s="181">
        <f t="shared" si="71"/>
        <v>0</v>
      </c>
    </row>
    <row r="122" spans="2:44" x14ac:dyDescent="0.25">
      <c r="B122" s="179" t="s">
        <v>643</v>
      </c>
      <c r="C122" s="180" t="s">
        <v>644</v>
      </c>
      <c r="D122"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2"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2" s="181">
        <f t="shared" si="64"/>
        <v>0</v>
      </c>
      <c r="G122" s="181"/>
      <c r="H122" s="181">
        <f t="shared" si="65"/>
        <v>0</v>
      </c>
      <c r="I122" s="181"/>
      <c r="J122" s="181">
        <f t="shared" si="66"/>
        <v>0</v>
      </c>
      <c r="K12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2" s="181">
        <f t="shared" si="67"/>
        <v>0</v>
      </c>
      <c r="AF12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2" s="181">
        <f t="shared" si="68"/>
        <v>0</v>
      </c>
      <c r="AJ12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2" s="181">
        <f t="shared" si="69"/>
        <v>0</v>
      </c>
      <c r="AN12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2" s="181">
        <f t="shared" si="70"/>
        <v>0</v>
      </c>
      <c r="AR122" s="181">
        <f t="shared" si="71"/>
        <v>0</v>
      </c>
    </row>
    <row r="123" spans="2:44" x14ac:dyDescent="0.25">
      <c r="B123" s="179" t="s">
        <v>645</v>
      </c>
      <c r="C123" s="180" t="s">
        <v>646</v>
      </c>
      <c r="D123"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3"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3" s="181">
        <f t="shared" si="64"/>
        <v>0</v>
      </c>
      <c r="G123" s="181"/>
      <c r="H123" s="181">
        <f t="shared" si="65"/>
        <v>0</v>
      </c>
      <c r="I123" s="181"/>
      <c r="J123" s="181">
        <f t="shared" si="66"/>
        <v>0</v>
      </c>
      <c r="K12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3" s="181">
        <f t="shared" si="67"/>
        <v>0</v>
      </c>
      <c r="AF12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3" s="181">
        <f t="shared" si="68"/>
        <v>0</v>
      </c>
      <c r="AJ12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3" s="181">
        <f t="shared" si="69"/>
        <v>0</v>
      </c>
      <c r="AN12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3" s="181">
        <f t="shared" si="70"/>
        <v>0</v>
      </c>
      <c r="AR123" s="181">
        <f t="shared" si="71"/>
        <v>0</v>
      </c>
    </row>
    <row r="124" spans="2:44" x14ac:dyDescent="0.25">
      <c r="B124" s="179" t="s">
        <v>647</v>
      </c>
      <c r="C124" s="180" t="s">
        <v>648</v>
      </c>
      <c r="D124"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4"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4" s="181">
        <f t="shared" si="64"/>
        <v>0</v>
      </c>
      <c r="G124" s="181"/>
      <c r="H124" s="181">
        <f t="shared" si="65"/>
        <v>0</v>
      </c>
      <c r="I124" s="181"/>
      <c r="J124" s="181">
        <f t="shared" si="66"/>
        <v>0</v>
      </c>
      <c r="K12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4" s="181">
        <f t="shared" si="67"/>
        <v>0</v>
      </c>
      <c r="AF12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4" s="181">
        <f t="shared" si="68"/>
        <v>0</v>
      </c>
      <c r="AJ12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4" s="181">
        <f t="shared" si="69"/>
        <v>0</v>
      </c>
      <c r="AN12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4" s="181">
        <f t="shared" si="70"/>
        <v>0</v>
      </c>
      <c r="AR124" s="181">
        <f t="shared" si="71"/>
        <v>0</v>
      </c>
    </row>
    <row r="125" spans="2:44" x14ac:dyDescent="0.25">
      <c r="B125" s="179" t="s">
        <v>649</v>
      </c>
      <c r="C125" s="180" t="s">
        <v>650</v>
      </c>
      <c r="D125"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5"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5" s="181">
        <f t="shared" si="64"/>
        <v>0</v>
      </c>
      <c r="G125" s="181"/>
      <c r="H125" s="181">
        <f t="shared" si="65"/>
        <v>0</v>
      </c>
      <c r="I125" s="181"/>
      <c r="J125" s="181">
        <f t="shared" si="66"/>
        <v>0</v>
      </c>
      <c r="K12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5" s="181">
        <f t="shared" si="67"/>
        <v>0</v>
      </c>
      <c r="AF12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5" s="181">
        <f t="shared" si="68"/>
        <v>0</v>
      </c>
      <c r="AJ12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5" s="181">
        <f t="shared" si="69"/>
        <v>0</v>
      </c>
      <c r="AN12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5" s="181">
        <f t="shared" si="70"/>
        <v>0</v>
      </c>
      <c r="AR125" s="181">
        <f t="shared" si="71"/>
        <v>0</v>
      </c>
    </row>
    <row r="126" spans="2:44" x14ac:dyDescent="0.25">
      <c r="B126" s="179" t="s">
        <v>651</v>
      </c>
      <c r="C126" s="180" t="s">
        <v>652</v>
      </c>
      <c r="D126"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6"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6" s="181">
        <f t="shared" ref="F126:F137" si="72">D126+E126</f>
        <v>0</v>
      </c>
      <c r="G126" s="181"/>
      <c r="H126" s="181">
        <f t="shared" ref="H126:H133" si="73">F126-G126</f>
        <v>0</v>
      </c>
      <c r="I126" s="181"/>
      <c r="J126" s="181">
        <f t="shared" ref="J126:J133" si="74">F126-I126</f>
        <v>0</v>
      </c>
      <c r="K12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6" s="181">
        <f t="shared" ref="AE126:AE133" si="75">AB126+AC126+AD126</f>
        <v>0</v>
      </c>
      <c r="AF12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6" s="181">
        <f t="shared" ref="AI126:AI133" si="76">AF126+AG126+AH126</f>
        <v>0</v>
      </c>
      <c r="AJ12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6" s="181">
        <f t="shared" ref="AM126:AM133" si="77">AJ126+AK126+AL126</f>
        <v>0</v>
      </c>
      <c r="AN12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6" s="181">
        <f t="shared" ref="AQ126:AQ133" si="78">AN126+AO126+AP126</f>
        <v>0</v>
      </c>
      <c r="AR126" s="181">
        <f t="shared" ref="AR126:AR133" si="79">AE126+AI126+AM126+AQ126</f>
        <v>0</v>
      </c>
    </row>
    <row r="127" spans="2:44" x14ac:dyDescent="0.25">
      <c r="B127" s="179" t="s">
        <v>653</v>
      </c>
      <c r="C127" s="180" t="s">
        <v>654</v>
      </c>
      <c r="D127"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7"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7" s="181">
        <f t="shared" si="72"/>
        <v>0</v>
      </c>
      <c r="G127" s="181"/>
      <c r="H127" s="181">
        <f t="shared" si="73"/>
        <v>0</v>
      </c>
      <c r="I127" s="181"/>
      <c r="J127" s="181">
        <f t="shared" si="74"/>
        <v>0</v>
      </c>
      <c r="K12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7" s="181">
        <f t="shared" si="75"/>
        <v>0</v>
      </c>
      <c r="AF12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7" s="181">
        <f t="shared" si="76"/>
        <v>0</v>
      </c>
      <c r="AJ12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7" s="181">
        <f t="shared" si="77"/>
        <v>0</v>
      </c>
      <c r="AN12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7" s="181">
        <f t="shared" si="78"/>
        <v>0</v>
      </c>
      <c r="AR127" s="181">
        <f t="shared" si="79"/>
        <v>0</v>
      </c>
    </row>
    <row r="128" spans="2:44" x14ac:dyDescent="0.25">
      <c r="B128" s="179" t="s">
        <v>655</v>
      </c>
      <c r="C128" s="180" t="s">
        <v>656</v>
      </c>
      <c r="D128"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8"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8" s="181">
        <f t="shared" si="72"/>
        <v>0</v>
      </c>
      <c r="G128" s="181"/>
      <c r="H128" s="181">
        <f t="shared" si="73"/>
        <v>0</v>
      </c>
      <c r="I128" s="181"/>
      <c r="J128" s="181">
        <f t="shared" si="74"/>
        <v>0</v>
      </c>
      <c r="K12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8" s="181">
        <f t="shared" si="75"/>
        <v>0</v>
      </c>
      <c r="AF12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8" s="181">
        <f t="shared" si="76"/>
        <v>0</v>
      </c>
      <c r="AJ12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8" s="181">
        <f t="shared" si="77"/>
        <v>0</v>
      </c>
      <c r="AN12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8" s="181">
        <f t="shared" si="78"/>
        <v>0</v>
      </c>
      <c r="AR128" s="181">
        <f t="shared" si="79"/>
        <v>0</v>
      </c>
    </row>
    <row r="129" spans="2:44" x14ac:dyDescent="0.25">
      <c r="B129" s="179" t="s">
        <v>283</v>
      </c>
      <c r="C129" s="180" t="s">
        <v>167</v>
      </c>
      <c r="D129"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9"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9" s="181">
        <f t="shared" si="72"/>
        <v>0</v>
      </c>
      <c r="G129" s="181"/>
      <c r="H129" s="181">
        <f t="shared" si="73"/>
        <v>0</v>
      </c>
      <c r="I129" s="181"/>
      <c r="J129" s="181">
        <f t="shared" si="74"/>
        <v>0</v>
      </c>
      <c r="K12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9" s="181">
        <f t="shared" si="75"/>
        <v>0</v>
      </c>
      <c r="AF12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9" s="181">
        <f t="shared" si="76"/>
        <v>0</v>
      </c>
      <c r="AJ12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9" s="181">
        <f t="shared" si="77"/>
        <v>0</v>
      </c>
      <c r="AN12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9" s="181">
        <f t="shared" si="78"/>
        <v>0</v>
      </c>
      <c r="AR129" s="181">
        <f t="shared" si="79"/>
        <v>0</v>
      </c>
    </row>
    <row r="130" spans="2:44" x14ac:dyDescent="0.25">
      <c r="B130" s="179" t="s">
        <v>657</v>
      </c>
      <c r="C130" s="180" t="s">
        <v>658</v>
      </c>
      <c r="D130"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0"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0" s="181">
        <f t="shared" si="72"/>
        <v>0</v>
      </c>
      <c r="G130" s="181"/>
      <c r="H130" s="181">
        <f t="shared" si="73"/>
        <v>0</v>
      </c>
      <c r="I130" s="181"/>
      <c r="J130" s="181">
        <f t="shared" si="74"/>
        <v>0</v>
      </c>
      <c r="K13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3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3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3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30" s="181">
        <f t="shared" si="75"/>
        <v>0</v>
      </c>
      <c r="AF13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3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0" s="181">
        <f t="shared" si="76"/>
        <v>0</v>
      </c>
      <c r="AJ13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3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30" s="181">
        <f t="shared" si="77"/>
        <v>0</v>
      </c>
      <c r="AN13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0" s="181">
        <f t="shared" si="78"/>
        <v>0</v>
      </c>
      <c r="AR130" s="181">
        <f t="shared" si="79"/>
        <v>0</v>
      </c>
    </row>
    <row r="131" spans="2:44" x14ac:dyDescent="0.25">
      <c r="B131" s="179" t="s">
        <v>659</v>
      </c>
      <c r="C131" s="180" t="s">
        <v>660</v>
      </c>
      <c r="D131"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1"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1" s="181">
        <f t="shared" si="72"/>
        <v>0</v>
      </c>
      <c r="G131" s="181"/>
      <c r="H131" s="181">
        <f t="shared" si="73"/>
        <v>0</v>
      </c>
      <c r="I131" s="181"/>
      <c r="J131" s="181">
        <f t="shared" si="74"/>
        <v>0</v>
      </c>
      <c r="K13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3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3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3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31" s="181">
        <f t="shared" si="75"/>
        <v>0</v>
      </c>
      <c r="AF13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3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1" s="181">
        <f t="shared" si="76"/>
        <v>0</v>
      </c>
      <c r="AJ13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3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31" s="181">
        <f t="shared" si="77"/>
        <v>0</v>
      </c>
      <c r="AN13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1" s="181">
        <f t="shared" si="78"/>
        <v>0</v>
      </c>
      <c r="AR131" s="181">
        <f t="shared" si="79"/>
        <v>0</v>
      </c>
    </row>
    <row r="132" spans="2:44" x14ac:dyDescent="0.25">
      <c r="B132" s="179" t="s">
        <v>661</v>
      </c>
      <c r="C132" s="180" t="s">
        <v>662</v>
      </c>
      <c r="D132"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2"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2" s="181">
        <f t="shared" si="72"/>
        <v>0</v>
      </c>
      <c r="G132" s="181"/>
      <c r="H132" s="181">
        <f t="shared" si="73"/>
        <v>0</v>
      </c>
      <c r="I132" s="181"/>
      <c r="J132" s="181">
        <f t="shared" si="74"/>
        <v>0</v>
      </c>
      <c r="K13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3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3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3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32" s="181">
        <f t="shared" si="75"/>
        <v>0</v>
      </c>
      <c r="AF13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3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2" s="181">
        <f t="shared" si="76"/>
        <v>0</v>
      </c>
      <c r="AJ13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3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32" s="181">
        <f t="shared" si="77"/>
        <v>0</v>
      </c>
      <c r="AN13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2" s="181">
        <f t="shared" si="78"/>
        <v>0</v>
      </c>
      <c r="AR132" s="181">
        <f t="shared" si="79"/>
        <v>0</v>
      </c>
    </row>
    <row r="133" spans="2:44" x14ac:dyDescent="0.25">
      <c r="B133" s="188" t="s">
        <v>284</v>
      </c>
      <c r="C133" s="189" t="s">
        <v>168</v>
      </c>
      <c r="D133" s="190">
        <f>SUM(D134:D148)</f>
        <v>732750</v>
      </c>
      <c r="E133" s="190">
        <f>SUM(E134:E148)</f>
        <v>600000</v>
      </c>
      <c r="F133" s="190">
        <f t="shared" si="72"/>
        <v>1332750</v>
      </c>
      <c r="G133" s="190">
        <f>SUM(G134:G148)</f>
        <v>0</v>
      </c>
      <c r="H133" s="190">
        <f t="shared" si="73"/>
        <v>1332750</v>
      </c>
      <c r="I133" s="190">
        <f>SUM(I134:I148)</f>
        <v>0</v>
      </c>
      <c r="J133" s="190">
        <f t="shared" si="74"/>
        <v>1332750</v>
      </c>
      <c r="K133" s="190">
        <f t="shared" ref="K133:AP133" si="80">SUM(K134:K148)</f>
        <v>0</v>
      </c>
      <c r="L133" s="190">
        <f t="shared" si="80"/>
        <v>100000</v>
      </c>
      <c r="M133" s="190">
        <f t="shared" si="80"/>
        <v>0</v>
      </c>
      <c r="N133" s="190">
        <f t="shared" si="80"/>
        <v>60000</v>
      </c>
      <c r="O133" s="190">
        <f t="shared" si="80"/>
        <v>0</v>
      </c>
      <c r="P133" s="190">
        <f>SUM(P134:P148)</f>
        <v>0</v>
      </c>
      <c r="Q133" s="190">
        <f>SUM(Q134:Q148)</f>
        <v>0</v>
      </c>
      <c r="R133" s="190">
        <f t="shared" si="80"/>
        <v>0</v>
      </c>
      <c r="S133" s="190">
        <f t="shared" si="80"/>
        <v>0</v>
      </c>
      <c r="T133" s="190">
        <f>SUM(T134:T148)</f>
        <v>0</v>
      </c>
      <c r="U133" s="190">
        <f t="shared" si="80"/>
        <v>1100000</v>
      </c>
      <c r="V133" s="190">
        <f t="shared" si="80"/>
        <v>0</v>
      </c>
      <c r="W133" s="190">
        <f>SUM(W134:W148)</f>
        <v>0</v>
      </c>
      <c r="X133" s="190">
        <f t="shared" si="80"/>
        <v>0</v>
      </c>
      <c r="Y133" s="190">
        <f>SUM(Y134:Y148)</f>
        <v>0</v>
      </c>
      <c r="Z133" s="190">
        <f>SUM(Z134:Z148)</f>
        <v>72750</v>
      </c>
      <c r="AA133" s="190">
        <f t="shared" si="80"/>
        <v>0</v>
      </c>
      <c r="AB133" s="190">
        <f t="shared" si="80"/>
        <v>1100000</v>
      </c>
      <c r="AC133" s="190">
        <f t="shared" si="80"/>
        <v>132750</v>
      </c>
      <c r="AD133" s="190">
        <f t="shared" si="80"/>
        <v>0</v>
      </c>
      <c r="AE133" s="190">
        <f t="shared" si="75"/>
        <v>1232750</v>
      </c>
      <c r="AF133" s="190">
        <f t="shared" si="80"/>
        <v>0</v>
      </c>
      <c r="AG133" s="190">
        <f t="shared" si="80"/>
        <v>0</v>
      </c>
      <c r="AH133" s="190">
        <f t="shared" si="80"/>
        <v>0</v>
      </c>
      <c r="AI133" s="190">
        <f t="shared" si="76"/>
        <v>0</v>
      </c>
      <c r="AJ133" s="190">
        <f t="shared" si="80"/>
        <v>100000</v>
      </c>
      <c r="AK133" s="190">
        <f t="shared" si="80"/>
        <v>0</v>
      </c>
      <c r="AL133" s="190">
        <f t="shared" si="80"/>
        <v>0</v>
      </c>
      <c r="AM133" s="190">
        <f t="shared" si="77"/>
        <v>100000</v>
      </c>
      <c r="AN133" s="190">
        <f t="shared" si="80"/>
        <v>0</v>
      </c>
      <c r="AO133" s="190">
        <f t="shared" si="80"/>
        <v>0</v>
      </c>
      <c r="AP133" s="190">
        <f t="shared" si="80"/>
        <v>0</v>
      </c>
      <c r="AQ133" s="190">
        <f t="shared" si="78"/>
        <v>0</v>
      </c>
      <c r="AR133" s="190">
        <f t="shared" si="79"/>
        <v>1332750</v>
      </c>
    </row>
    <row r="134" spans="2:44" x14ac:dyDescent="0.25">
      <c r="B134" s="179" t="s">
        <v>663</v>
      </c>
      <c r="C134" s="180" t="s">
        <v>664</v>
      </c>
      <c r="D134"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660000</v>
      </c>
      <c r="E134"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600000</v>
      </c>
      <c r="F134" s="181">
        <f t="shared" si="72"/>
        <v>1260000</v>
      </c>
      <c r="G134" s="181"/>
      <c r="H134" s="181">
        <f t="shared" ref="H134:H148" si="81">F134-G134</f>
        <v>1260000</v>
      </c>
      <c r="I134" s="181"/>
      <c r="J134" s="181">
        <f t="shared" ref="J134:J148" si="82">F134-I134</f>
        <v>1260000</v>
      </c>
      <c r="K13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100000</v>
      </c>
      <c r="M13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60000</v>
      </c>
      <c r="O13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3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1100000</v>
      </c>
      <c r="V13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1100000</v>
      </c>
      <c r="AC13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60000</v>
      </c>
      <c r="AD13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34" s="181">
        <f t="shared" ref="AE134:AE148" si="83">AB134+AC134+AD134</f>
        <v>1160000</v>
      </c>
      <c r="AF13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3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4" s="181">
        <f t="shared" ref="AI134:AI148" si="84">AF134+AG134+AH134</f>
        <v>0</v>
      </c>
      <c r="AJ13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100000</v>
      </c>
      <c r="AK13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34" s="181">
        <f t="shared" ref="AM134:AM148" si="85">AJ134+AK134+AL134</f>
        <v>100000</v>
      </c>
      <c r="AN13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4" s="181">
        <f t="shared" ref="AQ134:AQ148" si="86">AN134+AO134+AP134</f>
        <v>0</v>
      </c>
      <c r="AR134" s="181">
        <f t="shared" ref="AR134:AR148" si="87">AE134+AI134+AM134+AQ134</f>
        <v>1260000</v>
      </c>
    </row>
    <row r="135" spans="2:44" x14ac:dyDescent="0.25">
      <c r="B135" s="179" t="s">
        <v>285</v>
      </c>
      <c r="C135" s="180" t="s">
        <v>169</v>
      </c>
      <c r="D135"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5"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5" s="181">
        <f t="shared" si="72"/>
        <v>0</v>
      </c>
      <c r="G135" s="181"/>
      <c r="H135" s="181">
        <f t="shared" si="81"/>
        <v>0</v>
      </c>
      <c r="I135" s="181"/>
      <c r="J135" s="181">
        <f t="shared" si="82"/>
        <v>0</v>
      </c>
      <c r="K13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3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3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3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35" s="181">
        <f t="shared" si="83"/>
        <v>0</v>
      </c>
      <c r="AF13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3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5" s="181">
        <f t="shared" si="84"/>
        <v>0</v>
      </c>
      <c r="AJ13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3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35" s="181">
        <f t="shared" si="85"/>
        <v>0</v>
      </c>
      <c r="AN13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5" s="181">
        <f t="shared" si="86"/>
        <v>0</v>
      </c>
      <c r="AR135" s="181">
        <f t="shared" si="87"/>
        <v>0</v>
      </c>
    </row>
    <row r="136" spans="2:44" x14ac:dyDescent="0.25">
      <c r="B136" s="179" t="s">
        <v>665</v>
      </c>
      <c r="C136" s="180" t="s">
        <v>666</v>
      </c>
      <c r="D136"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6"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6" s="181">
        <f t="shared" si="72"/>
        <v>0</v>
      </c>
      <c r="G136" s="181"/>
      <c r="H136" s="181">
        <f t="shared" si="81"/>
        <v>0</v>
      </c>
      <c r="I136" s="181"/>
      <c r="J136" s="181">
        <f t="shared" si="82"/>
        <v>0</v>
      </c>
      <c r="K13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3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3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3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36" s="181">
        <f t="shared" si="83"/>
        <v>0</v>
      </c>
      <c r="AF13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3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6" s="181">
        <f t="shared" si="84"/>
        <v>0</v>
      </c>
      <c r="AJ13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3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36" s="181">
        <f t="shared" si="85"/>
        <v>0</v>
      </c>
      <c r="AN13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6" s="181">
        <f t="shared" si="86"/>
        <v>0</v>
      </c>
      <c r="AR136" s="181">
        <f t="shared" si="87"/>
        <v>0</v>
      </c>
    </row>
    <row r="137" spans="2:44" x14ac:dyDescent="0.25">
      <c r="B137" s="179" t="s">
        <v>286</v>
      </c>
      <c r="C137" s="180" t="s">
        <v>170</v>
      </c>
      <c r="D137"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7"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7" s="181">
        <f t="shared" si="72"/>
        <v>0</v>
      </c>
      <c r="G137" s="181"/>
      <c r="H137" s="181">
        <f t="shared" si="81"/>
        <v>0</v>
      </c>
      <c r="I137" s="181"/>
      <c r="J137" s="181">
        <f t="shared" si="82"/>
        <v>0</v>
      </c>
      <c r="K13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3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3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3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37" s="181">
        <f t="shared" si="83"/>
        <v>0</v>
      </c>
      <c r="AF13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3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7" s="181">
        <f t="shared" si="84"/>
        <v>0</v>
      </c>
      <c r="AJ13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3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37" s="181">
        <f t="shared" si="85"/>
        <v>0</v>
      </c>
      <c r="AN13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7" s="181">
        <f t="shared" si="86"/>
        <v>0</v>
      </c>
      <c r="AR137" s="181">
        <f t="shared" si="87"/>
        <v>0</v>
      </c>
    </row>
    <row r="138" spans="2:44" x14ac:dyDescent="0.25">
      <c r="B138" s="179" t="s">
        <v>667</v>
      </c>
      <c r="C138" s="180" t="s">
        <v>668</v>
      </c>
      <c r="D138"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8"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8" s="181">
        <f t="shared" ref="F138:F143" si="88">D138+E138</f>
        <v>0</v>
      </c>
      <c r="G138" s="181"/>
      <c r="H138" s="181">
        <f t="shared" ref="H138:H143" si="89">F138-G138</f>
        <v>0</v>
      </c>
      <c r="I138" s="181"/>
      <c r="J138" s="181">
        <f t="shared" ref="J138:J143" si="90">F138-I138</f>
        <v>0</v>
      </c>
      <c r="K13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3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3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3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38" s="181">
        <f t="shared" ref="AE138:AE143" si="91">AB138+AC138+AD138</f>
        <v>0</v>
      </c>
      <c r="AF13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3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8" s="181">
        <f t="shared" ref="AI138:AI143" si="92">AF138+AG138+AH138</f>
        <v>0</v>
      </c>
      <c r="AJ13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3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38" s="181">
        <f t="shared" ref="AM138:AM143" si="93">AJ138+AK138+AL138</f>
        <v>0</v>
      </c>
      <c r="AN13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8" s="181">
        <f t="shared" ref="AQ138:AQ143" si="94">AN138+AO138+AP138</f>
        <v>0</v>
      </c>
      <c r="AR138" s="181">
        <f t="shared" ref="AR138:AR143" si="95">AE138+AI138+AM138+AQ138</f>
        <v>0</v>
      </c>
    </row>
    <row r="139" spans="2:44" x14ac:dyDescent="0.25">
      <c r="B139" s="179" t="s">
        <v>669</v>
      </c>
      <c r="C139" s="180" t="s">
        <v>670</v>
      </c>
      <c r="D139"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9"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9" s="181">
        <f>D139+E139</f>
        <v>0</v>
      </c>
      <c r="G139" s="181"/>
      <c r="H139" s="181">
        <f>F139-G139</f>
        <v>0</v>
      </c>
      <c r="I139" s="181"/>
      <c r="J139" s="181">
        <f>F139-I139</f>
        <v>0</v>
      </c>
      <c r="K13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3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3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3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39" s="181">
        <f>AB139+AC139+AD139</f>
        <v>0</v>
      </c>
      <c r="AF13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3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9" s="181">
        <f>AF139+AG139+AH139</f>
        <v>0</v>
      </c>
      <c r="AJ13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3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39" s="181">
        <f>AJ139+AK139+AL139</f>
        <v>0</v>
      </c>
      <c r="AN13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9" s="181">
        <f>AN139+AO139+AP139</f>
        <v>0</v>
      </c>
      <c r="AR139" s="181">
        <f>AE139+AI139+AM139+AQ139</f>
        <v>0</v>
      </c>
    </row>
    <row r="140" spans="2:44" x14ac:dyDescent="0.25">
      <c r="B140" s="179" t="s">
        <v>671</v>
      </c>
      <c r="C140" s="180" t="s">
        <v>672</v>
      </c>
      <c r="D140"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0"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0" s="181">
        <f>D140+E140</f>
        <v>0</v>
      </c>
      <c r="G140" s="181"/>
      <c r="H140" s="181">
        <f>F140-G140</f>
        <v>0</v>
      </c>
      <c r="I140" s="181"/>
      <c r="J140" s="181">
        <f>F140-I140</f>
        <v>0</v>
      </c>
      <c r="K14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0" s="181">
        <f>AB140+AC140+AD140</f>
        <v>0</v>
      </c>
      <c r="AF14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0" s="181">
        <f>AF140+AG140+AH140</f>
        <v>0</v>
      </c>
      <c r="AJ14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0" s="181">
        <f>AJ140+AK140+AL140</f>
        <v>0</v>
      </c>
      <c r="AN14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0" s="181">
        <f>AN140+AO140+AP140</f>
        <v>0</v>
      </c>
      <c r="AR140" s="181">
        <f>AE140+AI140+AM140+AQ140</f>
        <v>0</v>
      </c>
    </row>
    <row r="141" spans="2:44" x14ac:dyDescent="0.25">
      <c r="B141" s="179" t="s">
        <v>673</v>
      </c>
      <c r="C141" s="180" t="s">
        <v>674</v>
      </c>
      <c r="D141"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1"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1" s="181">
        <f t="shared" si="88"/>
        <v>0</v>
      </c>
      <c r="G141" s="181"/>
      <c r="H141" s="181">
        <f t="shared" si="89"/>
        <v>0</v>
      </c>
      <c r="I141" s="181"/>
      <c r="J141" s="181">
        <f t="shared" si="90"/>
        <v>0</v>
      </c>
      <c r="K14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1" s="181">
        <f t="shared" si="91"/>
        <v>0</v>
      </c>
      <c r="AF14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1" s="181">
        <f t="shared" si="92"/>
        <v>0</v>
      </c>
      <c r="AJ14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1" s="181">
        <f t="shared" si="93"/>
        <v>0</v>
      </c>
      <c r="AN14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1" s="181">
        <f t="shared" si="94"/>
        <v>0</v>
      </c>
      <c r="AR141" s="181">
        <f t="shared" si="95"/>
        <v>0</v>
      </c>
    </row>
    <row r="142" spans="2:44" x14ac:dyDescent="0.25">
      <c r="B142" s="179" t="s">
        <v>675</v>
      </c>
      <c r="C142" s="180" t="s">
        <v>676</v>
      </c>
      <c r="D142"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2"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2" s="181">
        <f t="shared" si="88"/>
        <v>0</v>
      </c>
      <c r="G142" s="181"/>
      <c r="H142" s="181">
        <f t="shared" si="89"/>
        <v>0</v>
      </c>
      <c r="I142" s="181"/>
      <c r="J142" s="181">
        <f t="shared" si="90"/>
        <v>0</v>
      </c>
      <c r="K14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2" s="181">
        <f t="shared" si="91"/>
        <v>0</v>
      </c>
      <c r="AF14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2" s="181">
        <f t="shared" si="92"/>
        <v>0</v>
      </c>
      <c r="AJ14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2" s="181">
        <f t="shared" si="93"/>
        <v>0</v>
      </c>
      <c r="AN14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2" s="181">
        <f t="shared" si="94"/>
        <v>0</v>
      </c>
      <c r="AR142" s="181">
        <f t="shared" si="95"/>
        <v>0</v>
      </c>
    </row>
    <row r="143" spans="2:44" x14ac:dyDescent="0.25">
      <c r="B143" s="179" t="s">
        <v>677</v>
      </c>
      <c r="C143" s="180" t="s">
        <v>678</v>
      </c>
      <c r="D143"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3"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3" s="181">
        <f t="shared" si="88"/>
        <v>0</v>
      </c>
      <c r="G143" s="181"/>
      <c r="H143" s="181">
        <f t="shared" si="89"/>
        <v>0</v>
      </c>
      <c r="I143" s="181"/>
      <c r="J143" s="181">
        <f t="shared" si="90"/>
        <v>0</v>
      </c>
      <c r="K14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3" s="181">
        <f t="shared" si="91"/>
        <v>0</v>
      </c>
      <c r="AF14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3" s="181">
        <f t="shared" si="92"/>
        <v>0</v>
      </c>
      <c r="AJ14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3" s="181">
        <f t="shared" si="93"/>
        <v>0</v>
      </c>
      <c r="AN14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3" s="181">
        <f t="shared" si="94"/>
        <v>0</v>
      </c>
      <c r="AR143" s="181">
        <f t="shared" si="95"/>
        <v>0</v>
      </c>
    </row>
    <row r="144" spans="2:44" x14ac:dyDescent="0.25">
      <c r="B144" s="179" t="s">
        <v>679</v>
      </c>
      <c r="C144" s="180" t="s">
        <v>680</v>
      </c>
      <c r="D144"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4"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4" s="181">
        <f t="shared" ref="F144:F168" si="96">D144+E144</f>
        <v>0</v>
      </c>
      <c r="G144" s="181"/>
      <c r="H144" s="181">
        <f t="shared" si="81"/>
        <v>0</v>
      </c>
      <c r="I144" s="181"/>
      <c r="J144" s="181">
        <f t="shared" si="82"/>
        <v>0</v>
      </c>
      <c r="K14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4" s="181">
        <f t="shared" si="83"/>
        <v>0</v>
      </c>
      <c r="AF14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4" s="181">
        <f t="shared" si="84"/>
        <v>0</v>
      </c>
      <c r="AJ14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4" s="181">
        <f t="shared" si="85"/>
        <v>0</v>
      </c>
      <c r="AN14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4" s="181">
        <f t="shared" si="86"/>
        <v>0</v>
      </c>
      <c r="AR144" s="181">
        <f t="shared" si="87"/>
        <v>0</v>
      </c>
    </row>
    <row r="145" spans="2:44" x14ac:dyDescent="0.25">
      <c r="B145" s="179" t="s">
        <v>681</v>
      </c>
      <c r="C145" s="180" t="s">
        <v>682</v>
      </c>
      <c r="D145"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5"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5" s="181">
        <f t="shared" si="96"/>
        <v>0</v>
      </c>
      <c r="G145" s="181"/>
      <c r="H145" s="181">
        <f t="shared" si="81"/>
        <v>0</v>
      </c>
      <c r="I145" s="181"/>
      <c r="J145" s="181">
        <f t="shared" si="82"/>
        <v>0</v>
      </c>
      <c r="K14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5" s="181">
        <f t="shared" si="83"/>
        <v>0</v>
      </c>
      <c r="AF14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5" s="181">
        <f t="shared" si="84"/>
        <v>0</v>
      </c>
      <c r="AJ14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5" s="181">
        <f t="shared" si="85"/>
        <v>0</v>
      </c>
      <c r="AN14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5" s="181">
        <f t="shared" si="86"/>
        <v>0</v>
      </c>
      <c r="AR145" s="181">
        <f t="shared" si="87"/>
        <v>0</v>
      </c>
    </row>
    <row r="146" spans="2:44" x14ac:dyDescent="0.25">
      <c r="B146" s="179" t="s">
        <v>683</v>
      </c>
      <c r="C146" s="180" t="s">
        <v>684</v>
      </c>
      <c r="D146"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72750</v>
      </c>
      <c r="E146"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6" s="181">
        <f t="shared" si="96"/>
        <v>72750</v>
      </c>
      <c r="G146" s="181"/>
      <c r="H146" s="181">
        <f>F146-G146</f>
        <v>72750</v>
      </c>
      <c r="I146" s="181"/>
      <c r="J146" s="181">
        <f>F146-I146</f>
        <v>72750</v>
      </c>
      <c r="K14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72750</v>
      </c>
      <c r="AA14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72750</v>
      </c>
      <c r="AD14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6" s="181">
        <f>AB146+AC146+AD146</f>
        <v>72750</v>
      </c>
      <c r="AF14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6" s="181">
        <f>AF146+AG146+AH146</f>
        <v>0</v>
      </c>
      <c r="AJ14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6" s="181">
        <f>AJ146+AK146+AL146</f>
        <v>0</v>
      </c>
      <c r="AN14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6" s="181">
        <f>AN146+AO146+AP146</f>
        <v>0</v>
      </c>
      <c r="AR146" s="181">
        <f>AE146+AI146+AM146+AQ146</f>
        <v>72750</v>
      </c>
    </row>
    <row r="147" spans="2:44" x14ac:dyDescent="0.25">
      <c r="B147" s="179" t="s">
        <v>685</v>
      </c>
      <c r="C147" s="180" t="s">
        <v>686</v>
      </c>
      <c r="D147"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7"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7" s="181">
        <f t="shared" si="96"/>
        <v>0</v>
      </c>
      <c r="G147" s="181"/>
      <c r="H147" s="181">
        <f>F147-G147</f>
        <v>0</v>
      </c>
      <c r="I147" s="181"/>
      <c r="J147" s="181">
        <f>F147-I147</f>
        <v>0</v>
      </c>
      <c r="K14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7" s="181">
        <f>AB147+AC147+AD147</f>
        <v>0</v>
      </c>
      <c r="AF14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7" s="181">
        <f>AF147+AG147+AH147</f>
        <v>0</v>
      </c>
      <c r="AJ14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7" s="181">
        <f>AJ147+AK147+AL147</f>
        <v>0</v>
      </c>
      <c r="AN14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7" s="181">
        <f>AN147+AO147+AP147</f>
        <v>0</v>
      </c>
      <c r="AR147" s="181">
        <f>AE147+AI147+AM147+AQ147</f>
        <v>0</v>
      </c>
    </row>
    <row r="148" spans="2:44" x14ac:dyDescent="0.25">
      <c r="B148" s="179" t="s">
        <v>687</v>
      </c>
      <c r="C148" s="180" t="s">
        <v>688</v>
      </c>
      <c r="D148"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8"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8" s="181">
        <f t="shared" si="96"/>
        <v>0</v>
      </c>
      <c r="G148" s="181"/>
      <c r="H148" s="181">
        <f t="shared" si="81"/>
        <v>0</v>
      </c>
      <c r="I148" s="181"/>
      <c r="J148" s="181">
        <f t="shared" si="82"/>
        <v>0</v>
      </c>
      <c r="K14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8" s="181">
        <f t="shared" si="83"/>
        <v>0</v>
      </c>
      <c r="AF14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8" s="181">
        <f t="shared" si="84"/>
        <v>0</v>
      </c>
      <c r="AJ14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8" s="181">
        <f t="shared" si="85"/>
        <v>0</v>
      </c>
      <c r="AN14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8" s="181">
        <f t="shared" si="86"/>
        <v>0</v>
      </c>
      <c r="AR148" s="181">
        <f t="shared" si="87"/>
        <v>0</v>
      </c>
    </row>
    <row r="149" spans="2:44" x14ac:dyDescent="0.25">
      <c r="B149" s="188" t="s">
        <v>287</v>
      </c>
      <c r="C149" s="189" t="s">
        <v>171</v>
      </c>
      <c r="D149" s="190">
        <f>SUM(D150:D163)</f>
        <v>489002</v>
      </c>
      <c r="E149" s="190">
        <f>SUM(E150:E163)</f>
        <v>115941</v>
      </c>
      <c r="F149" s="190">
        <f t="shared" si="96"/>
        <v>604943</v>
      </c>
      <c r="G149" s="190">
        <f>SUM(G150:G163)</f>
        <v>0</v>
      </c>
      <c r="H149" s="190">
        <f t="shared" ref="H149:H168" si="97">F149-G149</f>
        <v>604943</v>
      </c>
      <c r="I149" s="190">
        <f>SUM(I150:I163)</f>
        <v>0</v>
      </c>
      <c r="J149" s="190">
        <f t="shared" ref="J149:J168" si="98">F149-I149</f>
        <v>604943</v>
      </c>
      <c r="K149" s="190">
        <f t="shared" ref="K149:AD149" si="99">SUM(K150:K163)</f>
        <v>0</v>
      </c>
      <c r="L149" s="190">
        <f t="shared" si="99"/>
        <v>24002</v>
      </c>
      <c r="M149" s="190">
        <f t="shared" si="99"/>
        <v>415500</v>
      </c>
      <c r="N149" s="190">
        <f t="shared" si="99"/>
        <v>0</v>
      </c>
      <c r="O149" s="190">
        <f t="shared" si="99"/>
        <v>20000</v>
      </c>
      <c r="P149" s="190">
        <f>SUM(P150:P163)</f>
        <v>30000</v>
      </c>
      <c r="Q149" s="190">
        <f>SUM(Q150:Q163)</f>
        <v>25000</v>
      </c>
      <c r="R149" s="190">
        <f t="shared" si="99"/>
        <v>0</v>
      </c>
      <c r="S149" s="190">
        <f t="shared" si="99"/>
        <v>0</v>
      </c>
      <c r="T149" s="190">
        <f>SUM(T150:T163)</f>
        <v>0</v>
      </c>
      <c r="U149" s="190">
        <f t="shared" si="99"/>
        <v>0</v>
      </c>
      <c r="V149" s="190">
        <f t="shared" si="99"/>
        <v>90441</v>
      </c>
      <c r="W149" s="190">
        <f>SUM(W150:W163)</f>
        <v>0</v>
      </c>
      <c r="X149" s="190">
        <f t="shared" si="99"/>
        <v>0</v>
      </c>
      <c r="Y149" s="190">
        <f>SUM(Y150:Y163)</f>
        <v>0</v>
      </c>
      <c r="Z149" s="190">
        <f>SUM(Z150:Z163)</f>
        <v>0</v>
      </c>
      <c r="AA149" s="190">
        <f t="shared" si="99"/>
        <v>0</v>
      </c>
      <c r="AB149" s="190">
        <f t="shared" si="99"/>
        <v>235441</v>
      </c>
      <c r="AC149" s="190">
        <f t="shared" si="99"/>
        <v>345500</v>
      </c>
      <c r="AD149" s="190">
        <f t="shared" si="99"/>
        <v>0</v>
      </c>
      <c r="AE149" s="190">
        <f t="shared" ref="AE149:AE168" si="100">AB149+AC149+AD149</f>
        <v>580941</v>
      </c>
      <c r="AF149" s="190">
        <f>SUM(AF150:AF163)</f>
        <v>0</v>
      </c>
      <c r="AG149" s="190">
        <f>SUM(AG150:AG163)</f>
        <v>24002</v>
      </c>
      <c r="AH149" s="190">
        <f>SUM(AH150:AH163)</f>
        <v>0</v>
      </c>
      <c r="AI149" s="190">
        <f t="shared" ref="AI149:AI168" si="101">AF149+AG149+AH149</f>
        <v>24002</v>
      </c>
      <c r="AJ149" s="190">
        <f>SUM(AJ150:AJ163)</f>
        <v>0</v>
      </c>
      <c r="AK149" s="190">
        <f>SUM(AK150:AK163)</f>
        <v>0</v>
      </c>
      <c r="AL149" s="190">
        <f>SUM(AL150:AL163)</f>
        <v>0</v>
      </c>
      <c r="AM149" s="190">
        <f t="shared" ref="AM149:AM168" si="102">AJ149+AK149+AL149</f>
        <v>0</v>
      </c>
      <c r="AN149" s="190">
        <f>SUM(AN150:AN163)</f>
        <v>0</v>
      </c>
      <c r="AO149" s="190">
        <f>SUM(AO150:AO163)</f>
        <v>0</v>
      </c>
      <c r="AP149" s="190">
        <f>SUM(AP150:AP163)</f>
        <v>0</v>
      </c>
      <c r="AQ149" s="190">
        <f t="shared" ref="AQ149:AQ168" si="103">AN149+AO149+AP149</f>
        <v>0</v>
      </c>
      <c r="AR149" s="190">
        <f t="shared" ref="AR149:AR168" si="104">AE149+AI149+AM149+AQ149</f>
        <v>604943</v>
      </c>
    </row>
    <row r="150" spans="2:44" x14ac:dyDescent="0.25">
      <c r="B150" s="179" t="s">
        <v>689</v>
      </c>
      <c r="C150" s="180" t="s">
        <v>690</v>
      </c>
      <c r="D150"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0"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0" s="181">
        <f t="shared" si="96"/>
        <v>0</v>
      </c>
      <c r="G150" s="181"/>
      <c r="H150" s="181">
        <f t="shared" si="97"/>
        <v>0</v>
      </c>
      <c r="I150" s="181"/>
      <c r="J150" s="181">
        <f t="shared" si="98"/>
        <v>0</v>
      </c>
      <c r="K15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0" s="181">
        <f t="shared" si="100"/>
        <v>0</v>
      </c>
      <c r="AF15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0" s="181">
        <f t="shared" si="101"/>
        <v>0</v>
      </c>
      <c r="AJ15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0" s="181">
        <f t="shared" si="102"/>
        <v>0</v>
      </c>
      <c r="AN15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0" s="181">
        <f t="shared" si="103"/>
        <v>0</v>
      </c>
      <c r="AR150" s="181">
        <f t="shared" si="104"/>
        <v>0</v>
      </c>
    </row>
    <row r="151" spans="2:44" x14ac:dyDescent="0.25">
      <c r="B151" s="179" t="s">
        <v>288</v>
      </c>
      <c r="C151" s="180" t="s">
        <v>172</v>
      </c>
      <c r="D151"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1"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1" s="181">
        <f t="shared" si="96"/>
        <v>0</v>
      </c>
      <c r="G151" s="181"/>
      <c r="H151" s="181">
        <f t="shared" si="97"/>
        <v>0</v>
      </c>
      <c r="I151" s="181"/>
      <c r="J151" s="181">
        <f t="shared" si="98"/>
        <v>0</v>
      </c>
      <c r="K15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1" s="181">
        <f t="shared" si="100"/>
        <v>0</v>
      </c>
      <c r="AF15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1" s="181">
        <f t="shared" si="101"/>
        <v>0</v>
      </c>
      <c r="AJ15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1" s="181">
        <f t="shared" si="102"/>
        <v>0</v>
      </c>
      <c r="AN15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1" s="181">
        <f t="shared" si="103"/>
        <v>0</v>
      </c>
      <c r="AR151" s="181">
        <f t="shared" si="104"/>
        <v>0</v>
      </c>
    </row>
    <row r="152" spans="2:44" x14ac:dyDescent="0.25">
      <c r="B152" s="179" t="s">
        <v>691</v>
      </c>
      <c r="C152" s="180" t="s">
        <v>692</v>
      </c>
      <c r="D152"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2"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2" s="181">
        <f t="shared" si="96"/>
        <v>0</v>
      </c>
      <c r="G152" s="181"/>
      <c r="H152" s="181">
        <f t="shared" si="97"/>
        <v>0</v>
      </c>
      <c r="I152" s="181"/>
      <c r="J152" s="181">
        <f t="shared" si="98"/>
        <v>0</v>
      </c>
      <c r="K15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2" s="181">
        <f t="shared" si="100"/>
        <v>0</v>
      </c>
      <c r="AF15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2" s="181">
        <f t="shared" si="101"/>
        <v>0</v>
      </c>
      <c r="AJ15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2" s="181">
        <f t="shared" si="102"/>
        <v>0</v>
      </c>
      <c r="AN15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2" s="181">
        <f t="shared" si="103"/>
        <v>0</v>
      </c>
      <c r="AR152" s="181">
        <f t="shared" si="104"/>
        <v>0</v>
      </c>
    </row>
    <row r="153" spans="2:44" x14ac:dyDescent="0.25">
      <c r="B153" s="179" t="s">
        <v>693</v>
      </c>
      <c r="C153" s="180" t="s">
        <v>694</v>
      </c>
      <c r="D153"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3"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3" s="181">
        <f t="shared" si="96"/>
        <v>0</v>
      </c>
      <c r="G153" s="181"/>
      <c r="H153" s="181">
        <f t="shared" si="97"/>
        <v>0</v>
      </c>
      <c r="I153" s="181"/>
      <c r="J153" s="181">
        <f t="shared" si="98"/>
        <v>0</v>
      </c>
      <c r="K15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3" s="181">
        <f t="shared" si="100"/>
        <v>0</v>
      </c>
      <c r="AF15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3" s="181">
        <f t="shared" si="101"/>
        <v>0</v>
      </c>
      <c r="AJ15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3" s="181">
        <f t="shared" si="102"/>
        <v>0</v>
      </c>
      <c r="AN15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3" s="181">
        <f t="shared" si="103"/>
        <v>0</v>
      </c>
      <c r="AR153" s="181">
        <f t="shared" si="104"/>
        <v>0</v>
      </c>
    </row>
    <row r="154" spans="2:44" x14ac:dyDescent="0.25">
      <c r="B154" s="179" t="s">
        <v>289</v>
      </c>
      <c r="C154" s="180" t="s">
        <v>173</v>
      </c>
      <c r="D154"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4"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4" s="181">
        <f t="shared" si="96"/>
        <v>0</v>
      </c>
      <c r="G154" s="181"/>
      <c r="H154" s="181">
        <f t="shared" si="97"/>
        <v>0</v>
      </c>
      <c r="I154" s="181"/>
      <c r="J154" s="181">
        <f t="shared" si="98"/>
        <v>0</v>
      </c>
      <c r="K15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4" s="181">
        <f t="shared" si="100"/>
        <v>0</v>
      </c>
      <c r="AF15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4" s="181">
        <f t="shared" si="101"/>
        <v>0</v>
      </c>
      <c r="AJ15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4" s="181">
        <f t="shared" si="102"/>
        <v>0</v>
      </c>
      <c r="AN15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4" s="181">
        <f t="shared" si="103"/>
        <v>0</v>
      </c>
      <c r="AR154" s="181">
        <f t="shared" si="104"/>
        <v>0</v>
      </c>
    </row>
    <row r="155" spans="2:44" x14ac:dyDescent="0.25">
      <c r="B155" s="179" t="s">
        <v>695</v>
      </c>
      <c r="C155" s="180" t="s">
        <v>696</v>
      </c>
      <c r="D155"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5"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5" s="181">
        <f t="shared" si="96"/>
        <v>0</v>
      </c>
      <c r="G155" s="181"/>
      <c r="H155" s="181">
        <f t="shared" si="97"/>
        <v>0</v>
      </c>
      <c r="I155" s="181"/>
      <c r="J155" s="181">
        <f t="shared" si="98"/>
        <v>0</v>
      </c>
      <c r="K15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5" s="181">
        <f t="shared" si="100"/>
        <v>0</v>
      </c>
      <c r="AF15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5" s="181">
        <f t="shared" si="101"/>
        <v>0</v>
      </c>
      <c r="AJ15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5" s="181">
        <f t="shared" si="102"/>
        <v>0</v>
      </c>
      <c r="AN15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5" s="181">
        <f t="shared" si="103"/>
        <v>0</v>
      </c>
      <c r="AR155" s="181">
        <f t="shared" si="104"/>
        <v>0</v>
      </c>
    </row>
    <row r="156" spans="2:44" x14ac:dyDescent="0.25">
      <c r="B156" s="179" t="s">
        <v>697</v>
      </c>
      <c r="C156" s="180" t="s">
        <v>698</v>
      </c>
      <c r="D156"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6"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6" s="181">
        <f t="shared" si="96"/>
        <v>0</v>
      </c>
      <c r="G156" s="181"/>
      <c r="H156" s="181">
        <f t="shared" si="97"/>
        <v>0</v>
      </c>
      <c r="I156" s="181"/>
      <c r="J156" s="181">
        <f t="shared" si="98"/>
        <v>0</v>
      </c>
      <c r="K15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6" s="181">
        <f t="shared" si="100"/>
        <v>0</v>
      </c>
      <c r="AF15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6" s="181">
        <f t="shared" si="101"/>
        <v>0</v>
      </c>
      <c r="AJ15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6" s="181">
        <f t="shared" si="102"/>
        <v>0</v>
      </c>
      <c r="AN15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6" s="181">
        <f t="shared" si="103"/>
        <v>0</v>
      </c>
      <c r="AR156" s="181">
        <f t="shared" si="104"/>
        <v>0</v>
      </c>
    </row>
    <row r="157" spans="2:44" x14ac:dyDescent="0.25">
      <c r="B157" s="179" t="s">
        <v>290</v>
      </c>
      <c r="C157" s="180" t="s">
        <v>174</v>
      </c>
      <c r="D157"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7"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7" s="181">
        <f t="shared" si="96"/>
        <v>0</v>
      </c>
      <c r="G157" s="181"/>
      <c r="H157" s="181">
        <f t="shared" si="97"/>
        <v>0</v>
      </c>
      <c r="I157" s="181"/>
      <c r="J157" s="181">
        <f t="shared" si="98"/>
        <v>0</v>
      </c>
      <c r="K15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7" s="181">
        <f t="shared" si="100"/>
        <v>0</v>
      </c>
      <c r="AF15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7" s="181">
        <f t="shared" si="101"/>
        <v>0</v>
      </c>
      <c r="AJ15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7" s="181">
        <f t="shared" si="102"/>
        <v>0</v>
      </c>
      <c r="AN15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7" s="181">
        <f t="shared" si="103"/>
        <v>0</v>
      </c>
      <c r="AR157" s="181">
        <f t="shared" si="104"/>
        <v>0</v>
      </c>
    </row>
    <row r="158" spans="2:44" x14ac:dyDescent="0.25">
      <c r="B158" s="179" t="s">
        <v>699</v>
      </c>
      <c r="C158" s="180" t="s">
        <v>700</v>
      </c>
      <c r="D158"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399002</v>
      </c>
      <c r="E158"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115941</v>
      </c>
      <c r="F158" s="181">
        <f t="shared" si="96"/>
        <v>514943</v>
      </c>
      <c r="G158" s="181"/>
      <c r="H158" s="181">
        <f t="shared" si="97"/>
        <v>514943</v>
      </c>
      <c r="I158" s="181"/>
      <c r="J158" s="181">
        <f t="shared" si="98"/>
        <v>514943</v>
      </c>
      <c r="K15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24002</v>
      </c>
      <c r="M15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325500</v>
      </c>
      <c r="N15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20000</v>
      </c>
      <c r="P15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30000</v>
      </c>
      <c r="Q15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25000</v>
      </c>
      <c r="R15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90441</v>
      </c>
      <c r="W15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145441</v>
      </c>
      <c r="AC15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345500</v>
      </c>
      <c r="AD15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8" s="181">
        <f t="shared" si="100"/>
        <v>490941</v>
      </c>
      <c r="AF15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24002</v>
      </c>
      <c r="AH15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8" s="181">
        <f t="shared" si="101"/>
        <v>24002</v>
      </c>
      <c r="AJ15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8" s="181">
        <f t="shared" si="102"/>
        <v>0</v>
      </c>
      <c r="AN15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8" s="181">
        <f t="shared" si="103"/>
        <v>0</v>
      </c>
      <c r="AR158" s="181">
        <f t="shared" si="104"/>
        <v>514943</v>
      </c>
    </row>
    <row r="159" spans="2:44" x14ac:dyDescent="0.25">
      <c r="B159" s="179" t="s">
        <v>701</v>
      </c>
      <c r="C159" s="180" t="s">
        <v>702</v>
      </c>
      <c r="D159"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9"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9" s="181">
        <f t="shared" si="96"/>
        <v>0</v>
      </c>
      <c r="G159" s="181"/>
      <c r="H159" s="181">
        <f t="shared" si="97"/>
        <v>0</v>
      </c>
      <c r="I159" s="181"/>
      <c r="J159" s="181">
        <f t="shared" si="98"/>
        <v>0</v>
      </c>
      <c r="K15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9" s="181">
        <f t="shared" si="100"/>
        <v>0</v>
      </c>
      <c r="AF15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9" s="181">
        <f t="shared" si="101"/>
        <v>0</v>
      </c>
      <c r="AJ15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9" s="181">
        <f t="shared" si="102"/>
        <v>0</v>
      </c>
      <c r="AN15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9" s="181">
        <f t="shared" si="103"/>
        <v>0</v>
      </c>
      <c r="AR159" s="181">
        <f t="shared" si="104"/>
        <v>0</v>
      </c>
    </row>
    <row r="160" spans="2:44" x14ac:dyDescent="0.25">
      <c r="B160" s="179" t="s">
        <v>703</v>
      </c>
      <c r="C160" s="180" t="s">
        <v>704</v>
      </c>
      <c r="D160"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0"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0" s="181">
        <f t="shared" si="96"/>
        <v>0</v>
      </c>
      <c r="G160" s="181"/>
      <c r="H160" s="181">
        <f t="shared" si="97"/>
        <v>0</v>
      </c>
      <c r="I160" s="181"/>
      <c r="J160" s="181">
        <f t="shared" si="98"/>
        <v>0</v>
      </c>
      <c r="K16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0" s="181">
        <f t="shared" si="100"/>
        <v>0</v>
      </c>
      <c r="AF16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0" s="181">
        <f t="shared" si="101"/>
        <v>0</v>
      </c>
      <c r="AJ16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0" s="181">
        <f t="shared" si="102"/>
        <v>0</v>
      </c>
      <c r="AN16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0" s="181">
        <f t="shared" si="103"/>
        <v>0</v>
      </c>
      <c r="AR160" s="181">
        <f t="shared" si="104"/>
        <v>0</v>
      </c>
    </row>
    <row r="161" spans="2:44" x14ac:dyDescent="0.25">
      <c r="B161" s="179" t="s">
        <v>291</v>
      </c>
      <c r="C161" s="180" t="s">
        <v>175</v>
      </c>
      <c r="D161"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1"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1" s="181">
        <f t="shared" si="96"/>
        <v>0</v>
      </c>
      <c r="G161" s="181"/>
      <c r="H161" s="181">
        <f t="shared" si="97"/>
        <v>0</v>
      </c>
      <c r="I161" s="181"/>
      <c r="J161" s="181">
        <f t="shared" si="98"/>
        <v>0</v>
      </c>
      <c r="K16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1" s="181">
        <f t="shared" si="100"/>
        <v>0</v>
      </c>
      <c r="AF16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1" s="181">
        <f t="shared" si="101"/>
        <v>0</v>
      </c>
      <c r="AJ16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1" s="181">
        <f t="shared" si="102"/>
        <v>0</v>
      </c>
      <c r="AN16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1" s="181">
        <f t="shared" si="103"/>
        <v>0</v>
      </c>
      <c r="AR161" s="181">
        <f t="shared" si="104"/>
        <v>0</v>
      </c>
    </row>
    <row r="162" spans="2:44" x14ac:dyDescent="0.25">
      <c r="B162" s="179" t="s">
        <v>705</v>
      </c>
      <c r="C162" s="180" t="s">
        <v>706</v>
      </c>
      <c r="D162"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90000</v>
      </c>
      <c r="E162"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2" s="181">
        <f t="shared" si="96"/>
        <v>90000</v>
      </c>
      <c r="G162" s="181"/>
      <c r="H162" s="181">
        <f t="shared" si="97"/>
        <v>90000</v>
      </c>
      <c r="I162" s="181"/>
      <c r="J162" s="181">
        <f t="shared" si="98"/>
        <v>90000</v>
      </c>
      <c r="K16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90000</v>
      </c>
      <c r="N16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90000</v>
      </c>
      <c r="AC16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2" s="181">
        <f t="shared" si="100"/>
        <v>90000</v>
      </c>
      <c r="AF16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2" s="181">
        <f t="shared" si="101"/>
        <v>0</v>
      </c>
      <c r="AJ16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2" s="181">
        <f t="shared" si="102"/>
        <v>0</v>
      </c>
      <c r="AN16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2" s="181">
        <f t="shared" si="103"/>
        <v>0</v>
      </c>
      <c r="AR162" s="181">
        <f t="shared" si="104"/>
        <v>90000</v>
      </c>
    </row>
    <row r="163" spans="2:44" x14ac:dyDescent="0.25">
      <c r="B163" s="179" t="s">
        <v>707</v>
      </c>
      <c r="C163" s="180" t="s">
        <v>708</v>
      </c>
      <c r="D163"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3"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3" s="181">
        <f t="shared" si="96"/>
        <v>0</v>
      </c>
      <c r="G163" s="181"/>
      <c r="H163" s="181">
        <f t="shared" si="97"/>
        <v>0</v>
      </c>
      <c r="I163" s="181"/>
      <c r="J163" s="181">
        <f t="shared" si="98"/>
        <v>0</v>
      </c>
      <c r="K16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3" s="181">
        <f t="shared" si="100"/>
        <v>0</v>
      </c>
      <c r="AF16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3" s="181">
        <f t="shared" si="101"/>
        <v>0</v>
      </c>
      <c r="AJ16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3" s="181">
        <f t="shared" si="102"/>
        <v>0</v>
      </c>
      <c r="AN16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3" s="181">
        <f t="shared" si="103"/>
        <v>0</v>
      </c>
      <c r="AR163" s="181">
        <f t="shared" si="104"/>
        <v>0</v>
      </c>
    </row>
    <row r="164" spans="2:44" x14ac:dyDescent="0.25">
      <c r="B164" s="188" t="s">
        <v>292</v>
      </c>
      <c r="C164" s="189" t="s">
        <v>176</v>
      </c>
      <c r="D164" s="190">
        <f>SUM(D165:D189)</f>
        <v>17600</v>
      </c>
      <c r="E164" s="190">
        <f>SUM(E165:E189)</f>
        <v>301650</v>
      </c>
      <c r="F164" s="190">
        <f t="shared" si="96"/>
        <v>319250</v>
      </c>
      <c r="G164" s="190">
        <f>SUM(G165:G189)</f>
        <v>0</v>
      </c>
      <c r="H164" s="190">
        <f t="shared" si="97"/>
        <v>319250</v>
      </c>
      <c r="I164" s="190">
        <f>SUM(I165:I189)</f>
        <v>0</v>
      </c>
      <c r="J164" s="190">
        <f t="shared" si="98"/>
        <v>319250</v>
      </c>
      <c r="K164" s="190">
        <f t="shared" ref="K164:AD164" si="105">SUM(K165:K189)</f>
        <v>8000</v>
      </c>
      <c r="L164" s="190">
        <f t="shared" si="105"/>
        <v>301250</v>
      </c>
      <c r="M164" s="190">
        <f t="shared" si="105"/>
        <v>4000</v>
      </c>
      <c r="N164" s="190">
        <f t="shared" si="105"/>
        <v>2000</v>
      </c>
      <c r="O164" s="190">
        <f t="shared" si="105"/>
        <v>0</v>
      </c>
      <c r="P164" s="190">
        <f>SUM(P165:P189)</f>
        <v>2350</v>
      </c>
      <c r="Q164" s="190">
        <f>SUM(Q165:Q189)</f>
        <v>0</v>
      </c>
      <c r="R164" s="190">
        <f t="shared" si="105"/>
        <v>0</v>
      </c>
      <c r="S164" s="190">
        <f t="shared" si="105"/>
        <v>0</v>
      </c>
      <c r="T164" s="190">
        <f>SUM(T165:T189)</f>
        <v>0</v>
      </c>
      <c r="U164" s="190">
        <f t="shared" si="105"/>
        <v>0</v>
      </c>
      <c r="V164" s="190">
        <f t="shared" si="105"/>
        <v>1650</v>
      </c>
      <c r="W164" s="190">
        <f>SUM(W165:W189)</f>
        <v>0</v>
      </c>
      <c r="X164" s="190">
        <f t="shared" si="105"/>
        <v>0</v>
      </c>
      <c r="Y164" s="190">
        <f>SUM(Y165:Y189)</f>
        <v>0</v>
      </c>
      <c r="Z164" s="190">
        <f>SUM(Z165:Z189)</f>
        <v>0</v>
      </c>
      <c r="AA164" s="190">
        <f t="shared" si="105"/>
        <v>0</v>
      </c>
      <c r="AB164" s="190">
        <f t="shared" si="105"/>
        <v>0</v>
      </c>
      <c r="AC164" s="190">
        <f t="shared" si="105"/>
        <v>318000</v>
      </c>
      <c r="AD164" s="190">
        <f t="shared" si="105"/>
        <v>0</v>
      </c>
      <c r="AE164" s="190">
        <f t="shared" si="100"/>
        <v>318000</v>
      </c>
      <c r="AF164" s="190">
        <f>SUM(AF165:AF189)</f>
        <v>0</v>
      </c>
      <c r="AG164" s="190">
        <f>SUM(AG165:AG189)</f>
        <v>1250</v>
      </c>
      <c r="AH164" s="190">
        <f>SUM(AH165:AH189)</f>
        <v>0</v>
      </c>
      <c r="AI164" s="190">
        <f t="shared" si="101"/>
        <v>1250</v>
      </c>
      <c r="AJ164" s="190">
        <f>SUM(AJ165:AJ189)</f>
        <v>0</v>
      </c>
      <c r="AK164" s="190">
        <f>SUM(AK165:AK189)</f>
        <v>0</v>
      </c>
      <c r="AL164" s="190">
        <f>SUM(AL165:AL189)</f>
        <v>0</v>
      </c>
      <c r="AM164" s="190">
        <f t="shared" si="102"/>
        <v>0</v>
      </c>
      <c r="AN164" s="190">
        <f>SUM(AN165:AN189)</f>
        <v>0</v>
      </c>
      <c r="AO164" s="190">
        <f>SUM(AO165:AO189)</f>
        <v>0</v>
      </c>
      <c r="AP164" s="190">
        <f>SUM(AP165:AP189)</f>
        <v>0</v>
      </c>
      <c r="AQ164" s="190">
        <f t="shared" si="103"/>
        <v>0</v>
      </c>
      <c r="AR164" s="190">
        <f t="shared" si="104"/>
        <v>319250</v>
      </c>
    </row>
    <row r="165" spans="2:44" x14ac:dyDescent="0.25">
      <c r="B165" s="179" t="s">
        <v>293</v>
      </c>
      <c r="C165" s="180" t="s">
        <v>177</v>
      </c>
      <c r="D165"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5"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5" s="181">
        <f t="shared" si="96"/>
        <v>0</v>
      </c>
      <c r="G165" s="181"/>
      <c r="H165" s="181">
        <f t="shared" si="97"/>
        <v>0</v>
      </c>
      <c r="I165" s="181"/>
      <c r="J165" s="181">
        <f t="shared" si="98"/>
        <v>0</v>
      </c>
      <c r="K16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5" s="181">
        <f t="shared" si="100"/>
        <v>0</v>
      </c>
      <c r="AF16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5" s="181">
        <f t="shared" si="101"/>
        <v>0</v>
      </c>
      <c r="AJ16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5" s="181">
        <f t="shared" si="102"/>
        <v>0</v>
      </c>
      <c r="AN16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5" s="181">
        <f t="shared" si="103"/>
        <v>0</v>
      </c>
      <c r="AR165" s="181">
        <f t="shared" si="104"/>
        <v>0</v>
      </c>
    </row>
    <row r="166" spans="2:44" x14ac:dyDescent="0.25">
      <c r="B166" s="179" t="s">
        <v>709</v>
      </c>
      <c r="C166" s="180" t="s">
        <v>710</v>
      </c>
      <c r="D166"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6"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6" s="181">
        <f t="shared" si="96"/>
        <v>0</v>
      </c>
      <c r="G166" s="181"/>
      <c r="H166" s="181">
        <f t="shared" si="97"/>
        <v>0</v>
      </c>
      <c r="I166" s="181"/>
      <c r="J166" s="181">
        <f t="shared" si="98"/>
        <v>0</v>
      </c>
      <c r="K16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6" s="181">
        <f t="shared" si="100"/>
        <v>0</v>
      </c>
      <c r="AF16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6" s="181">
        <f t="shared" si="101"/>
        <v>0</v>
      </c>
      <c r="AJ16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6" s="181">
        <f t="shared" si="102"/>
        <v>0</v>
      </c>
      <c r="AN16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6" s="181">
        <f t="shared" si="103"/>
        <v>0</v>
      </c>
      <c r="AR166" s="181">
        <f t="shared" si="104"/>
        <v>0</v>
      </c>
    </row>
    <row r="167" spans="2:44" x14ac:dyDescent="0.25">
      <c r="B167" s="179" t="s">
        <v>711</v>
      </c>
      <c r="C167" s="180" t="s">
        <v>712</v>
      </c>
      <c r="D167"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7"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7" s="181">
        <f t="shared" si="96"/>
        <v>0</v>
      </c>
      <c r="G167" s="181"/>
      <c r="H167" s="181">
        <f t="shared" si="97"/>
        <v>0</v>
      </c>
      <c r="I167" s="181"/>
      <c r="J167" s="181">
        <f t="shared" si="98"/>
        <v>0</v>
      </c>
      <c r="K16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7" s="181">
        <f t="shared" si="100"/>
        <v>0</v>
      </c>
      <c r="AF16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7" s="181">
        <f t="shared" si="101"/>
        <v>0</v>
      </c>
      <c r="AJ16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7" s="181">
        <f t="shared" si="102"/>
        <v>0</v>
      </c>
      <c r="AN16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7" s="181">
        <f t="shared" si="103"/>
        <v>0</v>
      </c>
      <c r="AR167" s="181">
        <f t="shared" si="104"/>
        <v>0</v>
      </c>
    </row>
    <row r="168" spans="2:44" x14ac:dyDescent="0.25">
      <c r="B168" s="179" t="s">
        <v>713</v>
      </c>
      <c r="C168" s="180" t="s">
        <v>714</v>
      </c>
      <c r="D168"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8"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8" s="181">
        <f t="shared" si="96"/>
        <v>0</v>
      </c>
      <c r="G168" s="181"/>
      <c r="H168" s="181">
        <f t="shared" si="97"/>
        <v>0</v>
      </c>
      <c r="I168" s="181"/>
      <c r="J168" s="181">
        <f t="shared" si="98"/>
        <v>0</v>
      </c>
      <c r="K16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8" s="181">
        <f t="shared" si="100"/>
        <v>0</v>
      </c>
      <c r="AF16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8" s="181">
        <f t="shared" si="101"/>
        <v>0</v>
      </c>
      <c r="AJ16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8" s="181">
        <f t="shared" si="102"/>
        <v>0</v>
      </c>
      <c r="AN16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8" s="181">
        <f t="shared" si="103"/>
        <v>0</v>
      </c>
      <c r="AR168" s="181">
        <f t="shared" si="104"/>
        <v>0</v>
      </c>
    </row>
    <row r="169" spans="2:44" x14ac:dyDescent="0.25">
      <c r="B169" s="179" t="s">
        <v>715</v>
      </c>
      <c r="C169" s="180" t="s">
        <v>716</v>
      </c>
      <c r="D169"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9"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9" s="181">
        <f t="shared" ref="F169:F177" si="106">D169+E169</f>
        <v>0</v>
      </c>
      <c r="G169" s="181"/>
      <c r="H169" s="181">
        <f t="shared" ref="H169:H177" si="107">F169-G169</f>
        <v>0</v>
      </c>
      <c r="I169" s="181"/>
      <c r="J169" s="181">
        <f t="shared" ref="J169:J177" si="108">F169-I169</f>
        <v>0</v>
      </c>
      <c r="K16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9" s="181">
        <f t="shared" ref="AE169:AE177" si="109">AB169+AC169+AD169</f>
        <v>0</v>
      </c>
      <c r="AF16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9" s="181">
        <f t="shared" ref="AI169:AI177" si="110">AF169+AG169+AH169</f>
        <v>0</v>
      </c>
      <c r="AJ16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9" s="181">
        <f t="shared" ref="AM169:AM177" si="111">AJ169+AK169+AL169</f>
        <v>0</v>
      </c>
      <c r="AN16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9" s="181">
        <f t="shared" ref="AQ169:AQ177" si="112">AN169+AO169+AP169</f>
        <v>0</v>
      </c>
      <c r="AR169" s="181">
        <f t="shared" ref="AR169:AR177" si="113">AE169+AI169+AM169+AQ169</f>
        <v>0</v>
      </c>
    </row>
    <row r="170" spans="2:44" x14ac:dyDescent="0.25">
      <c r="B170" s="179" t="s">
        <v>294</v>
      </c>
      <c r="C170" s="180" t="s">
        <v>178</v>
      </c>
      <c r="D170"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0"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0" s="181">
        <f t="shared" si="106"/>
        <v>0</v>
      </c>
      <c r="G170" s="181"/>
      <c r="H170" s="181">
        <f t="shared" si="107"/>
        <v>0</v>
      </c>
      <c r="I170" s="181"/>
      <c r="J170" s="181">
        <f t="shared" si="108"/>
        <v>0</v>
      </c>
      <c r="K17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0" s="181">
        <f t="shared" si="109"/>
        <v>0</v>
      </c>
      <c r="AF17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0" s="181">
        <f t="shared" si="110"/>
        <v>0</v>
      </c>
      <c r="AJ17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0" s="181">
        <f t="shared" si="111"/>
        <v>0</v>
      </c>
      <c r="AN17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0" s="181">
        <f t="shared" si="112"/>
        <v>0</v>
      </c>
      <c r="AR170" s="181">
        <f t="shared" si="113"/>
        <v>0</v>
      </c>
    </row>
    <row r="171" spans="2:44" x14ac:dyDescent="0.25">
      <c r="B171" s="179" t="s">
        <v>717</v>
      </c>
      <c r="C171" s="180" t="s">
        <v>718</v>
      </c>
      <c r="D171"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17600</v>
      </c>
      <c r="E171"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301650</v>
      </c>
      <c r="F171" s="181">
        <f t="shared" si="106"/>
        <v>319250</v>
      </c>
      <c r="G171" s="181"/>
      <c r="H171" s="181">
        <f t="shared" si="107"/>
        <v>319250</v>
      </c>
      <c r="I171" s="181"/>
      <c r="J171" s="181">
        <f t="shared" si="108"/>
        <v>319250</v>
      </c>
      <c r="K17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8000</v>
      </c>
      <c r="L17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301250</v>
      </c>
      <c r="M17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4000</v>
      </c>
      <c r="N17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2000</v>
      </c>
      <c r="O17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2350</v>
      </c>
      <c r="Q17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1650</v>
      </c>
      <c r="W17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318000</v>
      </c>
      <c r="AD17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1" s="181">
        <f t="shared" si="109"/>
        <v>318000</v>
      </c>
      <c r="AF17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1250</v>
      </c>
      <c r="AH17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1" s="181">
        <f t="shared" si="110"/>
        <v>1250</v>
      </c>
      <c r="AJ17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1" s="181">
        <f t="shared" si="111"/>
        <v>0</v>
      </c>
      <c r="AN17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1" s="181">
        <f t="shared" si="112"/>
        <v>0</v>
      </c>
      <c r="AR171" s="181">
        <f t="shared" si="113"/>
        <v>319250</v>
      </c>
    </row>
    <row r="172" spans="2:44" x14ac:dyDescent="0.25">
      <c r="B172" s="179" t="s">
        <v>719</v>
      </c>
      <c r="C172" s="180" t="s">
        <v>720</v>
      </c>
      <c r="D172"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2"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2" s="181">
        <f t="shared" si="106"/>
        <v>0</v>
      </c>
      <c r="G172" s="181"/>
      <c r="H172" s="181">
        <f t="shared" si="107"/>
        <v>0</v>
      </c>
      <c r="I172" s="181"/>
      <c r="J172" s="181">
        <f t="shared" si="108"/>
        <v>0</v>
      </c>
      <c r="K17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2" s="181">
        <f t="shared" si="109"/>
        <v>0</v>
      </c>
      <c r="AF17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2" s="181">
        <f t="shared" si="110"/>
        <v>0</v>
      </c>
      <c r="AJ17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2" s="181">
        <f t="shared" si="111"/>
        <v>0</v>
      </c>
      <c r="AN17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2" s="181">
        <f t="shared" si="112"/>
        <v>0</v>
      </c>
      <c r="AR172" s="181">
        <f t="shared" si="113"/>
        <v>0</v>
      </c>
    </row>
    <row r="173" spans="2:44" x14ac:dyDescent="0.25">
      <c r="B173" s="179" t="s">
        <v>721</v>
      </c>
      <c r="C173" s="180" t="s">
        <v>722</v>
      </c>
      <c r="D173"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3"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3" s="181">
        <f t="shared" si="106"/>
        <v>0</v>
      </c>
      <c r="G173" s="181"/>
      <c r="H173" s="181">
        <f t="shared" si="107"/>
        <v>0</v>
      </c>
      <c r="I173" s="181"/>
      <c r="J173" s="181">
        <f t="shared" si="108"/>
        <v>0</v>
      </c>
      <c r="K17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3" s="181">
        <f t="shared" si="109"/>
        <v>0</v>
      </c>
      <c r="AF17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3" s="181">
        <f t="shared" si="110"/>
        <v>0</v>
      </c>
      <c r="AJ17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3" s="181">
        <f t="shared" si="111"/>
        <v>0</v>
      </c>
      <c r="AN17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3" s="181">
        <f t="shared" si="112"/>
        <v>0</v>
      </c>
      <c r="AR173" s="181">
        <f t="shared" si="113"/>
        <v>0</v>
      </c>
    </row>
    <row r="174" spans="2:44" x14ac:dyDescent="0.25">
      <c r="B174" s="179" t="s">
        <v>723</v>
      </c>
      <c r="C174" s="180" t="s">
        <v>724</v>
      </c>
      <c r="D174"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4"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4" s="181">
        <f t="shared" si="106"/>
        <v>0</v>
      </c>
      <c r="G174" s="181"/>
      <c r="H174" s="181">
        <f t="shared" si="107"/>
        <v>0</v>
      </c>
      <c r="I174" s="181"/>
      <c r="J174" s="181">
        <f t="shared" si="108"/>
        <v>0</v>
      </c>
      <c r="K17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4" s="181">
        <f t="shared" si="109"/>
        <v>0</v>
      </c>
      <c r="AF17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4" s="181">
        <f t="shared" si="110"/>
        <v>0</v>
      </c>
      <c r="AJ17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4" s="181">
        <f t="shared" si="111"/>
        <v>0</v>
      </c>
      <c r="AN17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4" s="181">
        <f t="shared" si="112"/>
        <v>0</v>
      </c>
      <c r="AR174" s="181">
        <f t="shared" si="113"/>
        <v>0</v>
      </c>
    </row>
    <row r="175" spans="2:44" x14ac:dyDescent="0.25">
      <c r="B175" s="179" t="s">
        <v>725</v>
      </c>
      <c r="C175" s="180" t="s">
        <v>726</v>
      </c>
      <c r="D175"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5"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5" s="181">
        <f t="shared" si="106"/>
        <v>0</v>
      </c>
      <c r="G175" s="181"/>
      <c r="H175" s="181">
        <f t="shared" si="107"/>
        <v>0</v>
      </c>
      <c r="I175" s="181"/>
      <c r="J175" s="181">
        <f t="shared" si="108"/>
        <v>0</v>
      </c>
      <c r="K17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5" s="181">
        <f t="shared" si="109"/>
        <v>0</v>
      </c>
      <c r="AF17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5" s="181">
        <f t="shared" si="110"/>
        <v>0</v>
      </c>
      <c r="AJ17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5" s="181">
        <f t="shared" si="111"/>
        <v>0</v>
      </c>
      <c r="AN17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5" s="181">
        <f t="shared" si="112"/>
        <v>0</v>
      </c>
      <c r="AR175" s="181">
        <f t="shared" si="113"/>
        <v>0</v>
      </c>
    </row>
    <row r="176" spans="2:44" x14ac:dyDescent="0.25">
      <c r="B176" s="179" t="s">
        <v>295</v>
      </c>
      <c r="C176" s="180" t="s">
        <v>727</v>
      </c>
      <c r="D176"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6"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6" s="181">
        <f t="shared" si="106"/>
        <v>0</v>
      </c>
      <c r="G176" s="181"/>
      <c r="H176" s="181">
        <f t="shared" si="107"/>
        <v>0</v>
      </c>
      <c r="I176" s="181"/>
      <c r="J176" s="181">
        <f t="shared" si="108"/>
        <v>0</v>
      </c>
      <c r="K17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6" s="181">
        <f t="shared" si="109"/>
        <v>0</v>
      </c>
      <c r="AF17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6" s="181">
        <f t="shared" si="110"/>
        <v>0</v>
      </c>
      <c r="AJ17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6" s="181">
        <f t="shared" si="111"/>
        <v>0</v>
      </c>
      <c r="AN17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6" s="181">
        <f t="shared" si="112"/>
        <v>0</v>
      </c>
      <c r="AR176" s="181">
        <f t="shared" si="113"/>
        <v>0</v>
      </c>
    </row>
    <row r="177" spans="2:44" x14ac:dyDescent="0.25">
      <c r="B177" s="179" t="s">
        <v>728</v>
      </c>
      <c r="C177" s="180" t="s">
        <v>729</v>
      </c>
      <c r="D177"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7"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7" s="181">
        <f t="shared" si="106"/>
        <v>0</v>
      </c>
      <c r="G177" s="181"/>
      <c r="H177" s="181">
        <f t="shared" si="107"/>
        <v>0</v>
      </c>
      <c r="I177" s="181"/>
      <c r="J177" s="181">
        <f t="shared" si="108"/>
        <v>0</v>
      </c>
      <c r="K17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7" s="181">
        <f t="shared" si="109"/>
        <v>0</v>
      </c>
      <c r="AF17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7" s="181">
        <f t="shared" si="110"/>
        <v>0</v>
      </c>
      <c r="AJ17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7" s="181">
        <f t="shared" si="111"/>
        <v>0</v>
      </c>
      <c r="AN17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7" s="181">
        <f t="shared" si="112"/>
        <v>0</v>
      </c>
      <c r="AR177" s="181">
        <f t="shared" si="113"/>
        <v>0</v>
      </c>
    </row>
    <row r="178" spans="2:44" x14ac:dyDescent="0.25">
      <c r="B178" s="179" t="s">
        <v>296</v>
      </c>
      <c r="C178" s="180" t="s">
        <v>730</v>
      </c>
      <c r="D178"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8"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8" s="181">
        <f t="shared" ref="F178:F185" si="114">D178+E178</f>
        <v>0</v>
      </c>
      <c r="G178" s="181"/>
      <c r="H178" s="181">
        <f t="shared" ref="H178:H185" si="115">F178-G178</f>
        <v>0</v>
      </c>
      <c r="I178" s="181"/>
      <c r="J178" s="181">
        <f t="shared" ref="J178:J185" si="116">F178-I178</f>
        <v>0</v>
      </c>
      <c r="K17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8" s="181">
        <f t="shared" ref="AE178:AE185" si="117">AB178+AC178+AD178</f>
        <v>0</v>
      </c>
      <c r="AF17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8" s="181">
        <f t="shared" ref="AI178:AI185" si="118">AF178+AG178+AH178</f>
        <v>0</v>
      </c>
      <c r="AJ17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8" s="181">
        <f t="shared" ref="AM178:AM185" si="119">AJ178+AK178+AL178</f>
        <v>0</v>
      </c>
      <c r="AN17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8" s="181">
        <f t="shared" ref="AQ178:AQ185" si="120">AN178+AO178+AP178</f>
        <v>0</v>
      </c>
      <c r="AR178" s="181">
        <f t="shared" ref="AR178:AR185" si="121">AE178+AI178+AM178+AQ178</f>
        <v>0</v>
      </c>
    </row>
    <row r="179" spans="2:44" x14ac:dyDescent="0.25">
      <c r="B179" s="179" t="s">
        <v>731</v>
      </c>
      <c r="C179" s="180" t="s">
        <v>730</v>
      </c>
      <c r="D179"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9"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9" s="181">
        <f t="shared" si="114"/>
        <v>0</v>
      </c>
      <c r="G179" s="181"/>
      <c r="H179" s="181">
        <f t="shared" si="115"/>
        <v>0</v>
      </c>
      <c r="I179" s="181"/>
      <c r="J179" s="181">
        <f t="shared" si="116"/>
        <v>0</v>
      </c>
      <c r="K17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9" s="181">
        <f t="shared" si="117"/>
        <v>0</v>
      </c>
      <c r="AF17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9" s="181">
        <f t="shared" si="118"/>
        <v>0</v>
      </c>
      <c r="AJ17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9" s="181">
        <f t="shared" si="119"/>
        <v>0</v>
      </c>
      <c r="AN17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9" s="181">
        <f t="shared" si="120"/>
        <v>0</v>
      </c>
      <c r="AR179" s="181">
        <f t="shared" si="121"/>
        <v>0</v>
      </c>
    </row>
    <row r="180" spans="2:44" x14ac:dyDescent="0.25">
      <c r="B180" s="179" t="s">
        <v>732</v>
      </c>
      <c r="C180" s="180" t="s">
        <v>733</v>
      </c>
      <c r="D180"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0"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0" s="181">
        <f t="shared" si="114"/>
        <v>0</v>
      </c>
      <c r="G180" s="181"/>
      <c r="H180" s="181">
        <f t="shared" si="115"/>
        <v>0</v>
      </c>
      <c r="I180" s="181"/>
      <c r="J180" s="181">
        <f t="shared" si="116"/>
        <v>0</v>
      </c>
      <c r="K18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0" s="181">
        <f t="shared" si="117"/>
        <v>0</v>
      </c>
      <c r="AF18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0" s="181">
        <f t="shared" si="118"/>
        <v>0</v>
      </c>
      <c r="AJ18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0" s="181">
        <f t="shared" si="119"/>
        <v>0</v>
      </c>
      <c r="AN18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0" s="181">
        <f t="shared" si="120"/>
        <v>0</v>
      </c>
      <c r="AR180" s="181">
        <f t="shared" si="121"/>
        <v>0</v>
      </c>
    </row>
    <row r="181" spans="2:44" x14ac:dyDescent="0.25">
      <c r="B181" s="179" t="s">
        <v>734</v>
      </c>
      <c r="C181" s="180" t="s">
        <v>735</v>
      </c>
      <c r="D181"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1"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1" s="181">
        <f t="shared" si="114"/>
        <v>0</v>
      </c>
      <c r="G181" s="181"/>
      <c r="H181" s="181">
        <f t="shared" si="115"/>
        <v>0</v>
      </c>
      <c r="I181" s="181"/>
      <c r="J181" s="181">
        <f t="shared" si="116"/>
        <v>0</v>
      </c>
      <c r="K18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1" s="181">
        <f t="shared" si="117"/>
        <v>0</v>
      </c>
      <c r="AF18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1" s="181">
        <f t="shared" si="118"/>
        <v>0</v>
      </c>
      <c r="AJ18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1" s="181">
        <f t="shared" si="119"/>
        <v>0</v>
      </c>
      <c r="AN18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1" s="181">
        <f t="shared" si="120"/>
        <v>0</v>
      </c>
      <c r="AR181" s="181">
        <f t="shared" si="121"/>
        <v>0</v>
      </c>
    </row>
    <row r="182" spans="2:44" x14ac:dyDescent="0.25">
      <c r="B182" s="179" t="s">
        <v>297</v>
      </c>
      <c r="C182" s="180" t="s">
        <v>736</v>
      </c>
      <c r="D182"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2"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2" s="181">
        <f t="shared" si="114"/>
        <v>0</v>
      </c>
      <c r="G182" s="181"/>
      <c r="H182" s="181">
        <f t="shared" si="115"/>
        <v>0</v>
      </c>
      <c r="I182" s="181"/>
      <c r="J182" s="181">
        <f t="shared" si="116"/>
        <v>0</v>
      </c>
      <c r="K18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2" s="181">
        <f t="shared" si="117"/>
        <v>0</v>
      </c>
      <c r="AF18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2" s="181">
        <f t="shared" si="118"/>
        <v>0</v>
      </c>
      <c r="AJ18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2" s="181">
        <f t="shared" si="119"/>
        <v>0</v>
      </c>
      <c r="AN18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2" s="181">
        <f t="shared" si="120"/>
        <v>0</v>
      </c>
      <c r="AR182" s="181">
        <f t="shared" si="121"/>
        <v>0</v>
      </c>
    </row>
    <row r="183" spans="2:44" x14ac:dyDescent="0.25">
      <c r="B183" s="179" t="s">
        <v>737</v>
      </c>
      <c r="C183" s="180" t="s">
        <v>736</v>
      </c>
      <c r="D183"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3"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3" s="181">
        <f t="shared" si="114"/>
        <v>0</v>
      </c>
      <c r="G183" s="181"/>
      <c r="H183" s="181">
        <f t="shared" si="115"/>
        <v>0</v>
      </c>
      <c r="I183" s="181"/>
      <c r="J183" s="181">
        <f t="shared" si="116"/>
        <v>0</v>
      </c>
      <c r="K18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3" s="181">
        <f t="shared" si="117"/>
        <v>0</v>
      </c>
      <c r="AF18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3" s="181">
        <f t="shared" si="118"/>
        <v>0</v>
      </c>
      <c r="AJ18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3" s="181">
        <f t="shared" si="119"/>
        <v>0</v>
      </c>
      <c r="AN18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3" s="181">
        <f t="shared" si="120"/>
        <v>0</v>
      </c>
      <c r="AR183" s="181">
        <f t="shared" si="121"/>
        <v>0</v>
      </c>
    </row>
    <row r="184" spans="2:44" x14ac:dyDescent="0.25">
      <c r="B184" s="179" t="s">
        <v>738</v>
      </c>
      <c r="C184" s="180" t="s">
        <v>739</v>
      </c>
      <c r="D184"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4"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4" s="181">
        <f t="shared" si="114"/>
        <v>0</v>
      </c>
      <c r="G184" s="181"/>
      <c r="H184" s="181">
        <f t="shared" si="115"/>
        <v>0</v>
      </c>
      <c r="I184" s="181"/>
      <c r="J184" s="181">
        <f t="shared" si="116"/>
        <v>0</v>
      </c>
      <c r="K18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4" s="181">
        <f t="shared" si="117"/>
        <v>0</v>
      </c>
      <c r="AF18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4" s="181">
        <f t="shared" si="118"/>
        <v>0</v>
      </c>
      <c r="AJ18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4" s="181">
        <f t="shared" si="119"/>
        <v>0</v>
      </c>
      <c r="AN18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4" s="181">
        <f t="shared" si="120"/>
        <v>0</v>
      </c>
      <c r="AR184" s="181">
        <f t="shared" si="121"/>
        <v>0</v>
      </c>
    </row>
    <row r="185" spans="2:44" x14ac:dyDescent="0.25">
      <c r="B185" s="179" t="s">
        <v>740</v>
      </c>
      <c r="C185" s="180" t="s">
        <v>741</v>
      </c>
      <c r="D185"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5"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5" s="181">
        <f t="shared" si="114"/>
        <v>0</v>
      </c>
      <c r="G185" s="181"/>
      <c r="H185" s="181">
        <f t="shared" si="115"/>
        <v>0</v>
      </c>
      <c r="I185" s="181"/>
      <c r="J185" s="181">
        <f t="shared" si="116"/>
        <v>0</v>
      </c>
      <c r="K18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5" s="181">
        <f t="shared" si="117"/>
        <v>0</v>
      </c>
      <c r="AF18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5" s="181">
        <f t="shared" si="118"/>
        <v>0</v>
      </c>
      <c r="AJ18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5" s="181">
        <f t="shared" si="119"/>
        <v>0</v>
      </c>
      <c r="AN18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5" s="181">
        <f t="shared" si="120"/>
        <v>0</v>
      </c>
      <c r="AR185" s="181">
        <f t="shared" si="121"/>
        <v>0</v>
      </c>
    </row>
    <row r="186" spans="2:44" x14ac:dyDescent="0.25">
      <c r="B186" s="179" t="s">
        <v>298</v>
      </c>
      <c r="C186" s="180" t="s">
        <v>742</v>
      </c>
      <c r="D186"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6"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6" s="181">
        <f t="shared" ref="F186:F217" si="122">D186+E186</f>
        <v>0</v>
      </c>
      <c r="G186" s="181"/>
      <c r="H186" s="181">
        <f t="shared" ref="H186:H199" si="123">F186-G186</f>
        <v>0</v>
      </c>
      <c r="I186" s="181"/>
      <c r="J186" s="181">
        <f t="shared" ref="J186:J199" si="124">F186-I186</f>
        <v>0</v>
      </c>
      <c r="K18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6" s="181">
        <f t="shared" ref="AE186:AE199" si="125">AB186+AC186+AD186</f>
        <v>0</v>
      </c>
      <c r="AF18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6" s="181">
        <f t="shared" ref="AI186:AI199" si="126">AF186+AG186+AH186</f>
        <v>0</v>
      </c>
      <c r="AJ18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6" s="181">
        <f t="shared" ref="AM186:AM199" si="127">AJ186+AK186+AL186</f>
        <v>0</v>
      </c>
      <c r="AN18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6" s="181">
        <f t="shared" ref="AQ186:AQ199" si="128">AN186+AO186+AP186</f>
        <v>0</v>
      </c>
      <c r="AR186" s="181">
        <f t="shared" ref="AR186:AR199" si="129">AE186+AI186+AM186+AQ186</f>
        <v>0</v>
      </c>
    </row>
    <row r="187" spans="2:44" x14ac:dyDescent="0.25">
      <c r="B187" s="179" t="s">
        <v>743</v>
      </c>
      <c r="C187" s="180" t="s">
        <v>744</v>
      </c>
      <c r="D187"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7"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7" s="181">
        <f t="shared" si="122"/>
        <v>0</v>
      </c>
      <c r="G187" s="181"/>
      <c r="H187" s="181">
        <f t="shared" si="123"/>
        <v>0</v>
      </c>
      <c r="I187" s="181"/>
      <c r="J187" s="181">
        <f t="shared" si="124"/>
        <v>0</v>
      </c>
      <c r="K18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7" s="181">
        <f t="shared" si="125"/>
        <v>0</v>
      </c>
      <c r="AF18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7" s="181">
        <f t="shared" si="126"/>
        <v>0</v>
      </c>
      <c r="AJ18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7" s="181">
        <f t="shared" si="127"/>
        <v>0</v>
      </c>
      <c r="AN18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7" s="181">
        <f t="shared" si="128"/>
        <v>0</v>
      </c>
      <c r="AR187" s="181">
        <f t="shared" si="129"/>
        <v>0</v>
      </c>
    </row>
    <row r="188" spans="2:44" x14ac:dyDescent="0.25">
      <c r="B188" s="179" t="s">
        <v>745</v>
      </c>
      <c r="C188" s="180" t="s">
        <v>746</v>
      </c>
      <c r="D188"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8"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8" s="181">
        <f t="shared" si="122"/>
        <v>0</v>
      </c>
      <c r="G188" s="181"/>
      <c r="H188" s="181">
        <f t="shared" si="123"/>
        <v>0</v>
      </c>
      <c r="I188" s="181"/>
      <c r="J188" s="181">
        <f t="shared" si="124"/>
        <v>0</v>
      </c>
      <c r="K18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8" s="181">
        <f t="shared" si="125"/>
        <v>0</v>
      </c>
      <c r="AF18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8" s="181">
        <f t="shared" si="126"/>
        <v>0</v>
      </c>
      <c r="AJ18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8" s="181">
        <f t="shared" si="127"/>
        <v>0</v>
      </c>
      <c r="AN18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8" s="181">
        <f t="shared" si="128"/>
        <v>0</v>
      </c>
      <c r="AR188" s="181">
        <f t="shared" si="129"/>
        <v>0</v>
      </c>
    </row>
    <row r="189" spans="2:44" x14ac:dyDescent="0.25">
      <c r="B189" s="179" t="s">
        <v>747</v>
      </c>
      <c r="C189" s="180" t="s">
        <v>748</v>
      </c>
      <c r="D189"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9"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9" s="181">
        <f t="shared" si="122"/>
        <v>0</v>
      </c>
      <c r="G189" s="181"/>
      <c r="H189" s="181">
        <f t="shared" si="123"/>
        <v>0</v>
      </c>
      <c r="I189" s="181"/>
      <c r="J189" s="181">
        <f t="shared" si="124"/>
        <v>0</v>
      </c>
      <c r="K18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9" s="181">
        <f t="shared" si="125"/>
        <v>0</v>
      </c>
      <c r="AF18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9" s="181">
        <f t="shared" si="126"/>
        <v>0</v>
      </c>
      <c r="AJ18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9" s="181">
        <f t="shared" si="127"/>
        <v>0</v>
      </c>
      <c r="AN18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9" s="181">
        <f t="shared" si="128"/>
        <v>0</v>
      </c>
      <c r="AR189" s="181">
        <f t="shared" si="129"/>
        <v>0</v>
      </c>
    </row>
    <row r="190" spans="2:44" x14ac:dyDescent="0.25">
      <c r="B190" s="188" t="s">
        <v>299</v>
      </c>
      <c r="C190" s="189" t="s">
        <v>179</v>
      </c>
      <c r="D190" s="190">
        <f>D191+D199</f>
        <v>233799.47625000001</v>
      </c>
      <c r="E190" s="190">
        <f>E191+E199</f>
        <v>976999.54337500012</v>
      </c>
      <c r="F190" s="190">
        <f t="shared" si="122"/>
        <v>1210799.0196250002</v>
      </c>
      <c r="G190" s="190">
        <f>G191+G199</f>
        <v>0</v>
      </c>
      <c r="H190" s="190">
        <f t="shared" si="123"/>
        <v>1210799.0196250002</v>
      </c>
      <c r="I190" s="190">
        <f>I191+I199</f>
        <v>0</v>
      </c>
      <c r="J190" s="190">
        <f t="shared" si="124"/>
        <v>1210799.0196250002</v>
      </c>
      <c r="K190" s="190">
        <f>K191+K199</f>
        <v>0</v>
      </c>
      <c r="L190" s="190">
        <f t="shared" ref="L190:AA190" si="130">L191+L199</f>
        <v>94893.621750000006</v>
      </c>
      <c r="M190" s="190">
        <f t="shared" si="130"/>
        <v>156155.85450000002</v>
      </c>
      <c r="N190" s="190">
        <f t="shared" si="130"/>
        <v>0</v>
      </c>
      <c r="O190" s="190">
        <f t="shared" si="130"/>
        <v>83426.006000000008</v>
      </c>
      <c r="P190" s="190">
        <f t="shared" si="130"/>
        <v>0</v>
      </c>
      <c r="Q190" s="190">
        <f t="shared" si="130"/>
        <v>0</v>
      </c>
      <c r="R190" s="190">
        <f t="shared" si="130"/>
        <v>104999.537375</v>
      </c>
      <c r="S190" s="190">
        <f t="shared" si="130"/>
        <v>0</v>
      </c>
      <c r="T190" s="190">
        <f t="shared" si="130"/>
        <v>0</v>
      </c>
      <c r="U190" s="190">
        <f t="shared" si="130"/>
        <v>0</v>
      </c>
      <c r="V190" s="190">
        <f t="shared" si="130"/>
        <v>100000</v>
      </c>
      <c r="W190" s="190">
        <f t="shared" si="130"/>
        <v>0</v>
      </c>
      <c r="X190" s="190">
        <f t="shared" si="130"/>
        <v>400000</v>
      </c>
      <c r="Y190" s="190">
        <f>Y191+Y199</f>
        <v>0</v>
      </c>
      <c r="Z190" s="190">
        <f>Z191+Z199</f>
        <v>271324</v>
      </c>
      <c r="AA190" s="190">
        <f t="shared" si="130"/>
        <v>0</v>
      </c>
      <c r="AB190" s="190">
        <f>AB191+AB199</f>
        <v>663600.97337500006</v>
      </c>
      <c r="AC190" s="190">
        <f>AC191+AC199</f>
        <v>460042.19175</v>
      </c>
      <c r="AD190" s="190">
        <f>AD191+AD199</f>
        <v>87155.854500000001</v>
      </c>
      <c r="AE190" s="190">
        <f t="shared" si="125"/>
        <v>1210799.019625</v>
      </c>
      <c r="AF190" s="190">
        <f>AF191+AF199</f>
        <v>0</v>
      </c>
      <c r="AG190" s="190">
        <f>AG191+AG199</f>
        <v>0</v>
      </c>
      <c r="AH190" s="190">
        <f>AH191+AH199</f>
        <v>0</v>
      </c>
      <c r="AI190" s="190">
        <f t="shared" si="126"/>
        <v>0</v>
      </c>
      <c r="AJ190" s="190">
        <f>AJ191+AJ199</f>
        <v>0</v>
      </c>
      <c r="AK190" s="190">
        <f>AK191+AK199</f>
        <v>0</v>
      </c>
      <c r="AL190" s="190">
        <f>AL191+AL199</f>
        <v>0</v>
      </c>
      <c r="AM190" s="190">
        <f t="shared" si="127"/>
        <v>0</v>
      </c>
      <c r="AN190" s="190">
        <f>AN191+AN199</f>
        <v>0</v>
      </c>
      <c r="AO190" s="190">
        <f>AO191+AO199</f>
        <v>0</v>
      </c>
      <c r="AP190" s="190">
        <f>AP191+AP199</f>
        <v>0</v>
      </c>
      <c r="AQ190" s="190">
        <f t="shared" si="128"/>
        <v>0</v>
      </c>
      <c r="AR190" s="190">
        <f t="shared" si="129"/>
        <v>1210799.019625</v>
      </c>
    </row>
    <row r="191" spans="2:44" x14ac:dyDescent="0.25">
      <c r="B191" s="188" t="s">
        <v>300</v>
      </c>
      <c r="C191" s="189" t="s">
        <v>180</v>
      </c>
      <c r="D191" s="190">
        <f>SUM(D192:D198)</f>
        <v>0</v>
      </c>
      <c r="E191" s="190">
        <f>SUM(E192:E198)</f>
        <v>357824.44</v>
      </c>
      <c r="F191" s="190">
        <f t="shared" si="122"/>
        <v>357824.44</v>
      </c>
      <c r="G191" s="190">
        <f>SUM(G192:G198)</f>
        <v>0</v>
      </c>
      <c r="H191" s="190">
        <f t="shared" si="123"/>
        <v>357824.44</v>
      </c>
      <c r="I191" s="190">
        <f>SUM(I192:I198)</f>
        <v>0</v>
      </c>
      <c r="J191" s="190">
        <f t="shared" si="124"/>
        <v>357824.44</v>
      </c>
      <c r="K191" s="190">
        <f t="shared" ref="K191:AD191" si="131">SUM(K192:K198)</f>
        <v>0</v>
      </c>
      <c r="L191" s="190">
        <f t="shared" si="131"/>
        <v>0</v>
      </c>
      <c r="M191" s="190">
        <f t="shared" si="131"/>
        <v>0</v>
      </c>
      <c r="N191" s="190">
        <f t="shared" si="131"/>
        <v>0</v>
      </c>
      <c r="O191" s="190">
        <f t="shared" si="131"/>
        <v>47816.3</v>
      </c>
      <c r="P191" s="190">
        <f>SUM(P192:P198)</f>
        <v>0</v>
      </c>
      <c r="Q191" s="190">
        <f>SUM(Q192:Q198)</f>
        <v>0</v>
      </c>
      <c r="R191" s="190">
        <f t="shared" si="131"/>
        <v>43919</v>
      </c>
      <c r="S191" s="190">
        <f t="shared" si="131"/>
        <v>0</v>
      </c>
      <c r="T191" s="190">
        <f>SUM(T192:T198)</f>
        <v>0</v>
      </c>
      <c r="U191" s="190">
        <f t="shared" si="131"/>
        <v>0</v>
      </c>
      <c r="V191" s="190">
        <f t="shared" si="131"/>
        <v>100000</v>
      </c>
      <c r="W191" s="190">
        <f>SUM(W192:W198)</f>
        <v>0</v>
      </c>
      <c r="X191" s="190">
        <f t="shared" si="131"/>
        <v>37308.550000000003</v>
      </c>
      <c r="Y191" s="190">
        <f>SUM(Y192:Y198)</f>
        <v>0</v>
      </c>
      <c r="Z191" s="190">
        <f>SUM(Z192:Z198)</f>
        <v>128780.59</v>
      </c>
      <c r="AA191" s="190">
        <f t="shared" si="131"/>
        <v>0</v>
      </c>
      <c r="AB191" s="190">
        <f t="shared" si="131"/>
        <v>37308.550000000003</v>
      </c>
      <c r="AC191" s="190">
        <f t="shared" si="131"/>
        <v>320515.89</v>
      </c>
      <c r="AD191" s="190">
        <f t="shared" si="131"/>
        <v>0</v>
      </c>
      <c r="AE191" s="190">
        <f t="shared" si="125"/>
        <v>357824.44</v>
      </c>
      <c r="AF191" s="190">
        <f>SUM(AF192:AF198)</f>
        <v>0</v>
      </c>
      <c r="AG191" s="190">
        <f>SUM(AG192:AG198)</f>
        <v>0</v>
      </c>
      <c r="AH191" s="190">
        <f>SUM(AH192:AH198)</f>
        <v>0</v>
      </c>
      <c r="AI191" s="190">
        <f t="shared" si="126"/>
        <v>0</v>
      </c>
      <c r="AJ191" s="190">
        <f>SUM(AJ192:AJ198)</f>
        <v>0</v>
      </c>
      <c r="AK191" s="190">
        <f>SUM(AK192:AK198)</f>
        <v>0</v>
      </c>
      <c r="AL191" s="190">
        <f>SUM(AL192:AL198)</f>
        <v>0</v>
      </c>
      <c r="AM191" s="190">
        <f t="shared" si="127"/>
        <v>0</v>
      </c>
      <c r="AN191" s="190">
        <f>SUM(AN192:AN198)</f>
        <v>0</v>
      </c>
      <c r="AO191" s="190">
        <f>SUM(AO192:AO198)</f>
        <v>0</v>
      </c>
      <c r="AP191" s="190">
        <f>SUM(AP192:AP198)</f>
        <v>0</v>
      </c>
      <c r="AQ191" s="190">
        <f t="shared" si="128"/>
        <v>0</v>
      </c>
      <c r="AR191" s="190">
        <f t="shared" si="129"/>
        <v>357824.44</v>
      </c>
    </row>
    <row r="192" spans="2:44" x14ac:dyDescent="0.25">
      <c r="B192" s="179" t="s">
        <v>306</v>
      </c>
      <c r="C192" s="180" t="s">
        <v>186</v>
      </c>
      <c r="D192"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2"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2" s="181">
        <f t="shared" si="122"/>
        <v>0</v>
      </c>
      <c r="G192" s="181"/>
      <c r="H192" s="181">
        <f t="shared" si="123"/>
        <v>0</v>
      </c>
      <c r="I192" s="181"/>
      <c r="J192" s="181">
        <f t="shared" si="124"/>
        <v>0</v>
      </c>
      <c r="K19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9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9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9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9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9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9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9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9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9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9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9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9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9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9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9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9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9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9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9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92" s="181">
        <f t="shared" si="125"/>
        <v>0</v>
      </c>
      <c r="AF19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9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9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92" s="181">
        <f t="shared" si="126"/>
        <v>0</v>
      </c>
      <c r="AJ19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9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9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92" s="181">
        <f t="shared" si="127"/>
        <v>0</v>
      </c>
      <c r="AN19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9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9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92" s="181">
        <f t="shared" si="128"/>
        <v>0</v>
      </c>
      <c r="AR192" s="181">
        <f t="shared" si="129"/>
        <v>0</v>
      </c>
    </row>
    <row r="193" spans="2:44" x14ac:dyDescent="0.25">
      <c r="B193" s="179" t="s">
        <v>749</v>
      </c>
      <c r="C193" s="180" t="s">
        <v>750</v>
      </c>
      <c r="D193"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3"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100000</v>
      </c>
      <c r="F193" s="181">
        <f t="shared" si="122"/>
        <v>100000</v>
      </c>
      <c r="G193" s="181"/>
      <c r="H193" s="181">
        <f t="shared" si="123"/>
        <v>100000</v>
      </c>
      <c r="I193" s="181"/>
      <c r="J193" s="181">
        <f t="shared" si="124"/>
        <v>100000</v>
      </c>
      <c r="K19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9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9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9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9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9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9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9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9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9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9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9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100000</v>
      </c>
      <c r="W19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9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9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9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9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9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9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100000</v>
      </c>
      <c r="AD19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93" s="181">
        <f t="shared" si="125"/>
        <v>100000</v>
      </c>
      <c r="AF19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9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9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93" s="181">
        <f t="shared" si="126"/>
        <v>0</v>
      </c>
      <c r="AJ19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9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9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93" s="181">
        <f t="shared" si="127"/>
        <v>0</v>
      </c>
      <c r="AN19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9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9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93" s="181">
        <f t="shared" si="128"/>
        <v>0</v>
      </c>
      <c r="AR193" s="181">
        <f t="shared" si="129"/>
        <v>100000</v>
      </c>
    </row>
    <row r="194" spans="2:44" x14ac:dyDescent="0.25">
      <c r="B194" s="179" t="s">
        <v>751</v>
      </c>
      <c r="C194" s="180" t="s">
        <v>752</v>
      </c>
      <c r="D194"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4"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4" s="181">
        <f t="shared" si="122"/>
        <v>0</v>
      </c>
      <c r="G194" s="181"/>
      <c r="H194" s="181">
        <f t="shared" si="123"/>
        <v>0</v>
      </c>
      <c r="I194" s="181"/>
      <c r="J194" s="181">
        <f t="shared" si="124"/>
        <v>0</v>
      </c>
      <c r="K19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9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9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9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9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9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9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9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9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9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9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9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9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9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9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9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9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9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9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9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94" s="181">
        <f t="shared" si="125"/>
        <v>0</v>
      </c>
      <c r="AF19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9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9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94" s="181">
        <f t="shared" si="126"/>
        <v>0</v>
      </c>
      <c r="AJ19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9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9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94" s="181">
        <f t="shared" si="127"/>
        <v>0</v>
      </c>
      <c r="AN19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9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9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94" s="181">
        <f t="shared" si="128"/>
        <v>0</v>
      </c>
      <c r="AR194" s="181">
        <f t="shared" si="129"/>
        <v>0</v>
      </c>
    </row>
    <row r="195" spans="2:44" x14ac:dyDescent="0.25">
      <c r="B195" s="179" t="s">
        <v>753</v>
      </c>
      <c r="C195" s="180" t="s">
        <v>754</v>
      </c>
      <c r="D195"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5"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5" s="181">
        <f t="shared" si="122"/>
        <v>0</v>
      </c>
      <c r="G195" s="181"/>
      <c r="H195" s="181">
        <f t="shared" si="123"/>
        <v>0</v>
      </c>
      <c r="I195" s="181"/>
      <c r="J195" s="181">
        <f t="shared" si="124"/>
        <v>0</v>
      </c>
      <c r="K19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9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9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9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9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9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9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9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9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9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9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9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9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9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9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9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9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9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9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9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95" s="181">
        <f t="shared" si="125"/>
        <v>0</v>
      </c>
      <c r="AF19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9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9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95" s="181">
        <f t="shared" si="126"/>
        <v>0</v>
      </c>
      <c r="AJ19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9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9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95" s="181">
        <f t="shared" si="127"/>
        <v>0</v>
      </c>
      <c r="AN19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9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9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95" s="181">
        <f t="shared" si="128"/>
        <v>0</v>
      </c>
      <c r="AR195" s="181">
        <f t="shared" si="129"/>
        <v>0</v>
      </c>
    </row>
    <row r="196" spans="2:44" x14ac:dyDescent="0.25">
      <c r="B196" s="179" t="s">
        <v>755</v>
      </c>
      <c r="C196" s="180" t="s">
        <v>756</v>
      </c>
      <c r="D196"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6"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257824.44</v>
      </c>
      <c r="F196" s="181">
        <f t="shared" si="122"/>
        <v>257824.44</v>
      </c>
      <c r="G196" s="181"/>
      <c r="H196" s="181">
        <f t="shared" si="123"/>
        <v>257824.44</v>
      </c>
      <c r="I196" s="181"/>
      <c r="J196" s="181">
        <f t="shared" si="124"/>
        <v>257824.44</v>
      </c>
      <c r="K19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9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9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9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9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47816.3</v>
      </c>
      <c r="P19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9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9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43919</v>
      </c>
      <c r="S19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9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9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9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9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9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37308.550000000003</v>
      </c>
      <c r="Y19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9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128780.59</v>
      </c>
      <c r="AA19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9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37308.550000000003</v>
      </c>
      <c r="AC19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220515.89</v>
      </c>
      <c r="AD19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96" s="181">
        <f t="shared" si="125"/>
        <v>257824.44</v>
      </c>
      <c r="AF19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9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9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96" s="181">
        <f t="shared" si="126"/>
        <v>0</v>
      </c>
      <c r="AJ19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9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9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96" s="181">
        <f t="shared" si="127"/>
        <v>0</v>
      </c>
      <c r="AN19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9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9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96" s="181">
        <f t="shared" si="128"/>
        <v>0</v>
      </c>
      <c r="AR196" s="181">
        <f t="shared" si="129"/>
        <v>257824.44</v>
      </c>
    </row>
    <row r="197" spans="2:44" x14ac:dyDescent="0.25">
      <c r="B197" s="179" t="s">
        <v>757</v>
      </c>
      <c r="C197" s="180" t="s">
        <v>758</v>
      </c>
      <c r="D197"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7"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7" s="181">
        <f t="shared" si="122"/>
        <v>0</v>
      </c>
      <c r="G197" s="181"/>
      <c r="H197" s="181">
        <f t="shared" si="123"/>
        <v>0</v>
      </c>
      <c r="I197" s="181"/>
      <c r="J197" s="181">
        <f t="shared" si="124"/>
        <v>0</v>
      </c>
      <c r="K19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9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9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9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9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9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9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9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9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9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9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9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9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9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9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9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9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9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9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9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97" s="181">
        <f t="shared" si="125"/>
        <v>0</v>
      </c>
      <c r="AF19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9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9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97" s="181">
        <f t="shared" si="126"/>
        <v>0</v>
      </c>
      <c r="AJ19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9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9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97" s="181">
        <f t="shared" si="127"/>
        <v>0</v>
      </c>
      <c r="AN19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9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9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97" s="181">
        <f t="shared" si="128"/>
        <v>0</v>
      </c>
      <c r="AR197" s="181">
        <f t="shared" si="129"/>
        <v>0</v>
      </c>
    </row>
    <row r="198" spans="2:44" x14ac:dyDescent="0.25">
      <c r="B198" s="179" t="s">
        <v>759</v>
      </c>
      <c r="C198" s="180" t="s">
        <v>760</v>
      </c>
      <c r="D198"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8"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8" s="181">
        <f t="shared" si="122"/>
        <v>0</v>
      </c>
      <c r="G198" s="181"/>
      <c r="H198" s="181">
        <f t="shared" si="123"/>
        <v>0</v>
      </c>
      <c r="I198" s="181"/>
      <c r="J198" s="181">
        <f t="shared" si="124"/>
        <v>0</v>
      </c>
      <c r="K19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9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9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9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9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9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9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9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9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9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9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9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9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9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9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9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9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9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9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9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98" s="181">
        <f t="shared" si="125"/>
        <v>0</v>
      </c>
      <c r="AF19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9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9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98" s="181">
        <f t="shared" si="126"/>
        <v>0</v>
      </c>
      <c r="AJ19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9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9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98" s="181">
        <f t="shared" si="127"/>
        <v>0</v>
      </c>
      <c r="AN19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9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9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98" s="181">
        <f t="shared" si="128"/>
        <v>0</v>
      </c>
      <c r="AR198" s="181">
        <f t="shared" si="129"/>
        <v>0</v>
      </c>
    </row>
    <row r="199" spans="2:44" x14ac:dyDescent="0.25">
      <c r="B199" s="188" t="s">
        <v>301</v>
      </c>
      <c r="C199" s="189" t="s">
        <v>181</v>
      </c>
      <c r="D199" s="190">
        <f>SUM(D200:D206)</f>
        <v>233799.47625000001</v>
      </c>
      <c r="E199" s="190">
        <f>SUM(E200:E206)</f>
        <v>619175.10337500006</v>
      </c>
      <c r="F199" s="190">
        <f t="shared" si="122"/>
        <v>852974.57962500001</v>
      </c>
      <c r="G199" s="190">
        <f>SUM(G200:G206)</f>
        <v>0</v>
      </c>
      <c r="H199" s="190">
        <f t="shared" si="123"/>
        <v>852974.57962500001</v>
      </c>
      <c r="I199" s="190">
        <f>SUM(I200:I206)</f>
        <v>0</v>
      </c>
      <c r="J199" s="190">
        <f t="shared" si="124"/>
        <v>852974.57962500001</v>
      </c>
      <c r="K199" s="190">
        <f t="shared" ref="K199:AP199" si="132">SUM(K200:K206)</f>
        <v>0</v>
      </c>
      <c r="L199" s="190">
        <f t="shared" si="132"/>
        <v>94893.621750000006</v>
      </c>
      <c r="M199" s="190">
        <f t="shared" si="132"/>
        <v>156155.85450000002</v>
      </c>
      <c r="N199" s="190">
        <f t="shared" si="132"/>
        <v>0</v>
      </c>
      <c r="O199" s="190">
        <f t="shared" si="132"/>
        <v>35609.706000000006</v>
      </c>
      <c r="P199" s="190">
        <f>SUM(P200:P206)</f>
        <v>0</v>
      </c>
      <c r="Q199" s="190">
        <f>SUM(Q200:Q206)</f>
        <v>0</v>
      </c>
      <c r="R199" s="190">
        <f t="shared" si="132"/>
        <v>61080.537375</v>
      </c>
      <c r="S199" s="190">
        <f t="shared" si="132"/>
        <v>0</v>
      </c>
      <c r="T199" s="190">
        <f>SUM(T200:T206)</f>
        <v>0</v>
      </c>
      <c r="U199" s="190">
        <f t="shared" si="132"/>
        <v>0</v>
      </c>
      <c r="V199" s="190">
        <f t="shared" si="132"/>
        <v>0</v>
      </c>
      <c r="W199" s="190">
        <f>SUM(W200:W206)</f>
        <v>0</v>
      </c>
      <c r="X199" s="190">
        <f t="shared" si="132"/>
        <v>362691.45</v>
      </c>
      <c r="Y199" s="190">
        <f>SUM(Y200:Y206)</f>
        <v>0</v>
      </c>
      <c r="Z199" s="190">
        <f>SUM(Z200:Z206)</f>
        <v>142543.41000000003</v>
      </c>
      <c r="AA199" s="190">
        <f t="shared" si="132"/>
        <v>0</v>
      </c>
      <c r="AB199" s="190">
        <f t="shared" si="132"/>
        <v>626292.42337500001</v>
      </c>
      <c r="AC199" s="190">
        <f t="shared" si="132"/>
        <v>139526.30175000001</v>
      </c>
      <c r="AD199" s="190">
        <f t="shared" si="132"/>
        <v>87155.854500000001</v>
      </c>
      <c r="AE199" s="190">
        <f t="shared" si="125"/>
        <v>852974.57962500001</v>
      </c>
      <c r="AF199" s="190">
        <f t="shared" si="132"/>
        <v>0</v>
      </c>
      <c r="AG199" s="190">
        <f t="shared" si="132"/>
        <v>0</v>
      </c>
      <c r="AH199" s="190">
        <f t="shared" si="132"/>
        <v>0</v>
      </c>
      <c r="AI199" s="190">
        <f t="shared" si="126"/>
        <v>0</v>
      </c>
      <c r="AJ199" s="190">
        <f t="shared" si="132"/>
        <v>0</v>
      </c>
      <c r="AK199" s="190">
        <f t="shared" si="132"/>
        <v>0</v>
      </c>
      <c r="AL199" s="190">
        <f t="shared" si="132"/>
        <v>0</v>
      </c>
      <c r="AM199" s="190">
        <f t="shared" si="127"/>
        <v>0</v>
      </c>
      <c r="AN199" s="190">
        <f t="shared" si="132"/>
        <v>0</v>
      </c>
      <c r="AO199" s="190">
        <f t="shared" si="132"/>
        <v>0</v>
      </c>
      <c r="AP199" s="190">
        <f t="shared" si="132"/>
        <v>0</v>
      </c>
      <c r="AQ199" s="190">
        <f t="shared" si="128"/>
        <v>0</v>
      </c>
      <c r="AR199" s="190">
        <f t="shared" si="129"/>
        <v>852974.57962500001</v>
      </c>
    </row>
    <row r="200" spans="2:44" x14ac:dyDescent="0.25">
      <c r="B200" s="179" t="s">
        <v>307</v>
      </c>
      <c r="C200" s="180" t="s">
        <v>187</v>
      </c>
      <c r="D200"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34500</v>
      </c>
      <c r="E200"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0" s="181">
        <f t="shared" si="122"/>
        <v>34500</v>
      </c>
      <c r="G200" s="181"/>
      <c r="H200" s="181">
        <f t="shared" ref="H200:H206" si="133">F200-G200</f>
        <v>34500</v>
      </c>
      <c r="I200" s="181"/>
      <c r="J200" s="181">
        <f t="shared" ref="J200:J206" si="134">F200-I200</f>
        <v>34500</v>
      </c>
      <c r="K20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34500</v>
      </c>
      <c r="M20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34500</v>
      </c>
      <c r="AC20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0" s="181">
        <f t="shared" ref="AE200:AE206" si="135">AB200+AC200+AD200</f>
        <v>34500</v>
      </c>
      <c r="AF20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0" s="181">
        <f t="shared" ref="AI200:AI206" si="136">AF200+AG200+AH200</f>
        <v>0</v>
      </c>
      <c r="AJ20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0" s="181">
        <f t="shared" ref="AM200:AM206" si="137">AJ200+AK200+AL200</f>
        <v>0</v>
      </c>
      <c r="AN20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0" s="181">
        <f t="shared" ref="AQ200:AQ206" si="138">AN200+AO200+AP200</f>
        <v>0</v>
      </c>
      <c r="AR200" s="181">
        <f t="shared" ref="AR200:AR206" si="139">AE200+AI200+AM200+AQ200</f>
        <v>34500</v>
      </c>
    </row>
    <row r="201" spans="2:44" x14ac:dyDescent="0.25">
      <c r="B201" s="179" t="s">
        <v>761</v>
      </c>
      <c r="C201" s="180" t="s">
        <v>762</v>
      </c>
      <c r="D201"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51750</v>
      </c>
      <c r="E201"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95580.537375</v>
      </c>
      <c r="F201" s="181">
        <f t="shared" si="122"/>
        <v>147330.53737500001</v>
      </c>
      <c r="G201" s="181"/>
      <c r="H201" s="181">
        <f t="shared" si="133"/>
        <v>147330.53737500001</v>
      </c>
      <c r="I201" s="181"/>
      <c r="J201" s="181">
        <f t="shared" si="134"/>
        <v>147330.53737500001</v>
      </c>
      <c r="K20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69000</v>
      </c>
      <c r="N20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61080.537375</v>
      </c>
      <c r="S20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17250</v>
      </c>
      <c r="AA20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147330.53737500001</v>
      </c>
      <c r="AC20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1" s="181">
        <f t="shared" si="135"/>
        <v>147330.53737500001</v>
      </c>
      <c r="AF20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1" s="181">
        <f t="shared" si="136"/>
        <v>0</v>
      </c>
      <c r="AJ20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1" s="181">
        <f t="shared" si="137"/>
        <v>0</v>
      </c>
      <c r="AN20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1" s="181">
        <f t="shared" si="138"/>
        <v>0</v>
      </c>
      <c r="AR201" s="181">
        <f t="shared" si="139"/>
        <v>147330.53737500001</v>
      </c>
    </row>
    <row r="202" spans="2:44" x14ac:dyDescent="0.25">
      <c r="B202" s="179" t="s">
        <v>763</v>
      </c>
      <c r="C202" s="180" t="s">
        <v>762</v>
      </c>
      <c r="D202"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2"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2" s="181">
        <f t="shared" si="122"/>
        <v>0</v>
      </c>
      <c r="G202" s="181"/>
      <c r="H202" s="181">
        <f>F202-G202</f>
        <v>0</v>
      </c>
      <c r="I202" s="181"/>
      <c r="J202" s="181">
        <f>F202-I202</f>
        <v>0</v>
      </c>
      <c r="K20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2" s="181">
        <f>AB202+AC202+AD202</f>
        <v>0</v>
      </c>
      <c r="AF20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2" s="181">
        <f>AF202+AG202+AH202</f>
        <v>0</v>
      </c>
      <c r="AJ20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2" s="181">
        <f>AJ202+AK202+AL202</f>
        <v>0</v>
      </c>
      <c r="AN20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2" s="181">
        <f>AN202+AO202+AP202</f>
        <v>0</v>
      </c>
      <c r="AR202" s="181">
        <f>AE202+AI202+AM202+AQ202</f>
        <v>0</v>
      </c>
    </row>
    <row r="203" spans="2:44" x14ac:dyDescent="0.25">
      <c r="B203" s="179" t="s">
        <v>764</v>
      </c>
      <c r="C203" s="180" t="s">
        <v>765</v>
      </c>
      <c r="D203"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3"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3" s="181">
        <f t="shared" si="122"/>
        <v>0</v>
      </c>
      <c r="G203" s="181"/>
      <c r="H203" s="181">
        <f>F203-G203</f>
        <v>0</v>
      </c>
      <c r="I203" s="181"/>
      <c r="J203" s="181">
        <f>F203-I203</f>
        <v>0</v>
      </c>
      <c r="K20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3" s="181">
        <f>AB203+AC203+AD203</f>
        <v>0</v>
      </c>
      <c r="AF20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3" s="181">
        <f>AF203+AG203+AH203</f>
        <v>0</v>
      </c>
      <c r="AJ20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3" s="181">
        <f>AJ203+AK203+AL203</f>
        <v>0</v>
      </c>
      <c r="AN20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3" s="181">
        <f>AN203+AO203+AP203</f>
        <v>0</v>
      </c>
      <c r="AR203" s="181">
        <f>AE203+AI203+AM203+AQ203</f>
        <v>0</v>
      </c>
    </row>
    <row r="204" spans="2:44" x14ac:dyDescent="0.25">
      <c r="B204" s="179" t="s">
        <v>308</v>
      </c>
      <c r="C204" s="180" t="s">
        <v>766</v>
      </c>
      <c r="D204"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4"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452375.15400000004</v>
      </c>
      <c r="F204" s="181">
        <f t="shared" si="122"/>
        <v>452375.15400000004</v>
      </c>
      <c r="G204" s="181"/>
      <c r="H204" s="181">
        <f>F204-G204</f>
        <v>452375.15400000004</v>
      </c>
      <c r="I204" s="181"/>
      <c r="J204" s="181">
        <f>F204-I204</f>
        <v>452375.15400000004</v>
      </c>
      <c r="K20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362691.45</v>
      </c>
      <c r="Y20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89683.704000000012</v>
      </c>
      <c r="AA20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362691.45</v>
      </c>
      <c r="AC20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89683.704000000012</v>
      </c>
      <c r="AD20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4" s="181">
        <f>AB204+AC204+AD204</f>
        <v>452375.15400000004</v>
      </c>
      <c r="AF20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4" s="181">
        <f>AF204+AG204+AH204</f>
        <v>0</v>
      </c>
      <c r="AJ20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4" s="181">
        <f>AJ204+AK204+AL204</f>
        <v>0</v>
      </c>
      <c r="AN20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4" s="181">
        <f>AN204+AO204+AP204</f>
        <v>0</v>
      </c>
      <c r="AR204" s="181">
        <f>AE204+AI204+AM204+AQ204</f>
        <v>452375.15400000004</v>
      </c>
    </row>
    <row r="205" spans="2:44" x14ac:dyDescent="0.25">
      <c r="B205" s="179" t="s">
        <v>767</v>
      </c>
      <c r="C205" s="180" t="s">
        <v>766</v>
      </c>
      <c r="D205"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147549.47625000001</v>
      </c>
      <c r="E205"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5" s="181">
        <f t="shared" si="122"/>
        <v>147549.47625000001</v>
      </c>
      <c r="G205" s="181"/>
      <c r="H205" s="181">
        <f>F205-G205</f>
        <v>147549.47625000001</v>
      </c>
      <c r="I205" s="181"/>
      <c r="J205" s="181">
        <f>F205-I205</f>
        <v>147549.47625000001</v>
      </c>
      <c r="K20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60393.621750000006</v>
      </c>
      <c r="M20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87155.854500000001</v>
      </c>
      <c r="N20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46160.73</v>
      </c>
      <c r="AC20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14232.891750000001</v>
      </c>
      <c r="AD20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87155.854500000001</v>
      </c>
      <c r="AE205" s="181">
        <f>AB205+AC205+AD205</f>
        <v>147549.47625000001</v>
      </c>
      <c r="AF20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5" s="181">
        <f>AF205+AG205+AH205</f>
        <v>0</v>
      </c>
      <c r="AJ20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5" s="181">
        <f>AJ205+AK205+AL205</f>
        <v>0</v>
      </c>
      <c r="AN20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5" s="181">
        <f>AN205+AO205+AP205</f>
        <v>0</v>
      </c>
      <c r="AR205" s="181">
        <f>AE205+AI205+AM205+AQ205</f>
        <v>147549.47625000001</v>
      </c>
    </row>
    <row r="206" spans="2:44" x14ac:dyDescent="0.25">
      <c r="B206" s="179" t="s">
        <v>768</v>
      </c>
      <c r="C206" s="180" t="s">
        <v>769</v>
      </c>
      <c r="D206"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6"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71219.412000000011</v>
      </c>
      <c r="F206" s="181">
        <f t="shared" si="122"/>
        <v>71219.412000000011</v>
      </c>
      <c r="G206" s="181"/>
      <c r="H206" s="181">
        <f t="shared" si="133"/>
        <v>71219.412000000011</v>
      </c>
      <c r="I206" s="181"/>
      <c r="J206" s="181">
        <f t="shared" si="134"/>
        <v>71219.412000000011</v>
      </c>
      <c r="K20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35609.706000000006</v>
      </c>
      <c r="P20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35609.706000000006</v>
      </c>
      <c r="AA20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35609.706000000006</v>
      </c>
      <c r="AC20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35609.706000000006</v>
      </c>
      <c r="AD20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6" s="181">
        <f t="shared" si="135"/>
        <v>71219.412000000011</v>
      </c>
      <c r="AF20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6" s="181">
        <f t="shared" si="136"/>
        <v>0</v>
      </c>
      <c r="AJ20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6" s="181">
        <f t="shared" si="137"/>
        <v>0</v>
      </c>
      <c r="AN20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6" s="181">
        <f t="shared" si="138"/>
        <v>0</v>
      </c>
      <c r="AR206" s="181">
        <f t="shared" si="139"/>
        <v>71219.412000000011</v>
      </c>
    </row>
    <row r="207" spans="2:44" x14ac:dyDescent="0.25">
      <c r="B207" s="188" t="s">
        <v>302</v>
      </c>
      <c r="C207" s="189" t="s">
        <v>182</v>
      </c>
      <c r="D207" s="190">
        <f>SUM(D208:D213)</f>
        <v>0</v>
      </c>
      <c r="E207" s="190">
        <f>SUM(E208:E213)</f>
        <v>0</v>
      </c>
      <c r="F207" s="190">
        <f t="shared" si="122"/>
        <v>0</v>
      </c>
      <c r="G207" s="190">
        <f>SUM(G208:G213)</f>
        <v>0</v>
      </c>
      <c r="H207" s="190">
        <f t="shared" ref="H207:H244" si="140">F207-G207</f>
        <v>0</v>
      </c>
      <c r="I207" s="190">
        <f>SUM(I208:I213)</f>
        <v>0</v>
      </c>
      <c r="J207" s="190">
        <f t="shared" ref="J207:J244" si="141">F207-I207</f>
        <v>0</v>
      </c>
      <c r="K207" s="190">
        <f t="shared" ref="K207:AD207" si="142">SUM(K208:K213)</f>
        <v>0</v>
      </c>
      <c r="L207" s="190">
        <f t="shared" si="142"/>
        <v>0</v>
      </c>
      <c r="M207" s="190">
        <f t="shared" si="142"/>
        <v>0</v>
      </c>
      <c r="N207" s="190">
        <f t="shared" si="142"/>
        <v>0</v>
      </c>
      <c r="O207" s="190">
        <f t="shared" si="142"/>
        <v>0</v>
      </c>
      <c r="P207" s="190">
        <f>SUM(P208:P213)</f>
        <v>0</v>
      </c>
      <c r="Q207" s="190">
        <f>SUM(Q208:Q213)</f>
        <v>0</v>
      </c>
      <c r="R207" s="190">
        <f t="shared" si="142"/>
        <v>0</v>
      </c>
      <c r="S207" s="190">
        <f t="shared" si="142"/>
        <v>0</v>
      </c>
      <c r="T207" s="190">
        <f>SUM(T208:T213)</f>
        <v>0</v>
      </c>
      <c r="U207" s="190">
        <f t="shared" si="142"/>
        <v>0</v>
      </c>
      <c r="V207" s="190">
        <f t="shared" si="142"/>
        <v>0</v>
      </c>
      <c r="W207" s="190">
        <f>SUM(W208:W213)</f>
        <v>0</v>
      </c>
      <c r="X207" s="190">
        <f t="shared" si="142"/>
        <v>0</v>
      </c>
      <c r="Y207" s="190">
        <f>SUM(Y208:Y213)</f>
        <v>0</v>
      </c>
      <c r="Z207" s="190">
        <f>SUM(Z208:Z213)</f>
        <v>0</v>
      </c>
      <c r="AA207" s="190">
        <f t="shared" si="142"/>
        <v>0</v>
      </c>
      <c r="AB207" s="190">
        <f t="shared" si="142"/>
        <v>0</v>
      </c>
      <c r="AC207" s="190">
        <f t="shared" si="142"/>
        <v>0</v>
      </c>
      <c r="AD207" s="190">
        <f t="shared" si="142"/>
        <v>0</v>
      </c>
      <c r="AE207" s="190">
        <f t="shared" ref="AE207:AE244" si="143">AB207+AC207+AD207</f>
        <v>0</v>
      </c>
      <c r="AF207" s="190">
        <f>SUM(AF208:AF213)</f>
        <v>0</v>
      </c>
      <c r="AG207" s="190">
        <f>SUM(AG208:AG213)</f>
        <v>0</v>
      </c>
      <c r="AH207" s="190">
        <f>SUM(AH208:AH213)</f>
        <v>0</v>
      </c>
      <c r="AI207" s="190">
        <f t="shared" ref="AI207:AI244" si="144">AF207+AG207+AH207</f>
        <v>0</v>
      </c>
      <c r="AJ207" s="190">
        <f>SUM(AJ208:AJ213)</f>
        <v>0</v>
      </c>
      <c r="AK207" s="190">
        <f>SUM(AK208:AK213)</f>
        <v>0</v>
      </c>
      <c r="AL207" s="190">
        <f>SUM(AL208:AL213)</f>
        <v>0</v>
      </c>
      <c r="AM207" s="190">
        <f t="shared" ref="AM207:AM244" si="145">AJ207+AK207+AL207</f>
        <v>0</v>
      </c>
      <c r="AN207" s="190">
        <f>SUM(AN208:AN213)</f>
        <v>0</v>
      </c>
      <c r="AO207" s="190">
        <f>SUM(AO208:AO213)</f>
        <v>0</v>
      </c>
      <c r="AP207" s="190">
        <f>SUM(AP208:AP213)</f>
        <v>0</v>
      </c>
      <c r="AQ207" s="190">
        <f t="shared" ref="AQ207:AQ244" si="146">AN207+AO207+AP207</f>
        <v>0</v>
      </c>
      <c r="AR207" s="190">
        <f t="shared" ref="AR207:AR244" si="147">AE207+AI207+AM207+AQ207</f>
        <v>0</v>
      </c>
    </row>
    <row r="208" spans="2:44" x14ac:dyDescent="0.25">
      <c r="B208" s="179" t="s">
        <v>303</v>
      </c>
      <c r="C208" s="180" t="s">
        <v>183</v>
      </c>
      <c r="D208"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8"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8" s="181">
        <f t="shared" si="122"/>
        <v>0</v>
      </c>
      <c r="G208" s="181"/>
      <c r="H208" s="181">
        <f t="shared" si="140"/>
        <v>0</v>
      </c>
      <c r="I208" s="181"/>
      <c r="J208" s="181">
        <f t="shared" si="141"/>
        <v>0</v>
      </c>
      <c r="K20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8" s="181">
        <f t="shared" si="143"/>
        <v>0</v>
      </c>
      <c r="AF20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8" s="181">
        <f t="shared" si="144"/>
        <v>0</v>
      </c>
      <c r="AJ20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8" s="181">
        <f t="shared" si="145"/>
        <v>0</v>
      </c>
      <c r="AN20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8" s="181">
        <f t="shared" si="146"/>
        <v>0</v>
      </c>
      <c r="AR208" s="181">
        <f t="shared" si="147"/>
        <v>0</v>
      </c>
    </row>
    <row r="209" spans="2:44" x14ac:dyDescent="0.25">
      <c r="B209" s="179" t="s">
        <v>770</v>
      </c>
      <c r="C209" s="180" t="s">
        <v>771</v>
      </c>
      <c r="D209"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9"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9" s="181">
        <f t="shared" si="122"/>
        <v>0</v>
      </c>
      <c r="G209" s="181"/>
      <c r="H209" s="181">
        <f t="shared" si="140"/>
        <v>0</v>
      </c>
      <c r="I209" s="181"/>
      <c r="J209" s="181">
        <f t="shared" si="141"/>
        <v>0</v>
      </c>
      <c r="K20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9" s="181">
        <f t="shared" si="143"/>
        <v>0</v>
      </c>
      <c r="AF20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9" s="181">
        <f t="shared" si="144"/>
        <v>0</v>
      </c>
      <c r="AJ20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9" s="181">
        <f t="shared" si="145"/>
        <v>0</v>
      </c>
      <c r="AN20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9" s="181">
        <f t="shared" si="146"/>
        <v>0</v>
      </c>
      <c r="AR209" s="181">
        <f t="shared" si="147"/>
        <v>0</v>
      </c>
    </row>
    <row r="210" spans="2:44" x14ac:dyDescent="0.25">
      <c r="B210" s="179" t="s">
        <v>772</v>
      </c>
      <c r="C210" s="180" t="s">
        <v>773</v>
      </c>
      <c r="D210"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0"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0" s="181">
        <f t="shared" si="122"/>
        <v>0</v>
      </c>
      <c r="G210" s="181"/>
      <c r="H210" s="181">
        <f t="shared" si="140"/>
        <v>0</v>
      </c>
      <c r="I210" s="181"/>
      <c r="J210" s="181">
        <f t="shared" si="141"/>
        <v>0</v>
      </c>
      <c r="K21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0" s="181">
        <f t="shared" si="143"/>
        <v>0</v>
      </c>
      <c r="AF21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0" s="181">
        <f t="shared" si="144"/>
        <v>0</v>
      </c>
      <c r="AJ21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0" s="181">
        <f t="shared" si="145"/>
        <v>0</v>
      </c>
      <c r="AN21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0" s="181">
        <f t="shared" si="146"/>
        <v>0</v>
      </c>
      <c r="AR210" s="181">
        <f t="shared" si="147"/>
        <v>0</v>
      </c>
    </row>
    <row r="211" spans="2:44" x14ac:dyDescent="0.25">
      <c r="B211" s="179" t="s">
        <v>774</v>
      </c>
      <c r="C211" s="180" t="s">
        <v>775</v>
      </c>
      <c r="D211"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1"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1" s="181">
        <f t="shared" si="122"/>
        <v>0</v>
      </c>
      <c r="G211" s="181"/>
      <c r="H211" s="181">
        <f t="shared" si="140"/>
        <v>0</v>
      </c>
      <c r="I211" s="181"/>
      <c r="J211" s="181">
        <f t="shared" si="141"/>
        <v>0</v>
      </c>
      <c r="K21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1" s="181">
        <f t="shared" si="143"/>
        <v>0</v>
      </c>
      <c r="AF21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1" s="181">
        <f t="shared" si="144"/>
        <v>0</v>
      </c>
      <c r="AJ21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1" s="181">
        <f t="shared" si="145"/>
        <v>0</v>
      </c>
      <c r="AN21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1" s="181">
        <f t="shared" si="146"/>
        <v>0</v>
      </c>
      <c r="AR211" s="181">
        <f t="shared" si="147"/>
        <v>0</v>
      </c>
    </row>
    <row r="212" spans="2:44" x14ac:dyDescent="0.25">
      <c r="B212" s="179" t="s">
        <v>776</v>
      </c>
      <c r="C212" s="180" t="s">
        <v>777</v>
      </c>
      <c r="D212"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2"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2" s="181">
        <f t="shared" si="122"/>
        <v>0</v>
      </c>
      <c r="G212" s="181"/>
      <c r="H212" s="181">
        <f t="shared" si="140"/>
        <v>0</v>
      </c>
      <c r="I212" s="181"/>
      <c r="J212" s="181">
        <f t="shared" si="141"/>
        <v>0</v>
      </c>
      <c r="K21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2" s="181">
        <f t="shared" si="143"/>
        <v>0</v>
      </c>
      <c r="AF21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2" s="181">
        <f t="shared" si="144"/>
        <v>0</v>
      </c>
      <c r="AJ21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2" s="181">
        <f t="shared" si="145"/>
        <v>0</v>
      </c>
      <c r="AN21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2" s="181">
        <f t="shared" si="146"/>
        <v>0</v>
      </c>
      <c r="AR212" s="181">
        <f t="shared" si="147"/>
        <v>0</v>
      </c>
    </row>
    <row r="213" spans="2:44" x14ac:dyDescent="0.25">
      <c r="B213" s="179" t="s">
        <v>778</v>
      </c>
      <c r="C213" s="180" t="s">
        <v>779</v>
      </c>
      <c r="D213"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3"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3" s="181">
        <f t="shared" si="122"/>
        <v>0</v>
      </c>
      <c r="G213" s="181"/>
      <c r="H213" s="181">
        <f t="shared" si="140"/>
        <v>0</v>
      </c>
      <c r="I213" s="181"/>
      <c r="J213" s="181">
        <f t="shared" si="141"/>
        <v>0</v>
      </c>
      <c r="K21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3" s="181">
        <f t="shared" si="143"/>
        <v>0</v>
      </c>
      <c r="AF21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3" s="181">
        <f t="shared" si="144"/>
        <v>0</v>
      </c>
      <c r="AJ21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3" s="181">
        <f t="shared" si="145"/>
        <v>0</v>
      </c>
      <c r="AN21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3" s="181">
        <f t="shared" si="146"/>
        <v>0</v>
      </c>
      <c r="AR213" s="181">
        <f t="shared" si="147"/>
        <v>0</v>
      </c>
    </row>
    <row r="214" spans="2:44" x14ac:dyDescent="0.25">
      <c r="B214" s="188" t="s">
        <v>304</v>
      </c>
      <c r="C214" s="189" t="s">
        <v>184</v>
      </c>
      <c r="D214" s="190">
        <f>SUM(D215:D221)</f>
        <v>335843.7</v>
      </c>
      <c r="E214" s="190">
        <f>SUM(E215:E221)</f>
        <v>416283</v>
      </c>
      <c r="F214" s="190">
        <f t="shared" si="122"/>
        <v>752126.7</v>
      </c>
      <c r="G214" s="190">
        <f>SUM(G215:G221)</f>
        <v>0</v>
      </c>
      <c r="H214" s="190">
        <f t="shared" si="140"/>
        <v>752126.7</v>
      </c>
      <c r="I214" s="190">
        <f>SUM(I215:I221)</f>
        <v>0</v>
      </c>
      <c r="J214" s="190">
        <f t="shared" si="141"/>
        <v>752126.7</v>
      </c>
      <c r="K214" s="190">
        <f t="shared" ref="K214:AD214" si="148">SUM(K215:K221)</f>
        <v>5000</v>
      </c>
      <c r="L214" s="190">
        <f t="shared" si="148"/>
        <v>115500</v>
      </c>
      <c r="M214" s="190">
        <f t="shared" si="148"/>
        <v>240000</v>
      </c>
      <c r="N214" s="190">
        <f t="shared" si="148"/>
        <v>0</v>
      </c>
      <c r="O214" s="190">
        <f t="shared" si="148"/>
        <v>310000</v>
      </c>
      <c r="P214" s="190">
        <f>SUM(P215:P221)</f>
        <v>60000</v>
      </c>
      <c r="Q214" s="190">
        <f>SUM(Q215:Q221)</f>
        <v>5343.7</v>
      </c>
      <c r="R214" s="190">
        <f t="shared" si="148"/>
        <v>16283</v>
      </c>
      <c r="S214" s="190">
        <f t="shared" si="148"/>
        <v>0</v>
      </c>
      <c r="T214" s="190">
        <f>SUM(T215:T221)</f>
        <v>0</v>
      </c>
      <c r="U214" s="190">
        <f t="shared" si="148"/>
        <v>0</v>
      </c>
      <c r="V214" s="190">
        <f t="shared" si="148"/>
        <v>0</v>
      </c>
      <c r="W214" s="190">
        <f>SUM(W215:W221)</f>
        <v>0</v>
      </c>
      <c r="X214" s="190">
        <f t="shared" si="148"/>
        <v>0</v>
      </c>
      <c r="Y214" s="190">
        <f>SUM(Y215:Y221)</f>
        <v>0</v>
      </c>
      <c r="Z214" s="190">
        <f>SUM(Z215:Z221)</f>
        <v>0</v>
      </c>
      <c r="AA214" s="190">
        <f t="shared" si="148"/>
        <v>0</v>
      </c>
      <c r="AB214" s="190">
        <f t="shared" si="148"/>
        <v>0</v>
      </c>
      <c r="AC214" s="190">
        <f t="shared" si="148"/>
        <v>747126.7</v>
      </c>
      <c r="AD214" s="190">
        <f t="shared" si="148"/>
        <v>0</v>
      </c>
      <c r="AE214" s="190">
        <f t="shared" si="143"/>
        <v>747126.7</v>
      </c>
      <c r="AF214" s="190">
        <f>SUM(AF215:AF221)</f>
        <v>0</v>
      </c>
      <c r="AG214" s="190">
        <f>SUM(AG215:AG221)</f>
        <v>0</v>
      </c>
      <c r="AH214" s="190">
        <f>SUM(AH215:AH221)</f>
        <v>0</v>
      </c>
      <c r="AI214" s="190">
        <f t="shared" si="144"/>
        <v>0</v>
      </c>
      <c r="AJ214" s="190">
        <f>SUM(AJ215:AJ221)</f>
        <v>0</v>
      </c>
      <c r="AK214" s="190">
        <f>SUM(AK215:AK221)</f>
        <v>0</v>
      </c>
      <c r="AL214" s="190">
        <f>SUM(AL215:AL221)</f>
        <v>5000</v>
      </c>
      <c r="AM214" s="190">
        <f t="shared" si="145"/>
        <v>5000</v>
      </c>
      <c r="AN214" s="190">
        <f>SUM(AN215:AN221)</f>
        <v>0</v>
      </c>
      <c r="AO214" s="190">
        <f>SUM(AO215:AO221)</f>
        <v>0</v>
      </c>
      <c r="AP214" s="190">
        <f>SUM(AP215:AP221)</f>
        <v>0</v>
      </c>
      <c r="AQ214" s="190">
        <f t="shared" si="146"/>
        <v>0</v>
      </c>
      <c r="AR214" s="190">
        <f t="shared" si="147"/>
        <v>752126.7</v>
      </c>
    </row>
    <row r="215" spans="2:44" x14ac:dyDescent="0.25">
      <c r="B215" s="179" t="s">
        <v>305</v>
      </c>
      <c r="C215" s="180" t="s">
        <v>185</v>
      </c>
      <c r="D215"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5"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5" s="181">
        <f t="shared" si="122"/>
        <v>0</v>
      </c>
      <c r="G215" s="181"/>
      <c r="H215" s="181">
        <f t="shared" si="140"/>
        <v>0</v>
      </c>
      <c r="I215" s="181"/>
      <c r="J215" s="181">
        <f t="shared" si="141"/>
        <v>0</v>
      </c>
      <c r="K21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5" s="181">
        <f t="shared" si="143"/>
        <v>0</v>
      </c>
      <c r="AF21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5" s="181">
        <f t="shared" si="144"/>
        <v>0</v>
      </c>
      <c r="AJ21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5" s="181">
        <f t="shared" si="145"/>
        <v>0</v>
      </c>
      <c r="AN21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5" s="181">
        <f t="shared" si="146"/>
        <v>0</v>
      </c>
      <c r="AR215" s="181">
        <f t="shared" si="147"/>
        <v>0</v>
      </c>
    </row>
    <row r="216" spans="2:44" x14ac:dyDescent="0.25">
      <c r="B216" s="179" t="s">
        <v>780</v>
      </c>
      <c r="C216" s="180" t="s">
        <v>781</v>
      </c>
      <c r="D216"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220343.7</v>
      </c>
      <c r="E216"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416283</v>
      </c>
      <c r="F216" s="181">
        <f t="shared" si="122"/>
        <v>636626.69999999995</v>
      </c>
      <c r="G216" s="181"/>
      <c r="H216" s="181">
        <f t="shared" si="140"/>
        <v>636626.69999999995</v>
      </c>
      <c r="I216" s="181"/>
      <c r="J216" s="181">
        <f t="shared" si="141"/>
        <v>636626.69999999995</v>
      </c>
      <c r="K21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5000</v>
      </c>
      <c r="L21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240000</v>
      </c>
      <c r="N21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310000</v>
      </c>
      <c r="P21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60000</v>
      </c>
      <c r="Q21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5343.7</v>
      </c>
      <c r="R21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16283</v>
      </c>
      <c r="S21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631626.69999999995</v>
      </c>
      <c r="AD21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6" s="181">
        <f t="shared" si="143"/>
        <v>631626.69999999995</v>
      </c>
      <c r="AF21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6" s="181">
        <f t="shared" si="144"/>
        <v>0</v>
      </c>
      <c r="AJ21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5000</v>
      </c>
      <c r="AM216" s="181">
        <f t="shared" si="145"/>
        <v>5000</v>
      </c>
      <c r="AN21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6" s="181">
        <f t="shared" si="146"/>
        <v>0</v>
      </c>
      <c r="AR216" s="181">
        <f t="shared" si="147"/>
        <v>636626.69999999995</v>
      </c>
    </row>
    <row r="217" spans="2:44" x14ac:dyDescent="0.25">
      <c r="B217" s="179" t="s">
        <v>782</v>
      </c>
      <c r="C217" s="180" t="s">
        <v>783</v>
      </c>
      <c r="D217"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115500</v>
      </c>
      <c r="E217"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7" s="181">
        <f t="shared" si="122"/>
        <v>115500</v>
      </c>
      <c r="G217" s="181"/>
      <c r="H217" s="181">
        <f t="shared" si="140"/>
        <v>115500</v>
      </c>
      <c r="I217" s="181"/>
      <c r="J217" s="181">
        <f t="shared" si="141"/>
        <v>115500</v>
      </c>
      <c r="K21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115500</v>
      </c>
      <c r="M21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115500</v>
      </c>
      <c r="AD21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7" s="181">
        <f t="shared" si="143"/>
        <v>115500</v>
      </c>
      <c r="AF21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7" s="181">
        <f t="shared" si="144"/>
        <v>0</v>
      </c>
      <c r="AJ21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7" s="181">
        <f t="shared" si="145"/>
        <v>0</v>
      </c>
      <c r="AN21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7" s="181">
        <f t="shared" si="146"/>
        <v>0</v>
      </c>
      <c r="AR217" s="181">
        <f t="shared" si="147"/>
        <v>115500</v>
      </c>
    </row>
    <row r="218" spans="2:44" x14ac:dyDescent="0.25">
      <c r="B218" s="179" t="s">
        <v>784</v>
      </c>
      <c r="C218" s="180" t="s">
        <v>785</v>
      </c>
      <c r="D218"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8"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8" s="181">
        <f t="shared" ref="F218:F244" si="149">D218+E218</f>
        <v>0</v>
      </c>
      <c r="G218" s="181"/>
      <c r="H218" s="181">
        <f t="shared" si="140"/>
        <v>0</v>
      </c>
      <c r="I218" s="181"/>
      <c r="J218" s="181">
        <f t="shared" si="141"/>
        <v>0</v>
      </c>
      <c r="K21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8" s="181">
        <f t="shared" si="143"/>
        <v>0</v>
      </c>
      <c r="AF21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8" s="181">
        <f t="shared" si="144"/>
        <v>0</v>
      </c>
      <c r="AJ21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8" s="181">
        <f t="shared" si="145"/>
        <v>0</v>
      </c>
      <c r="AN21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8" s="181">
        <f t="shared" si="146"/>
        <v>0</v>
      </c>
      <c r="AR218" s="181">
        <f t="shared" si="147"/>
        <v>0</v>
      </c>
    </row>
    <row r="219" spans="2:44" x14ac:dyDescent="0.25">
      <c r="B219" s="179" t="s">
        <v>786</v>
      </c>
      <c r="C219" s="180" t="s">
        <v>787</v>
      </c>
      <c r="D219"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9"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9" s="181">
        <f t="shared" si="149"/>
        <v>0</v>
      </c>
      <c r="G219" s="181"/>
      <c r="H219" s="181">
        <f t="shared" si="140"/>
        <v>0</v>
      </c>
      <c r="I219" s="181"/>
      <c r="J219" s="181">
        <f t="shared" si="141"/>
        <v>0</v>
      </c>
      <c r="K21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9" s="181">
        <f t="shared" si="143"/>
        <v>0</v>
      </c>
      <c r="AF21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9" s="181">
        <f t="shared" si="144"/>
        <v>0</v>
      </c>
      <c r="AJ21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9" s="181">
        <f t="shared" si="145"/>
        <v>0</v>
      </c>
      <c r="AN21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9" s="181">
        <f t="shared" si="146"/>
        <v>0</v>
      </c>
      <c r="AR219" s="181">
        <f t="shared" si="147"/>
        <v>0</v>
      </c>
    </row>
    <row r="220" spans="2:44" x14ac:dyDescent="0.25">
      <c r="B220" s="179" t="s">
        <v>788</v>
      </c>
      <c r="C220" s="180" t="s">
        <v>789</v>
      </c>
      <c r="D220"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0"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0" s="181">
        <f t="shared" si="149"/>
        <v>0</v>
      </c>
      <c r="G220" s="181"/>
      <c r="H220" s="181">
        <f t="shared" si="140"/>
        <v>0</v>
      </c>
      <c r="I220" s="181"/>
      <c r="J220" s="181">
        <f t="shared" si="141"/>
        <v>0</v>
      </c>
      <c r="K22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2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2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2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2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2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2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2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2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2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2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2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2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2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2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2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2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20" s="181">
        <f t="shared" si="143"/>
        <v>0</v>
      </c>
      <c r="AF22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2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2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20" s="181">
        <f t="shared" si="144"/>
        <v>0</v>
      </c>
      <c r="AJ22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2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2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20" s="181">
        <f t="shared" si="145"/>
        <v>0</v>
      </c>
      <c r="AN22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2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2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0" s="181">
        <f t="shared" si="146"/>
        <v>0</v>
      </c>
      <c r="AR220" s="181">
        <f t="shared" si="147"/>
        <v>0</v>
      </c>
    </row>
    <row r="221" spans="2:44" x14ac:dyDescent="0.25">
      <c r="B221" s="179" t="s">
        <v>790</v>
      </c>
      <c r="C221" s="180" t="s">
        <v>791</v>
      </c>
      <c r="D221"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1"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1" s="181">
        <f t="shared" si="149"/>
        <v>0</v>
      </c>
      <c r="G221" s="181"/>
      <c r="H221" s="181">
        <f t="shared" si="140"/>
        <v>0</v>
      </c>
      <c r="I221" s="181"/>
      <c r="J221" s="181">
        <f t="shared" si="141"/>
        <v>0</v>
      </c>
      <c r="K22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2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2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2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2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2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2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2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2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2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2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2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2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2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2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2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2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21" s="181">
        <f t="shared" si="143"/>
        <v>0</v>
      </c>
      <c r="AF22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2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2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21" s="181">
        <f t="shared" si="144"/>
        <v>0</v>
      </c>
      <c r="AJ22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2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2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21" s="181">
        <f t="shared" si="145"/>
        <v>0</v>
      </c>
      <c r="AN22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2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2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1" s="181">
        <f t="shared" si="146"/>
        <v>0</v>
      </c>
      <c r="AR221" s="181">
        <f t="shared" si="147"/>
        <v>0</v>
      </c>
    </row>
    <row r="222" spans="2:44" x14ac:dyDescent="0.25">
      <c r="B222" s="176" t="s">
        <v>309</v>
      </c>
      <c r="C222" s="177" t="s">
        <v>188</v>
      </c>
      <c r="D222" s="178">
        <f>D223+D235+D243+D260+D267+D312</f>
        <v>183848.66666666669</v>
      </c>
      <c r="E222" s="178">
        <f>E223+E235+E243+E260+E267+E312</f>
        <v>5007909.25</v>
      </c>
      <c r="F222" s="178">
        <f t="shared" si="149"/>
        <v>5191757.916666667</v>
      </c>
      <c r="G222" s="178">
        <f>G223+G235+G243+G260+G267+G312</f>
        <v>0</v>
      </c>
      <c r="H222" s="178">
        <f t="shared" si="140"/>
        <v>5191757.916666667</v>
      </c>
      <c r="I222" s="178">
        <f>I223+I235+I243+I260+I267+I312</f>
        <v>0</v>
      </c>
      <c r="J222" s="178">
        <f t="shared" si="141"/>
        <v>5191757.916666667</v>
      </c>
      <c r="K222" s="178">
        <f t="shared" ref="K222:AD222" si="150">K223+K235+K243+K260+K267+K312</f>
        <v>26226.666666666668</v>
      </c>
      <c r="L222" s="178">
        <f t="shared" si="150"/>
        <v>4747.916666666667</v>
      </c>
      <c r="M222" s="178">
        <f t="shared" si="150"/>
        <v>138613.33333333331</v>
      </c>
      <c r="N222" s="178">
        <f t="shared" si="150"/>
        <v>6556.666666666667</v>
      </c>
      <c r="O222" s="178">
        <f t="shared" si="150"/>
        <v>0</v>
      </c>
      <c r="P222" s="178">
        <f t="shared" si="150"/>
        <v>7704.083333333333</v>
      </c>
      <c r="Q222" s="178">
        <f t="shared" si="150"/>
        <v>0</v>
      </c>
      <c r="R222" s="178">
        <f t="shared" si="150"/>
        <v>0</v>
      </c>
      <c r="S222" s="178">
        <f t="shared" si="150"/>
        <v>0</v>
      </c>
      <c r="T222" s="178">
        <f>T223+T235+T243+T260+T267+T312</f>
        <v>0</v>
      </c>
      <c r="U222" s="178">
        <f t="shared" si="150"/>
        <v>5000000</v>
      </c>
      <c r="V222" s="178">
        <f t="shared" si="150"/>
        <v>7909.25</v>
      </c>
      <c r="W222" s="178">
        <f t="shared" si="150"/>
        <v>0</v>
      </c>
      <c r="X222" s="178">
        <f t="shared" si="150"/>
        <v>0</v>
      </c>
      <c r="Y222" s="178">
        <f>Y223+Y235+Y243+Y260+Y267+Y312</f>
        <v>0</v>
      </c>
      <c r="Z222" s="178">
        <f>Z223+Z235+Z243+Z260+Z267+Z312</f>
        <v>0</v>
      </c>
      <c r="AA222" s="178">
        <f t="shared" si="150"/>
        <v>0</v>
      </c>
      <c r="AB222" s="178">
        <f t="shared" si="150"/>
        <v>0</v>
      </c>
      <c r="AC222" s="178">
        <f t="shared" si="150"/>
        <v>133010</v>
      </c>
      <c r="AD222" s="178">
        <f t="shared" si="150"/>
        <v>0</v>
      </c>
      <c r="AE222" s="178">
        <f t="shared" si="143"/>
        <v>133010</v>
      </c>
      <c r="AF222" s="178">
        <f>AF223+AF235+AF243+AF260+AF267+AF312</f>
        <v>54000</v>
      </c>
      <c r="AG222" s="178">
        <f>AG223+AG235+AG243+AG260+AG267+AG312</f>
        <v>4747.916666666667</v>
      </c>
      <c r="AH222" s="178">
        <f>AH223+AH235+AH243+AH260+AH267+AH312</f>
        <v>0</v>
      </c>
      <c r="AI222" s="178">
        <f t="shared" si="144"/>
        <v>58747.916666666664</v>
      </c>
      <c r="AJ222" s="178">
        <f>AJ223+AJ235+AJ243+AJ260+AJ267+AJ312</f>
        <v>5000000</v>
      </c>
      <c r="AK222" s="178">
        <f>AK223+AK235+AK243+AK260+AK267+AK312</f>
        <v>0</v>
      </c>
      <c r="AL222" s="178">
        <f>AL223+AL235+AL243+AL260+AL267+AL312</f>
        <v>0</v>
      </c>
      <c r="AM222" s="178">
        <f t="shared" si="145"/>
        <v>5000000</v>
      </c>
      <c r="AN222" s="178">
        <f>AN223+AN235+AN243+AN260+AN267+AN312</f>
        <v>0</v>
      </c>
      <c r="AO222" s="178">
        <f>AO223+AO235+AO243+AO260+AO267+AO312</f>
        <v>0</v>
      </c>
      <c r="AP222" s="178">
        <f>AP223+AP235+AP243+AP260+AP267+AP312</f>
        <v>0</v>
      </c>
      <c r="AQ222" s="178">
        <f t="shared" si="146"/>
        <v>0</v>
      </c>
      <c r="AR222" s="178">
        <f t="shared" si="147"/>
        <v>5191757.916666667</v>
      </c>
    </row>
    <row r="223" spans="2:44" x14ac:dyDescent="0.25">
      <c r="B223" s="188" t="s">
        <v>310</v>
      </c>
      <c r="C223" s="189" t="s">
        <v>189</v>
      </c>
      <c r="D223" s="190">
        <f>SUM(D224:D234)</f>
        <v>51950</v>
      </c>
      <c r="E223" s="190">
        <f>SUM(E224:E234)</f>
        <v>4950</v>
      </c>
      <c r="F223" s="190">
        <f t="shared" si="149"/>
        <v>56900</v>
      </c>
      <c r="G223" s="190">
        <f>SUM(G224:G234)</f>
        <v>0</v>
      </c>
      <c r="H223" s="190">
        <f t="shared" si="140"/>
        <v>56900</v>
      </c>
      <c r="I223" s="190">
        <f>SUM(I224:I234)</f>
        <v>0</v>
      </c>
      <c r="J223" s="190">
        <f t="shared" si="141"/>
        <v>56900</v>
      </c>
      <c r="K223" s="190">
        <f t="shared" ref="K223:AD223" si="151">SUM(K224:K234)</f>
        <v>24000</v>
      </c>
      <c r="L223" s="190">
        <f t="shared" si="151"/>
        <v>2900</v>
      </c>
      <c r="M223" s="190">
        <f t="shared" si="151"/>
        <v>12000</v>
      </c>
      <c r="N223" s="190">
        <f t="shared" si="151"/>
        <v>6000</v>
      </c>
      <c r="O223" s="190">
        <f t="shared" si="151"/>
        <v>0</v>
      </c>
      <c r="P223" s="190">
        <f t="shared" si="151"/>
        <v>7050</v>
      </c>
      <c r="Q223" s="190">
        <f t="shared" si="151"/>
        <v>0</v>
      </c>
      <c r="R223" s="190">
        <f t="shared" si="151"/>
        <v>0</v>
      </c>
      <c r="S223" s="190">
        <f t="shared" si="151"/>
        <v>0</v>
      </c>
      <c r="T223" s="190">
        <f>SUM(T224:T234)</f>
        <v>0</v>
      </c>
      <c r="U223" s="190">
        <f t="shared" si="151"/>
        <v>0</v>
      </c>
      <c r="V223" s="190">
        <f t="shared" si="151"/>
        <v>4950</v>
      </c>
      <c r="W223" s="190">
        <f t="shared" si="151"/>
        <v>0</v>
      </c>
      <c r="X223" s="190">
        <f t="shared" si="151"/>
        <v>0</v>
      </c>
      <c r="Y223" s="190">
        <f>SUM(Y224:Y234)</f>
        <v>0</v>
      </c>
      <c r="Z223" s="190">
        <f>SUM(Z224:Z234)</f>
        <v>0</v>
      </c>
      <c r="AA223" s="190">
        <f t="shared" si="151"/>
        <v>0</v>
      </c>
      <c r="AB223" s="190">
        <f t="shared" si="151"/>
        <v>0</v>
      </c>
      <c r="AC223" s="190">
        <f t="shared" si="151"/>
        <v>0</v>
      </c>
      <c r="AD223" s="190">
        <f t="shared" si="151"/>
        <v>0</v>
      </c>
      <c r="AE223" s="190">
        <f t="shared" si="143"/>
        <v>0</v>
      </c>
      <c r="AF223" s="190">
        <f>SUM(AF224:AF234)</f>
        <v>54000</v>
      </c>
      <c r="AG223" s="190">
        <f>SUM(AG224:AG234)</f>
        <v>2900</v>
      </c>
      <c r="AH223" s="190">
        <f>SUM(AH224:AH234)</f>
        <v>0</v>
      </c>
      <c r="AI223" s="190">
        <f t="shared" si="144"/>
        <v>56900</v>
      </c>
      <c r="AJ223" s="190">
        <f>SUM(AJ224:AJ234)</f>
        <v>0</v>
      </c>
      <c r="AK223" s="190">
        <f>SUM(AK224:AK234)</f>
        <v>0</v>
      </c>
      <c r="AL223" s="190">
        <f>SUM(AL224:AL234)</f>
        <v>0</v>
      </c>
      <c r="AM223" s="190">
        <f t="shared" si="145"/>
        <v>0</v>
      </c>
      <c r="AN223" s="190">
        <f>SUM(AN224:AN234)</f>
        <v>0</v>
      </c>
      <c r="AO223" s="190">
        <f>SUM(AO224:AO234)</f>
        <v>0</v>
      </c>
      <c r="AP223" s="190">
        <f>SUM(AP224:AP234)</f>
        <v>0</v>
      </c>
      <c r="AQ223" s="190">
        <f t="shared" si="146"/>
        <v>0</v>
      </c>
      <c r="AR223" s="190">
        <f t="shared" si="147"/>
        <v>56900</v>
      </c>
    </row>
    <row r="224" spans="2:44" x14ac:dyDescent="0.25">
      <c r="B224" s="179" t="s">
        <v>311</v>
      </c>
      <c r="C224" s="180" t="s">
        <v>190</v>
      </c>
      <c r="D224"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4"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4" s="181">
        <f t="shared" si="149"/>
        <v>0</v>
      </c>
      <c r="G224" s="181"/>
      <c r="H224" s="181">
        <f t="shared" si="140"/>
        <v>0</v>
      </c>
      <c r="I224" s="181"/>
      <c r="J224" s="181">
        <f t="shared" si="141"/>
        <v>0</v>
      </c>
      <c r="K22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2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2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2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2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2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2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2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2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2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2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2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2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2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2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2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2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24" s="181">
        <f t="shared" si="143"/>
        <v>0</v>
      </c>
      <c r="AF22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2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2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24" s="181">
        <f t="shared" si="144"/>
        <v>0</v>
      </c>
      <c r="AJ22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2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2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24" s="181">
        <f t="shared" si="145"/>
        <v>0</v>
      </c>
      <c r="AN22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2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2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4" s="181">
        <f t="shared" si="146"/>
        <v>0</v>
      </c>
      <c r="AR224" s="181">
        <f t="shared" si="147"/>
        <v>0</v>
      </c>
    </row>
    <row r="225" spans="2:44" x14ac:dyDescent="0.25">
      <c r="B225" s="179" t="s">
        <v>792</v>
      </c>
      <c r="C225" s="180" t="s">
        <v>793</v>
      </c>
      <c r="D225"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51950</v>
      </c>
      <c r="E225"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4950</v>
      </c>
      <c r="F225" s="181">
        <f t="shared" si="149"/>
        <v>56900</v>
      </c>
      <c r="G225" s="181"/>
      <c r="H225" s="181">
        <f t="shared" si="140"/>
        <v>56900</v>
      </c>
      <c r="I225" s="181"/>
      <c r="J225" s="181">
        <f t="shared" si="141"/>
        <v>56900</v>
      </c>
      <c r="K22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24000</v>
      </c>
      <c r="L22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2900</v>
      </c>
      <c r="M22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12000</v>
      </c>
      <c r="N22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6000</v>
      </c>
      <c r="O22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2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7050</v>
      </c>
      <c r="Q22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2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2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2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2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4950</v>
      </c>
      <c r="W22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2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2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2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2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2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25" s="181">
        <f t="shared" si="143"/>
        <v>0</v>
      </c>
      <c r="AF22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54000</v>
      </c>
      <c r="AG22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2900</v>
      </c>
      <c r="AH22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25" s="181">
        <f t="shared" si="144"/>
        <v>56900</v>
      </c>
      <c r="AJ22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2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2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25" s="181">
        <f t="shared" si="145"/>
        <v>0</v>
      </c>
      <c r="AN22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2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2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5" s="181">
        <f t="shared" si="146"/>
        <v>0</v>
      </c>
      <c r="AR225" s="181">
        <f t="shared" si="147"/>
        <v>56900</v>
      </c>
    </row>
    <row r="226" spans="2:44" x14ac:dyDescent="0.25">
      <c r="B226" s="179" t="s">
        <v>794</v>
      </c>
      <c r="C226" s="180" t="s">
        <v>795</v>
      </c>
      <c r="D226"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6"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6" s="181">
        <f t="shared" si="149"/>
        <v>0</v>
      </c>
      <c r="G226" s="181"/>
      <c r="H226" s="181">
        <f t="shared" si="140"/>
        <v>0</v>
      </c>
      <c r="I226" s="181"/>
      <c r="J226" s="181">
        <f t="shared" si="141"/>
        <v>0</v>
      </c>
      <c r="K22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2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2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2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2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2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2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2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2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2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2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2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2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2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2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2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2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26" s="181">
        <f t="shared" si="143"/>
        <v>0</v>
      </c>
      <c r="AF22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2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2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26" s="181">
        <f t="shared" si="144"/>
        <v>0</v>
      </c>
      <c r="AJ22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2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2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26" s="181">
        <f t="shared" si="145"/>
        <v>0</v>
      </c>
      <c r="AN22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2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2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6" s="181">
        <f t="shared" si="146"/>
        <v>0</v>
      </c>
      <c r="AR226" s="181">
        <f t="shared" si="147"/>
        <v>0</v>
      </c>
    </row>
    <row r="227" spans="2:44" x14ac:dyDescent="0.25">
      <c r="B227" s="179" t="s">
        <v>796</v>
      </c>
      <c r="C227" s="180" t="s">
        <v>797</v>
      </c>
      <c r="D227"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7"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7" s="181">
        <f t="shared" si="149"/>
        <v>0</v>
      </c>
      <c r="G227" s="181"/>
      <c r="H227" s="181">
        <f t="shared" si="140"/>
        <v>0</v>
      </c>
      <c r="I227" s="181"/>
      <c r="J227" s="181">
        <f t="shared" si="141"/>
        <v>0</v>
      </c>
      <c r="K22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2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2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2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2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2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2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2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2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2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2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2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2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2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2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2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2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27" s="181">
        <f t="shared" si="143"/>
        <v>0</v>
      </c>
      <c r="AF22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2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2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27" s="181">
        <f t="shared" si="144"/>
        <v>0</v>
      </c>
      <c r="AJ22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2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2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27" s="181">
        <f t="shared" si="145"/>
        <v>0</v>
      </c>
      <c r="AN22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2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2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7" s="181">
        <f t="shared" si="146"/>
        <v>0</v>
      </c>
      <c r="AR227" s="181">
        <f t="shared" si="147"/>
        <v>0</v>
      </c>
    </row>
    <row r="228" spans="2:44" x14ac:dyDescent="0.25">
      <c r="B228" s="179" t="s">
        <v>798</v>
      </c>
      <c r="C228" s="180" t="s">
        <v>799</v>
      </c>
      <c r="D228"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8"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8" s="181">
        <f t="shared" si="149"/>
        <v>0</v>
      </c>
      <c r="G228" s="181"/>
      <c r="H228" s="181">
        <f t="shared" si="140"/>
        <v>0</v>
      </c>
      <c r="I228" s="181"/>
      <c r="J228" s="181">
        <f t="shared" si="141"/>
        <v>0</v>
      </c>
      <c r="K22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2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2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2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2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2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2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2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2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2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2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2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2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2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2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2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2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28" s="181">
        <f t="shared" si="143"/>
        <v>0</v>
      </c>
      <c r="AF22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2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2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28" s="181">
        <f t="shared" si="144"/>
        <v>0</v>
      </c>
      <c r="AJ22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2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2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28" s="181">
        <f t="shared" si="145"/>
        <v>0</v>
      </c>
      <c r="AN22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2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2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8" s="181">
        <f t="shared" si="146"/>
        <v>0</v>
      </c>
      <c r="AR228" s="181">
        <f t="shared" si="147"/>
        <v>0</v>
      </c>
    </row>
    <row r="229" spans="2:44" x14ac:dyDescent="0.25">
      <c r="B229" s="179" t="s">
        <v>312</v>
      </c>
      <c r="C229" s="180" t="s">
        <v>800</v>
      </c>
      <c r="D229"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9"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9" s="181">
        <f t="shared" si="149"/>
        <v>0</v>
      </c>
      <c r="G229" s="181"/>
      <c r="H229" s="181">
        <f t="shared" si="140"/>
        <v>0</v>
      </c>
      <c r="I229" s="181"/>
      <c r="J229" s="181">
        <f t="shared" si="141"/>
        <v>0</v>
      </c>
      <c r="K22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2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2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2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2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2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2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2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2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2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2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2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2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2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2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2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2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29" s="181">
        <f t="shared" si="143"/>
        <v>0</v>
      </c>
      <c r="AF22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2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2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29" s="181">
        <f t="shared" si="144"/>
        <v>0</v>
      </c>
      <c r="AJ22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2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2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29" s="181">
        <f t="shared" si="145"/>
        <v>0</v>
      </c>
      <c r="AN22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2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2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9" s="181">
        <f t="shared" si="146"/>
        <v>0</v>
      </c>
      <c r="AR229" s="181">
        <f t="shared" si="147"/>
        <v>0</v>
      </c>
    </row>
    <row r="230" spans="2:44" x14ac:dyDescent="0.25">
      <c r="B230" s="179" t="s">
        <v>801</v>
      </c>
      <c r="C230" s="180" t="s">
        <v>802</v>
      </c>
      <c r="D230"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0"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0" s="181">
        <f t="shared" si="149"/>
        <v>0</v>
      </c>
      <c r="G230" s="181"/>
      <c r="H230" s="181">
        <f t="shared" si="140"/>
        <v>0</v>
      </c>
      <c r="I230" s="181"/>
      <c r="J230" s="181">
        <f t="shared" si="141"/>
        <v>0</v>
      </c>
      <c r="K23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0" s="181">
        <f t="shared" si="143"/>
        <v>0</v>
      </c>
      <c r="AF23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0" s="181">
        <f t="shared" si="144"/>
        <v>0</v>
      </c>
      <c r="AJ23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0" s="181">
        <f t="shared" si="145"/>
        <v>0</v>
      </c>
      <c r="AN23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0" s="181">
        <f t="shared" si="146"/>
        <v>0</v>
      </c>
      <c r="AR230" s="181">
        <f t="shared" si="147"/>
        <v>0</v>
      </c>
    </row>
    <row r="231" spans="2:44" x14ac:dyDescent="0.25">
      <c r="B231" s="179" t="s">
        <v>329</v>
      </c>
      <c r="C231" s="180" t="s">
        <v>201</v>
      </c>
      <c r="D231"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1"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1" s="181">
        <f t="shared" si="149"/>
        <v>0</v>
      </c>
      <c r="G231" s="181"/>
      <c r="H231" s="181">
        <f t="shared" si="140"/>
        <v>0</v>
      </c>
      <c r="I231" s="181"/>
      <c r="J231" s="181">
        <f t="shared" si="141"/>
        <v>0</v>
      </c>
      <c r="K23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1" s="181">
        <f t="shared" si="143"/>
        <v>0</v>
      </c>
      <c r="AF23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1" s="181">
        <f t="shared" si="144"/>
        <v>0</v>
      </c>
      <c r="AJ23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1" s="181">
        <f t="shared" si="145"/>
        <v>0</v>
      </c>
      <c r="AN23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1" s="181">
        <f t="shared" si="146"/>
        <v>0</v>
      </c>
      <c r="AR231" s="181">
        <f t="shared" si="147"/>
        <v>0</v>
      </c>
    </row>
    <row r="232" spans="2:44" x14ac:dyDescent="0.25">
      <c r="B232" s="179" t="s">
        <v>839</v>
      </c>
      <c r="C232" s="180" t="s">
        <v>840</v>
      </c>
      <c r="D232"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2"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2" s="181">
        <f t="shared" si="149"/>
        <v>0</v>
      </c>
      <c r="G232" s="181"/>
      <c r="H232" s="181">
        <f t="shared" si="140"/>
        <v>0</v>
      </c>
      <c r="I232" s="181"/>
      <c r="J232" s="181">
        <f t="shared" si="141"/>
        <v>0</v>
      </c>
      <c r="K23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2" s="181">
        <f t="shared" si="143"/>
        <v>0</v>
      </c>
      <c r="AF23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2" s="181">
        <f t="shared" si="144"/>
        <v>0</v>
      </c>
      <c r="AJ23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2" s="181">
        <f t="shared" si="145"/>
        <v>0</v>
      </c>
      <c r="AN23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2" s="181">
        <f t="shared" si="146"/>
        <v>0</v>
      </c>
      <c r="AR232" s="181">
        <f t="shared" si="147"/>
        <v>0</v>
      </c>
    </row>
    <row r="233" spans="2:44" x14ac:dyDescent="0.25">
      <c r="B233" s="179" t="s">
        <v>841</v>
      </c>
      <c r="C233" s="180" t="s">
        <v>842</v>
      </c>
      <c r="D233"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3"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3" s="181">
        <f t="shared" si="149"/>
        <v>0</v>
      </c>
      <c r="G233" s="181"/>
      <c r="H233" s="181">
        <f t="shared" si="140"/>
        <v>0</v>
      </c>
      <c r="I233" s="181"/>
      <c r="J233" s="181">
        <f t="shared" si="141"/>
        <v>0</v>
      </c>
      <c r="K23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3" s="181">
        <f t="shared" si="143"/>
        <v>0</v>
      </c>
      <c r="AF23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3" s="181">
        <f t="shared" si="144"/>
        <v>0</v>
      </c>
      <c r="AJ23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3" s="181">
        <f t="shared" si="145"/>
        <v>0</v>
      </c>
      <c r="AN23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3" s="181">
        <f t="shared" si="146"/>
        <v>0</v>
      </c>
      <c r="AR233" s="181">
        <f t="shared" si="147"/>
        <v>0</v>
      </c>
    </row>
    <row r="234" spans="2:44" x14ac:dyDescent="0.25">
      <c r="B234" s="179" t="s">
        <v>843</v>
      </c>
      <c r="C234" s="180" t="s">
        <v>844</v>
      </c>
      <c r="D234"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4"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4" s="181">
        <f t="shared" si="149"/>
        <v>0</v>
      </c>
      <c r="G234" s="181"/>
      <c r="H234" s="181">
        <f t="shared" si="140"/>
        <v>0</v>
      </c>
      <c r="I234" s="181"/>
      <c r="J234" s="181">
        <f t="shared" si="141"/>
        <v>0</v>
      </c>
      <c r="K23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4" s="181">
        <f t="shared" si="143"/>
        <v>0</v>
      </c>
      <c r="AF23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4" s="181">
        <f t="shared" si="144"/>
        <v>0</v>
      </c>
      <c r="AJ23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4" s="181">
        <f t="shared" si="145"/>
        <v>0</v>
      </c>
      <c r="AN23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4" s="181">
        <f t="shared" si="146"/>
        <v>0</v>
      </c>
      <c r="AR234" s="181">
        <f t="shared" si="147"/>
        <v>0</v>
      </c>
    </row>
    <row r="235" spans="2:44" x14ac:dyDescent="0.25">
      <c r="B235" s="188" t="s">
        <v>313</v>
      </c>
      <c r="C235" s="189" t="s">
        <v>191</v>
      </c>
      <c r="D235" s="190">
        <f>SUM(D236:D242)</f>
        <v>0</v>
      </c>
      <c r="E235" s="190">
        <f>SUM(E236:E242)</f>
        <v>0</v>
      </c>
      <c r="F235" s="190">
        <f t="shared" si="149"/>
        <v>0</v>
      </c>
      <c r="G235" s="190">
        <f>SUM(G236:G242)</f>
        <v>0</v>
      </c>
      <c r="H235" s="190">
        <f t="shared" si="140"/>
        <v>0</v>
      </c>
      <c r="I235" s="190">
        <f>SUM(I236:I242)</f>
        <v>0</v>
      </c>
      <c r="J235" s="190">
        <f t="shared" si="141"/>
        <v>0</v>
      </c>
      <c r="K235" s="190">
        <f t="shared" ref="K235:AD235" si="152">SUM(K236:K242)</f>
        <v>0</v>
      </c>
      <c r="L235" s="190">
        <f t="shared" si="152"/>
        <v>0</v>
      </c>
      <c r="M235" s="190">
        <f t="shared" si="152"/>
        <v>0</v>
      </c>
      <c r="N235" s="190">
        <f t="shared" si="152"/>
        <v>0</v>
      </c>
      <c r="O235" s="190">
        <f t="shared" si="152"/>
        <v>0</v>
      </c>
      <c r="P235" s="190">
        <f>SUM(P236:P242)</f>
        <v>0</v>
      </c>
      <c r="Q235" s="190">
        <f>SUM(Q236:Q242)</f>
        <v>0</v>
      </c>
      <c r="R235" s="190">
        <f t="shared" si="152"/>
        <v>0</v>
      </c>
      <c r="S235" s="190">
        <f t="shared" si="152"/>
        <v>0</v>
      </c>
      <c r="T235" s="190">
        <f>SUM(T236:T242)</f>
        <v>0</v>
      </c>
      <c r="U235" s="190">
        <f t="shared" si="152"/>
        <v>0</v>
      </c>
      <c r="V235" s="190">
        <f t="shared" si="152"/>
        <v>0</v>
      </c>
      <c r="W235" s="190">
        <f>SUM(W236:W242)</f>
        <v>0</v>
      </c>
      <c r="X235" s="190">
        <f t="shared" si="152"/>
        <v>0</v>
      </c>
      <c r="Y235" s="190">
        <f>SUM(Y236:Y242)</f>
        <v>0</v>
      </c>
      <c r="Z235" s="190">
        <f>SUM(Z236:Z242)</f>
        <v>0</v>
      </c>
      <c r="AA235" s="190">
        <f t="shared" si="152"/>
        <v>0</v>
      </c>
      <c r="AB235" s="190">
        <f t="shared" si="152"/>
        <v>0</v>
      </c>
      <c r="AC235" s="190">
        <f t="shared" si="152"/>
        <v>0</v>
      </c>
      <c r="AD235" s="190">
        <f t="shared" si="152"/>
        <v>0</v>
      </c>
      <c r="AE235" s="190">
        <f t="shared" si="143"/>
        <v>0</v>
      </c>
      <c r="AF235" s="190">
        <f>SUM(AF236:AF242)</f>
        <v>0</v>
      </c>
      <c r="AG235" s="190">
        <f>SUM(AG236:AG242)</f>
        <v>0</v>
      </c>
      <c r="AH235" s="190">
        <f>SUM(AH236:AH242)</f>
        <v>0</v>
      </c>
      <c r="AI235" s="190">
        <f t="shared" si="144"/>
        <v>0</v>
      </c>
      <c r="AJ235" s="190">
        <f>SUM(AJ236:AJ242)</f>
        <v>0</v>
      </c>
      <c r="AK235" s="190">
        <f>SUM(AK236:AK242)</f>
        <v>0</v>
      </c>
      <c r="AL235" s="190">
        <f>SUM(AL236:AL242)</f>
        <v>0</v>
      </c>
      <c r="AM235" s="190">
        <f t="shared" si="145"/>
        <v>0</v>
      </c>
      <c r="AN235" s="190">
        <f>SUM(AN236:AN242)</f>
        <v>0</v>
      </c>
      <c r="AO235" s="190">
        <f>SUM(AO236:AO242)</f>
        <v>0</v>
      </c>
      <c r="AP235" s="190">
        <f>SUM(AP236:AP242)</f>
        <v>0</v>
      </c>
      <c r="AQ235" s="190">
        <f t="shared" si="146"/>
        <v>0</v>
      </c>
      <c r="AR235" s="190">
        <f t="shared" si="147"/>
        <v>0</v>
      </c>
    </row>
    <row r="236" spans="2:44" x14ac:dyDescent="0.25">
      <c r="B236" s="179" t="s">
        <v>803</v>
      </c>
      <c r="C236" s="180" t="s">
        <v>804</v>
      </c>
      <c r="D236"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6"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6" s="181">
        <f t="shared" si="149"/>
        <v>0</v>
      </c>
      <c r="G236" s="181"/>
      <c r="H236" s="181">
        <f t="shared" si="140"/>
        <v>0</v>
      </c>
      <c r="I236" s="181"/>
      <c r="J236" s="181">
        <f t="shared" si="141"/>
        <v>0</v>
      </c>
      <c r="K23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6" s="181">
        <f t="shared" si="143"/>
        <v>0</v>
      </c>
      <c r="AF23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6" s="181">
        <f t="shared" si="144"/>
        <v>0</v>
      </c>
      <c r="AJ23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6" s="181">
        <f t="shared" si="145"/>
        <v>0</v>
      </c>
      <c r="AN23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6" s="181">
        <f t="shared" si="146"/>
        <v>0</v>
      </c>
      <c r="AR236" s="181">
        <f t="shared" si="147"/>
        <v>0</v>
      </c>
    </row>
    <row r="237" spans="2:44" x14ac:dyDescent="0.25">
      <c r="B237" s="179" t="s">
        <v>805</v>
      </c>
      <c r="C237" s="180" t="s">
        <v>806</v>
      </c>
      <c r="D237"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7"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7" s="181">
        <f t="shared" si="149"/>
        <v>0</v>
      </c>
      <c r="G237" s="181"/>
      <c r="H237" s="181">
        <f t="shared" si="140"/>
        <v>0</v>
      </c>
      <c r="I237" s="181"/>
      <c r="J237" s="181">
        <f t="shared" si="141"/>
        <v>0</v>
      </c>
      <c r="K23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7" s="181">
        <f t="shared" si="143"/>
        <v>0</v>
      </c>
      <c r="AF23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7" s="181">
        <f t="shared" si="144"/>
        <v>0</v>
      </c>
      <c r="AJ23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7" s="181">
        <f t="shared" si="145"/>
        <v>0</v>
      </c>
      <c r="AN23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7" s="181">
        <f t="shared" si="146"/>
        <v>0</v>
      </c>
      <c r="AR237" s="181">
        <f t="shared" si="147"/>
        <v>0</v>
      </c>
    </row>
    <row r="238" spans="2:44" x14ac:dyDescent="0.25">
      <c r="B238" s="179" t="s">
        <v>314</v>
      </c>
      <c r="C238" s="180" t="s">
        <v>807</v>
      </c>
      <c r="D238"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8"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8" s="181">
        <f t="shared" si="149"/>
        <v>0</v>
      </c>
      <c r="G238" s="181"/>
      <c r="H238" s="181">
        <f t="shared" si="140"/>
        <v>0</v>
      </c>
      <c r="I238" s="181"/>
      <c r="J238" s="181">
        <f t="shared" si="141"/>
        <v>0</v>
      </c>
      <c r="K23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8" s="181">
        <f t="shared" si="143"/>
        <v>0</v>
      </c>
      <c r="AF23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8" s="181">
        <f t="shared" si="144"/>
        <v>0</v>
      </c>
      <c r="AJ23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8" s="181">
        <f t="shared" si="145"/>
        <v>0</v>
      </c>
      <c r="AN23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8" s="181">
        <f t="shared" si="146"/>
        <v>0</v>
      </c>
      <c r="AR238" s="181">
        <f t="shared" si="147"/>
        <v>0</v>
      </c>
    </row>
    <row r="239" spans="2:44" x14ac:dyDescent="0.25">
      <c r="B239" s="179" t="s">
        <v>808</v>
      </c>
      <c r="C239" s="180" t="s">
        <v>809</v>
      </c>
      <c r="D239"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9"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9" s="181">
        <f t="shared" si="149"/>
        <v>0</v>
      </c>
      <c r="G239" s="181"/>
      <c r="H239" s="181">
        <f t="shared" si="140"/>
        <v>0</v>
      </c>
      <c r="I239" s="181"/>
      <c r="J239" s="181">
        <f t="shared" si="141"/>
        <v>0</v>
      </c>
      <c r="K23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9" s="181">
        <f t="shared" si="143"/>
        <v>0</v>
      </c>
      <c r="AF23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9" s="181">
        <f t="shared" si="144"/>
        <v>0</v>
      </c>
      <c r="AJ23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9" s="181">
        <f t="shared" si="145"/>
        <v>0</v>
      </c>
      <c r="AN23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9" s="181">
        <f t="shared" si="146"/>
        <v>0</v>
      </c>
      <c r="AR239" s="181">
        <f t="shared" si="147"/>
        <v>0</v>
      </c>
    </row>
    <row r="240" spans="2:44" x14ac:dyDescent="0.25">
      <c r="B240" s="179" t="s">
        <v>810</v>
      </c>
      <c r="C240" s="180" t="s">
        <v>807</v>
      </c>
      <c r="D240"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0"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0" s="181">
        <f t="shared" si="149"/>
        <v>0</v>
      </c>
      <c r="G240" s="181"/>
      <c r="H240" s="181">
        <f t="shared" si="140"/>
        <v>0</v>
      </c>
      <c r="I240" s="181"/>
      <c r="J240" s="181">
        <f t="shared" si="141"/>
        <v>0</v>
      </c>
      <c r="K24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4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0" s="181">
        <f t="shared" si="143"/>
        <v>0</v>
      </c>
      <c r="AF24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0" s="181">
        <f t="shared" si="144"/>
        <v>0</v>
      </c>
      <c r="AJ24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0" s="181">
        <f t="shared" si="145"/>
        <v>0</v>
      </c>
      <c r="AN24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0" s="181">
        <f t="shared" si="146"/>
        <v>0</v>
      </c>
      <c r="AR240" s="181">
        <f t="shared" si="147"/>
        <v>0</v>
      </c>
    </row>
    <row r="241" spans="2:44" x14ac:dyDescent="0.25">
      <c r="B241" s="179" t="s">
        <v>811</v>
      </c>
      <c r="C241" s="180" t="s">
        <v>812</v>
      </c>
      <c r="D241"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1"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1" s="181">
        <f t="shared" si="149"/>
        <v>0</v>
      </c>
      <c r="G241" s="181"/>
      <c r="H241" s="181">
        <f t="shared" si="140"/>
        <v>0</v>
      </c>
      <c r="I241" s="181"/>
      <c r="J241" s="181">
        <f t="shared" si="141"/>
        <v>0</v>
      </c>
      <c r="K24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4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1" s="181">
        <f t="shared" si="143"/>
        <v>0</v>
      </c>
      <c r="AF24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1" s="181">
        <f t="shared" si="144"/>
        <v>0</v>
      </c>
      <c r="AJ24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1" s="181">
        <f t="shared" si="145"/>
        <v>0</v>
      </c>
      <c r="AN24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1" s="181">
        <f t="shared" si="146"/>
        <v>0</v>
      </c>
      <c r="AR241" s="181">
        <f t="shared" si="147"/>
        <v>0</v>
      </c>
    </row>
    <row r="242" spans="2:44" x14ac:dyDescent="0.25">
      <c r="B242" s="179" t="s">
        <v>813</v>
      </c>
      <c r="C242" s="180" t="s">
        <v>814</v>
      </c>
      <c r="D242"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2"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2" s="181">
        <f t="shared" si="149"/>
        <v>0</v>
      </c>
      <c r="G242" s="181"/>
      <c r="H242" s="181">
        <f t="shared" si="140"/>
        <v>0</v>
      </c>
      <c r="I242" s="181"/>
      <c r="J242" s="181">
        <f t="shared" si="141"/>
        <v>0</v>
      </c>
      <c r="K24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4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2" s="181">
        <f t="shared" si="143"/>
        <v>0</v>
      </c>
      <c r="AF24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2" s="181">
        <f t="shared" si="144"/>
        <v>0</v>
      </c>
      <c r="AJ24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2" s="181">
        <f t="shared" si="145"/>
        <v>0</v>
      </c>
      <c r="AN24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2" s="181">
        <f t="shared" si="146"/>
        <v>0</v>
      </c>
      <c r="AR242" s="181">
        <f t="shared" si="147"/>
        <v>0</v>
      </c>
    </row>
    <row r="243" spans="2:44" x14ac:dyDescent="0.25">
      <c r="B243" s="188" t="s">
        <v>315</v>
      </c>
      <c r="C243" s="189" t="s">
        <v>192</v>
      </c>
      <c r="D243" s="190">
        <f>SUM(D244:D259)</f>
        <v>2996</v>
      </c>
      <c r="E243" s="190">
        <f>SUM(E244:E259)</f>
        <v>2640.25</v>
      </c>
      <c r="F243" s="190">
        <f t="shared" si="149"/>
        <v>5636.25</v>
      </c>
      <c r="G243" s="190">
        <f>SUM(G244:G259)</f>
        <v>0</v>
      </c>
      <c r="H243" s="190">
        <f t="shared" si="140"/>
        <v>5636.25</v>
      </c>
      <c r="I243" s="190">
        <f>SUM(I244:I259)</f>
        <v>0</v>
      </c>
      <c r="J243" s="190">
        <f t="shared" si="141"/>
        <v>5636.25</v>
      </c>
      <c r="K243" s="190">
        <f t="shared" ref="K243:AD243" si="153">SUM(K244:K259)</f>
        <v>680</v>
      </c>
      <c r="L243" s="190">
        <f t="shared" si="153"/>
        <v>1606.25</v>
      </c>
      <c r="M243" s="190">
        <f t="shared" si="153"/>
        <v>340</v>
      </c>
      <c r="N243" s="190">
        <f t="shared" si="153"/>
        <v>170</v>
      </c>
      <c r="O243" s="190">
        <f t="shared" si="153"/>
        <v>0</v>
      </c>
      <c r="P243" s="190">
        <f>SUM(P244:P259)</f>
        <v>199.75</v>
      </c>
      <c r="Q243" s="190">
        <f>SUM(Q244:Q259)</f>
        <v>0</v>
      </c>
      <c r="R243" s="190">
        <f t="shared" si="153"/>
        <v>0</v>
      </c>
      <c r="S243" s="190">
        <f t="shared" si="153"/>
        <v>0</v>
      </c>
      <c r="T243" s="190">
        <f>SUM(T244:T259)</f>
        <v>0</v>
      </c>
      <c r="U243" s="190">
        <f t="shared" si="153"/>
        <v>0</v>
      </c>
      <c r="V243" s="190">
        <f t="shared" si="153"/>
        <v>2640.25</v>
      </c>
      <c r="W243" s="190">
        <f>SUM(W244:W259)</f>
        <v>0</v>
      </c>
      <c r="X243" s="190">
        <f t="shared" si="153"/>
        <v>0</v>
      </c>
      <c r="Y243" s="190">
        <f>SUM(Y244:Y259)</f>
        <v>0</v>
      </c>
      <c r="Z243" s="190">
        <f>SUM(Z244:Z259)</f>
        <v>0</v>
      </c>
      <c r="AA243" s="190">
        <f t="shared" si="153"/>
        <v>0</v>
      </c>
      <c r="AB243" s="190">
        <f t="shared" si="153"/>
        <v>0</v>
      </c>
      <c r="AC243" s="190">
        <f t="shared" si="153"/>
        <v>4030</v>
      </c>
      <c r="AD243" s="190">
        <f t="shared" si="153"/>
        <v>0</v>
      </c>
      <c r="AE243" s="190">
        <f t="shared" si="143"/>
        <v>4030</v>
      </c>
      <c r="AF243" s="190">
        <f>SUM(AF244:AF259)</f>
        <v>0</v>
      </c>
      <c r="AG243" s="190">
        <f>SUM(AG244:AG259)</f>
        <v>1606.25</v>
      </c>
      <c r="AH243" s="190">
        <f>SUM(AH244:AH259)</f>
        <v>0</v>
      </c>
      <c r="AI243" s="190">
        <f t="shared" si="144"/>
        <v>1606.25</v>
      </c>
      <c r="AJ243" s="190">
        <f>SUM(AJ244:AJ259)</f>
        <v>0</v>
      </c>
      <c r="AK243" s="190">
        <f>SUM(AK244:AK259)</f>
        <v>0</v>
      </c>
      <c r="AL243" s="190">
        <f>SUM(AL244:AL259)</f>
        <v>0</v>
      </c>
      <c r="AM243" s="190">
        <f t="shared" si="145"/>
        <v>0</v>
      </c>
      <c r="AN243" s="190">
        <f>SUM(AN244:AN259)</f>
        <v>0</v>
      </c>
      <c r="AO243" s="190">
        <f>SUM(AO244:AO259)</f>
        <v>0</v>
      </c>
      <c r="AP243" s="190">
        <f>SUM(AP244:AP259)</f>
        <v>0</v>
      </c>
      <c r="AQ243" s="190">
        <f t="shared" si="146"/>
        <v>0</v>
      </c>
      <c r="AR243" s="190">
        <f t="shared" si="147"/>
        <v>5636.25</v>
      </c>
    </row>
    <row r="244" spans="2:44" x14ac:dyDescent="0.25">
      <c r="B244" s="179" t="s">
        <v>815</v>
      </c>
      <c r="C244" s="180" t="s">
        <v>816</v>
      </c>
      <c r="D244"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4"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4" s="181">
        <f t="shared" si="149"/>
        <v>0</v>
      </c>
      <c r="G244" s="181"/>
      <c r="H244" s="181">
        <f t="shared" si="140"/>
        <v>0</v>
      </c>
      <c r="I244" s="181"/>
      <c r="J244" s="181">
        <f t="shared" si="141"/>
        <v>0</v>
      </c>
      <c r="K24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4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4" s="181">
        <f t="shared" si="143"/>
        <v>0</v>
      </c>
      <c r="AF24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4" s="181">
        <f t="shared" si="144"/>
        <v>0</v>
      </c>
      <c r="AJ24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4" s="181">
        <f t="shared" si="145"/>
        <v>0</v>
      </c>
      <c r="AN24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4" s="181">
        <f t="shared" si="146"/>
        <v>0</v>
      </c>
      <c r="AR244" s="181">
        <f t="shared" si="147"/>
        <v>0</v>
      </c>
    </row>
    <row r="245" spans="2:44" x14ac:dyDescent="0.25">
      <c r="B245" s="179" t="s">
        <v>817</v>
      </c>
      <c r="C245" s="180" t="s">
        <v>818</v>
      </c>
      <c r="D245"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5"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5" s="181">
        <f t="shared" ref="F245:F253" si="154">D245+E245</f>
        <v>0</v>
      </c>
      <c r="G245" s="181"/>
      <c r="H245" s="181">
        <f t="shared" ref="H245:H253" si="155">F245-G245</f>
        <v>0</v>
      </c>
      <c r="I245" s="181"/>
      <c r="J245" s="181">
        <f t="shared" ref="J245:J253" si="156">F245-I245</f>
        <v>0</v>
      </c>
      <c r="K24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4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5" s="181">
        <f t="shared" ref="AE245:AE253" si="157">AB245+AC245+AD245</f>
        <v>0</v>
      </c>
      <c r="AF24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5" s="181">
        <f t="shared" ref="AI245:AI253" si="158">AF245+AG245+AH245</f>
        <v>0</v>
      </c>
      <c r="AJ24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5" s="181">
        <f t="shared" ref="AM245:AM253" si="159">AJ245+AK245+AL245</f>
        <v>0</v>
      </c>
      <c r="AN24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5" s="181">
        <f t="shared" ref="AQ245:AQ253" si="160">AN245+AO245+AP245</f>
        <v>0</v>
      </c>
      <c r="AR245" s="181">
        <f t="shared" ref="AR245:AR253" si="161">AE245+AI245+AM245+AQ245</f>
        <v>0</v>
      </c>
    </row>
    <row r="246" spans="2:44" x14ac:dyDescent="0.25">
      <c r="B246" s="179" t="s">
        <v>819</v>
      </c>
      <c r="C246" s="180" t="s">
        <v>820</v>
      </c>
      <c r="D246"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6"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6" s="181">
        <f t="shared" si="154"/>
        <v>0</v>
      </c>
      <c r="G246" s="181"/>
      <c r="H246" s="181">
        <f t="shared" si="155"/>
        <v>0</v>
      </c>
      <c r="I246" s="181"/>
      <c r="J246" s="181">
        <f t="shared" si="156"/>
        <v>0</v>
      </c>
      <c r="K24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4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6" s="181">
        <f t="shared" si="157"/>
        <v>0</v>
      </c>
      <c r="AF24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6" s="181">
        <f t="shared" si="158"/>
        <v>0</v>
      </c>
      <c r="AJ24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6" s="181">
        <f t="shared" si="159"/>
        <v>0</v>
      </c>
      <c r="AN24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6" s="181">
        <f t="shared" si="160"/>
        <v>0</v>
      </c>
      <c r="AR246" s="181">
        <f t="shared" si="161"/>
        <v>0</v>
      </c>
    </row>
    <row r="247" spans="2:44" x14ac:dyDescent="0.25">
      <c r="B247" s="179" t="s">
        <v>316</v>
      </c>
      <c r="C247" s="180" t="s">
        <v>193</v>
      </c>
      <c r="D247"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7"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7" s="181">
        <f t="shared" si="154"/>
        <v>0</v>
      </c>
      <c r="G247" s="181"/>
      <c r="H247" s="181">
        <f t="shared" si="155"/>
        <v>0</v>
      </c>
      <c r="I247" s="181"/>
      <c r="J247" s="181">
        <f t="shared" si="156"/>
        <v>0</v>
      </c>
      <c r="K24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4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7" s="181">
        <f t="shared" si="157"/>
        <v>0</v>
      </c>
      <c r="AF24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7" s="181">
        <f t="shared" si="158"/>
        <v>0</v>
      </c>
      <c r="AJ24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7" s="181">
        <f t="shared" si="159"/>
        <v>0</v>
      </c>
      <c r="AN24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7" s="181">
        <f t="shared" si="160"/>
        <v>0</v>
      </c>
      <c r="AR247" s="181">
        <f t="shared" si="161"/>
        <v>0</v>
      </c>
    </row>
    <row r="248" spans="2:44" x14ac:dyDescent="0.25">
      <c r="B248" s="179" t="s">
        <v>821</v>
      </c>
      <c r="C248" s="180" t="s">
        <v>822</v>
      </c>
      <c r="D248"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2996</v>
      </c>
      <c r="E248"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2640.25</v>
      </c>
      <c r="F248" s="181">
        <f t="shared" si="154"/>
        <v>5636.25</v>
      </c>
      <c r="G248" s="181"/>
      <c r="H248" s="181">
        <f t="shared" si="155"/>
        <v>5636.25</v>
      </c>
      <c r="I248" s="181"/>
      <c r="J248" s="181">
        <f t="shared" si="156"/>
        <v>5636.25</v>
      </c>
      <c r="K24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680</v>
      </c>
      <c r="L24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1606.25</v>
      </c>
      <c r="M24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340</v>
      </c>
      <c r="N24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170</v>
      </c>
      <c r="O24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199.75</v>
      </c>
      <c r="Q24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2640.25</v>
      </c>
      <c r="W24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4030</v>
      </c>
      <c r="AD24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8" s="181">
        <f t="shared" si="157"/>
        <v>4030</v>
      </c>
      <c r="AF24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1606.25</v>
      </c>
      <c r="AH24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8" s="181">
        <f t="shared" si="158"/>
        <v>1606.25</v>
      </c>
      <c r="AJ24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8" s="181">
        <f t="shared" si="159"/>
        <v>0</v>
      </c>
      <c r="AN24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8" s="181">
        <f t="shared" si="160"/>
        <v>0</v>
      </c>
      <c r="AR248" s="181">
        <f t="shared" si="161"/>
        <v>5636.25</v>
      </c>
    </row>
    <row r="249" spans="2:44" x14ac:dyDescent="0.25">
      <c r="B249" s="179" t="s">
        <v>823</v>
      </c>
      <c r="C249" s="180" t="s">
        <v>824</v>
      </c>
      <c r="D249"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9"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9" s="181">
        <f t="shared" si="154"/>
        <v>0</v>
      </c>
      <c r="G249" s="181"/>
      <c r="H249" s="181">
        <f t="shared" si="155"/>
        <v>0</v>
      </c>
      <c r="I249" s="181"/>
      <c r="J249" s="181">
        <f t="shared" si="156"/>
        <v>0</v>
      </c>
      <c r="K24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4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9" s="181">
        <f t="shared" si="157"/>
        <v>0</v>
      </c>
      <c r="AF24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9" s="181">
        <f t="shared" si="158"/>
        <v>0</v>
      </c>
      <c r="AJ24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9" s="181">
        <f t="shared" si="159"/>
        <v>0</v>
      </c>
      <c r="AN24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9" s="181">
        <f t="shared" si="160"/>
        <v>0</v>
      </c>
      <c r="AR249" s="181">
        <f t="shared" si="161"/>
        <v>0</v>
      </c>
    </row>
    <row r="250" spans="2:44" x14ac:dyDescent="0.25">
      <c r="B250" s="179" t="s">
        <v>317</v>
      </c>
      <c r="C250" s="180" t="s">
        <v>194</v>
      </c>
      <c r="D250"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0"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0" s="181">
        <f t="shared" si="154"/>
        <v>0</v>
      </c>
      <c r="G250" s="181"/>
      <c r="H250" s="181">
        <f t="shared" si="155"/>
        <v>0</v>
      </c>
      <c r="I250" s="181"/>
      <c r="J250" s="181">
        <f t="shared" si="156"/>
        <v>0</v>
      </c>
      <c r="K25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0" s="181">
        <f t="shared" si="157"/>
        <v>0</v>
      </c>
      <c r="AF25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0" s="181">
        <f t="shared" si="158"/>
        <v>0</v>
      </c>
      <c r="AJ25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0" s="181">
        <f t="shared" si="159"/>
        <v>0</v>
      </c>
      <c r="AN25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0" s="181">
        <f t="shared" si="160"/>
        <v>0</v>
      </c>
      <c r="AR250" s="181">
        <f t="shared" si="161"/>
        <v>0</v>
      </c>
    </row>
    <row r="251" spans="2:44" x14ac:dyDescent="0.25">
      <c r="B251" s="179" t="s">
        <v>825</v>
      </c>
      <c r="C251" s="180" t="s">
        <v>826</v>
      </c>
      <c r="D251"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1"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1" s="181">
        <f t="shared" si="154"/>
        <v>0</v>
      </c>
      <c r="G251" s="181"/>
      <c r="H251" s="181">
        <f t="shared" si="155"/>
        <v>0</v>
      </c>
      <c r="I251" s="181"/>
      <c r="J251" s="181">
        <f t="shared" si="156"/>
        <v>0</v>
      </c>
      <c r="K25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1" s="181">
        <f t="shared" si="157"/>
        <v>0</v>
      </c>
      <c r="AF25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1" s="181">
        <f t="shared" si="158"/>
        <v>0</v>
      </c>
      <c r="AJ25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1" s="181">
        <f t="shared" si="159"/>
        <v>0</v>
      </c>
      <c r="AN25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1" s="181">
        <f t="shared" si="160"/>
        <v>0</v>
      </c>
      <c r="AR251" s="181">
        <f t="shared" si="161"/>
        <v>0</v>
      </c>
    </row>
    <row r="252" spans="2:44" x14ac:dyDescent="0.25">
      <c r="B252" s="179" t="s">
        <v>827</v>
      </c>
      <c r="C252" s="180" t="s">
        <v>828</v>
      </c>
      <c r="D252"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2"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2" s="181">
        <f t="shared" si="154"/>
        <v>0</v>
      </c>
      <c r="G252" s="181"/>
      <c r="H252" s="181">
        <f t="shared" si="155"/>
        <v>0</v>
      </c>
      <c r="I252" s="181"/>
      <c r="J252" s="181">
        <f t="shared" si="156"/>
        <v>0</v>
      </c>
      <c r="K25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2" s="181">
        <f t="shared" si="157"/>
        <v>0</v>
      </c>
      <c r="AF25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2" s="181">
        <f t="shared" si="158"/>
        <v>0</v>
      </c>
      <c r="AJ25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2" s="181">
        <f t="shared" si="159"/>
        <v>0</v>
      </c>
      <c r="AN25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2" s="181">
        <f t="shared" si="160"/>
        <v>0</v>
      </c>
      <c r="AR252" s="181">
        <f t="shared" si="161"/>
        <v>0</v>
      </c>
    </row>
    <row r="253" spans="2:44" x14ac:dyDescent="0.25">
      <c r="B253" s="179" t="s">
        <v>318</v>
      </c>
      <c r="C253" s="180" t="s">
        <v>195</v>
      </c>
      <c r="D253"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3"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3" s="181">
        <f t="shared" si="154"/>
        <v>0</v>
      </c>
      <c r="G253" s="181"/>
      <c r="H253" s="181">
        <f t="shared" si="155"/>
        <v>0</v>
      </c>
      <c r="I253" s="181"/>
      <c r="J253" s="181">
        <f t="shared" si="156"/>
        <v>0</v>
      </c>
      <c r="K25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3" s="181">
        <f t="shared" si="157"/>
        <v>0</v>
      </c>
      <c r="AF25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3" s="181">
        <f t="shared" si="158"/>
        <v>0</v>
      </c>
      <c r="AJ25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3" s="181">
        <f t="shared" si="159"/>
        <v>0</v>
      </c>
      <c r="AN25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3" s="181">
        <f t="shared" si="160"/>
        <v>0</v>
      </c>
      <c r="AR253" s="181">
        <f t="shared" si="161"/>
        <v>0</v>
      </c>
    </row>
    <row r="254" spans="2:44" x14ac:dyDescent="0.25">
      <c r="B254" s="179" t="s">
        <v>829</v>
      </c>
      <c r="C254" s="180" t="s">
        <v>830</v>
      </c>
      <c r="D254"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4"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4" s="181">
        <f t="shared" ref="F254:F268" si="162">D254+E254</f>
        <v>0</v>
      </c>
      <c r="G254" s="181"/>
      <c r="H254" s="181">
        <f t="shared" ref="H254:H268" si="163">F254-G254</f>
        <v>0</v>
      </c>
      <c r="I254" s="181"/>
      <c r="J254" s="181">
        <f t="shared" ref="J254:J268" si="164">F254-I254</f>
        <v>0</v>
      </c>
      <c r="K25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4" s="181">
        <f t="shared" ref="AE254:AE268" si="165">AB254+AC254+AD254</f>
        <v>0</v>
      </c>
      <c r="AF25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4" s="181">
        <f t="shared" ref="AI254:AI268" si="166">AF254+AG254+AH254</f>
        <v>0</v>
      </c>
      <c r="AJ25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4" s="181">
        <f t="shared" ref="AM254:AM268" si="167">AJ254+AK254+AL254</f>
        <v>0</v>
      </c>
      <c r="AN25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4" s="181">
        <f t="shared" ref="AQ254:AQ268" si="168">AN254+AO254+AP254</f>
        <v>0</v>
      </c>
      <c r="AR254" s="181">
        <f t="shared" ref="AR254:AR268" si="169">AE254+AI254+AM254+AQ254</f>
        <v>0</v>
      </c>
    </row>
    <row r="255" spans="2:44" x14ac:dyDescent="0.25">
      <c r="B255" s="179" t="s">
        <v>831</v>
      </c>
      <c r="C255" s="180" t="s">
        <v>832</v>
      </c>
      <c r="D255"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5"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5" s="181">
        <f t="shared" si="162"/>
        <v>0</v>
      </c>
      <c r="G255" s="181"/>
      <c r="H255" s="181">
        <f t="shared" si="163"/>
        <v>0</v>
      </c>
      <c r="I255" s="181"/>
      <c r="J255" s="181">
        <f t="shared" si="164"/>
        <v>0</v>
      </c>
      <c r="K25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5" s="181">
        <f t="shared" si="165"/>
        <v>0</v>
      </c>
      <c r="AF25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5" s="181">
        <f t="shared" si="166"/>
        <v>0</v>
      </c>
      <c r="AJ25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5" s="181">
        <f t="shared" si="167"/>
        <v>0</v>
      </c>
      <c r="AN25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5" s="181">
        <f t="shared" si="168"/>
        <v>0</v>
      </c>
      <c r="AR255" s="181">
        <f t="shared" si="169"/>
        <v>0</v>
      </c>
    </row>
    <row r="256" spans="2:44" x14ac:dyDescent="0.25">
      <c r="B256" s="179" t="s">
        <v>833</v>
      </c>
      <c r="C256" s="180" t="s">
        <v>834</v>
      </c>
      <c r="D256"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6"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6" s="181">
        <f t="shared" si="162"/>
        <v>0</v>
      </c>
      <c r="G256" s="181"/>
      <c r="H256" s="181">
        <f t="shared" si="163"/>
        <v>0</v>
      </c>
      <c r="I256" s="181"/>
      <c r="J256" s="181">
        <f t="shared" si="164"/>
        <v>0</v>
      </c>
      <c r="K25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6" s="181">
        <f t="shared" si="165"/>
        <v>0</v>
      </c>
      <c r="AF25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6" s="181">
        <f t="shared" si="166"/>
        <v>0</v>
      </c>
      <c r="AJ25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6" s="181">
        <f t="shared" si="167"/>
        <v>0</v>
      </c>
      <c r="AN25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6" s="181">
        <f t="shared" si="168"/>
        <v>0</v>
      </c>
      <c r="AR256" s="181">
        <f t="shared" si="169"/>
        <v>0</v>
      </c>
    </row>
    <row r="257" spans="2:44" x14ac:dyDescent="0.25">
      <c r="B257" s="179" t="s">
        <v>835</v>
      </c>
      <c r="C257" s="180" t="s">
        <v>836</v>
      </c>
      <c r="D257"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7"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7" s="181">
        <f t="shared" si="162"/>
        <v>0</v>
      </c>
      <c r="G257" s="181"/>
      <c r="H257" s="181">
        <f t="shared" si="163"/>
        <v>0</v>
      </c>
      <c r="I257" s="181"/>
      <c r="J257" s="181">
        <f t="shared" si="164"/>
        <v>0</v>
      </c>
      <c r="K25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7" s="181">
        <f t="shared" si="165"/>
        <v>0</v>
      </c>
      <c r="AF25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7" s="181">
        <f t="shared" si="166"/>
        <v>0</v>
      </c>
      <c r="AJ25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7" s="181">
        <f t="shared" si="167"/>
        <v>0</v>
      </c>
      <c r="AN25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7" s="181">
        <f t="shared" si="168"/>
        <v>0</v>
      </c>
      <c r="AR257" s="181">
        <f t="shared" si="169"/>
        <v>0</v>
      </c>
    </row>
    <row r="258" spans="2:44" x14ac:dyDescent="0.25">
      <c r="B258" s="179" t="s">
        <v>319</v>
      </c>
      <c r="C258" s="180" t="s">
        <v>196</v>
      </c>
      <c r="D258"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8"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8" s="181">
        <f t="shared" si="162"/>
        <v>0</v>
      </c>
      <c r="G258" s="181"/>
      <c r="H258" s="181">
        <f t="shared" si="163"/>
        <v>0</v>
      </c>
      <c r="I258" s="181"/>
      <c r="J258" s="181">
        <f t="shared" si="164"/>
        <v>0</v>
      </c>
      <c r="K25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8" s="181">
        <f t="shared" si="165"/>
        <v>0</v>
      </c>
      <c r="AF25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8" s="181">
        <f t="shared" si="166"/>
        <v>0</v>
      </c>
      <c r="AJ25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8" s="181">
        <f t="shared" si="167"/>
        <v>0</v>
      </c>
      <c r="AN25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8" s="181">
        <f t="shared" si="168"/>
        <v>0</v>
      </c>
      <c r="AR258" s="181">
        <f t="shared" si="169"/>
        <v>0</v>
      </c>
    </row>
    <row r="259" spans="2:44" x14ac:dyDescent="0.25">
      <c r="B259" s="179" t="s">
        <v>837</v>
      </c>
      <c r="C259" s="180" t="s">
        <v>838</v>
      </c>
      <c r="D259"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9"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9" s="181">
        <f t="shared" si="162"/>
        <v>0</v>
      </c>
      <c r="G259" s="181"/>
      <c r="H259" s="181">
        <f t="shared" si="163"/>
        <v>0</v>
      </c>
      <c r="I259" s="181"/>
      <c r="J259" s="181">
        <f t="shared" si="164"/>
        <v>0</v>
      </c>
      <c r="K25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9" s="181">
        <f t="shared" si="165"/>
        <v>0</v>
      </c>
      <c r="AF25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9" s="181">
        <f t="shared" si="166"/>
        <v>0</v>
      </c>
      <c r="AJ25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9" s="181">
        <f t="shared" si="167"/>
        <v>0</v>
      </c>
      <c r="AN25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9" s="181">
        <f t="shared" si="168"/>
        <v>0</v>
      </c>
      <c r="AR259" s="181">
        <f t="shared" si="169"/>
        <v>0</v>
      </c>
    </row>
    <row r="260" spans="2:44" x14ac:dyDescent="0.25">
      <c r="B260" s="188" t="s">
        <v>320</v>
      </c>
      <c r="C260" s="189" t="s">
        <v>197</v>
      </c>
      <c r="D260" s="190">
        <f>SUM(D261:D266)</f>
        <v>0</v>
      </c>
      <c r="E260" s="190">
        <f>SUM(E261:E266)</f>
        <v>0</v>
      </c>
      <c r="F260" s="190">
        <f t="shared" si="162"/>
        <v>0</v>
      </c>
      <c r="G260" s="190">
        <f>SUM(G261:G266)</f>
        <v>0</v>
      </c>
      <c r="H260" s="190">
        <f t="shared" si="163"/>
        <v>0</v>
      </c>
      <c r="I260" s="190">
        <f>SUM(I261:I266)</f>
        <v>0</v>
      </c>
      <c r="J260" s="190">
        <f t="shared" si="164"/>
        <v>0</v>
      </c>
      <c r="K260" s="190">
        <f t="shared" ref="K260:AD260" si="170">SUM(K261:K266)</f>
        <v>0</v>
      </c>
      <c r="L260" s="190">
        <f t="shared" si="170"/>
        <v>0</v>
      </c>
      <c r="M260" s="190">
        <f t="shared" si="170"/>
        <v>0</v>
      </c>
      <c r="N260" s="190">
        <f t="shared" si="170"/>
        <v>0</v>
      </c>
      <c r="O260" s="190">
        <f t="shared" si="170"/>
        <v>0</v>
      </c>
      <c r="P260" s="190">
        <f>SUM(P261:P266)</f>
        <v>0</v>
      </c>
      <c r="Q260" s="190">
        <f>SUM(Q261:Q266)</f>
        <v>0</v>
      </c>
      <c r="R260" s="190">
        <f t="shared" si="170"/>
        <v>0</v>
      </c>
      <c r="S260" s="190">
        <f t="shared" si="170"/>
        <v>0</v>
      </c>
      <c r="T260" s="190">
        <f>SUM(T261:T266)</f>
        <v>0</v>
      </c>
      <c r="U260" s="190">
        <f t="shared" si="170"/>
        <v>0</v>
      </c>
      <c r="V260" s="190">
        <f t="shared" si="170"/>
        <v>0</v>
      </c>
      <c r="W260" s="190">
        <f>SUM(W261:W266)</f>
        <v>0</v>
      </c>
      <c r="X260" s="190">
        <f t="shared" si="170"/>
        <v>0</v>
      </c>
      <c r="Y260" s="190">
        <f>SUM(Y261:Y266)</f>
        <v>0</v>
      </c>
      <c r="Z260" s="190">
        <f>SUM(Z261:Z266)</f>
        <v>0</v>
      </c>
      <c r="AA260" s="190">
        <f t="shared" si="170"/>
        <v>0</v>
      </c>
      <c r="AB260" s="190">
        <f t="shared" si="170"/>
        <v>0</v>
      </c>
      <c r="AC260" s="190">
        <f t="shared" si="170"/>
        <v>0</v>
      </c>
      <c r="AD260" s="190">
        <f t="shared" si="170"/>
        <v>0</v>
      </c>
      <c r="AE260" s="190">
        <f t="shared" si="165"/>
        <v>0</v>
      </c>
      <c r="AF260" s="190">
        <f>SUM(AF261:AF266)</f>
        <v>0</v>
      </c>
      <c r="AG260" s="190">
        <f>SUM(AG261:AG266)</f>
        <v>0</v>
      </c>
      <c r="AH260" s="190">
        <f>SUM(AH261:AH266)</f>
        <v>0</v>
      </c>
      <c r="AI260" s="190">
        <f t="shared" si="166"/>
        <v>0</v>
      </c>
      <c r="AJ260" s="190">
        <f>SUM(AJ261:AJ266)</f>
        <v>0</v>
      </c>
      <c r="AK260" s="190">
        <f>SUM(AK261:AK266)</f>
        <v>0</v>
      </c>
      <c r="AL260" s="190">
        <f>SUM(AL261:AL266)</f>
        <v>0</v>
      </c>
      <c r="AM260" s="190">
        <f t="shared" si="167"/>
        <v>0</v>
      </c>
      <c r="AN260" s="190">
        <f>SUM(AN261:AN266)</f>
        <v>0</v>
      </c>
      <c r="AO260" s="190">
        <f>SUM(AO261:AO266)</f>
        <v>0</v>
      </c>
      <c r="AP260" s="190">
        <f>SUM(AP261:AP266)</f>
        <v>0</v>
      </c>
      <c r="AQ260" s="190">
        <f t="shared" si="168"/>
        <v>0</v>
      </c>
      <c r="AR260" s="190">
        <f t="shared" si="169"/>
        <v>0</v>
      </c>
    </row>
    <row r="261" spans="2:44" x14ac:dyDescent="0.25">
      <c r="B261" s="179" t="s">
        <v>845</v>
      </c>
      <c r="C261" s="180" t="s">
        <v>846</v>
      </c>
      <c r="D261"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1"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1" s="181">
        <f t="shared" si="162"/>
        <v>0</v>
      </c>
      <c r="G261" s="181"/>
      <c r="H261" s="181">
        <f t="shared" si="163"/>
        <v>0</v>
      </c>
      <c r="I261" s="181"/>
      <c r="J261" s="181">
        <f t="shared" si="164"/>
        <v>0</v>
      </c>
      <c r="K26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6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6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6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1" s="181">
        <f t="shared" si="165"/>
        <v>0</v>
      </c>
      <c r="AF26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6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1" s="181">
        <f t="shared" si="166"/>
        <v>0</v>
      </c>
      <c r="AJ26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1" s="181">
        <f t="shared" si="167"/>
        <v>0</v>
      </c>
      <c r="AN26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1" s="181">
        <f t="shared" si="168"/>
        <v>0</v>
      </c>
      <c r="AR261" s="181">
        <f t="shared" si="169"/>
        <v>0</v>
      </c>
    </row>
    <row r="262" spans="2:44" x14ac:dyDescent="0.25">
      <c r="B262" s="179" t="s">
        <v>847</v>
      </c>
      <c r="C262" s="180" t="s">
        <v>848</v>
      </c>
      <c r="D262"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2"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2" s="181">
        <f t="shared" si="162"/>
        <v>0</v>
      </c>
      <c r="G262" s="181"/>
      <c r="H262" s="181">
        <f t="shared" si="163"/>
        <v>0</v>
      </c>
      <c r="I262" s="181"/>
      <c r="J262" s="181">
        <f t="shared" si="164"/>
        <v>0</v>
      </c>
      <c r="K26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6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6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6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2" s="181">
        <f t="shared" si="165"/>
        <v>0</v>
      </c>
      <c r="AF26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6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2" s="181">
        <f t="shared" si="166"/>
        <v>0</v>
      </c>
      <c r="AJ26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2" s="181">
        <f t="shared" si="167"/>
        <v>0</v>
      </c>
      <c r="AN26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2" s="181">
        <f t="shared" si="168"/>
        <v>0</v>
      </c>
      <c r="AR262" s="181">
        <f t="shared" si="169"/>
        <v>0</v>
      </c>
    </row>
    <row r="263" spans="2:44" x14ac:dyDescent="0.25">
      <c r="B263" s="179" t="s">
        <v>321</v>
      </c>
      <c r="C263" s="180" t="s">
        <v>198</v>
      </c>
      <c r="D263"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3"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3" s="181">
        <f t="shared" si="162"/>
        <v>0</v>
      </c>
      <c r="G263" s="181"/>
      <c r="H263" s="181">
        <f t="shared" si="163"/>
        <v>0</v>
      </c>
      <c r="I263" s="181"/>
      <c r="J263" s="181">
        <f t="shared" si="164"/>
        <v>0</v>
      </c>
      <c r="K26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6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6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6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3" s="181">
        <f t="shared" si="165"/>
        <v>0</v>
      </c>
      <c r="AF26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6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3" s="181">
        <f t="shared" si="166"/>
        <v>0</v>
      </c>
      <c r="AJ26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3" s="181">
        <f t="shared" si="167"/>
        <v>0</v>
      </c>
      <c r="AN26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3" s="181">
        <f t="shared" si="168"/>
        <v>0</v>
      </c>
      <c r="AR263" s="181">
        <f t="shared" si="169"/>
        <v>0</v>
      </c>
    </row>
    <row r="264" spans="2:44" x14ac:dyDescent="0.25">
      <c r="B264" s="179" t="s">
        <v>849</v>
      </c>
      <c r="C264" s="180" t="s">
        <v>850</v>
      </c>
      <c r="D264"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4"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4" s="181">
        <f t="shared" si="162"/>
        <v>0</v>
      </c>
      <c r="G264" s="181"/>
      <c r="H264" s="181">
        <f t="shared" si="163"/>
        <v>0</v>
      </c>
      <c r="I264" s="181"/>
      <c r="J264" s="181">
        <f t="shared" si="164"/>
        <v>0</v>
      </c>
      <c r="K26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6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6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6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4" s="181">
        <f t="shared" si="165"/>
        <v>0</v>
      </c>
      <c r="AF26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6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4" s="181">
        <f t="shared" si="166"/>
        <v>0</v>
      </c>
      <c r="AJ26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4" s="181">
        <f t="shared" si="167"/>
        <v>0</v>
      </c>
      <c r="AN26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4" s="181">
        <f t="shared" si="168"/>
        <v>0</v>
      </c>
      <c r="AR264" s="181">
        <f t="shared" si="169"/>
        <v>0</v>
      </c>
    </row>
    <row r="265" spans="2:44" x14ac:dyDescent="0.25">
      <c r="B265" s="179" t="s">
        <v>851</v>
      </c>
      <c r="C265" s="180" t="s">
        <v>852</v>
      </c>
      <c r="D265"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5"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5" s="181">
        <f t="shared" si="162"/>
        <v>0</v>
      </c>
      <c r="G265" s="181"/>
      <c r="H265" s="181">
        <f t="shared" si="163"/>
        <v>0</v>
      </c>
      <c r="I265" s="181"/>
      <c r="J265" s="181">
        <f t="shared" si="164"/>
        <v>0</v>
      </c>
      <c r="K26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6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6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6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5" s="181">
        <f t="shared" si="165"/>
        <v>0</v>
      </c>
      <c r="AF26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6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5" s="181">
        <f t="shared" si="166"/>
        <v>0</v>
      </c>
      <c r="AJ26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5" s="181">
        <f t="shared" si="167"/>
        <v>0</v>
      </c>
      <c r="AN26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5" s="181">
        <f t="shared" si="168"/>
        <v>0</v>
      </c>
      <c r="AR265" s="181">
        <f t="shared" si="169"/>
        <v>0</v>
      </c>
    </row>
    <row r="266" spans="2:44" x14ac:dyDescent="0.25">
      <c r="B266" s="179" t="s">
        <v>853</v>
      </c>
      <c r="C266" s="180" t="s">
        <v>854</v>
      </c>
      <c r="D266"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6"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6" s="181">
        <f t="shared" si="162"/>
        <v>0</v>
      </c>
      <c r="G266" s="181"/>
      <c r="H266" s="181">
        <f t="shared" si="163"/>
        <v>0</v>
      </c>
      <c r="I266" s="181"/>
      <c r="J266" s="181">
        <f t="shared" si="164"/>
        <v>0</v>
      </c>
      <c r="K26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6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6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6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6" s="181">
        <f t="shared" si="165"/>
        <v>0</v>
      </c>
      <c r="AF26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6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6" s="181">
        <f t="shared" si="166"/>
        <v>0</v>
      </c>
      <c r="AJ26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6" s="181">
        <f t="shared" si="167"/>
        <v>0</v>
      </c>
      <c r="AN26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6" s="181">
        <f t="shared" si="168"/>
        <v>0</v>
      </c>
      <c r="AR266" s="181">
        <f t="shared" si="169"/>
        <v>0</v>
      </c>
    </row>
    <row r="267" spans="2:44" x14ac:dyDescent="0.25">
      <c r="B267" s="188" t="s">
        <v>322</v>
      </c>
      <c r="C267" s="189" t="s">
        <v>199</v>
      </c>
      <c r="D267" s="190">
        <f>SUM(D268:D311)</f>
        <v>0</v>
      </c>
      <c r="E267" s="190">
        <f>SUM(E268:E311)</f>
        <v>0</v>
      </c>
      <c r="F267" s="190">
        <f t="shared" si="162"/>
        <v>0</v>
      </c>
      <c r="G267" s="190">
        <f>SUM(G268:G311)</f>
        <v>0</v>
      </c>
      <c r="H267" s="190">
        <f t="shared" si="163"/>
        <v>0</v>
      </c>
      <c r="I267" s="190">
        <f>SUM(I268:I311)</f>
        <v>0</v>
      </c>
      <c r="J267" s="190">
        <f t="shared" si="164"/>
        <v>0</v>
      </c>
      <c r="K267" s="190">
        <f t="shared" ref="K267:AD267" si="171">SUM(K268:K311)</f>
        <v>0</v>
      </c>
      <c r="L267" s="190">
        <f t="shared" si="171"/>
        <v>0</v>
      </c>
      <c r="M267" s="190">
        <f t="shared" si="171"/>
        <v>0</v>
      </c>
      <c r="N267" s="190">
        <f t="shared" si="171"/>
        <v>0</v>
      </c>
      <c r="O267" s="190">
        <f t="shared" si="171"/>
        <v>0</v>
      </c>
      <c r="P267" s="190">
        <f>SUM(P268:P311)</f>
        <v>0</v>
      </c>
      <c r="Q267" s="190">
        <f>SUM(Q268:Q311)</f>
        <v>0</v>
      </c>
      <c r="R267" s="190">
        <f t="shared" si="171"/>
        <v>0</v>
      </c>
      <c r="S267" s="190">
        <f t="shared" si="171"/>
        <v>0</v>
      </c>
      <c r="T267" s="190">
        <f>SUM(T268:T311)</f>
        <v>0</v>
      </c>
      <c r="U267" s="190">
        <f t="shared" si="171"/>
        <v>0</v>
      </c>
      <c r="V267" s="190">
        <f t="shared" si="171"/>
        <v>0</v>
      </c>
      <c r="W267" s="190">
        <f>SUM(W268:W311)</f>
        <v>0</v>
      </c>
      <c r="X267" s="190">
        <f t="shared" si="171"/>
        <v>0</v>
      </c>
      <c r="Y267" s="190">
        <f>SUM(Y268:Y311)</f>
        <v>0</v>
      </c>
      <c r="Z267" s="190">
        <f>SUM(Z268:Z311)</f>
        <v>0</v>
      </c>
      <c r="AA267" s="190">
        <f t="shared" si="171"/>
        <v>0</v>
      </c>
      <c r="AB267" s="190">
        <f t="shared" si="171"/>
        <v>0</v>
      </c>
      <c r="AC267" s="190">
        <f t="shared" si="171"/>
        <v>0</v>
      </c>
      <c r="AD267" s="190">
        <f t="shared" si="171"/>
        <v>0</v>
      </c>
      <c r="AE267" s="190">
        <f t="shared" si="165"/>
        <v>0</v>
      </c>
      <c r="AF267" s="190">
        <f>SUM(AF268:AF311)</f>
        <v>0</v>
      </c>
      <c r="AG267" s="190">
        <f>SUM(AG268:AG311)</f>
        <v>0</v>
      </c>
      <c r="AH267" s="190">
        <f>SUM(AH268:AH311)</f>
        <v>0</v>
      </c>
      <c r="AI267" s="190">
        <f t="shared" si="166"/>
        <v>0</v>
      </c>
      <c r="AJ267" s="190">
        <f>SUM(AJ268:AJ311)</f>
        <v>0</v>
      </c>
      <c r="AK267" s="190">
        <f>SUM(AK268:AK311)</f>
        <v>0</v>
      </c>
      <c r="AL267" s="190">
        <f>SUM(AL268:AL311)</f>
        <v>0</v>
      </c>
      <c r="AM267" s="190">
        <f t="shared" si="167"/>
        <v>0</v>
      </c>
      <c r="AN267" s="190">
        <f>SUM(AN268:AN311)</f>
        <v>0</v>
      </c>
      <c r="AO267" s="190">
        <f>SUM(AO268:AO311)</f>
        <v>0</v>
      </c>
      <c r="AP267" s="190">
        <f>SUM(AP268:AP311)</f>
        <v>0</v>
      </c>
      <c r="AQ267" s="190">
        <f t="shared" si="168"/>
        <v>0</v>
      </c>
      <c r="AR267" s="190">
        <f t="shared" si="169"/>
        <v>0</v>
      </c>
    </row>
    <row r="268" spans="2:44" x14ac:dyDescent="0.25">
      <c r="B268" s="179" t="s">
        <v>855</v>
      </c>
      <c r="C268" s="180" t="s">
        <v>856</v>
      </c>
      <c r="D268"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8"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8" s="181">
        <f t="shared" si="162"/>
        <v>0</v>
      </c>
      <c r="G268" s="181"/>
      <c r="H268" s="181">
        <f t="shared" si="163"/>
        <v>0</v>
      </c>
      <c r="I268" s="181"/>
      <c r="J268" s="181">
        <f t="shared" si="164"/>
        <v>0</v>
      </c>
      <c r="K26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6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6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6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8" s="181">
        <f t="shared" si="165"/>
        <v>0</v>
      </c>
      <c r="AF26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6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8" s="181">
        <f t="shared" si="166"/>
        <v>0</v>
      </c>
      <c r="AJ26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8" s="181">
        <f t="shared" si="167"/>
        <v>0</v>
      </c>
      <c r="AN26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8" s="181">
        <f t="shared" si="168"/>
        <v>0</v>
      </c>
      <c r="AR268" s="181">
        <f t="shared" si="169"/>
        <v>0</v>
      </c>
    </row>
    <row r="269" spans="2:44" x14ac:dyDescent="0.25">
      <c r="B269" s="179" t="s">
        <v>323</v>
      </c>
      <c r="C269" s="180" t="s">
        <v>857</v>
      </c>
      <c r="D269"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9"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9" s="181">
        <f t="shared" ref="F269:F300" si="172">D269+E269</f>
        <v>0</v>
      </c>
      <c r="G269" s="181"/>
      <c r="H269" s="181">
        <f t="shared" ref="H269:H300" si="173">F269-G269</f>
        <v>0</v>
      </c>
      <c r="I269" s="181"/>
      <c r="J269" s="181">
        <f t="shared" ref="J269:J300" si="174">F269-I269</f>
        <v>0</v>
      </c>
      <c r="K26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6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6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6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9" s="181">
        <f t="shared" ref="AE269:AE300" si="175">AB269+AC269+AD269</f>
        <v>0</v>
      </c>
      <c r="AF26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6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9" s="181">
        <f t="shared" ref="AI269:AI300" si="176">AF269+AG269+AH269</f>
        <v>0</v>
      </c>
      <c r="AJ26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9" s="181">
        <f t="shared" ref="AM269:AM300" si="177">AJ269+AK269+AL269</f>
        <v>0</v>
      </c>
      <c r="AN26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9" s="181">
        <f t="shared" ref="AQ269:AQ300" si="178">AN269+AO269+AP269</f>
        <v>0</v>
      </c>
      <c r="AR269" s="181">
        <f t="shared" ref="AR269:AR300" si="179">AE269+AI269+AM269+AQ269</f>
        <v>0</v>
      </c>
    </row>
    <row r="270" spans="2:44" x14ac:dyDescent="0.25">
      <c r="B270" s="179" t="s">
        <v>858</v>
      </c>
      <c r="C270" s="180" t="s">
        <v>859</v>
      </c>
      <c r="D270"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0"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0" s="181">
        <f t="shared" si="172"/>
        <v>0</v>
      </c>
      <c r="G270" s="181"/>
      <c r="H270" s="181">
        <f t="shared" si="173"/>
        <v>0</v>
      </c>
      <c r="I270" s="181"/>
      <c r="J270" s="181">
        <f t="shared" si="174"/>
        <v>0</v>
      </c>
      <c r="K27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0" s="181">
        <f t="shared" si="175"/>
        <v>0</v>
      </c>
      <c r="AF27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0" s="181">
        <f t="shared" si="176"/>
        <v>0</v>
      </c>
      <c r="AJ27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0" s="181">
        <f t="shared" si="177"/>
        <v>0</v>
      </c>
      <c r="AN27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0" s="181">
        <f t="shared" si="178"/>
        <v>0</v>
      </c>
      <c r="AR270" s="181">
        <f t="shared" si="179"/>
        <v>0</v>
      </c>
    </row>
    <row r="271" spans="2:44" x14ac:dyDescent="0.25">
      <c r="B271" s="179" t="s">
        <v>860</v>
      </c>
      <c r="C271" s="180" t="s">
        <v>861</v>
      </c>
      <c r="D271"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1"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1" s="181">
        <f t="shared" si="172"/>
        <v>0</v>
      </c>
      <c r="G271" s="181"/>
      <c r="H271" s="181">
        <f t="shared" si="173"/>
        <v>0</v>
      </c>
      <c r="I271" s="181"/>
      <c r="J271" s="181">
        <f t="shared" si="174"/>
        <v>0</v>
      </c>
      <c r="K27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1" s="181">
        <f t="shared" si="175"/>
        <v>0</v>
      </c>
      <c r="AF27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1" s="181">
        <f t="shared" si="176"/>
        <v>0</v>
      </c>
      <c r="AJ27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1" s="181">
        <f t="shared" si="177"/>
        <v>0</v>
      </c>
      <c r="AN27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1" s="181">
        <f t="shared" si="178"/>
        <v>0</v>
      </c>
      <c r="AR271" s="181">
        <f t="shared" si="179"/>
        <v>0</v>
      </c>
    </row>
    <row r="272" spans="2:44" x14ac:dyDescent="0.25">
      <c r="B272" s="179" t="s">
        <v>862</v>
      </c>
      <c r="C272" s="180" t="s">
        <v>863</v>
      </c>
      <c r="D272"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2"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2" s="181">
        <f t="shared" si="172"/>
        <v>0</v>
      </c>
      <c r="G272" s="181"/>
      <c r="H272" s="181">
        <f t="shared" si="173"/>
        <v>0</v>
      </c>
      <c r="I272" s="181"/>
      <c r="J272" s="181">
        <f t="shared" si="174"/>
        <v>0</v>
      </c>
      <c r="K27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2" s="181">
        <f t="shared" si="175"/>
        <v>0</v>
      </c>
      <c r="AF27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2" s="181">
        <f t="shared" si="176"/>
        <v>0</v>
      </c>
      <c r="AJ27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2" s="181">
        <f t="shared" si="177"/>
        <v>0</v>
      </c>
      <c r="AN27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2" s="181">
        <f t="shared" si="178"/>
        <v>0</v>
      </c>
      <c r="AR272" s="181">
        <f t="shared" si="179"/>
        <v>0</v>
      </c>
    </row>
    <row r="273" spans="2:44" x14ac:dyDescent="0.25">
      <c r="B273" s="179" t="s">
        <v>864</v>
      </c>
      <c r="C273" s="180" t="s">
        <v>865</v>
      </c>
      <c r="D273"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3"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3" s="181">
        <f t="shared" si="172"/>
        <v>0</v>
      </c>
      <c r="G273" s="181"/>
      <c r="H273" s="181">
        <f t="shared" si="173"/>
        <v>0</v>
      </c>
      <c r="I273" s="181"/>
      <c r="J273" s="181">
        <f t="shared" si="174"/>
        <v>0</v>
      </c>
      <c r="K27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3" s="181">
        <f t="shared" si="175"/>
        <v>0</v>
      </c>
      <c r="AF27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3" s="181">
        <f t="shared" si="176"/>
        <v>0</v>
      </c>
      <c r="AJ27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3" s="181">
        <f t="shared" si="177"/>
        <v>0</v>
      </c>
      <c r="AN27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3" s="181">
        <f t="shared" si="178"/>
        <v>0</v>
      </c>
      <c r="AR273" s="181">
        <f t="shared" si="179"/>
        <v>0</v>
      </c>
    </row>
    <row r="274" spans="2:44" x14ac:dyDescent="0.25">
      <c r="B274" s="179" t="s">
        <v>866</v>
      </c>
      <c r="C274" s="180" t="s">
        <v>867</v>
      </c>
      <c r="D274"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4"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4" s="181">
        <f t="shared" si="172"/>
        <v>0</v>
      </c>
      <c r="G274" s="181"/>
      <c r="H274" s="181">
        <f t="shared" si="173"/>
        <v>0</v>
      </c>
      <c r="I274" s="181"/>
      <c r="J274" s="181">
        <f t="shared" si="174"/>
        <v>0</v>
      </c>
      <c r="K27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4" s="181">
        <f t="shared" si="175"/>
        <v>0</v>
      </c>
      <c r="AF27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4" s="181">
        <f t="shared" si="176"/>
        <v>0</v>
      </c>
      <c r="AJ27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4" s="181">
        <f t="shared" si="177"/>
        <v>0</v>
      </c>
      <c r="AN27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4" s="181">
        <f t="shared" si="178"/>
        <v>0</v>
      </c>
      <c r="AR274" s="181">
        <f t="shared" si="179"/>
        <v>0</v>
      </c>
    </row>
    <row r="275" spans="2:44" x14ac:dyDescent="0.25">
      <c r="B275" s="179" t="s">
        <v>868</v>
      </c>
      <c r="C275" s="180" t="s">
        <v>869</v>
      </c>
      <c r="D275"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5"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5" s="181">
        <f t="shared" si="172"/>
        <v>0</v>
      </c>
      <c r="G275" s="181"/>
      <c r="H275" s="181">
        <f t="shared" si="173"/>
        <v>0</v>
      </c>
      <c r="I275" s="181"/>
      <c r="J275" s="181">
        <f t="shared" si="174"/>
        <v>0</v>
      </c>
      <c r="K27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5" s="181">
        <f t="shared" si="175"/>
        <v>0</v>
      </c>
      <c r="AF27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5" s="181">
        <f t="shared" si="176"/>
        <v>0</v>
      </c>
      <c r="AJ27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5" s="181">
        <f t="shared" si="177"/>
        <v>0</v>
      </c>
      <c r="AN27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5" s="181">
        <f t="shared" si="178"/>
        <v>0</v>
      </c>
      <c r="AR275" s="181">
        <f t="shared" si="179"/>
        <v>0</v>
      </c>
    </row>
    <row r="276" spans="2:44" x14ac:dyDescent="0.25">
      <c r="B276" s="179" t="s">
        <v>324</v>
      </c>
      <c r="C276" s="180" t="s">
        <v>870</v>
      </c>
      <c r="D276"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6"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6" s="181">
        <f t="shared" si="172"/>
        <v>0</v>
      </c>
      <c r="G276" s="181"/>
      <c r="H276" s="181">
        <f t="shared" si="173"/>
        <v>0</v>
      </c>
      <c r="I276" s="181"/>
      <c r="J276" s="181">
        <f t="shared" si="174"/>
        <v>0</v>
      </c>
      <c r="K27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6" s="181">
        <f t="shared" si="175"/>
        <v>0</v>
      </c>
      <c r="AF27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6" s="181">
        <f t="shared" si="176"/>
        <v>0</v>
      </c>
      <c r="AJ27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6" s="181">
        <f t="shared" si="177"/>
        <v>0</v>
      </c>
      <c r="AN27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6" s="181">
        <f t="shared" si="178"/>
        <v>0</v>
      </c>
      <c r="AR276" s="181">
        <f t="shared" si="179"/>
        <v>0</v>
      </c>
    </row>
    <row r="277" spans="2:44" x14ac:dyDescent="0.25">
      <c r="B277" s="179" t="s">
        <v>871</v>
      </c>
      <c r="C277" s="180" t="s">
        <v>872</v>
      </c>
      <c r="D277"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7"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7" s="181">
        <f t="shared" si="172"/>
        <v>0</v>
      </c>
      <c r="G277" s="181"/>
      <c r="H277" s="181">
        <f t="shared" si="173"/>
        <v>0</v>
      </c>
      <c r="I277" s="181"/>
      <c r="J277" s="181">
        <f t="shared" si="174"/>
        <v>0</v>
      </c>
      <c r="K27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7" s="181">
        <f t="shared" si="175"/>
        <v>0</v>
      </c>
      <c r="AF27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7" s="181">
        <f t="shared" si="176"/>
        <v>0</v>
      </c>
      <c r="AJ27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7" s="181">
        <f t="shared" si="177"/>
        <v>0</v>
      </c>
      <c r="AN27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7" s="181">
        <f t="shared" si="178"/>
        <v>0</v>
      </c>
      <c r="AR277" s="181">
        <f t="shared" si="179"/>
        <v>0</v>
      </c>
    </row>
    <row r="278" spans="2:44" x14ac:dyDescent="0.25">
      <c r="B278" s="179" t="s">
        <v>873</v>
      </c>
      <c r="C278" s="180" t="s">
        <v>874</v>
      </c>
      <c r="D278"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8"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8" s="181">
        <f t="shared" si="172"/>
        <v>0</v>
      </c>
      <c r="G278" s="181"/>
      <c r="H278" s="181">
        <f t="shared" si="173"/>
        <v>0</v>
      </c>
      <c r="I278" s="181"/>
      <c r="J278" s="181">
        <f t="shared" si="174"/>
        <v>0</v>
      </c>
      <c r="K27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8" s="181">
        <f t="shared" si="175"/>
        <v>0</v>
      </c>
      <c r="AF27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8" s="181">
        <f t="shared" si="176"/>
        <v>0</v>
      </c>
      <c r="AJ27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8" s="181">
        <f t="shared" si="177"/>
        <v>0</v>
      </c>
      <c r="AN27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8" s="181">
        <f t="shared" si="178"/>
        <v>0</v>
      </c>
      <c r="AR278" s="181">
        <f t="shared" si="179"/>
        <v>0</v>
      </c>
    </row>
    <row r="279" spans="2:44" x14ac:dyDescent="0.25">
      <c r="B279" s="179" t="s">
        <v>875</v>
      </c>
      <c r="C279" s="180" t="s">
        <v>876</v>
      </c>
      <c r="D279"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9"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9" s="181">
        <f t="shared" si="172"/>
        <v>0</v>
      </c>
      <c r="G279" s="181"/>
      <c r="H279" s="181">
        <f t="shared" si="173"/>
        <v>0</v>
      </c>
      <c r="I279" s="181"/>
      <c r="J279" s="181">
        <f t="shared" si="174"/>
        <v>0</v>
      </c>
      <c r="K27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9" s="181">
        <f t="shared" si="175"/>
        <v>0</v>
      </c>
      <c r="AF27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9" s="181">
        <f t="shared" si="176"/>
        <v>0</v>
      </c>
      <c r="AJ27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9" s="181">
        <f t="shared" si="177"/>
        <v>0</v>
      </c>
      <c r="AN27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9" s="181">
        <f t="shared" si="178"/>
        <v>0</v>
      </c>
      <c r="AR279" s="181">
        <f t="shared" si="179"/>
        <v>0</v>
      </c>
    </row>
    <row r="280" spans="2:44" x14ac:dyDescent="0.25">
      <c r="B280" s="179" t="s">
        <v>877</v>
      </c>
      <c r="C280" s="180" t="s">
        <v>878</v>
      </c>
      <c r="D280"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0"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0" s="181">
        <f t="shared" si="172"/>
        <v>0</v>
      </c>
      <c r="G280" s="181"/>
      <c r="H280" s="181">
        <f t="shared" si="173"/>
        <v>0</v>
      </c>
      <c r="I280" s="181"/>
      <c r="J280" s="181">
        <f t="shared" si="174"/>
        <v>0</v>
      </c>
      <c r="K28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0" s="181">
        <f t="shared" si="175"/>
        <v>0</v>
      </c>
      <c r="AF28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0" s="181">
        <f t="shared" si="176"/>
        <v>0</v>
      </c>
      <c r="AJ28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0" s="181">
        <f t="shared" si="177"/>
        <v>0</v>
      </c>
      <c r="AN28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0" s="181">
        <f t="shared" si="178"/>
        <v>0</v>
      </c>
      <c r="AR280" s="181">
        <f t="shared" si="179"/>
        <v>0</v>
      </c>
    </row>
    <row r="281" spans="2:44" x14ac:dyDescent="0.25">
      <c r="B281" s="179" t="s">
        <v>879</v>
      </c>
      <c r="C281" s="180" t="s">
        <v>880</v>
      </c>
      <c r="D281"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1"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1" s="181">
        <f t="shared" si="172"/>
        <v>0</v>
      </c>
      <c r="G281" s="181"/>
      <c r="H281" s="181">
        <f t="shared" si="173"/>
        <v>0</v>
      </c>
      <c r="I281" s="181"/>
      <c r="J281" s="181">
        <f t="shared" si="174"/>
        <v>0</v>
      </c>
      <c r="K28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1" s="181">
        <f t="shared" si="175"/>
        <v>0</v>
      </c>
      <c r="AF28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1" s="181">
        <f t="shared" si="176"/>
        <v>0</v>
      </c>
      <c r="AJ28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1" s="181">
        <f t="shared" si="177"/>
        <v>0</v>
      </c>
      <c r="AN28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1" s="181">
        <f t="shared" si="178"/>
        <v>0</v>
      </c>
      <c r="AR281" s="181">
        <f t="shared" si="179"/>
        <v>0</v>
      </c>
    </row>
    <row r="282" spans="2:44" x14ac:dyDescent="0.25">
      <c r="B282" s="179" t="s">
        <v>881</v>
      </c>
      <c r="C282" s="180" t="s">
        <v>882</v>
      </c>
      <c r="D282"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2"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2" s="181">
        <f t="shared" si="172"/>
        <v>0</v>
      </c>
      <c r="G282" s="181"/>
      <c r="H282" s="181">
        <f t="shared" si="173"/>
        <v>0</v>
      </c>
      <c r="I282" s="181"/>
      <c r="J282" s="181">
        <f t="shared" si="174"/>
        <v>0</v>
      </c>
      <c r="K28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2" s="181">
        <f t="shared" si="175"/>
        <v>0</v>
      </c>
      <c r="AF28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2" s="181">
        <f t="shared" si="176"/>
        <v>0</v>
      </c>
      <c r="AJ28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2" s="181">
        <f t="shared" si="177"/>
        <v>0</v>
      </c>
      <c r="AN28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2" s="181">
        <f t="shared" si="178"/>
        <v>0</v>
      </c>
      <c r="AR282" s="181">
        <f t="shared" si="179"/>
        <v>0</v>
      </c>
    </row>
    <row r="283" spans="2:44" x14ac:dyDescent="0.25">
      <c r="B283" s="179" t="s">
        <v>883</v>
      </c>
      <c r="C283" s="180" t="s">
        <v>884</v>
      </c>
      <c r="D283"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3"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3" s="181">
        <f t="shared" si="172"/>
        <v>0</v>
      </c>
      <c r="G283" s="181"/>
      <c r="H283" s="181">
        <f t="shared" si="173"/>
        <v>0</v>
      </c>
      <c r="I283" s="181"/>
      <c r="J283" s="181">
        <f t="shared" si="174"/>
        <v>0</v>
      </c>
      <c r="K28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3" s="181">
        <f t="shared" si="175"/>
        <v>0</v>
      </c>
      <c r="AF28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3" s="181">
        <f t="shared" si="176"/>
        <v>0</v>
      </c>
      <c r="AJ28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3" s="181">
        <f t="shared" si="177"/>
        <v>0</v>
      </c>
      <c r="AN28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3" s="181">
        <f t="shared" si="178"/>
        <v>0</v>
      </c>
      <c r="AR283" s="181">
        <f t="shared" si="179"/>
        <v>0</v>
      </c>
    </row>
    <row r="284" spans="2:44" x14ac:dyDescent="0.25">
      <c r="B284" s="179" t="s">
        <v>885</v>
      </c>
      <c r="C284" s="180" t="s">
        <v>886</v>
      </c>
      <c r="D284"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4"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4" s="181">
        <f t="shared" si="172"/>
        <v>0</v>
      </c>
      <c r="G284" s="181"/>
      <c r="H284" s="181">
        <f t="shared" si="173"/>
        <v>0</v>
      </c>
      <c r="I284" s="181"/>
      <c r="J284" s="181">
        <f t="shared" si="174"/>
        <v>0</v>
      </c>
      <c r="K28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4" s="181">
        <f t="shared" si="175"/>
        <v>0</v>
      </c>
      <c r="AF28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4" s="181">
        <f t="shared" si="176"/>
        <v>0</v>
      </c>
      <c r="AJ28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4" s="181">
        <f t="shared" si="177"/>
        <v>0</v>
      </c>
      <c r="AN28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4" s="181">
        <f t="shared" si="178"/>
        <v>0</v>
      </c>
      <c r="AR284" s="181">
        <f t="shared" si="179"/>
        <v>0</v>
      </c>
    </row>
    <row r="285" spans="2:44" x14ac:dyDescent="0.25">
      <c r="B285" s="179" t="s">
        <v>325</v>
      </c>
      <c r="C285" s="180" t="s">
        <v>887</v>
      </c>
      <c r="D285"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5"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5" s="181">
        <f t="shared" si="172"/>
        <v>0</v>
      </c>
      <c r="G285" s="181"/>
      <c r="H285" s="181">
        <f t="shared" si="173"/>
        <v>0</v>
      </c>
      <c r="I285" s="181"/>
      <c r="J285" s="181">
        <f t="shared" si="174"/>
        <v>0</v>
      </c>
      <c r="K28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5" s="181">
        <f t="shared" si="175"/>
        <v>0</v>
      </c>
      <c r="AF28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5" s="181">
        <f t="shared" si="176"/>
        <v>0</v>
      </c>
      <c r="AJ28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5" s="181">
        <f t="shared" si="177"/>
        <v>0</v>
      </c>
      <c r="AN28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5" s="181">
        <f t="shared" si="178"/>
        <v>0</v>
      </c>
      <c r="AR285" s="181">
        <f t="shared" si="179"/>
        <v>0</v>
      </c>
    </row>
    <row r="286" spans="2:44" x14ac:dyDescent="0.25">
      <c r="B286" s="179" t="s">
        <v>888</v>
      </c>
      <c r="C286" s="180" t="s">
        <v>889</v>
      </c>
      <c r="D286"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6"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6" s="181">
        <f t="shared" si="172"/>
        <v>0</v>
      </c>
      <c r="G286" s="181"/>
      <c r="H286" s="181">
        <f t="shared" si="173"/>
        <v>0</v>
      </c>
      <c r="I286" s="181"/>
      <c r="J286" s="181">
        <f t="shared" si="174"/>
        <v>0</v>
      </c>
      <c r="K28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6" s="181">
        <f t="shared" si="175"/>
        <v>0</v>
      </c>
      <c r="AF28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6" s="181">
        <f t="shared" si="176"/>
        <v>0</v>
      </c>
      <c r="AJ28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6" s="181">
        <f t="shared" si="177"/>
        <v>0</v>
      </c>
      <c r="AN28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6" s="181">
        <f t="shared" si="178"/>
        <v>0</v>
      </c>
      <c r="AR286" s="181">
        <f t="shared" si="179"/>
        <v>0</v>
      </c>
    </row>
    <row r="287" spans="2:44" x14ac:dyDescent="0.25">
      <c r="B287" s="179" t="s">
        <v>890</v>
      </c>
      <c r="C287" s="180" t="s">
        <v>891</v>
      </c>
      <c r="D287"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7"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7" s="181">
        <f t="shared" si="172"/>
        <v>0</v>
      </c>
      <c r="G287" s="181"/>
      <c r="H287" s="181">
        <f t="shared" si="173"/>
        <v>0</v>
      </c>
      <c r="I287" s="181"/>
      <c r="J287" s="181">
        <f t="shared" si="174"/>
        <v>0</v>
      </c>
      <c r="K28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7" s="181">
        <f t="shared" si="175"/>
        <v>0</v>
      </c>
      <c r="AF28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7" s="181">
        <f t="shared" si="176"/>
        <v>0</v>
      </c>
      <c r="AJ28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7" s="181">
        <f t="shared" si="177"/>
        <v>0</v>
      </c>
      <c r="AN28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7" s="181">
        <f t="shared" si="178"/>
        <v>0</v>
      </c>
      <c r="AR287" s="181">
        <f t="shared" si="179"/>
        <v>0</v>
      </c>
    </row>
    <row r="288" spans="2:44" x14ac:dyDescent="0.25">
      <c r="B288" s="179" t="s">
        <v>892</v>
      </c>
      <c r="C288" s="180" t="s">
        <v>893</v>
      </c>
      <c r="D288"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8"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8" s="181">
        <f t="shared" si="172"/>
        <v>0</v>
      </c>
      <c r="G288" s="181"/>
      <c r="H288" s="181">
        <f t="shared" si="173"/>
        <v>0</v>
      </c>
      <c r="I288" s="181"/>
      <c r="J288" s="181">
        <f t="shared" si="174"/>
        <v>0</v>
      </c>
      <c r="K28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8" s="181">
        <f t="shared" si="175"/>
        <v>0</v>
      </c>
      <c r="AF28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8" s="181">
        <f t="shared" si="176"/>
        <v>0</v>
      </c>
      <c r="AJ28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8" s="181">
        <f t="shared" si="177"/>
        <v>0</v>
      </c>
      <c r="AN28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8" s="181">
        <f t="shared" si="178"/>
        <v>0</v>
      </c>
      <c r="AR288" s="181">
        <f t="shared" si="179"/>
        <v>0</v>
      </c>
    </row>
    <row r="289" spans="2:44" x14ac:dyDescent="0.25">
      <c r="B289" s="179" t="s">
        <v>894</v>
      </c>
      <c r="C289" s="180" t="s">
        <v>887</v>
      </c>
      <c r="D289"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9"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9" s="181">
        <f t="shared" si="172"/>
        <v>0</v>
      </c>
      <c r="G289" s="181"/>
      <c r="H289" s="181">
        <f t="shared" si="173"/>
        <v>0</v>
      </c>
      <c r="I289" s="181"/>
      <c r="J289" s="181">
        <f t="shared" si="174"/>
        <v>0</v>
      </c>
      <c r="K28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9" s="181">
        <f t="shared" si="175"/>
        <v>0</v>
      </c>
      <c r="AF28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9" s="181">
        <f t="shared" si="176"/>
        <v>0</v>
      </c>
      <c r="AJ28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9" s="181">
        <f t="shared" si="177"/>
        <v>0</v>
      </c>
      <c r="AN28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9" s="181">
        <f t="shared" si="178"/>
        <v>0</v>
      </c>
      <c r="AR289" s="181">
        <f t="shared" si="179"/>
        <v>0</v>
      </c>
    </row>
    <row r="290" spans="2:44" x14ac:dyDescent="0.25">
      <c r="B290" s="179" t="s">
        <v>895</v>
      </c>
      <c r="C290" s="180" t="s">
        <v>896</v>
      </c>
      <c r="D290"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0"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0" s="181">
        <f t="shared" si="172"/>
        <v>0</v>
      </c>
      <c r="G290" s="181"/>
      <c r="H290" s="181">
        <f t="shared" si="173"/>
        <v>0</v>
      </c>
      <c r="I290" s="181"/>
      <c r="J290" s="181">
        <f t="shared" si="174"/>
        <v>0</v>
      </c>
      <c r="K29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0" s="181">
        <f t="shared" si="175"/>
        <v>0</v>
      </c>
      <c r="AF29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0" s="181">
        <f t="shared" si="176"/>
        <v>0</v>
      </c>
      <c r="AJ29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0" s="181">
        <f t="shared" si="177"/>
        <v>0</v>
      </c>
      <c r="AN29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0" s="181">
        <f t="shared" si="178"/>
        <v>0</v>
      </c>
      <c r="AR290" s="181">
        <f t="shared" si="179"/>
        <v>0</v>
      </c>
    </row>
    <row r="291" spans="2:44" x14ac:dyDescent="0.25">
      <c r="B291" s="179" t="s">
        <v>897</v>
      </c>
      <c r="C291" s="180" t="s">
        <v>898</v>
      </c>
      <c r="D291"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1"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1" s="181">
        <f t="shared" si="172"/>
        <v>0</v>
      </c>
      <c r="G291" s="181"/>
      <c r="H291" s="181">
        <f t="shared" si="173"/>
        <v>0</v>
      </c>
      <c r="I291" s="181"/>
      <c r="J291" s="181">
        <f t="shared" si="174"/>
        <v>0</v>
      </c>
      <c r="K29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1" s="181">
        <f t="shared" si="175"/>
        <v>0</v>
      </c>
      <c r="AF29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1" s="181">
        <f t="shared" si="176"/>
        <v>0</v>
      </c>
      <c r="AJ29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1" s="181">
        <f t="shared" si="177"/>
        <v>0</v>
      </c>
      <c r="AN29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1" s="181">
        <f t="shared" si="178"/>
        <v>0</v>
      </c>
      <c r="AR291" s="181">
        <f t="shared" si="179"/>
        <v>0</v>
      </c>
    </row>
    <row r="292" spans="2:44" x14ac:dyDescent="0.25">
      <c r="B292" s="179" t="s">
        <v>899</v>
      </c>
      <c r="C292" s="180" t="s">
        <v>900</v>
      </c>
      <c r="D292"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2"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2" s="181">
        <f t="shared" si="172"/>
        <v>0</v>
      </c>
      <c r="G292" s="181"/>
      <c r="H292" s="181">
        <f t="shared" si="173"/>
        <v>0</v>
      </c>
      <c r="I292" s="181"/>
      <c r="J292" s="181">
        <f t="shared" si="174"/>
        <v>0</v>
      </c>
      <c r="K29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2" s="181">
        <f t="shared" si="175"/>
        <v>0</v>
      </c>
      <c r="AF29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2" s="181">
        <f t="shared" si="176"/>
        <v>0</v>
      </c>
      <c r="AJ29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2" s="181">
        <f t="shared" si="177"/>
        <v>0</v>
      </c>
      <c r="AN29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2" s="181">
        <f t="shared" si="178"/>
        <v>0</v>
      </c>
      <c r="AR292" s="181">
        <f t="shared" si="179"/>
        <v>0</v>
      </c>
    </row>
    <row r="293" spans="2:44" x14ac:dyDescent="0.25">
      <c r="B293" s="179" t="s">
        <v>901</v>
      </c>
      <c r="C293" s="180" t="s">
        <v>902</v>
      </c>
      <c r="D293"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3"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3" s="181">
        <f t="shared" si="172"/>
        <v>0</v>
      </c>
      <c r="G293" s="181"/>
      <c r="H293" s="181">
        <f t="shared" si="173"/>
        <v>0</v>
      </c>
      <c r="I293" s="181"/>
      <c r="J293" s="181">
        <f t="shared" si="174"/>
        <v>0</v>
      </c>
      <c r="K29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3" s="181">
        <f t="shared" si="175"/>
        <v>0</v>
      </c>
      <c r="AF29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3" s="181">
        <f t="shared" si="176"/>
        <v>0</v>
      </c>
      <c r="AJ29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3" s="181">
        <f t="shared" si="177"/>
        <v>0</v>
      </c>
      <c r="AN29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3" s="181">
        <f t="shared" si="178"/>
        <v>0</v>
      </c>
      <c r="AR293" s="181">
        <f t="shared" si="179"/>
        <v>0</v>
      </c>
    </row>
    <row r="294" spans="2:44" x14ac:dyDescent="0.25">
      <c r="B294" s="179" t="s">
        <v>903</v>
      </c>
      <c r="C294" s="180" t="s">
        <v>904</v>
      </c>
      <c r="D294"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4"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4" s="181">
        <f t="shared" si="172"/>
        <v>0</v>
      </c>
      <c r="G294" s="181"/>
      <c r="H294" s="181">
        <f t="shared" si="173"/>
        <v>0</v>
      </c>
      <c r="I294" s="181"/>
      <c r="J294" s="181">
        <f t="shared" si="174"/>
        <v>0</v>
      </c>
      <c r="K29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4" s="181">
        <f t="shared" si="175"/>
        <v>0</v>
      </c>
      <c r="AF29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4" s="181">
        <f t="shared" si="176"/>
        <v>0</v>
      </c>
      <c r="AJ29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4" s="181">
        <f t="shared" si="177"/>
        <v>0</v>
      </c>
      <c r="AN29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4" s="181">
        <f t="shared" si="178"/>
        <v>0</v>
      </c>
      <c r="AR294" s="181">
        <f t="shared" si="179"/>
        <v>0</v>
      </c>
    </row>
    <row r="295" spans="2:44" x14ac:dyDescent="0.25">
      <c r="B295" s="179" t="s">
        <v>905</v>
      </c>
      <c r="C295" s="180" t="s">
        <v>906</v>
      </c>
      <c r="D295"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5"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5" s="181">
        <f t="shared" si="172"/>
        <v>0</v>
      </c>
      <c r="G295" s="181"/>
      <c r="H295" s="181">
        <f t="shared" si="173"/>
        <v>0</v>
      </c>
      <c r="I295" s="181"/>
      <c r="J295" s="181">
        <f t="shared" si="174"/>
        <v>0</v>
      </c>
      <c r="K29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5" s="181">
        <f t="shared" si="175"/>
        <v>0</v>
      </c>
      <c r="AF29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5" s="181">
        <f t="shared" si="176"/>
        <v>0</v>
      </c>
      <c r="AJ29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5" s="181">
        <f t="shared" si="177"/>
        <v>0</v>
      </c>
      <c r="AN29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5" s="181">
        <f t="shared" si="178"/>
        <v>0</v>
      </c>
      <c r="AR295" s="181">
        <f t="shared" si="179"/>
        <v>0</v>
      </c>
    </row>
    <row r="296" spans="2:44" x14ac:dyDescent="0.25">
      <c r="B296" s="179" t="s">
        <v>907</v>
      </c>
      <c r="C296" s="180" t="s">
        <v>908</v>
      </c>
      <c r="D296"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6"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6" s="181">
        <f t="shared" si="172"/>
        <v>0</v>
      </c>
      <c r="G296" s="181"/>
      <c r="H296" s="181">
        <f t="shared" si="173"/>
        <v>0</v>
      </c>
      <c r="I296" s="181"/>
      <c r="J296" s="181">
        <f t="shared" si="174"/>
        <v>0</v>
      </c>
      <c r="K29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6" s="181">
        <f t="shared" si="175"/>
        <v>0</v>
      </c>
      <c r="AF29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6" s="181">
        <f t="shared" si="176"/>
        <v>0</v>
      </c>
      <c r="AJ29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6" s="181">
        <f t="shared" si="177"/>
        <v>0</v>
      </c>
      <c r="AN29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6" s="181">
        <f t="shared" si="178"/>
        <v>0</v>
      </c>
      <c r="AR296" s="181">
        <f t="shared" si="179"/>
        <v>0</v>
      </c>
    </row>
    <row r="297" spans="2:44" x14ac:dyDescent="0.25">
      <c r="B297" s="179" t="s">
        <v>909</v>
      </c>
      <c r="C297" s="180" t="s">
        <v>910</v>
      </c>
      <c r="D297"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7"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7" s="181">
        <f t="shared" si="172"/>
        <v>0</v>
      </c>
      <c r="G297" s="181"/>
      <c r="H297" s="181">
        <f t="shared" si="173"/>
        <v>0</v>
      </c>
      <c r="I297" s="181"/>
      <c r="J297" s="181">
        <f t="shared" si="174"/>
        <v>0</v>
      </c>
      <c r="K29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7" s="181">
        <f t="shared" si="175"/>
        <v>0</v>
      </c>
      <c r="AF29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7" s="181">
        <f t="shared" si="176"/>
        <v>0</v>
      </c>
      <c r="AJ29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7" s="181">
        <f t="shared" si="177"/>
        <v>0</v>
      </c>
      <c r="AN29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7" s="181">
        <f t="shared" si="178"/>
        <v>0</v>
      </c>
      <c r="AR297" s="181">
        <f t="shared" si="179"/>
        <v>0</v>
      </c>
    </row>
    <row r="298" spans="2:44" x14ac:dyDescent="0.25">
      <c r="B298" s="179" t="s">
        <v>911</v>
      </c>
      <c r="C298" s="180" t="s">
        <v>912</v>
      </c>
      <c r="D298"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8"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8" s="181">
        <f t="shared" si="172"/>
        <v>0</v>
      </c>
      <c r="G298" s="181"/>
      <c r="H298" s="181">
        <f t="shared" si="173"/>
        <v>0</v>
      </c>
      <c r="I298" s="181"/>
      <c r="J298" s="181">
        <f t="shared" si="174"/>
        <v>0</v>
      </c>
      <c r="K29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8" s="181">
        <f t="shared" si="175"/>
        <v>0</v>
      </c>
      <c r="AF29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8" s="181">
        <f t="shared" si="176"/>
        <v>0</v>
      </c>
      <c r="AJ29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8" s="181">
        <f t="shared" si="177"/>
        <v>0</v>
      </c>
      <c r="AN29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8" s="181">
        <f t="shared" si="178"/>
        <v>0</v>
      </c>
      <c r="AR298" s="181">
        <f t="shared" si="179"/>
        <v>0</v>
      </c>
    </row>
    <row r="299" spans="2:44" x14ac:dyDescent="0.25">
      <c r="B299" s="179" t="s">
        <v>913</v>
      </c>
      <c r="C299" s="180" t="s">
        <v>914</v>
      </c>
      <c r="D299"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9"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9" s="181">
        <f t="shared" si="172"/>
        <v>0</v>
      </c>
      <c r="G299" s="181"/>
      <c r="H299" s="181">
        <f t="shared" si="173"/>
        <v>0</v>
      </c>
      <c r="I299" s="181"/>
      <c r="J299" s="181">
        <f t="shared" si="174"/>
        <v>0</v>
      </c>
      <c r="K29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9" s="181">
        <f t="shared" si="175"/>
        <v>0</v>
      </c>
      <c r="AF29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9" s="181">
        <f t="shared" si="176"/>
        <v>0</v>
      </c>
      <c r="AJ29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9" s="181">
        <f t="shared" si="177"/>
        <v>0</v>
      </c>
      <c r="AN29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9" s="181">
        <f t="shared" si="178"/>
        <v>0</v>
      </c>
      <c r="AR299" s="181">
        <f t="shared" si="179"/>
        <v>0</v>
      </c>
    </row>
    <row r="300" spans="2:44" x14ac:dyDescent="0.25">
      <c r="B300" s="179" t="s">
        <v>915</v>
      </c>
      <c r="C300" s="180" t="s">
        <v>916</v>
      </c>
      <c r="D300"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0"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0" s="181">
        <f t="shared" si="172"/>
        <v>0</v>
      </c>
      <c r="G300" s="181"/>
      <c r="H300" s="181">
        <f t="shared" si="173"/>
        <v>0</v>
      </c>
      <c r="I300" s="181"/>
      <c r="J300" s="181">
        <f t="shared" si="174"/>
        <v>0</v>
      </c>
      <c r="K30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0" s="181">
        <f t="shared" si="175"/>
        <v>0</v>
      </c>
      <c r="AF30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0" s="181">
        <f t="shared" si="176"/>
        <v>0</v>
      </c>
      <c r="AJ30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0" s="181">
        <f t="shared" si="177"/>
        <v>0</v>
      </c>
      <c r="AN30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0" s="181">
        <f t="shared" si="178"/>
        <v>0</v>
      </c>
      <c r="AR300" s="181">
        <f t="shared" si="179"/>
        <v>0</v>
      </c>
    </row>
    <row r="301" spans="2:44" x14ac:dyDescent="0.25">
      <c r="B301" s="179" t="s">
        <v>917</v>
      </c>
      <c r="C301" s="180" t="s">
        <v>918</v>
      </c>
      <c r="D301"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1"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1" s="181">
        <f t="shared" ref="F301:F332" si="180">D301+E301</f>
        <v>0</v>
      </c>
      <c r="G301" s="181"/>
      <c r="H301" s="181">
        <f t="shared" ref="H301:H332" si="181">F301-G301</f>
        <v>0</v>
      </c>
      <c r="I301" s="181"/>
      <c r="J301" s="181">
        <f t="shared" ref="J301:J332" si="182">F301-I301</f>
        <v>0</v>
      </c>
      <c r="K30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1" s="181">
        <f t="shared" ref="AE301:AE332" si="183">AB301+AC301+AD301</f>
        <v>0</v>
      </c>
      <c r="AF30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1" s="181">
        <f t="shared" ref="AI301:AI332" si="184">AF301+AG301+AH301</f>
        <v>0</v>
      </c>
      <c r="AJ30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1" s="181">
        <f t="shared" ref="AM301:AM332" si="185">AJ301+AK301+AL301</f>
        <v>0</v>
      </c>
      <c r="AN30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1" s="181">
        <f t="shared" ref="AQ301:AQ332" si="186">AN301+AO301+AP301</f>
        <v>0</v>
      </c>
      <c r="AR301" s="181">
        <f t="shared" ref="AR301:AR332" si="187">AE301+AI301+AM301+AQ301</f>
        <v>0</v>
      </c>
    </row>
    <row r="302" spans="2:44" x14ac:dyDescent="0.25">
      <c r="B302" s="179" t="s">
        <v>919</v>
      </c>
      <c r="C302" s="180" t="s">
        <v>920</v>
      </c>
      <c r="D302"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2"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2" s="181">
        <f t="shared" si="180"/>
        <v>0</v>
      </c>
      <c r="G302" s="181"/>
      <c r="H302" s="181">
        <f t="shared" si="181"/>
        <v>0</v>
      </c>
      <c r="I302" s="181"/>
      <c r="J302" s="181">
        <f t="shared" si="182"/>
        <v>0</v>
      </c>
      <c r="K30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2" s="181">
        <f t="shared" si="183"/>
        <v>0</v>
      </c>
      <c r="AF30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2" s="181">
        <f t="shared" si="184"/>
        <v>0</v>
      </c>
      <c r="AJ30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2" s="181">
        <f t="shared" si="185"/>
        <v>0</v>
      </c>
      <c r="AN30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2" s="181">
        <f t="shared" si="186"/>
        <v>0</v>
      </c>
      <c r="AR302" s="181">
        <f t="shared" si="187"/>
        <v>0</v>
      </c>
    </row>
    <row r="303" spans="2:44" x14ac:dyDescent="0.25">
      <c r="B303" s="179" t="s">
        <v>921</v>
      </c>
      <c r="C303" s="180" t="s">
        <v>922</v>
      </c>
      <c r="D303"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3"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3" s="181">
        <f t="shared" si="180"/>
        <v>0</v>
      </c>
      <c r="G303" s="181"/>
      <c r="H303" s="181">
        <f t="shared" si="181"/>
        <v>0</v>
      </c>
      <c r="I303" s="181"/>
      <c r="J303" s="181">
        <f t="shared" si="182"/>
        <v>0</v>
      </c>
      <c r="K30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3" s="181">
        <f t="shared" si="183"/>
        <v>0</v>
      </c>
      <c r="AF30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3" s="181">
        <f t="shared" si="184"/>
        <v>0</v>
      </c>
      <c r="AJ30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3" s="181">
        <f t="shared" si="185"/>
        <v>0</v>
      </c>
      <c r="AN30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3" s="181">
        <f t="shared" si="186"/>
        <v>0</v>
      </c>
      <c r="AR303" s="181">
        <f t="shared" si="187"/>
        <v>0</v>
      </c>
    </row>
    <row r="304" spans="2:44" x14ac:dyDescent="0.25">
      <c r="B304" s="179" t="s">
        <v>923</v>
      </c>
      <c r="C304" s="180" t="s">
        <v>924</v>
      </c>
      <c r="D304"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4"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4" s="181">
        <f t="shared" si="180"/>
        <v>0</v>
      </c>
      <c r="G304" s="181"/>
      <c r="H304" s="181">
        <f t="shared" si="181"/>
        <v>0</v>
      </c>
      <c r="I304" s="181"/>
      <c r="J304" s="181">
        <f t="shared" si="182"/>
        <v>0</v>
      </c>
      <c r="K30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4" s="181">
        <f t="shared" si="183"/>
        <v>0</v>
      </c>
      <c r="AF30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4" s="181">
        <f t="shared" si="184"/>
        <v>0</v>
      </c>
      <c r="AJ30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4" s="181">
        <f t="shared" si="185"/>
        <v>0</v>
      </c>
      <c r="AN30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4" s="181">
        <f t="shared" si="186"/>
        <v>0</v>
      </c>
      <c r="AR304" s="181">
        <f t="shared" si="187"/>
        <v>0</v>
      </c>
    </row>
    <row r="305" spans="2:44" x14ac:dyDescent="0.25">
      <c r="B305" s="179" t="s">
        <v>925</v>
      </c>
      <c r="C305" s="180" t="s">
        <v>926</v>
      </c>
      <c r="D305"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5"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5" s="181">
        <f t="shared" si="180"/>
        <v>0</v>
      </c>
      <c r="G305" s="181"/>
      <c r="H305" s="181">
        <f t="shared" si="181"/>
        <v>0</v>
      </c>
      <c r="I305" s="181"/>
      <c r="J305" s="181">
        <f t="shared" si="182"/>
        <v>0</v>
      </c>
      <c r="K30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5" s="181">
        <f t="shared" si="183"/>
        <v>0</v>
      </c>
      <c r="AF30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5" s="181">
        <f t="shared" si="184"/>
        <v>0</v>
      </c>
      <c r="AJ30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5" s="181">
        <f t="shared" si="185"/>
        <v>0</v>
      </c>
      <c r="AN30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5" s="181">
        <f t="shared" si="186"/>
        <v>0</v>
      </c>
      <c r="AR305" s="181">
        <f t="shared" si="187"/>
        <v>0</v>
      </c>
    </row>
    <row r="306" spans="2:44" x14ac:dyDescent="0.25">
      <c r="B306" s="179" t="s">
        <v>927</v>
      </c>
      <c r="C306" s="180" t="s">
        <v>928</v>
      </c>
      <c r="D306"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6"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6" s="181">
        <f t="shared" si="180"/>
        <v>0</v>
      </c>
      <c r="G306" s="181"/>
      <c r="H306" s="181">
        <f t="shared" si="181"/>
        <v>0</v>
      </c>
      <c r="I306" s="181"/>
      <c r="J306" s="181">
        <f t="shared" si="182"/>
        <v>0</v>
      </c>
      <c r="K30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6" s="181">
        <f t="shared" si="183"/>
        <v>0</v>
      </c>
      <c r="AF30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6" s="181">
        <f t="shared" si="184"/>
        <v>0</v>
      </c>
      <c r="AJ30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6" s="181">
        <f t="shared" si="185"/>
        <v>0</v>
      </c>
      <c r="AN30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6" s="181">
        <f t="shared" si="186"/>
        <v>0</v>
      </c>
      <c r="AR306" s="181">
        <f t="shared" si="187"/>
        <v>0</v>
      </c>
    </row>
    <row r="307" spans="2:44" x14ac:dyDescent="0.25">
      <c r="B307" s="179" t="s">
        <v>929</v>
      </c>
      <c r="C307" s="180" t="s">
        <v>930</v>
      </c>
      <c r="D307"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7"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7" s="181">
        <f t="shared" si="180"/>
        <v>0</v>
      </c>
      <c r="G307" s="181"/>
      <c r="H307" s="181">
        <f t="shared" si="181"/>
        <v>0</v>
      </c>
      <c r="I307" s="181"/>
      <c r="J307" s="181">
        <f t="shared" si="182"/>
        <v>0</v>
      </c>
      <c r="K30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7" s="181">
        <f t="shared" si="183"/>
        <v>0</v>
      </c>
      <c r="AF30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7" s="181">
        <f t="shared" si="184"/>
        <v>0</v>
      </c>
      <c r="AJ30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7" s="181">
        <f t="shared" si="185"/>
        <v>0</v>
      </c>
      <c r="AN30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7" s="181">
        <f t="shared" si="186"/>
        <v>0</v>
      </c>
      <c r="AR307" s="181">
        <f t="shared" si="187"/>
        <v>0</v>
      </c>
    </row>
    <row r="308" spans="2:44" x14ac:dyDescent="0.25">
      <c r="B308" s="179" t="s">
        <v>931</v>
      </c>
      <c r="C308" s="180" t="s">
        <v>932</v>
      </c>
      <c r="D308"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8"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8" s="181">
        <f t="shared" si="180"/>
        <v>0</v>
      </c>
      <c r="G308" s="181"/>
      <c r="H308" s="181">
        <f t="shared" si="181"/>
        <v>0</v>
      </c>
      <c r="I308" s="181"/>
      <c r="J308" s="181">
        <f t="shared" si="182"/>
        <v>0</v>
      </c>
      <c r="K30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8" s="181">
        <f t="shared" si="183"/>
        <v>0</v>
      </c>
      <c r="AF30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8" s="181">
        <f t="shared" si="184"/>
        <v>0</v>
      </c>
      <c r="AJ30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8" s="181">
        <f t="shared" si="185"/>
        <v>0</v>
      </c>
      <c r="AN30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8" s="181">
        <f t="shared" si="186"/>
        <v>0</v>
      </c>
      <c r="AR308" s="181">
        <f t="shared" si="187"/>
        <v>0</v>
      </c>
    </row>
    <row r="309" spans="2:44" x14ac:dyDescent="0.25">
      <c r="B309" s="179" t="s">
        <v>933</v>
      </c>
      <c r="C309" s="180" t="s">
        <v>934</v>
      </c>
      <c r="D309"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9"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9" s="181">
        <f t="shared" si="180"/>
        <v>0</v>
      </c>
      <c r="G309" s="181"/>
      <c r="H309" s="181">
        <f t="shared" si="181"/>
        <v>0</v>
      </c>
      <c r="I309" s="181"/>
      <c r="J309" s="181">
        <f t="shared" si="182"/>
        <v>0</v>
      </c>
      <c r="K30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9" s="181">
        <f t="shared" si="183"/>
        <v>0</v>
      </c>
      <c r="AF30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9" s="181">
        <f t="shared" si="184"/>
        <v>0</v>
      </c>
      <c r="AJ30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9" s="181">
        <f t="shared" si="185"/>
        <v>0</v>
      </c>
      <c r="AN30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9" s="181">
        <f t="shared" si="186"/>
        <v>0</v>
      </c>
      <c r="AR309" s="181">
        <f t="shared" si="187"/>
        <v>0</v>
      </c>
    </row>
    <row r="310" spans="2:44" x14ac:dyDescent="0.25">
      <c r="B310" s="179" t="s">
        <v>935</v>
      </c>
      <c r="C310" s="180" t="s">
        <v>936</v>
      </c>
      <c r="D310"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0"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0" s="181">
        <f t="shared" si="180"/>
        <v>0</v>
      </c>
      <c r="G310" s="181"/>
      <c r="H310" s="181">
        <f t="shared" si="181"/>
        <v>0</v>
      </c>
      <c r="I310" s="181"/>
      <c r="J310" s="181">
        <f t="shared" si="182"/>
        <v>0</v>
      </c>
      <c r="K31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0" s="181">
        <f t="shared" si="183"/>
        <v>0</v>
      </c>
      <c r="AF31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0" s="181">
        <f t="shared" si="184"/>
        <v>0</v>
      </c>
      <c r="AJ31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0" s="181">
        <f t="shared" si="185"/>
        <v>0</v>
      </c>
      <c r="AN31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0" s="181">
        <f t="shared" si="186"/>
        <v>0</v>
      </c>
      <c r="AR310" s="181">
        <f t="shared" si="187"/>
        <v>0</v>
      </c>
    </row>
    <row r="311" spans="2:44" x14ac:dyDescent="0.25">
      <c r="B311" s="179" t="s">
        <v>937</v>
      </c>
      <c r="C311" s="180" t="s">
        <v>938</v>
      </c>
      <c r="D311"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1"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1" s="181">
        <f t="shared" si="180"/>
        <v>0</v>
      </c>
      <c r="G311" s="181"/>
      <c r="H311" s="181">
        <f t="shared" si="181"/>
        <v>0</v>
      </c>
      <c r="I311" s="181"/>
      <c r="J311" s="181">
        <f t="shared" si="182"/>
        <v>0</v>
      </c>
      <c r="K31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1" s="181">
        <f t="shared" si="183"/>
        <v>0</v>
      </c>
      <c r="AF31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1" s="181">
        <f t="shared" si="184"/>
        <v>0</v>
      </c>
      <c r="AJ31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1" s="181">
        <f t="shared" si="185"/>
        <v>0</v>
      </c>
      <c r="AN31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1" s="181">
        <f t="shared" si="186"/>
        <v>0</v>
      </c>
      <c r="AR311" s="181">
        <f t="shared" si="187"/>
        <v>0</v>
      </c>
    </row>
    <row r="312" spans="2:44" x14ac:dyDescent="0.25">
      <c r="B312" s="188" t="s">
        <v>326</v>
      </c>
      <c r="C312" s="189" t="s">
        <v>200</v>
      </c>
      <c r="D312" s="190">
        <f>SUM(D313:D326)</f>
        <v>128902.66666666667</v>
      </c>
      <c r="E312" s="190">
        <f>SUM(E313:E326)</f>
        <v>5000319</v>
      </c>
      <c r="F312" s="190">
        <f t="shared" si="180"/>
        <v>5129221.666666667</v>
      </c>
      <c r="G312" s="190">
        <f>SUM(G313:G326)</f>
        <v>0</v>
      </c>
      <c r="H312" s="190">
        <f t="shared" si="181"/>
        <v>5129221.666666667</v>
      </c>
      <c r="I312" s="190">
        <f>SUM(I313:I326)</f>
        <v>0</v>
      </c>
      <c r="J312" s="190">
        <f t="shared" si="182"/>
        <v>5129221.666666667</v>
      </c>
      <c r="K312" s="190">
        <f t="shared" ref="K312:AD312" si="188">SUM(K313:K326)</f>
        <v>1546.6666666666665</v>
      </c>
      <c r="L312" s="190">
        <f t="shared" si="188"/>
        <v>241.66666666666669</v>
      </c>
      <c r="M312" s="190">
        <f t="shared" si="188"/>
        <v>126273.33333333333</v>
      </c>
      <c r="N312" s="190">
        <f t="shared" si="188"/>
        <v>386.66666666666669</v>
      </c>
      <c r="O312" s="190">
        <f t="shared" si="188"/>
        <v>0</v>
      </c>
      <c r="P312" s="190">
        <f>SUM(P313:P326)</f>
        <v>454.33333333333331</v>
      </c>
      <c r="Q312" s="190">
        <f>SUM(Q313:Q326)</f>
        <v>0</v>
      </c>
      <c r="R312" s="190">
        <f t="shared" si="188"/>
        <v>0</v>
      </c>
      <c r="S312" s="190">
        <f t="shared" si="188"/>
        <v>0</v>
      </c>
      <c r="T312" s="190">
        <f>SUM(T313:T326)</f>
        <v>0</v>
      </c>
      <c r="U312" s="190">
        <f t="shared" si="188"/>
        <v>5000000</v>
      </c>
      <c r="V312" s="190">
        <f t="shared" si="188"/>
        <v>319</v>
      </c>
      <c r="W312" s="190">
        <f>SUM(W313:W326)</f>
        <v>0</v>
      </c>
      <c r="X312" s="190">
        <f t="shared" si="188"/>
        <v>0</v>
      </c>
      <c r="Y312" s="190">
        <f>SUM(Y313:Y326)</f>
        <v>0</v>
      </c>
      <c r="Z312" s="190">
        <f>SUM(Z313:Z326)</f>
        <v>0</v>
      </c>
      <c r="AA312" s="190">
        <f t="shared" si="188"/>
        <v>0</v>
      </c>
      <c r="AB312" s="190">
        <f t="shared" si="188"/>
        <v>0</v>
      </c>
      <c r="AC312" s="190">
        <f t="shared" si="188"/>
        <v>128980</v>
      </c>
      <c r="AD312" s="190">
        <f t="shared" si="188"/>
        <v>0</v>
      </c>
      <c r="AE312" s="190">
        <f t="shared" si="183"/>
        <v>128980</v>
      </c>
      <c r="AF312" s="190">
        <f>SUM(AF313:AF326)</f>
        <v>0</v>
      </c>
      <c r="AG312" s="190">
        <f>SUM(AG313:AG326)</f>
        <v>241.66666666666669</v>
      </c>
      <c r="AH312" s="190">
        <f>SUM(AH313:AH326)</f>
        <v>0</v>
      </c>
      <c r="AI312" s="190">
        <f t="shared" si="184"/>
        <v>241.66666666666669</v>
      </c>
      <c r="AJ312" s="190">
        <f>SUM(AJ313:AJ326)</f>
        <v>5000000</v>
      </c>
      <c r="AK312" s="190">
        <f>SUM(AK313:AK326)</f>
        <v>0</v>
      </c>
      <c r="AL312" s="190">
        <f>SUM(AL313:AL326)</f>
        <v>0</v>
      </c>
      <c r="AM312" s="190">
        <f t="shared" si="185"/>
        <v>5000000</v>
      </c>
      <c r="AN312" s="190">
        <f>SUM(AN313:AN326)</f>
        <v>0</v>
      </c>
      <c r="AO312" s="190">
        <f>SUM(AO313:AO326)</f>
        <v>0</v>
      </c>
      <c r="AP312" s="190">
        <f>SUM(AP313:AP326)</f>
        <v>0</v>
      </c>
      <c r="AQ312" s="190">
        <f t="shared" si="186"/>
        <v>0</v>
      </c>
      <c r="AR312" s="190">
        <f t="shared" si="187"/>
        <v>5129221.666666667</v>
      </c>
    </row>
    <row r="313" spans="2:44" x14ac:dyDescent="0.25">
      <c r="B313" s="179" t="s">
        <v>939</v>
      </c>
      <c r="C313" s="180" t="s">
        <v>940</v>
      </c>
      <c r="D313"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3"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3" s="181">
        <f t="shared" si="180"/>
        <v>0</v>
      </c>
      <c r="G313" s="181"/>
      <c r="H313" s="181">
        <f t="shared" si="181"/>
        <v>0</v>
      </c>
      <c r="I313" s="181"/>
      <c r="J313" s="181">
        <f t="shared" si="182"/>
        <v>0</v>
      </c>
      <c r="K31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3" s="181">
        <f t="shared" si="183"/>
        <v>0</v>
      </c>
      <c r="AF31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3" s="181">
        <f t="shared" si="184"/>
        <v>0</v>
      </c>
      <c r="AJ31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3" s="181">
        <f t="shared" si="185"/>
        <v>0</v>
      </c>
      <c r="AN31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3" s="181">
        <f t="shared" si="186"/>
        <v>0</v>
      </c>
      <c r="AR313" s="181">
        <f t="shared" si="187"/>
        <v>0</v>
      </c>
    </row>
    <row r="314" spans="2:44" x14ac:dyDescent="0.25">
      <c r="B314" s="179" t="s">
        <v>327</v>
      </c>
      <c r="C314" s="180" t="s">
        <v>941</v>
      </c>
      <c r="D314"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4"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4" s="181">
        <f t="shared" si="180"/>
        <v>0</v>
      </c>
      <c r="G314" s="181"/>
      <c r="H314" s="181">
        <f t="shared" si="181"/>
        <v>0</v>
      </c>
      <c r="I314" s="181"/>
      <c r="J314" s="181">
        <f t="shared" si="182"/>
        <v>0</v>
      </c>
      <c r="K31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4" s="181">
        <f t="shared" si="183"/>
        <v>0</v>
      </c>
      <c r="AF31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4" s="181">
        <f t="shared" si="184"/>
        <v>0</v>
      </c>
      <c r="AJ31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4" s="181">
        <f t="shared" si="185"/>
        <v>0</v>
      </c>
      <c r="AN31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4" s="181">
        <f t="shared" si="186"/>
        <v>0</v>
      </c>
      <c r="AR314" s="181">
        <f t="shared" si="187"/>
        <v>0</v>
      </c>
    </row>
    <row r="315" spans="2:44" x14ac:dyDescent="0.25">
      <c r="B315" s="179" t="s">
        <v>942</v>
      </c>
      <c r="C315" s="180" t="s">
        <v>943</v>
      </c>
      <c r="D315"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3402.6666666666665</v>
      </c>
      <c r="E315"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319</v>
      </c>
      <c r="F315" s="181">
        <f t="shared" si="180"/>
        <v>3721.6666666666665</v>
      </c>
      <c r="G315" s="181"/>
      <c r="H315" s="181">
        <f t="shared" si="181"/>
        <v>3721.6666666666665</v>
      </c>
      <c r="I315" s="181"/>
      <c r="J315" s="181">
        <f t="shared" si="182"/>
        <v>3721.6666666666665</v>
      </c>
      <c r="K31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1546.6666666666665</v>
      </c>
      <c r="L31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241.66666666666669</v>
      </c>
      <c r="M31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773.33333333333337</v>
      </c>
      <c r="N31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386.66666666666669</v>
      </c>
      <c r="O31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454.33333333333331</v>
      </c>
      <c r="Q31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319</v>
      </c>
      <c r="W31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3480</v>
      </c>
      <c r="AD31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5" s="181">
        <f t="shared" si="183"/>
        <v>3480</v>
      </c>
      <c r="AF31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241.66666666666669</v>
      </c>
      <c r="AH31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5" s="181">
        <f t="shared" si="184"/>
        <v>241.66666666666669</v>
      </c>
      <c r="AJ31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5" s="181">
        <f t="shared" si="185"/>
        <v>0</v>
      </c>
      <c r="AN31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5" s="181">
        <f t="shared" si="186"/>
        <v>0</v>
      </c>
      <c r="AR315" s="181">
        <f t="shared" si="187"/>
        <v>3721.6666666666665</v>
      </c>
    </row>
    <row r="316" spans="2:44" x14ac:dyDescent="0.25">
      <c r="B316" s="179" t="s">
        <v>944</v>
      </c>
      <c r="C316" s="180" t="s">
        <v>945</v>
      </c>
      <c r="D316"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6"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6" s="181">
        <f t="shared" si="180"/>
        <v>0</v>
      </c>
      <c r="G316" s="181"/>
      <c r="H316" s="181">
        <f t="shared" si="181"/>
        <v>0</v>
      </c>
      <c r="I316" s="181"/>
      <c r="J316" s="181">
        <f t="shared" si="182"/>
        <v>0</v>
      </c>
      <c r="K31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6" s="181">
        <f t="shared" si="183"/>
        <v>0</v>
      </c>
      <c r="AF31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6" s="181">
        <f t="shared" si="184"/>
        <v>0</v>
      </c>
      <c r="AJ31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6" s="181">
        <f t="shared" si="185"/>
        <v>0</v>
      </c>
      <c r="AN31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6" s="181">
        <f t="shared" si="186"/>
        <v>0</v>
      </c>
      <c r="AR316" s="181">
        <f t="shared" si="187"/>
        <v>0</v>
      </c>
    </row>
    <row r="317" spans="2:44" x14ac:dyDescent="0.25">
      <c r="B317" s="179" t="s">
        <v>946</v>
      </c>
      <c r="C317" s="180" t="s">
        <v>947</v>
      </c>
      <c r="D317"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7"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7" s="181">
        <f t="shared" si="180"/>
        <v>0</v>
      </c>
      <c r="G317" s="181"/>
      <c r="H317" s="181">
        <f t="shared" si="181"/>
        <v>0</v>
      </c>
      <c r="I317" s="181"/>
      <c r="J317" s="181">
        <f t="shared" si="182"/>
        <v>0</v>
      </c>
      <c r="K31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7" s="181">
        <f t="shared" si="183"/>
        <v>0</v>
      </c>
      <c r="AF31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7" s="181">
        <f t="shared" si="184"/>
        <v>0</v>
      </c>
      <c r="AJ31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7" s="181">
        <f t="shared" si="185"/>
        <v>0</v>
      </c>
      <c r="AN31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7" s="181">
        <f t="shared" si="186"/>
        <v>0</v>
      </c>
      <c r="AR317" s="181">
        <f t="shared" si="187"/>
        <v>0</v>
      </c>
    </row>
    <row r="318" spans="2:44" x14ac:dyDescent="0.25">
      <c r="B318" s="179" t="s">
        <v>948</v>
      </c>
      <c r="C318" s="180" t="s">
        <v>949</v>
      </c>
      <c r="D318"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8"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8" s="181">
        <f t="shared" si="180"/>
        <v>0</v>
      </c>
      <c r="G318" s="181"/>
      <c r="H318" s="181">
        <f t="shared" si="181"/>
        <v>0</v>
      </c>
      <c r="I318" s="181"/>
      <c r="J318" s="181">
        <f t="shared" si="182"/>
        <v>0</v>
      </c>
      <c r="K31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8" s="181">
        <f t="shared" si="183"/>
        <v>0</v>
      </c>
      <c r="AF31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8" s="181">
        <f t="shared" si="184"/>
        <v>0</v>
      </c>
      <c r="AJ31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8" s="181">
        <f t="shared" si="185"/>
        <v>0</v>
      </c>
      <c r="AN31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8" s="181">
        <f t="shared" si="186"/>
        <v>0</v>
      </c>
      <c r="AR318" s="181">
        <f t="shared" si="187"/>
        <v>0</v>
      </c>
    </row>
    <row r="319" spans="2:44" x14ac:dyDescent="0.25">
      <c r="B319" s="179" t="s">
        <v>328</v>
      </c>
      <c r="C319" s="180" t="s">
        <v>950</v>
      </c>
      <c r="D319"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9"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9" s="181">
        <f t="shared" si="180"/>
        <v>0</v>
      </c>
      <c r="G319" s="181"/>
      <c r="H319" s="181">
        <f t="shared" si="181"/>
        <v>0</v>
      </c>
      <c r="I319" s="181"/>
      <c r="J319" s="181">
        <f t="shared" si="182"/>
        <v>0</v>
      </c>
      <c r="K31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9" s="181">
        <f t="shared" si="183"/>
        <v>0</v>
      </c>
      <c r="AF31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9" s="181">
        <f t="shared" si="184"/>
        <v>0</v>
      </c>
      <c r="AJ31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9" s="181">
        <f t="shared" si="185"/>
        <v>0</v>
      </c>
      <c r="AN31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9" s="181">
        <f t="shared" si="186"/>
        <v>0</v>
      </c>
      <c r="AR319" s="181">
        <f t="shared" si="187"/>
        <v>0</v>
      </c>
    </row>
    <row r="320" spans="2:44" x14ac:dyDescent="0.25">
      <c r="B320" s="179" t="s">
        <v>951</v>
      </c>
      <c r="C320" s="180" t="s">
        <v>952</v>
      </c>
      <c r="D320"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0"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0" s="181">
        <f t="shared" si="180"/>
        <v>0</v>
      </c>
      <c r="G320" s="181"/>
      <c r="H320" s="181">
        <f t="shared" si="181"/>
        <v>0</v>
      </c>
      <c r="I320" s="181"/>
      <c r="J320" s="181">
        <f t="shared" si="182"/>
        <v>0</v>
      </c>
      <c r="K32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2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2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2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2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2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2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2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2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20" s="181">
        <f t="shared" si="183"/>
        <v>0</v>
      </c>
      <c r="AF32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2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2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20" s="181">
        <f t="shared" si="184"/>
        <v>0</v>
      </c>
      <c r="AJ32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2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0" s="181">
        <f t="shared" si="185"/>
        <v>0</v>
      </c>
      <c r="AN32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0" s="181">
        <f t="shared" si="186"/>
        <v>0</v>
      </c>
      <c r="AR320" s="181">
        <f t="shared" si="187"/>
        <v>0</v>
      </c>
    </row>
    <row r="321" spans="2:44" x14ac:dyDescent="0.25">
      <c r="B321" s="179" t="s">
        <v>953</v>
      </c>
      <c r="C321" s="180" t="s">
        <v>954</v>
      </c>
      <c r="D321"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1"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1" s="181">
        <f t="shared" si="180"/>
        <v>0</v>
      </c>
      <c r="G321" s="181"/>
      <c r="H321" s="181">
        <f t="shared" si="181"/>
        <v>0</v>
      </c>
      <c r="I321" s="181"/>
      <c r="J321" s="181">
        <f t="shared" si="182"/>
        <v>0</v>
      </c>
      <c r="K32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2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2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2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2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2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2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2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2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21" s="181">
        <f t="shared" si="183"/>
        <v>0</v>
      </c>
      <c r="AF32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2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2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21" s="181">
        <f t="shared" si="184"/>
        <v>0</v>
      </c>
      <c r="AJ32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2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1" s="181">
        <f t="shared" si="185"/>
        <v>0</v>
      </c>
      <c r="AN32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1" s="181">
        <f t="shared" si="186"/>
        <v>0</v>
      </c>
      <c r="AR321" s="181">
        <f t="shared" si="187"/>
        <v>0</v>
      </c>
    </row>
    <row r="322" spans="2:44" x14ac:dyDescent="0.25">
      <c r="B322" s="179" t="s">
        <v>955</v>
      </c>
      <c r="C322" s="180" t="s">
        <v>956</v>
      </c>
      <c r="D322"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125500</v>
      </c>
      <c r="E322"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5000000</v>
      </c>
      <c r="F322" s="181">
        <f t="shared" si="180"/>
        <v>5125500</v>
      </c>
      <c r="G322" s="181"/>
      <c r="H322" s="181">
        <f t="shared" si="181"/>
        <v>5125500</v>
      </c>
      <c r="I322" s="181"/>
      <c r="J322" s="181">
        <f t="shared" si="182"/>
        <v>5125500</v>
      </c>
      <c r="K32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2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125500</v>
      </c>
      <c r="N32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2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2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5000000</v>
      </c>
      <c r="V32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2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2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125500</v>
      </c>
      <c r="AD32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22" s="181">
        <f t="shared" si="183"/>
        <v>125500</v>
      </c>
      <c r="AF32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2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2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22" s="181">
        <f t="shared" si="184"/>
        <v>0</v>
      </c>
      <c r="AJ32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5000000</v>
      </c>
      <c r="AK32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2" s="181">
        <f t="shared" si="185"/>
        <v>5000000</v>
      </c>
      <c r="AN32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2" s="181">
        <f t="shared" si="186"/>
        <v>0</v>
      </c>
      <c r="AR322" s="181">
        <f t="shared" si="187"/>
        <v>5125500</v>
      </c>
    </row>
    <row r="323" spans="2:44" x14ac:dyDescent="0.25">
      <c r="B323" s="179" t="s">
        <v>957</v>
      </c>
      <c r="C323" s="180" t="s">
        <v>958</v>
      </c>
      <c r="D323"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3"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3" s="181">
        <f t="shared" si="180"/>
        <v>0</v>
      </c>
      <c r="G323" s="181"/>
      <c r="H323" s="181">
        <f t="shared" si="181"/>
        <v>0</v>
      </c>
      <c r="I323" s="181"/>
      <c r="J323" s="181">
        <f t="shared" si="182"/>
        <v>0</v>
      </c>
      <c r="K32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2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2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2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2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2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2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2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2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23" s="181">
        <f t="shared" si="183"/>
        <v>0</v>
      </c>
      <c r="AF32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2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2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23" s="181">
        <f t="shared" si="184"/>
        <v>0</v>
      </c>
      <c r="AJ32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2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3" s="181">
        <f t="shared" si="185"/>
        <v>0</v>
      </c>
      <c r="AN32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3" s="181">
        <f t="shared" si="186"/>
        <v>0</v>
      </c>
      <c r="AR323" s="181">
        <f t="shared" si="187"/>
        <v>0</v>
      </c>
    </row>
    <row r="324" spans="2:44" x14ac:dyDescent="0.25">
      <c r="B324" s="179" t="s">
        <v>959</v>
      </c>
      <c r="C324" s="180" t="s">
        <v>960</v>
      </c>
      <c r="D324"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4"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4" s="181">
        <f t="shared" si="180"/>
        <v>0</v>
      </c>
      <c r="G324" s="181"/>
      <c r="H324" s="181">
        <f t="shared" si="181"/>
        <v>0</v>
      </c>
      <c r="I324" s="181"/>
      <c r="J324" s="181">
        <f t="shared" si="182"/>
        <v>0</v>
      </c>
      <c r="K32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2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2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2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2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2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2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2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2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24" s="181">
        <f t="shared" si="183"/>
        <v>0</v>
      </c>
      <c r="AF32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2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2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24" s="181">
        <f t="shared" si="184"/>
        <v>0</v>
      </c>
      <c r="AJ32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2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4" s="181">
        <f t="shared" si="185"/>
        <v>0</v>
      </c>
      <c r="AN32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4" s="181">
        <f t="shared" si="186"/>
        <v>0</v>
      </c>
      <c r="AR324" s="181">
        <f t="shared" si="187"/>
        <v>0</v>
      </c>
    </row>
    <row r="325" spans="2:44" x14ac:dyDescent="0.25">
      <c r="B325" s="179" t="s">
        <v>961</v>
      </c>
      <c r="C325" s="180" t="s">
        <v>962</v>
      </c>
      <c r="D325"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5"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5" s="181">
        <f t="shared" si="180"/>
        <v>0</v>
      </c>
      <c r="G325" s="181"/>
      <c r="H325" s="181">
        <f t="shared" si="181"/>
        <v>0</v>
      </c>
      <c r="I325" s="181"/>
      <c r="J325" s="181">
        <f t="shared" si="182"/>
        <v>0</v>
      </c>
      <c r="K32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2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2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2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2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2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2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2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2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25" s="181">
        <f t="shared" si="183"/>
        <v>0</v>
      </c>
      <c r="AF32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2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2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25" s="181">
        <f t="shared" si="184"/>
        <v>0</v>
      </c>
      <c r="AJ32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2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5" s="181">
        <f t="shared" si="185"/>
        <v>0</v>
      </c>
      <c r="AN32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5" s="181">
        <f t="shared" si="186"/>
        <v>0</v>
      </c>
      <c r="AR325" s="181">
        <f t="shared" si="187"/>
        <v>0</v>
      </c>
    </row>
    <row r="326" spans="2:44" x14ac:dyDescent="0.25">
      <c r="B326" s="179" t="s">
        <v>963</v>
      </c>
      <c r="C326" s="180" t="s">
        <v>964</v>
      </c>
      <c r="D326"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6"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6" s="181">
        <f t="shared" si="180"/>
        <v>0</v>
      </c>
      <c r="G326" s="181"/>
      <c r="H326" s="181">
        <f t="shared" si="181"/>
        <v>0</v>
      </c>
      <c r="I326" s="181"/>
      <c r="J326" s="181">
        <f t="shared" si="182"/>
        <v>0</v>
      </c>
      <c r="K32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2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2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2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2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2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2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2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2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26" s="181">
        <f t="shared" si="183"/>
        <v>0</v>
      </c>
      <c r="AF32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2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2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26" s="181">
        <f t="shared" si="184"/>
        <v>0</v>
      </c>
      <c r="AJ32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2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6" s="181">
        <f t="shared" si="185"/>
        <v>0</v>
      </c>
      <c r="AN32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6" s="181">
        <f t="shared" si="186"/>
        <v>0</v>
      </c>
      <c r="AR326" s="181">
        <f t="shared" si="187"/>
        <v>0</v>
      </c>
    </row>
    <row r="327" spans="2:44" x14ac:dyDescent="0.25">
      <c r="B327" s="176" t="s">
        <v>330</v>
      </c>
      <c r="C327" s="177" t="s">
        <v>202</v>
      </c>
      <c r="D327" s="178">
        <f>D328+D345+D383+D389</f>
        <v>0</v>
      </c>
      <c r="E327" s="178">
        <f>E328+E345+E383+E389</f>
        <v>913000</v>
      </c>
      <c r="F327" s="178">
        <f t="shared" si="180"/>
        <v>913000</v>
      </c>
      <c r="G327" s="178">
        <f>G328+G345+G383+G389</f>
        <v>0</v>
      </c>
      <c r="H327" s="178">
        <f t="shared" si="181"/>
        <v>913000</v>
      </c>
      <c r="I327" s="178">
        <f>I328+I345+I383+I389</f>
        <v>0</v>
      </c>
      <c r="J327" s="178">
        <f t="shared" si="182"/>
        <v>913000</v>
      </c>
      <c r="K327" s="178">
        <f t="shared" ref="K327:AD327" si="189">K328+K345+K383+K389</f>
        <v>0</v>
      </c>
      <c r="L327" s="178">
        <f t="shared" si="189"/>
        <v>0</v>
      </c>
      <c r="M327" s="178">
        <f t="shared" si="189"/>
        <v>0</v>
      </c>
      <c r="N327" s="178">
        <f t="shared" si="189"/>
        <v>0</v>
      </c>
      <c r="O327" s="178">
        <f t="shared" si="189"/>
        <v>0</v>
      </c>
      <c r="P327" s="178">
        <f t="shared" si="189"/>
        <v>0</v>
      </c>
      <c r="Q327" s="178">
        <f t="shared" si="189"/>
        <v>0</v>
      </c>
      <c r="R327" s="178">
        <f t="shared" si="189"/>
        <v>0</v>
      </c>
      <c r="S327" s="178">
        <f t="shared" si="189"/>
        <v>750000</v>
      </c>
      <c r="T327" s="178">
        <f>T328+T345+T383+T389</f>
        <v>0</v>
      </c>
      <c r="U327" s="178">
        <f t="shared" si="189"/>
        <v>163000</v>
      </c>
      <c r="V327" s="178">
        <f t="shared" si="189"/>
        <v>0</v>
      </c>
      <c r="W327" s="178">
        <f t="shared" si="189"/>
        <v>0</v>
      </c>
      <c r="X327" s="178">
        <f t="shared" si="189"/>
        <v>0</v>
      </c>
      <c r="Y327" s="178">
        <f>Y328+Y345+Y383+Y389</f>
        <v>0</v>
      </c>
      <c r="Z327" s="178">
        <f>Z328+Z345+Z383+Z389</f>
        <v>0</v>
      </c>
      <c r="AA327" s="178">
        <f t="shared" si="189"/>
        <v>0</v>
      </c>
      <c r="AB327" s="178">
        <f t="shared" si="189"/>
        <v>330000</v>
      </c>
      <c r="AC327" s="178">
        <f t="shared" si="189"/>
        <v>100000</v>
      </c>
      <c r="AD327" s="178">
        <f t="shared" si="189"/>
        <v>293000</v>
      </c>
      <c r="AE327" s="178">
        <f t="shared" si="183"/>
        <v>723000</v>
      </c>
      <c r="AF327" s="178">
        <f>AF328+AF345+AF383+AF389</f>
        <v>0</v>
      </c>
      <c r="AG327" s="178">
        <f>AG328+AG345+AG383+AG389</f>
        <v>0</v>
      </c>
      <c r="AH327" s="178">
        <f>AH328+AH345+AH383+AH389</f>
        <v>0</v>
      </c>
      <c r="AI327" s="178">
        <f t="shared" si="184"/>
        <v>0</v>
      </c>
      <c r="AJ327" s="178">
        <f>AJ328+AJ345+AJ383+AJ389</f>
        <v>190000</v>
      </c>
      <c r="AK327" s="178">
        <f>AK328+AK345+AK383+AK389</f>
        <v>0</v>
      </c>
      <c r="AL327" s="178">
        <f>AL328+AL345+AL383+AL389</f>
        <v>0</v>
      </c>
      <c r="AM327" s="178">
        <f t="shared" si="185"/>
        <v>190000</v>
      </c>
      <c r="AN327" s="178">
        <f>AN328+AN345+AN383+AN389</f>
        <v>0</v>
      </c>
      <c r="AO327" s="178">
        <f>AO328+AO345+AO383+AO389</f>
        <v>0</v>
      </c>
      <c r="AP327" s="178">
        <f>AP328+AP345+AP383+AP389</f>
        <v>0</v>
      </c>
      <c r="AQ327" s="178">
        <f t="shared" si="186"/>
        <v>0</v>
      </c>
      <c r="AR327" s="178">
        <f t="shared" si="187"/>
        <v>913000</v>
      </c>
    </row>
    <row r="328" spans="2:44" x14ac:dyDescent="0.25">
      <c r="B328" s="188" t="s">
        <v>331</v>
      </c>
      <c r="C328" s="189" t="s">
        <v>203</v>
      </c>
      <c r="D328" s="190">
        <f>SUM(D329:D344)</f>
        <v>0</v>
      </c>
      <c r="E328" s="190">
        <f>SUM(E329:E344)</f>
        <v>0</v>
      </c>
      <c r="F328" s="190">
        <f t="shared" si="180"/>
        <v>0</v>
      </c>
      <c r="G328" s="190">
        <f>SUM(G329:G344)</f>
        <v>0</v>
      </c>
      <c r="H328" s="190">
        <f t="shared" si="181"/>
        <v>0</v>
      </c>
      <c r="I328" s="190">
        <f>SUM(I329:I344)</f>
        <v>0</v>
      </c>
      <c r="J328" s="190">
        <f t="shared" si="182"/>
        <v>0</v>
      </c>
      <c r="K328" s="190">
        <f t="shared" ref="K328:AD328" si="190">SUM(K329:K344)</f>
        <v>0</v>
      </c>
      <c r="L328" s="190">
        <f t="shared" si="190"/>
        <v>0</v>
      </c>
      <c r="M328" s="190">
        <f t="shared" si="190"/>
        <v>0</v>
      </c>
      <c r="N328" s="190">
        <f t="shared" si="190"/>
        <v>0</v>
      </c>
      <c r="O328" s="190">
        <f t="shared" si="190"/>
        <v>0</v>
      </c>
      <c r="P328" s="190">
        <f t="shared" si="190"/>
        <v>0</v>
      </c>
      <c r="Q328" s="190">
        <f t="shared" si="190"/>
        <v>0</v>
      </c>
      <c r="R328" s="190">
        <f t="shared" si="190"/>
        <v>0</v>
      </c>
      <c r="S328" s="190">
        <f t="shared" si="190"/>
        <v>0</v>
      </c>
      <c r="T328" s="190">
        <f>SUM(T329:T344)</f>
        <v>0</v>
      </c>
      <c r="U328" s="190">
        <f t="shared" si="190"/>
        <v>0</v>
      </c>
      <c r="V328" s="190">
        <f t="shared" si="190"/>
        <v>0</v>
      </c>
      <c r="W328" s="190">
        <f t="shared" si="190"/>
        <v>0</v>
      </c>
      <c r="X328" s="190">
        <f t="shared" si="190"/>
        <v>0</v>
      </c>
      <c r="Y328" s="190">
        <f>SUM(Y329:Y344)</f>
        <v>0</v>
      </c>
      <c r="Z328" s="190">
        <f>SUM(Z329:Z344)</f>
        <v>0</v>
      </c>
      <c r="AA328" s="190">
        <f t="shared" si="190"/>
        <v>0</v>
      </c>
      <c r="AB328" s="190">
        <f t="shared" si="190"/>
        <v>0</v>
      </c>
      <c r="AC328" s="190">
        <f t="shared" si="190"/>
        <v>0</v>
      </c>
      <c r="AD328" s="190">
        <f t="shared" si="190"/>
        <v>0</v>
      </c>
      <c r="AE328" s="190">
        <f t="shared" si="183"/>
        <v>0</v>
      </c>
      <c r="AF328" s="190">
        <f>SUM(AF329:AF344)</f>
        <v>0</v>
      </c>
      <c r="AG328" s="190">
        <f>SUM(AG329:AG344)</f>
        <v>0</v>
      </c>
      <c r="AH328" s="190">
        <f>SUM(AH329:AH344)</f>
        <v>0</v>
      </c>
      <c r="AI328" s="190">
        <f t="shared" si="184"/>
        <v>0</v>
      </c>
      <c r="AJ328" s="190">
        <f>SUM(AJ329:AJ344)</f>
        <v>0</v>
      </c>
      <c r="AK328" s="190">
        <f>SUM(AK329:AK344)</f>
        <v>0</v>
      </c>
      <c r="AL328" s="190">
        <f>SUM(AL329:AL344)</f>
        <v>0</v>
      </c>
      <c r="AM328" s="190">
        <f t="shared" si="185"/>
        <v>0</v>
      </c>
      <c r="AN328" s="190">
        <f>SUM(AN329:AN344)</f>
        <v>0</v>
      </c>
      <c r="AO328" s="190">
        <f>SUM(AO329:AO344)</f>
        <v>0</v>
      </c>
      <c r="AP328" s="190">
        <f>SUM(AP329:AP344)</f>
        <v>0</v>
      </c>
      <c r="AQ328" s="190">
        <f t="shared" si="186"/>
        <v>0</v>
      </c>
      <c r="AR328" s="190">
        <f t="shared" si="187"/>
        <v>0</v>
      </c>
    </row>
    <row r="329" spans="2:44" x14ac:dyDescent="0.25">
      <c r="B329" s="179" t="s">
        <v>332</v>
      </c>
      <c r="C329" s="180" t="s">
        <v>204</v>
      </c>
      <c r="D329"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9"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9" s="181">
        <f t="shared" si="180"/>
        <v>0</v>
      </c>
      <c r="G329" s="181"/>
      <c r="H329" s="181">
        <f t="shared" si="181"/>
        <v>0</v>
      </c>
      <c r="I329" s="181"/>
      <c r="J329" s="181">
        <f t="shared" si="182"/>
        <v>0</v>
      </c>
      <c r="K32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2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2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2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2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2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2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2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2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29" s="181">
        <f t="shared" si="183"/>
        <v>0</v>
      </c>
      <c r="AF32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2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2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29" s="181">
        <f t="shared" si="184"/>
        <v>0</v>
      </c>
      <c r="AJ32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2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9" s="181">
        <f t="shared" si="185"/>
        <v>0</v>
      </c>
      <c r="AN32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9" s="181">
        <f t="shared" si="186"/>
        <v>0</v>
      </c>
      <c r="AR329" s="181">
        <f t="shared" si="187"/>
        <v>0</v>
      </c>
    </row>
    <row r="330" spans="2:44" x14ac:dyDescent="0.25">
      <c r="B330" s="179" t="s">
        <v>346</v>
      </c>
      <c r="C330" s="180" t="s">
        <v>214</v>
      </c>
      <c r="D330"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0"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0" s="181">
        <f t="shared" si="180"/>
        <v>0</v>
      </c>
      <c r="G330" s="181"/>
      <c r="H330" s="181">
        <f t="shared" si="181"/>
        <v>0</v>
      </c>
      <c r="I330" s="181"/>
      <c r="J330" s="181">
        <f t="shared" si="182"/>
        <v>0</v>
      </c>
      <c r="K33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0" s="181">
        <f t="shared" si="183"/>
        <v>0</v>
      </c>
      <c r="AF33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0" s="181">
        <f t="shared" si="184"/>
        <v>0</v>
      </c>
      <c r="AJ33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0" s="181">
        <f t="shared" si="185"/>
        <v>0</v>
      </c>
      <c r="AN33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0" s="181">
        <f t="shared" si="186"/>
        <v>0</v>
      </c>
      <c r="AR330" s="181">
        <f t="shared" si="187"/>
        <v>0</v>
      </c>
    </row>
    <row r="331" spans="2:44" x14ac:dyDescent="0.25">
      <c r="B331" s="179" t="s">
        <v>965</v>
      </c>
      <c r="C331" s="180" t="s">
        <v>966</v>
      </c>
      <c r="D331"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1"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1" s="181">
        <f t="shared" si="180"/>
        <v>0</v>
      </c>
      <c r="G331" s="181"/>
      <c r="H331" s="181">
        <f t="shared" si="181"/>
        <v>0</v>
      </c>
      <c r="I331" s="181"/>
      <c r="J331" s="181">
        <f t="shared" si="182"/>
        <v>0</v>
      </c>
      <c r="K33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1" s="181">
        <f t="shared" si="183"/>
        <v>0</v>
      </c>
      <c r="AF33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1" s="181">
        <f t="shared" si="184"/>
        <v>0</v>
      </c>
      <c r="AJ33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1" s="181">
        <f t="shared" si="185"/>
        <v>0</v>
      </c>
      <c r="AN33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1" s="181">
        <f t="shared" si="186"/>
        <v>0</v>
      </c>
      <c r="AR331" s="181">
        <f t="shared" si="187"/>
        <v>0</v>
      </c>
    </row>
    <row r="332" spans="2:44" x14ac:dyDescent="0.25">
      <c r="B332" s="179" t="s">
        <v>967</v>
      </c>
      <c r="C332" s="180" t="s">
        <v>968</v>
      </c>
      <c r="D332"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2"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2" s="181">
        <f t="shared" si="180"/>
        <v>0</v>
      </c>
      <c r="G332" s="181"/>
      <c r="H332" s="181">
        <f t="shared" si="181"/>
        <v>0</v>
      </c>
      <c r="I332" s="181"/>
      <c r="J332" s="181">
        <f t="shared" si="182"/>
        <v>0</v>
      </c>
      <c r="K33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2" s="181">
        <f t="shared" si="183"/>
        <v>0</v>
      </c>
      <c r="AF33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2" s="181">
        <f t="shared" si="184"/>
        <v>0</v>
      </c>
      <c r="AJ33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2" s="181">
        <f t="shared" si="185"/>
        <v>0</v>
      </c>
      <c r="AN33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2" s="181">
        <f t="shared" si="186"/>
        <v>0</v>
      </c>
      <c r="AR332" s="181">
        <f t="shared" si="187"/>
        <v>0</v>
      </c>
    </row>
    <row r="333" spans="2:44" x14ac:dyDescent="0.25">
      <c r="B333" s="179" t="s">
        <v>969</v>
      </c>
      <c r="C333" s="180" t="s">
        <v>970</v>
      </c>
      <c r="D333"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3"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3" s="181">
        <f t="shared" ref="F333:F362" si="191">D333+E333</f>
        <v>0</v>
      </c>
      <c r="G333" s="181"/>
      <c r="H333" s="181">
        <f t="shared" ref="H333:H362" si="192">F333-G333</f>
        <v>0</v>
      </c>
      <c r="I333" s="181"/>
      <c r="J333" s="181">
        <f t="shared" ref="J333:J362" si="193">F333-I333</f>
        <v>0</v>
      </c>
      <c r="K33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3" s="181">
        <f t="shared" ref="AE333:AE362" si="194">AB333+AC333+AD333</f>
        <v>0</v>
      </c>
      <c r="AF33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3" s="181">
        <f t="shared" ref="AI333:AI362" si="195">AF333+AG333+AH333</f>
        <v>0</v>
      </c>
      <c r="AJ33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3" s="181">
        <f t="shared" ref="AM333:AM362" si="196">AJ333+AK333+AL333</f>
        <v>0</v>
      </c>
      <c r="AN33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3" s="181">
        <f t="shared" ref="AQ333:AQ362" si="197">AN333+AO333+AP333</f>
        <v>0</v>
      </c>
      <c r="AR333" s="181">
        <f t="shared" ref="AR333:AR362" si="198">AE333+AI333+AM333+AQ333</f>
        <v>0</v>
      </c>
    </row>
    <row r="334" spans="2:44" x14ac:dyDescent="0.25">
      <c r="B334" s="179" t="s">
        <v>971</v>
      </c>
      <c r="C334" s="180" t="s">
        <v>972</v>
      </c>
      <c r="D334"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4"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4" s="181">
        <f t="shared" si="191"/>
        <v>0</v>
      </c>
      <c r="G334" s="181"/>
      <c r="H334" s="181">
        <f t="shared" si="192"/>
        <v>0</v>
      </c>
      <c r="I334" s="181"/>
      <c r="J334" s="181">
        <f t="shared" si="193"/>
        <v>0</v>
      </c>
      <c r="K33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4" s="181">
        <f t="shared" si="194"/>
        <v>0</v>
      </c>
      <c r="AF33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4" s="181">
        <f t="shared" si="195"/>
        <v>0</v>
      </c>
      <c r="AJ33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4" s="181">
        <f t="shared" si="196"/>
        <v>0</v>
      </c>
      <c r="AN33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4" s="181">
        <f t="shared" si="197"/>
        <v>0</v>
      </c>
      <c r="AR334" s="181">
        <f t="shared" si="198"/>
        <v>0</v>
      </c>
    </row>
    <row r="335" spans="2:44" x14ac:dyDescent="0.25">
      <c r="B335" s="179" t="s">
        <v>347</v>
      </c>
      <c r="C335" s="180" t="s">
        <v>215</v>
      </c>
      <c r="D335"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5"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5" s="181">
        <f t="shared" si="191"/>
        <v>0</v>
      </c>
      <c r="G335" s="181"/>
      <c r="H335" s="181">
        <f t="shared" si="192"/>
        <v>0</v>
      </c>
      <c r="I335" s="181"/>
      <c r="J335" s="181">
        <f t="shared" si="193"/>
        <v>0</v>
      </c>
      <c r="K33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5" s="181">
        <f t="shared" si="194"/>
        <v>0</v>
      </c>
      <c r="AF33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5" s="181">
        <f t="shared" si="195"/>
        <v>0</v>
      </c>
      <c r="AJ33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5" s="181">
        <f t="shared" si="196"/>
        <v>0</v>
      </c>
      <c r="AN33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5" s="181">
        <f t="shared" si="197"/>
        <v>0</v>
      </c>
      <c r="AR335" s="181">
        <f t="shared" si="198"/>
        <v>0</v>
      </c>
    </row>
    <row r="336" spans="2:44" x14ac:dyDescent="0.25">
      <c r="B336" s="179" t="s">
        <v>973</v>
      </c>
      <c r="C336" s="180" t="s">
        <v>974</v>
      </c>
      <c r="D336"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6"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6" s="181">
        <f t="shared" si="191"/>
        <v>0</v>
      </c>
      <c r="G336" s="181"/>
      <c r="H336" s="181">
        <f t="shared" si="192"/>
        <v>0</v>
      </c>
      <c r="I336" s="181"/>
      <c r="J336" s="181">
        <f t="shared" si="193"/>
        <v>0</v>
      </c>
      <c r="K33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6" s="181">
        <f t="shared" si="194"/>
        <v>0</v>
      </c>
      <c r="AF33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6" s="181">
        <f t="shared" si="195"/>
        <v>0</v>
      </c>
      <c r="AJ33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6" s="181">
        <f t="shared" si="196"/>
        <v>0</v>
      </c>
      <c r="AN33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6" s="181">
        <f t="shared" si="197"/>
        <v>0</v>
      </c>
      <c r="AR336" s="181">
        <f t="shared" si="198"/>
        <v>0</v>
      </c>
    </row>
    <row r="337" spans="2:44" x14ac:dyDescent="0.25">
      <c r="B337" s="179" t="s">
        <v>348</v>
      </c>
      <c r="C337" s="180" t="s">
        <v>216</v>
      </c>
      <c r="D337"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7"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7" s="181">
        <f t="shared" si="191"/>
        <v>0</v>
      </c>
      <c r="G337" s="181"/>
      <c r="H337" s="181">
        <f t="shared" si="192"/>
        <v>0</v>
      </c>
      <c r="I337" s="181"/>
      <c r="J337" s="181">
        <f t="shared" si="193"/>
        <v>0</v>
      </c>
      <c r="K33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7" s="181">
        <f t="shared" si="194"/>
        <v>0</v>
      </c>
      <c r="AF33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7" s="181">
        <f t="shared" si="195"/>
        <v>0</v>
      </c>
      <c r="AJ33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7" s="181">
        <f t="shared" si="196"/>
        <v>0</v>
      </c>
      <c r="AN33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7" s="181">
        <f t="shared" si="197"/>
        <v>0</v>
      </c>
      <c r="AR337" s="181">
        <f t="shared" si="198"/>
        <v>0</v>
      </c>
    </row>
    <row r="338" spans="2:44" x14ac:dyDescent="0.25">
      <c r="B338" s="179" t="s">
        <v>975</v>
      </c>
      <c r="C338" s="180" t="s">
        <v>976</v>
      </c>
      <c r="D338"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8"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8" s="181">
        <f t="shared" si="191"/>
        <v>0</v>
      </c>
      <c r="G338" s="181"/>
      <c r="H338" s="181">
        <f t="shared" si="192"/>
        <v>0</v>
      </c>
      <c r="I338" s="181"/>
      <c r="J338" s="181">
        <f t="shared" si="193"/>
        <v>0</v>
      </c>
      <c r="K33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8" s="181">
        <f t="shared" si="194"/>
        <v>0</v>
      </c>
      <c r="AF33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8" s="181">
        <f t="shared" si="195"/>
        <v>0</v>
      </c>
      <c r="AJ33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8" s="181">
        <f t="shared" si="196"/>
        <v>0</v>
      </c>
      <c r="AN33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8" s="181">
        <f t="shared" si="197"/>
        <v>0</v>
      </c>
      <c r="AR338" s="181">
        <f t="shared" si="198"/>
        <v>0</v>
      </c>
    </row>
    <row r="339" spans="2:44" x14ac:dyDescent="0.25">
      <c r="B339" s="179" t="s">
        <v>333</v>
      </c>
      <c r="C339" s="180" t="s">
        <v>205</v>
      </c>
      <c r="D339"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9"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9" s="181">
        <f t="shared" si="191"/>
        <v>0</v>
      </c>
      <c r="G339" s="181"/>
      <c r="H339" s="181">
        <f t="shared" si="192"/>
        <v>0</v>
      </c>
      <c r="I339" s="181"/>
      <c r="J339" s="181">
        <f t="shared" si="193"/>
        <v>0</v>
      </c>
      <c r="K33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9" s="181">
        <f t="shared" si="194"/>
        <v>0</v>
      </c>
      <c r="AF33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9" s="181">
        <f t="shared" si="195"/>
        <v>0</v>
      </c>
      <c r="AJ33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9" s="181">
        <f t="shared" si="196"/>
        <v>0</v>
      </c>
      <c r="AN33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9" s="181">
        <f t="shared" si="197"/>
        <v>0</v>
      </c>
      <c r="AR339" s="181">
        <f t="shared" si="198"/>
        <v>0</v>
      </c>
    </row>
    <row r="340" spans="2:44" x14ac:dyDescent="0.25">
      <c r="B340" s="179" t="s">
        <v>977</v>
      </c>
      <c r="C340" s="180" t="s">
        <v>978</v>
      </c>
      <c r="D340"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0"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0" s="181">
        <f t="shared" si="191"/>
        <v>0</v>
      </c>
      <c r="G340" s="181"/>
      <c r="H340" s="181">
        <f t="shared" si="192"/>
        <v>0</v>
      </c>
      <c r="I340" s="181"/>
      <c r="J340" s="181">
        <f t="shared" si="193"/>
        <v>0</v>
      </c>
      <c r="K34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0" s="181">
        <f t="shared" si="194"/>
        <v>0</v>
      </c>
      <c r="AF34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0" s="181">
        <f t="shared" si="195"/>
        <v>0</v>
      </c>
      <c r="AJ34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0" s="181">
        <f t="shared" si="196"/>
        <v>0</v>
      </c>
      <c r="AN34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0" s="181">
        <f t="shared" si="197"/>
        <v>0</v>
      </c>
      <c r="AR340" s="181">
        <f t="shared" si="198"/>
        <v>0</v>
      </c>
    </row>
    <row r="341" spans="2:44" x14ac:dyDescent="0.25">
      <c r="B341" s="179" t="s">
        <v>349</v>
      </c>
      <c r="C341" s="180" t="s">
        <v>217</v>
      </c>
      <c r="D341"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1"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1" s="181">
        <f t="shared" si="191"/>
        <v>0</v>
      </c>
      <c r="G341" s="181"/>
      <c r="H341" s="181">
        <f t="shared" si="192"/>
        <v>0</v>
      </c>
      <c r="I341" s="181"/>
      <c r="J341" s="181">
        <f t="shared" si="193"/>
        <v>0</v>
      </c>
      <c r="K34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1" s="181">
        <f t="shared" si="194"/>
        <v>0</v>
      </c>
      <c r="AF34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1" s="181">
        <f t="shared" si="195"/>
        <v>0</v>
      </c>
      <c r="AJ34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1" s="181">
        <f t="shared" si="196"/>
        <v>0</v>
      </c>
      <c r="AN34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1" s="181">
        <f t="shared" si="197"/>
        <v>0</v>
      </c>
      <c r="AR341" s="181">
        <f t="shared" si="198"/>
        <v>0</v>
      </c>
    </row>
    <row r="342" spans="2:44" x14ac:dyDescent="0.25">
      <c r="B342" s="179" t="s">
        <v>979</v>
      </c>
      <c r="C342" s="180" t="s">
        <v>980</v>
      </c>
      <c r="D342"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2"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2" s="181">
        <f t="shared" si="191"/>
        <v>0</v>
      </c>
      <c r="G342" s="181"/>
      <c r="H342" s="181">
        <f t="shared" si="192"/>
        <v>0</v>
      </c>
      <c r="I342" s="181"/>
      <c r="J342" s="181">
        <f t="shared" si="193"/>
        <v>0</v>
      </c>
      <c r="K34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2" s="181">
        <f t="shared" si="194"/>
        <v>0</v>
      </c>
      <c r="AF34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2" s="181">
        <f t="shared" si="195"/>
        <v>0</v>
      </c>
      <c r="AJ34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2" s="181">
        <f t="shared" si="196"/>
        <v>0</v>
      </c>
      <c r="AN34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2" s="181">
        <f t="shared" si="197"/>
        <v>0</v>
      </c>
      <c r="AR342" s="181">
        <f t="shared" si="198"/>
        <v>0</v>
      </c>
    </row>
    <row r="343" spans="2:44" x14ac:dyDescent="0.25">
      <c r="B343" s="179" t="s">
        <v>981</v>
      </c>
      <c r="C343" s="180" t="s">
        <v>982</v>
      </c>
      <c r="D343"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3"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3" s="181">
        <f t="shared" si="191"/>
        <v>0</v>
      </c>
      <c r="G343" s="181"/>
      <c r="H343" s="181">
        <f t="shared" si="192"/>
        <v>0</v>
      </c>
      <c r="I343" s="181"/>
      <c r="J343" s="181">
        <f t="shared" si="193"/>
        <v>0</v>
      </c>
      <c r="K34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3" s="181">
        <f t="shared" si="194"/>
        <v>0</v>
      </c>
      <c r="AF34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3" s="181">
        <f t="shared" si="195"/>
        <v>0</v>
      </c>
      <c r="AJ34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3" s="181">
        <f t="shared" si="196"/>
        <v>0</v>
      </c>
      <c r="AN34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3" s="181">
        <f t="shared" si="197"/>
        <v>0</v>
      </c>
      <c r="AR343" s="181">
        <f t="shared" si="198"/>
        <v>0</v>
      </c>
    </row>
    <row r="344" spans="2:44" x14ac:dyDescent="0.25">
      <c r="B344" s="179" t="s">
        <v>350</v>
      </c>
      <c r="C344" s="180" t="s">
        <v>218</v>
      </c>
      <c r="D344"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4"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4" s="181">
        <f t="shared" si="191"/>
        <v>0</v>
      </c>
      <c r="G344" s="181"/>
      <c r="H344" s="181">
        <f t="shared" si="192"/>
        <v>0</v>
      </c>
      <c r="I344" s="181"/>
      <c r="J344" s="181">
        <f t="shared" si="193"/>
        <v>0</v>
      </c>
      <c r="K34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4" s="181">
        <f t="shared" si="194"/>
        <v>0</v>
      </c>
      <c r="AF34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4" s="181">
        <f t="shared" si="195"/>
        <v>0</v>
      </c>
      <c r="AJ34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4" s="181">
        <f t="shared" si="196"/>
        <v>0</v>
      </c>
      <c r="AN34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4" s="181">
        <f t="shared" si="197"/>
        <v>0</v>
      </c>
      <c r="AR344" s="181">
        <f t="shared" si="198"/>
        <v>0</v>
      </c>
    </row>
    <row r="345" spans="2:44" x14ac:dyDescent="0.25">
      <c r="B345" s="188" t="s">
        <v>334</v>
      </c>
      <c r="C345" s="189" t="s">
        <v>206</v>
      </c>
      <c r="D345" s="190">
        <f>SUM(D346:D382)</f>
        <v>0</v>
      </c>
      <c r="E345" s="190">
        <f>SUM(E346:E382)</f>
        <v>723000</v>
      </c>
      <c r="F345" s="190">
        <f t="shared" si="191"/>
        <v>723000</v>
      </c>
      <c r="G345" s="190">
        <f>SUM(G346:G382)</f>
        <v>0</v>
      </c>
      <c r="H345" s="190">
        <f t="shared" si="192"/>
        <v>723000</v>
      </c>
      <c r="I345" s="190">
        <f>SUM(I346:I382)</f>
        <v>0</v>
      </c>
      <c r="J345" s="190">
        <f t="shared" si="193"/>
        <v>723000</v>
      </c>
      <c r="K345" s="190">
        <f t="shared" ref="K345:AD345" si="199">SUM(K346:K382)</f>
        <v>0</v>
      </c>
      <c r="L345" s="190">
        <f t="shared" si="199"/>
        <v>0</v>
      </c>
      <c r="M345" s="190">
        <f t="shared" si="199"/>
        <v>0</v>
      </c>
      <c r="N345" s="190">
        <f t="shared" si="199"/>
        <v>0</v>
      </c>
      <c r="O345" s="190">
        <f t="shared" si="199"/>
        <v>0</v>
      </c>
      <c r="P345" s="190">
        <f t="shared" si="199"/>
        <v>0</v>
      </c>
      <c r="Q345" s="190">
        <f t="shared" si="199"/>
        <v>0</v>
      </c>
      <c r="R345" s="190">
        <f t="shared" si="199"/>
        <v>0</v>
      </c>
      <c r="S345" s="190">
        <f t="shared" si="199"/>
        <v>560000</v>
      </c>
      <c r="T345" s="190">
        <f>SUM(T346:T382)</f>
        <v>0</v>
      </c>
      <c r="U345" s="190">
        <f t="shared" si="199"/>
        <v>163000</v>
      </c>
      <c r="V345" s="190">
        <f t="shared" si="199"/>
        <v>0</v>
      </c>
      <c r="W345" s="190">
        <f t="shared" si="199"/>
        <v>0</v>
      </c>
      <c r="X345" s="190">
        <f t="shared" si="199"/>
        <v>0</v>
      </c>
      <c r="Y345" s="190">
        <f>SUM(Y346:Y382)</f>
        <v>0</v>
      </c>
      <c r="Z345" s="190">
        <f>SUM(Z346:Z382)</f>
        <v>0</v>
      </c>
      <c r="AA345" s="190">
        <f t="shared" si="199"/>
        <v>0</v>
      </c>
      <c r="AB345" s="190">
        <f t="shared" si="199"/>
        <v>330000</v>
      </c>
      <c r="AC345" s="190">
        <f t="shared" si="199"/>
        <v>100000</v>
      </c>
      <c r="AD345" s="190">
        <f t="shared" si="199"/>
        <v>293000</v>
      </c>
      <c r="AE345" s="190">
        <f t="shared" si="194"/>
        <v>723000</v>
      </c>
      <c r="AF345" s="190">
        <f>SUM(AF346:AF382)</f>
        <v>0</v>
      </c>
      <c r="AG345" s="190">
        <f>SUM(AG346:AG382)</f>
        <v>0</v>
      </c>
      <c r="AH345" s="190">
        <f>SUM(AH346:AH382)</f>
        <v>0</v>
      </c>
      <c r="AI345" s="190">
        <f t="shared" si="195"/>
        <v>0</v>
      </c>
      <c r="AJ345" s="190">
        <f>SUM(AJ346:AJ382)</f>
        <v>0</v>
      </c>
      <c r="AK345" s="190">
        <f>SUM(AK346:AK382)</f>
        <v>0</v>
      </c>
      <c r="AL345" s="190">
        <f>SUM(AL346:AL382)</f>
        <v>0</v>
      </c>
      <c r="AM345" s="190">
        <f t="shared" si="196"/>
        <v>0</v>
      </c>
      <c r="AN345" s="190">
        <f>SUM(AN346:AN382)</f>
        <v>0</v>
      </c>
      <c r="AO345" s="190">
        <f>SUM(AO346:AO382)</f>
        <v>0</v>
      </c>
      <c r="AP345" s="190">
        <f>SUM(AP346:AP382)</f>
        <v>0</v>
      </c>
      <c r="AQ345" s="190">
        <f t="shared" si="197"/>
        <v>0</v>
      </c>
      <c r="AR345" s="190">
        <f t="shared" si="198"/>
        <v>723000</v>
      </c>
    </row>
    <row r="346" spans="2:44" x14ac:dyDescent="0.25">
      <c r="B346" s="179" t="s">
        <v>335</v>
      </c>
      <c r="C346" s="180" t="s">
        <v>207</v>
      </c>
      <c r="D346"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6"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6" s="181">
        <f t="shared" si="191"/>
        <v>0</v>
      </c>
      <c r="G346" s="181"/>
      <c r="H346" s="181">
        <f t="shared" si="192"/>
        <v>0</v>
      </c>
      <c r="I346" s="181"/>
      <c r="J346" s="181">
        <f t="shared" si="193"/>
        <v>0</v>
      </c>
      <c r="K34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6" s="181">
        <f t="shared" si="194"/>
        <v>0</v>
      </c>
      <c r="AF34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6" s="181">
        <f t="shared" si="195"/>
        <v>0</v>
      </c>
      <c r="AJ34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6" s="181">
        <f t="shared" si="196"/>
        <v>0</v>
      </c>
      <c r="AN34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6" s="181">
        <f t="shared" si="197"/>
        <v>0</v>
      </c>
      <c r="AR346" s="181">
        <f t="shared" si="198"/>
        <v>0</v>
      </c>
    </row>
    <row r="347" spans="2:44" x14ac:dyDescent="0.25">
      <c r="B347" s="179" t="s">
        <v>983</v>
      </c>
      <c r="C347" s="180" t="s">
        <v>984</v>
      </c>
      <c r="D347"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7"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7" s="181">
        <f t="shared" si="191"/>
        <v>0</v>
      </c>
      <c r="G347" s="181"/>
      <c r="H347" s="181">
        <f t="shared" si="192"/>
        <v>0</v>
      </c>
      <c r="I347" s="181"/>
      <c r="J347" s="181">
        <f t="shared" si="193"/>
        <v>0</v>
      </c>
      <c r="K34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7" s="181">
        <f t="shared" si="194"/>
        <v>0</v>
      </c>
      <c r="AF34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7" s="181">
        <f t="shared" si="195"/>
        <v>0</v>
      </c>
      <c r="AJ34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7" s="181">
        <f t="shared" si="196"/>
        <v>0</v>
      </c>
      <c r="AN34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7" s="181">
        <f t="shared" si="197"/>
        <v>0</v>
      </c>
      <c r="AR347" s="181">
        <f t="shared" si="198"/>
        <v>0</v>
      </c>
    </row>
    <row r="348" spans="2:44" x14ac:dyDescent="0.25">
      <c r="B348" s="179" t="s">
        <v>985</v>
      </c>
      <c r="C348" s="180" t="s">
        <v>984</v>
      </c>
      <c r="D348"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8"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8" s="181">
        <f t="shared" si="191"/>
        <v>0</v>
      </c>
      <c r="G348" s="181"/>
      <c r="H348" s="181">
        <f t="shared" si="192"/>
        <v>0</v>
      </c>
      <c r="I348" s="181"/>
      <c r="J348" s="181">
        <f t="shared" si="193"/>
        <v>0</v>
      </c>
      <c r="K34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8" s="181">
        <f t="shared" si="194"/>
        <v>0</v>
      </c>
      <c r="AF34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8" s="181">
        <f t="shared" si="195"/>
        <v>0</v>
      </c>
      <c r="AJ34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8" s="181">
        <f t="shared" si="196"/>
        <v>0</v>
      </c>
      <c r="AN34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8" s="181">
        <f t="shared" si="197"/>
        <v>0</v>
      </c>
      <c r="AR348" s="181">
        <f t="shared" si="198"/>
        <v>0</v>
      </c>
    </row>
    <row r="349" spans="2:44" x14ac:dyDescent="0.25">
      <c r="B349" s="179" t="s">
        <v>986</v>
      </c>
      <c r="C349" s="180" t="s">
        <v>987</v>
      </c>
      <c r="D349"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9"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9" s="181">
        <f t="shared" si="191"/>
        <v>0</v>
      </c>
      <c r="G349" s="181"/>
      <c r="H349" s="181">
        <f t="shared" si="192"/>
        <v>0</v>
      </c>
      <c r="I349" s="181"/>
      <c r="J349" s="181">
        <f t="shared" si="193"/>
        <v>0</v>
      </c>
      <c r="K34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9" s="181">
        <f t="shared" si="194"/>
        <v>0</v>
      </c>
      <c r="AF34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9" s="181">
        <f t="shared" si="195"/>
        <v>0</v>
      </c>
      <c r="AJ34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9" s="181">
        <f t="shared" si="196"/>
        <v>0</v>
      </c>
      <c r="AN34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9" s="181">
        <f t="shared" si="197"/>
        <v>0</v>
      </c>
      <c r="AR349" s="181">
        <f t="shared" si="198"/>
        <v>0</v>
      </c>
    </row>
    <row r="350" spans="2:44" x14ac:dyDescent="0.25">
      <c r="B350" s="179" t="s">
        <v>988</v>
      </c>
      <c r="C350" s="180" t="s">
        <v>987</v>
      </c>
      <c r="D350"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0"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0" s="181">
        <f t="shared" si="191"/>
        <v>0</v>
      </c>
      <c r="G350" s="181"/>
      <c r="H350" s="181">
        <f t="shared" si="192"/>
        <v>0</v>
      </c>
      <c r="I350" s="181"/>
      <c r="J350" s="181">
        <f t="shared" si="193"/>
        <v>0</v>
      </c>
      <c r="K35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0" s="181">
        <f t="shared" si="194"/>
        <v>0</v>
      </c>
      <c r="AF35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0" s="181">
        <f t="shared" si="195"/>
        <v>0</v>
      </c>
      <c r="AJ35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0" s="181">
        <f t="shared" si="196"/>
        <v>0</v>
      </c>
      <c r="AN35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0" s="181">
        <f t="shared" si="197"/>
        <v>0</v>
      </c>
      <c r="AR350" s="181">
        <f t="shared" si="198"/>
        <v>0</v>
      </c>
    </row>
    <row r="351" spans="2:44" x14ac:dyDescent="0.25">
      <c r="B351" s="179" t="s">
        <v>989</v>
      </c>
      <c r="C351" s="180" t="s">
        <v>990</v>
      </c>
      <c r="D351"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1"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1" s="181">
        <f t="shared" si="191"/>
        <v>0</v>
      </c>
      <c r="G351" s="181"/>
      <c r="H351" s="181">
        <f t="shared" si="192"/>
        <v>0</v>
      </c>
      <c r="I351" s="181"/>
      <c r="J351" s="181">
        <f t="shared" si="193"/>
        <v>0</v>
      </c>
      <c r="K35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1" s="181">
        <f t="shared" si="194"/>
        <v>0</v>
      </c>
      <c r="AF35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1" s="181">
        <f t="shared" si="195"/>
        <v>0</v>
      </c>
      <c r="AJ35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1" s="181">
        <f t="shared" si="196"/>
        <v>0</v>
      </c>
      <c r="AN35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1" s="181">
        <f t="shared" si="197"/>
        <v>0</v>
      </c>
      <c r="AR351" s="181">
        <f t="shared" si="198"/>
        <v>0</v>
      </c>
    </row>
    <row r="352" spans="2:44" x14ac:dyDescent="0.25">
      <c r="B352" s="179" t="s">
        <v>991</v>
      </c>
      <c r="C352" s="180" t="s">
        <v>992</v>
      </c>
      <c r="D352"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2"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2" s="181">
        <f t="shared" si="191"/>
        <v>0</v>
      </c>
      <c r="G352" s="181"/>
      <c r="H352" s="181">
        <f t="shared" si="192"/>
        <v>0</v>
      </c>
      <c r="I352" s="181"/>
      <c r="J352" s="181">
        <f t="shared" si="193"/>
        <v>0</v>
      </c>
      <c r="K35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2" s="181">
        <f t="shared" si="194"/>
        <v>0</v>
      </c>
      <c r="AF35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2" s="181">
        <f t="shared" si="195"/>
        <v>0</v>
      </c>
      <c r="AJ35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2" s="181">
        <f t="shared" si="196"/>
        <v>0</v>
      </c>
      <c r="AN35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2" s="181">
        <f t="shared" si="197"/>
        <v>0</v>
      </c>
      <c r="AR352" s="181">
        <f t="shared" si="198"/>
        <v>0</v>
      </c>
    </row>
    <row r="353" spans="2:44" x14ac:dyDescent="0.25">
      <c r="B353" s="179" t="s">
        <v>993</v>
      </c>
      <c r="C353" s="180" t="s">
        <v>994</v>
      </c>
      <c r="D353"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3"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3" s="181">
        <f t="shared" si="191"/>
        <v>0</v>
      </c>
      <c r="G353" s="181"/>
      <c r="H353" s="181">
        <f t="shared" si="192"/>
        <v>0</v>
      </c>
      <c r="I353" s="181"/>
      <c r="J353" s="181">
        <f t="shared" si="193"/>
        <v>0</v>
      </c>
      <c r="K35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3" s="181">
        <f t="shared" si="194"/>
        <v>0</v>
      </c>
      <c r="AF35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3" s="181">
        <f t="shared" si="195"/>
        <v>0</v>
      </c>
      <c r="AJ35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3" s="181">
        <f t="shared" si="196"/>
        <v>0</v>
      </c>
      <c r="AN35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3" s="181">
        <f t="shared" si="197"/>
        <v>0</v>
      </c>
      <c r="AR353" s="181">
        <f t="shared" si="198"/>
        <v>0</v>
      </c>
    </row>
    <row r="354" spans="2:44" x14ac:dyDescent="0.25">
      <c r="B354" s="179" t="s">
        <v>995</v>
      </c>
      <c r="C354" s="180" t="s">
        <v>996</v>
      </c>
      <c r="D354"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4"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4" s="181">
        <f t="shared" si="191"/>
        <v>0</v>
      </c>
      <c r="G354" s="181"/>
      <c r="H354" s="181">
        <f t="shared" si="192"/>
        <v>0</v>
      </c>
      <c r="I354" s="181"/>
      <c r="J354" s="181">
        <f t="shared" si="193"/>
        <v>0</v>
      </c>
      <c r="K35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4" s="181">
        <f t="shared" si="194"/>
        <v>0</v>
      </c>
      <c r="AF35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4" s="181">
        <f t="shared" si="195"/>
        <v>0</v>
      </c>
      <c r="AJ35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4" s="181">
        <f t="shared" si="196"/>
        <v>0</v>
      </c>
      <c r="AN35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4" s="181">
        <f t="shared" si="197"/>
        <v>0</v>
      </c>
      <c r="AR354" s="181">
        <f t="shared" si="198"/>
        <v>0</v>
      </c>
    </row>
    <row r="355" spans="2:44" x14ac:dyDescent="0.25">
      <c r="B355" s="179" t="s">
        <v>997</v>
      </c>
      <c r="C355" s="180" t="s">
        <v>998</v>
      </c>
      <c r="D355"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5"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5" s="181">
        <f t="shared" si="191"/>
        <v>0</v>
      </c>
      <c r="G355" s="181"/>
      <c r="H355" s="181">
        <f t="shared" si="192"/>
        <v>0</v>
      </c>
      <c r="I355" s="181"/>
      <c r="J355" s="181">
        <f t="shared" si="193"/>
        <v>0</v>
      </c>
      <c r="K35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5" s="181">
        <f t="shared" si="194"/>
        <v>0</v>
      </c>
      <c r="AF35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5" s="181">
        <f t="shared" si="195"/>
        <v>0</v>
      </c>
      <c r="AJ35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5" s="181">
        <f t="shared" si="196"/>
        <v>0</v>
      </c>
      <c r="AN35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5" s="181">
        <f t="shared" si="197"/>
        <v>0</v>
      </c>
      <c r="AR355" s="181">
        <f t="shared" si="198"/>
        <v>0</v>
      </c>
    </row>
    <row r="356" spans="2:44" x14ac:dyDescent="0.25">
      <c r="B356" s="179" t="s">
        <v>336</v>
      </c>
      <c r="C356" s="180" t="s">
        <v>999</v>
      </c>
      <c r="D356"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6"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6" s="181">
        <f t="shared" si="191"/>
        <v>0</v>
      </c>
      <c r="G356" s="181"/>
      <c r="H356" s="181">
        <f t="shared" si="192"/>
        <v>0</v>
      </c>
      <c r="I356" s="181"/>
      <c r="J356" s="181">
        <f t="shared" si="193"/>
        <v>0</v>
      </c>
      <c r="K35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6" s="181">
        <f t="shared" si="194"/>
        <v>0</v>
      </c>
      <c r="AF35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6" s="181">
        <f t="shared" si="195"/>
        <v>0</v>
      </c>
      <c r="AJ35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6" s="181">
        <f t="shared" si="196"/>
        <v>0</v>
      </c>
      <c r="AN35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6" s="181">
        <f t="shared" si="197"/>
        <v>0</v>
      </c>
      <c r="AR356" s="181">
        <f t="shared" si="198"/>
        <v>0</v>
      </c>
    </row>
    <row r="357" spans="2:44" x14ac:dyDescent="0.25">
      <c r="B357" s="179" t="s">
        <v>1000</v>
      </c>
      <c r="C357" s="180" t="s">
        <v>999</v>
      </c>
      <c r="D357"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7"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260000</v>
      </c>
      <c r="F357" s="181">
        <f t="shared" si="191"/>
        <v>260000</v>
      </c>
      <c r="G357" s="181"/>
      <c r="H357" s="181">
        <f t="shared" si="192"/>
        <v>260000</v>
      </c>
      <c r="I357" s="181"/>
      <c r="J357" s="181">
        <f t="shared" si="193"/>
        <v>260000</v>
      </c>
      <c r="K35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260000</v>
      </c>
      <c r="T35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260000</v>
      </c>
      <c r="AE357" s="181">
        <f t="shared" si="194"/>
        <v>260000</v>
      </c>
      <c r="AF35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7" s="181">
        <f t="shared" si="195"/>
        <v>0</v>
      </c>
      <c r="AJ35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7" s="181">
        <f t="shared" si="196"/>
        <v>0</v>
      </c>
      <c r="AN35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7" s="181">
        <f t="shared" si="197"/>
        <v>0</v>
      </c>
      <c r="AR357" s="181">
        <f t="shared" si="198"/>
        <v>260000</v>
      </c>
    </row>
    <row r="358" spans="2:44" x14ac:dyDescent="0.25">
      <c r="B358" s="179" t="s">
        <v>1001</v>
      </c>
      <c r="C358" s="180" t="s">
        <v>1002</v>
      </c>
      <c r="D358"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8"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8" s="181">
        <f t="shared" si="191"/>
        <v>0</v>
      </c>
      <c r="G358" s="181"/>
      <c r="H358" s="181">
        <f t="shared" si="192"/>
        <v>0</v>
      </c>
      <c r="I358" s="181"/>
      <c r="J358" s="181">
        <f t="shared" si="193"/>
        <v>0</v>
      </c>
      <c r="K35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8" s="181">
        <f t="shared" si="194"/>
        <v>0</v>
      </c>
      <c r="AF35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8" s="181">
        <f t="shared" si="195"/>
        <v>0</v>
      </c>
      <c r="AJ35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8" s="181">
        <f t="shared" si="196"/>
        <v>0</v>
      </c>
      <c r="AN35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8" s="181">
        <f t="shared" si="197"/>
        <v>0</v>
      </c>
      <c r="AR358" s="181">
        <f t="shared" si="198"/>
        <v>0</v>
      </c>
    </row>
    <row r="359" spans="2:44" x14ac:dyDescent="0.25">
      <c r="B359" s="179" t="s">
        <v>1003</v>
      </c>
      <c r="C359" s="180" t="s">
        <v>1004</v>
      </c>
      <c r="D359"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9"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9" s="181">
        <f t="shared" si="191"/>
        <v>0</v>
      </c>
      <c r="G359" s="181"/>
      <c r="H359" s="181">
        <f t="shared" si="192"/>
        <v>0</v>
      </c>
      <c r="I359" s="181"/>
      <c r="J359" s="181">
        <f t="shared" si="193"/>
        <v>0</v>
      </c>
      <c r="K35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9" s="181">
        <f t="shared" si="194"/>
        <v>0</v>
      </c>
      <c r="AF35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9" s="181">
        <f t="shared" si="195"/>
        <v>0</v>
      </c>
      <c r="AJ35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9" s="181">
        <f t="shared" si="196"/>
        <v>0</v>
      </c>
      <c r="AN35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9" s="181">
        <f t="shared" si="197"/>
        <v>0</v>
      </c>
      <c r="AR359" s="181">
        <f t="shared" si="198"/>
        <v>0</v>
      </c>
    </row>
    <row r="360" spans="2:44" x14ac:dyDescent="0.25">
      <c r="B360" s="179" t="s">
        <v>337</v>
      </c>
      <c r="C360" s="180" t="s">
        <v>1005</v>
      </c>
      <c r="D360"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0"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0" s="181">
        <f t="shared" si="191"/>
        <v>0</v>
      </c>
      <c r="G360" s="181"/>
      <c r="H360" s="181">
        <f t="shared" si="192"/>
        <v>0</v>
      </c>
      <c r="I360" s="181"/>
      <c r="J360" s="181">
        <f t="shared" si="193"/>
        <v>0</v>
      </c>
      <c r="K36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0" s="181">
        <f t="shared" si="194"/>
        <v>0</v>
      </c>
      <c r="AF36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0" s="181">
        <f t="shared" si="195"/>
        <v>0</v>
      </c>
      <c r="AJ36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0" s="181">
        <f t="shared" si="196"/>
        <v>0</v>
      </c>
      <c r="AN36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0" s="181">
        <f t="shared" si="197"/>
        <v>0</v>
      </c>
      <c r="AR360" s="181">
        <f t="shared" si="198"/>
        <v>0</v>
      </c>
    </row>
    <row r="361" spans="2:44" x14ac:dyDescent="0.25">
      <c r="B361" s="179" t="s">
        <v>1006</v>
      </c>
      <c r="C361" s="180" t="s">
        <v>1005</v>
      </c>
      <c r="D361"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1"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1" s="181">
        <f t="shared" si="191"/>
        <v>0</v>
      </c>
      <c r="G361" s="181"/>
      <c r="H361" s="181">
        <f t="shared" si="192"/>
        <v>0</v>
      </c>
      <c r="I361" s="181"/>
      <c r="J361" s="181">
        <f t="shared" si="193"/>
        <v>0</v>
      </c>
      <c r="K36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1" s="181">
        <f t="shared" si="194"/>
        <v>0</v>
      </c>
      <c r="AF36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1" s="181">
        <f t="shared" si="195"/>
        <v>0</v>
      </c>
      <c r="AJ36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1" s="181">
        <f t="shared" si="196"/>
        <v>0</v>
      </c>
      <c r="AN36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1" s="181">
        <f t="shared" si="197"/>
        <v>0</v>
      </c>
      <c r="AR361" s="181">
        <f t="shared" si="198"/>
        <v>0</v>
      </c>
    </row>
    <row r="362" spans="2:44" x14ac:dyDescent="0.25">
      <c r="B362" s="179" t="s">
        <v>1007</v>
      </c>
      <c r="C362" s="180" t="s">
        <v>1008</v>
      </c>
      <c r="D362"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2"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2" s="181">
        <f t="shared" si="191"/>
        <v>0</v>
      </c>
      <c r="G362" s="181"/>
      <c r="H362" s="181">
        <f t="shared" si="192"/>
        <v>0</v>
      </c>
      <c r="I362" s="181"/>
      <c r="J362" s="181">
        <f t="shared" si="193"/>
        <v>0</v>
      </c>
      <c r="K36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2" s="181">
        <f t="shared" si="194"/>
        <v>0</v>
      </c>
      <c r="AF36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2" s="181">
        <f t="shared" si="195"/>
        <v>0</v>
      </c>
      <c r="AJ36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2" s="181">
        <f t="shared" si="196"/>
        <v>0</v>
      </c>
      <c r="AN36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2" s="181">
        <f t="shared" si="197"/>
        <v>0</v>
      </c>
      <c r="AR362" s="181">
        <f t="shared" si="198"/>
        <v>0</v>
      </c>
    </row>
    <row r="363" spans="2:44" x14ac:dyDescent="0.25">
      <c r="B363" s="179" t="s">
        <v>1009</v>
      </c>
      <c r="C363" s="180" t="s">
        <v>1010</v>
      </c>
      <c r="D363"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3"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3" s="181">
        <f t="shared" ref="F363:F378" si="200">D363+E363</f>
        <v>0</v>
      </c>
      <c r="G363" s="181"/>
      <c r="H363" s="181">
        <f t="shared" ref="H363:H378" si="201">F363-G363</f>
        <v>0</v>
      </c>
      <c r="I363" s="181"/>
      <c r="J363" s="181">
        <f t="shared" ref="J363:J378" si="202">F363-I363</f>
        <v>0</v>
      </c>
      <c r="K36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3" s="181">
        <f t="shared" ref="AE363:AE378" si="203">AB363+AC363+AD363</f>
        <v>0</v>
      </c>
      <c r="AF36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3" s="181">
        <f t="shared" ref="AI363:AI378" si="204">AF363+AG363+AH363</f>
        <v>0</v>
      </c>
      <c r="AJ36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3" s="181">
        <f t="shared" ref="AM363:AM378" si="205">AJ363+AK363+AL363</f>
        <v>0</v>
      </c>
      <c r="AN36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3" s="181">
        <f t="shared" ref="AQ363:AQ378" si="206">AN363+AO363+AP363</f>
        <v>0</v>
      </c>
      <c r="AR363" s="181">
        <f t="shared" ref="AR363:AR378" si="207">AE363+AI363+AM363+AQ363</f>
        <v>0</v>
      </c>
    </row>
    <row r="364" spans="2:44" x14ac:dyDescent="0.25">
      <c r="B364" s="179" t="s">
        <v>1011</v>
      </c>
      <c r="C364" s="180" t="s">
        <v>1012</v>
      </c>
      <c r="D364"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4"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4" s="181">
        <f t="shared" si="200"/>
        <v>0</v>
      </c>
      <c r="G364" s="181"/>
      <c r="H364" s="181">
        <f t="shared" si="201"/>
        <v>0</v>
      </c>
      <c r="I364" s="181"/>
      <c r="J364" s="181">
        <f t="shared" si="202"/>
        <v>0</v>
      </c>
      <c r="K36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4" s="181">
        <f t="shared" si="203"/>
        <v>0</v>
      </c>
      <c r="AF36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4" s="181">
        <f t="shared" si="204"/>
        <v>0</v>
      </c>
      <c r="AJ36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4" s="181">
        <f t="shared" si="205"/>
        <v>0</v>
      </c>
      <c r="AN36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4" s="181">
        <f t="shared" si="206"/>
        <v>0</v>
      </c>
      <c r="AR364" s="181">
        <f t="shared" si="207"/>
        <v>0</v>
      </c>
    </row>
    <row r="365" spans="2:44" x14ac:dyDescent="0.25">
      <c r="B365" s="179" t="s">
        <v>338</v>
      </c>
      <c r="C365" s="180" t="s">
        <v>1013</v>
      </c>
      <c r="D365"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5"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5" s="181">
        <f t="shared" si="200"/>
        <v>0</v>
      </c>
      <c r="G365" s="181"/>
      <c r="H365" s="181">
        <f t="shared" si="201"/>
        <v>0</v>
      </c>
      <c r="I365" s="181"/>
      <c r="J365" s="181">
        <f t="shared" si="202"/>
        <v>0</v>
      </c>
      <c r="K36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5" s="181">
        <f t="shared" si="203"/>
        <v>0</v>
      </c>
      <c r="AF36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5" s="181">
        <f t="shared" si="204"/>
        <v>0</v>
      </c>
      <c r="AJ36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5" s="181">
        <f t="shared" si="205"/>
        <v>0</v>
      </c>
      <c r="AN36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5" s="181">
        <f t="shared" si="206"/>
        <v>0</v>
      </c>
      <c r="AR365" s="181">
        <f t="shared" si="207"/>
        <v>0</v>
      </c>
    </row>
    <row r="366" spans="2:44" x14ac:dyDescent="0.25">
      <c r="B366" s="179" t="s">
        <v>1014</v>
      </c>
      <c r="C366" s="180" t="s">
        <v>1015</v>
      </c>
      <c r="D366"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6"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463000</v>
      </c>
      <c r="F366" s="181">
        <f t="shared" si="200"/>
        <v>463000</v>
      </c>
      <c r="G366" s="181"/>
      <c r="H366" s="181">
        <f t="shared" si="201"/>
        <v>463000</v>
      </c>
      <c r="I366" s="181"/>
      <c r="J366" s="181">
        <f t="shared" si="202"/>
        <v>463000</v>
      </c>
      <c r="K36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300000</v>
      </c>
      <c r="T36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163000</v>
      </c>
      <c r="V36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330000</v>
      </c>
      <c r="AC36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100000</v>
      </c>
      <c r="AD36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33000</v>
      </c>
      <c r="AE366" s="181">
        <f t="shared" si="203"/>
        <v>463000</v>
      </c>
      <c r="AF36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6" s="181">
        <f t="shared" si="204"/>
        <v>0</v>
      </c>
      <c r="AJ36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6" s="181">
        <f t="shared" si="205"/>
        <v>0</v>
      </c>
      <c r="AN36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6" s="181">
        <f t="shared" si="206"/>
        <v>0</v>
      </c>
      <c r="AR366" s="181">
        <f t="shared" si="207"/>
        <v>463000</v>
      </c>
    </row>
    <row r="367" spans="2:44" x14ac:dyDescent="0.25">
      <c r="B367" s="179" t="s">
        <v>1016</v>
      </c>
      <c r="C367" s="180" t="s">
        <v>1017</v>
      </c>
      <c r="D367"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7"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7" s="181">
        <f t="shared" si="200"/>
        <v>0</v>
      </c>
      <c r="G367" s="181"/>
      <c r="H367" s="181">
        <f t="shared" si="201"/>
        <v>0</v>
      </c>
      <c r="I367" s="181"/>
      <c r="J367" s="181">
        <f t="shared" si="202"/>
        <v>0</v>
      </c>
      <c r="K36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7" s="181">
        <f t="shared" si="203"/>
        <v>0</v>
      </c>
      <c r="AF36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7" s="181">
        <f t="shared" si="204"/>
        <v>0</v>
      </c>
      <c r="AJ36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7" s="181">
        <f t="shared" si="205"/>
        <v>0</v>
      </c>
      <c r="AN36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7" s="181">
        <f t="shared" si="206"/>
        <v>0</v>
      </c>
      <c r="AR367" s="181">
        <f t="shared" si="207"/>
        <v>0</v>
      </c>
    </row>
    <row r="368" spans="2:44" x14ac:dyDescent="0.25">
      <c r="B368" s="179" t="s">
        <v>1018</v>
      </c>
      <c r="C368" s="180" t="s">
        <v>1019</v>
      </c>
      <c r="D368"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8"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8" s="181">
        <f t="shared" si="200"/>
        <v>0</v>
      </c>
      <c r="G368" s="181"/>
      <c r="H368" s="181">
        <f t="shared" si="201"/>
        <v>0</v>
      </c>
      <c r="I368" s="181"/>
      <c r="J368" s="181">
        <f t="shared" si="202"/>
        <v>0</v>
      </c>
      <c r="K36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8" s="181">
        <f t="shared" si="203"/>
        <v>0</v>
      </c>
      <c r="AF36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8" s="181">
        <f t="shared" si="204"/>
        <v>0</v>
      </c>
      <c r="AJ36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8" s="181">
        <f t="shared" si="205"/>
        <v>0</v>
      </c>
      <c r="AN36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8" s="181">
        <f t="shared" si="206"/>
        <v>0</v>
      </c>
      <c r="AR368" s="181">
        <f t="shared" si="207"/>
        <v>0</v>
      </c>
    </row>
    <row r="369" spans="2:44" x14ac:dyDescent="0.25">
      <c r="B369" s="179" t="s">
        <v>1020</v>
      </c>
      <c r="C369" s="180" t="s">
        <v>1021</v>
      </c>
      <c r="D369"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9"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9" s="181">
        <f t="shared" si="200"/>
        <v>0</v>
      </c>
      <c r="G369" s="181"/>
      <c r="H369" s="181">
        <f t="shared" si="201"/>
        <v>0</v>
      </c>
      <c r="I369" s="181"/>
      <c r="J369" s="181">
        <f t="shared" si="202"/>
        <v>0</v>
      </c>
      <c r="K36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9" s="181">
        <f t="shared" si="203"/>
        <v>0</v>
      </c>
      <c r="AF36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9" s="181">
        <f t="shared" si="204"/>
        <v>0</v>
      </c>
      <c r="AJ36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9" s="181">
        <f t="shared" si="205"/>
        <v>0</v>
      </c>
      <c r="AN36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9" s="181">
        <f t="shared" si="206"/>
        <v>0</v>
      </c>
      <c r="AR369" s="181">
        <f t="shared" si="207"/>
        <v>0</v>
      </c>
    </row>
    <row r="370" spans="2:44" x14ac:dyDescent="0.25">
      <c r="B370" s="179" t="s">
        <v>339</v>
      </c>
      <c r="C370" s="180" t="s">
        <v>1022</v>
      </c>
      <c r="D370"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0"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0" s="181">
        <f t="shared" si="200"/>
        <v>0</v>
      </c>
      <c r="G370" s="181"/>
      <c r="H370" s="181">
        <f t="shared" si="201"/>
        <v>0</v>
      </c>
      <c r="I370" s="181"/>
      <c r="J370" s="181">
        <f t="shared" si="202"/>
        <v>0</v>
      </c>
      <c r="K37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0" s="181">
        <f t="shared" si="203"/>
        <v>0</v>
      </c>
      <c r="AF37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0" s="181">
        <f t="shared" si="204"/>
        <v>0</v>
      </c>
      <c r="AJ37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0" s="181">
        <f t="shared" si="205"/>
        <v>0</v>
      </c>
      <c r="AN37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0" s="181">
        <f t="shared" si="206"/>
        <v>0</v>
      </c>
      <c r="AR370" s="181">
        <f t="shared" si="207"/>
        <v>0</v>
      </c>
    </row>
    <row r="371" spans="2:44" x14ac:dyDescent="0.25">
      <c r="B371" s="179" t="s">
        <v>1023</v>
      </c>
      <c r="C371" s="180" t="s">
        <v>1024</v>
      </c>
      <c r="D371"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1"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1" s="181">
        <f t="shared" si="200"/>
        <v>0</v>
      </c>
      <c r="G371" s="181"/>
      <c r="H371" s="181">
        <f t="shared" si="201"/>
        <v>0</v>
      </c>
      <c r="I371" s="181"/>
      <c r="J371" s="181">
        <f t="shared" si="202"/>
        <v>0</v>
      </c>
      <c r="K37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1" s="181">
        <f t="shared" si="203"/>
        <v>0</v>
      </c>
      <c r="AF37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1" s="181">
        <f t="shared" si="204"/>
        <v>0</v>
      </c>
      <c r="AJ37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1" s="181">
        <f t="shared" si="205"/>
        <v>0</v>
      </c>
      <c r="AN37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1" s="181">
        <f t="shared" si="206"/>
        <v>0</v>
      </c>
      <c r="AR371" s="181">
        <f t="shared" si="207"/>
        <v>0</v>
      </c>
    </row>
    <row r="372" spans="2:44" x14ac:dyDescent="0.25">
      <c r="B372" s="179" t="s">
        <v>1025</v>
      </c>
      <c r="C372" s="180" t="s">
        <v>1026</v>
      </c>
      <c r="D372"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2"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2" s="181">
        <f t="shared" si="200"/>
        <v>0</v>
      </c>
      <c r="G372" s="181"/>
      <c r="H372" s="181">
        <f t="shared" si="201"/>
        <v>0</v>
      </c>
      <c r="I372" s="181"/>
      <c r="J372" s="181">
        <f t="shared" si="202"/>
        <v>0</v>
      </c>
      <c r="K37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2" s="181">
        <f t="shared" si="203"/>
        <v>0</v>
      </c>
      <c r="AF37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2" s="181">
        <f t="shared" si="204"/>
        <v>0</v>
      </c>
      <c r="AJ37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2" s="181">
        <f t="shared" si="205"/>
        <v>0</v>
      </c>
      <c r="AN37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2" s="181">
        <f t="shared" si="206"/>
        <v>0</v>
      </c>
      <c r="AR372" s="181">
        <f t="shared" si="207"/>
        <v>0</v>
      </c>
    </row>
    <row r="373" spans="2:44" x14ac:dyDescent="0.25">
      <c r="B373" s="179" t="s">
        <v>1027</v>
      </c>
      <c r="C373" s="180" t="s">
        <v>1028</v>
      </c>
      <c r="D373"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3"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3" s="181">
        <f t="shared" si="200"/>
        <v>0</v>
      </c>
      <c r="G373" s="181"/>
      <c r="H373" s="181">
        <f t="shared" si="201"/>
        <v>0</v>
      </c>
      <c r="I373" s="181"/>
      <c r="J373" s="181">
        <f t="shared" si="202"/>
        <v>0</v>
      </c>
      <c r="K37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3" s="181">
        <f t="shared" si="203"/>
        <v>0</v>
      </c>
      <c r="AF37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3" s="181">
        <f t="shared" si="204"/>
        <v>0</v>
      </c>
      <c r="AJ37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3" s="181">
        <f t="shared" si="205"/>
        <v>0</v>
      </c>
      <c r="AN37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3" s="181">
        <f t="shared" si="206"/>
        <v>0</v>
      </c>
      <c r="AR373" s="181">
        <f t="shared" si="207"/>
        <v>0</v>
      </c>
    </row>
    <row r="374" spans="2:44" x14ac:dyDescent="0.25">
      <c r="B374" s="179" t="s">
        <v>1029</v>
      </c>
      <c r="C374" s="180" t="s">
        <v>1030</v>
      </c>
      <c r="D374"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4"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4" s="181">
        <f t="shared" si="200"/>
        <v>0</v>
      </c>
      <c r="G374" s="181"/>
      <c r="H374" s="181">
        <f t="shared" si="201"/>
        <v>0</v>
      </c>
      <c r="I374" s="181"/>
      <c r="J374" s="181">
        <f t="shared" si="202"/>
        <v>0</v>
      </c>
      <c r="K37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4" s="181">
        <f t="shared" si="203"/>
        <v>0</v>
      </c>
      <c r="AF37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4" s="181">
        <f t="shared" si="204"/>
        <v>0</v>
      </c>
      <c r="AJ37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4" s="181">
        <f t="shared" si="205"/>
        <v>0</v>
      </c>
      <c r="AN37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4" s="181">
        <f t="shared" si="206"/>
        <v>0</v>
      </c>
      <c r="AR374" s="181">
        <f t="shared" si="207"/>
        <v>0</v>
      </c>
    </row>
    <row r="375" spans="2:44" x14ac:dyDescent="0.25">
      <c r="B375" s="179" t="s">
        <v>1031</v>
      </c>
      <c r="C375" s="180" t="s">
        <v>1032</v>
      </c>
      <c r="D375"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5"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5" s="181">
        <f t="shared" si="200"/>
        <v>0</v>
      </c>
      <c r="G375" s="181"/>
      <c r="H375" s="181">
        <f t="shared" si="201"/>
        <v>0</v>
      </c>
      <c r="I375" s="181"/>
      <c r="J375" s="181">
        <f t="shared" si="202"/>
        <v>0</v>
      </c>
      <c r="K37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5" s="181">
        <f t="shared" si="203"/>
        <v>0</v>
      </c>
      <c r="AF37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5" s="181">
        <f t="shared" si="204"/>
        <v>0</v>
      </c>
      <c r="AJ37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5" s="181">
        <f t="shared" si="205"/>
        <v>0</v>
      </c>
      <c r="AN37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5" s="181">
        <f t="shared" si="206"/>
        <v>0</v>
      </c>
      <c r="AR375" s="181">
        <f t="shared" si="207"/>
        <v>0</v>
      </c>
    </row>
    <row r="376" spans="2:44" x14ac:dyDescent="0.25">
      <c r="B376" s="179" t="s">
        <v>1033</v>
      </c>
      <c r="C376" s="180" t="s">
        <v>1034</v>
      </c>
      <c r="D376"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6"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6" s="181">
        <f t="shared" si="200"/>
        <v>0</v>
      </c>
      <c r="G376" s="181"/>
      <c r="H376" s="181">
        <f t="shared" si="201"/>
        <v>0</v>
      </c>
      <c r="I376" s="181"/>
      <c r="J376" s="181">
        <f t="shared" si="202"/>
        <v>0</v>
      </c>
      <c r="K37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6" s="181">
        <f t="shared" si="203"/>
        <v>0</v>
      </c>
      <c r="AF37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6" s="181">
        <f t="shared" si="204"/>
        <v>0</v>
      </c>
      <c r="AJ37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6" s="181">
        <f t="shared" si="205"/>
        <v>0</v>
      </c>
      <c r="AN37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6" s="181">
        <f t="shared" si="206"/>
        <v>0</v>
      </c>
      <c r="AR376" s="181">
        <f t="shared" si="207"/>
        <v>0</v>
      </c>
    </row>
    <row r="377" spans="2:44" x14ac:dyDescent="0.25">
      <c r="B377" s="179" t="s">
        <v>1035</v>
      </c>
      <c r="C377" s="180" t="s">
        <v>1036</v>
      </c>
      <c r="D377"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7"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7" s="181">
        <f t="shared" si="200"/>
        <v>0</v>
      </c>
      <c r="G377" s="181"/>
      <c r="H377" s="181">
        <f t="shared" si="201"/>
        <v>0</v>
      </c>
      <c r="I377" s="181"/>
      <c r="J377" s="181">
        <f t="shared" si="202"/>
        <v>0</v>
      </c>
      <c r="K37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7" s="181">
        <f t="shared" si="203"/>
        <v>0</v>
      </c>
      <c r="AF37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7" s="181">
        <f t="shared" si="204"/>
        <v>0</v>
      </c>
      <c r="AJ37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7" s="181">
        <f t="shared" si="205"/>
        <v>0</v>
      </c>
      <c r="AN37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7" s="181">
        <f t="shared" si="206"/>
        <v>0</v>
      </c>
      <c r="AR377" s="181">
        <f t="shared" si="207"/>
        <v>0</v>
      </c>
    </row>
    <row r="378" spans="2:44" x14ac:dyDescent="0.25">
      <c r="B378" s="179" t="s">
        <v>1037</v>
      </c>
      <c r="C378" s="180" t="s">
        <v>1038</v>
      </c>
      <c r="D378"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8"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8" s="181">
        <f t="shared" si="200"/>
        <v>0</v>
      </c>
      <c r="G378" s="181"/>
      <c r="H378" s="181">
        <f t="shared" si="201"/>
        <v>0</v>
      </c>
      <c r="I378" s="181"/>
      <c r="J378" s="181">
        <f t="shared" si="202"/>
        <v>0</v>
      </c>
      <c r="K37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8" s="181">
        <f t="shared" si="203"/>
        <v>0</v>
      </c>
      <c r="AF37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8" s="181">
        <f t="shared" si="204"/>
        <v>0</v>
      </c>
      <c r="AJ37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8" s="181">
        <f t="shared" si="205"/>
        <v>0</v>
      </c>
      <c r="AN37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8" s="181">
        <f t="shared" si="206"/>
        <v>0</v>
      </c>
      <c r="AR378" s="181">
        <f t="shared" si="207"/>
        <v>0</v>
      </c>
    </row>
    <row r="379" spans="2:44" x14ac:dyDescent="0.25">
      <c r="B379" s="179" t="s">
        <v>1039</v>
      </c>
      <c r="C379" s="180" t="s">
        <v>1040</v>
      </c>
      <c r="D379"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9"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9" s="181">
        <f t="shared" ref="F379:F402" si="208">D379+E379</f>
        <v>0</v>
      </c>
      <c r="G379" s="181"/>
      <c r="H379" s="181">
        <f t="shared" ref="H379:H402" si="209">F379-G379</f>
        <v>0</v>
      </c>
      <c r="I379" s="181"/>
      <c r="J379" s="181">
        <f t="shared" ref="J379:J402" si="210">F379-I379</f>
        <v>0</v>
      </c>
      <c r="K37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9" s="181">
        <f t="shared" ref="AE379:AE402" si="211">AB379+AC379+AD379</f>
        <v>0</v>
      </c>
      <c r="AF37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9" s="181">
        <f t="shared" ref="AI379:AI402" si="212">AF379+AG379+AH379</f>
        <v>0</v>
      </c>
      <c r="AJ37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9" s="181">
        <f t="shared" ref="AM379:AM402" si="213">AJ379+AK379+AL379</f>
        <v>0</v>
      </c>
      <c r="AN37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9" s="181">
        <f t="shared" ref="AQ379:AQ402" si="214">AN379+AO379+AP379</f>
        <v>0</v>
      </c>
      <c r="AR379" s="181">
        <f t="shared" ref="AR379:AR402" si="215">AE379+AI379+AM379+AQ379</f>
        <v>0</v>
      </c>
    </row>
    <row r="380" spans="2:44" x14ac:dyDescent="0.25">
      <c r="B380" s="179" t="s">
        <v>1041</v>
      </c>
      <c r="C380" s="180" t="s">
        <v>1042</v>
      </c>
      <c r="D380"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0"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0" s="181">
        <f t="shared" si="208"/>
        <v>0</v>
      </c>
      <c r="G380" s="181"/>
      <c r="H380" s="181">
        <f t="shared" si="209"/>
        <v>0</v>
      </c>
      <c r="I380" s="181"/>
      <c r="J380" s="181">
        <f t="shared" si="210"/>
        <v>0</v>
      </c>
      <c r="K38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8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8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80" s="181">
        <f t="shared" si="211"/>
        <v>0</v>
      </c>
      <c r="AF38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0" s="181">
        <f t="shared" si="212"/>
        <v>0</v>
      </c>
      <c r="AJ38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8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0" s="181">
        <f t="shared" si="213"/>
        <v>0</v>
      </c>
      <c r="AN38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0" s="181">
        <f t="shared" si="214"/>
        <v>0</v>
      </c>
      <c r="AR380" s="181">
        <f t="shared" si="215"/>
        <v>0</v>
      </c>
    </row>
    <row r="381" spans="2:44" x14ac:dyDescent="0.25">
      <c r="B381" s="179" t="s">
        <v>1043</v>
      </c>
      <c r="C381" s="180" t="s">
        <v>1042</v>
      </c>
      <c r="D381"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1"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1" s="181">
        <f t="shared" si="208"/>
        <v>0</v>
      </c>
      <c r="G381" s="181"/>
      <c r="H381" s="181">
        <f t="shared" si="209"/>
        <v>0</v>
      </c>
      <c r="I381" s="181"/>
      <c r="J381" s="181">
        <f t="shared" si="210"/>
        <v>0</v>
      </c>
      <c r="K38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8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8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81" s="181">
        <f t="shared" si="211"/>
        <v>0</v>
      </c>
      <c r="AF38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1" s="181">
        <f t="shared" si="212"/>
        <v>0</v>
      </c>
      <c r="AJ38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8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1" s="181">
        <f t="shared" si="213"/>
        <v>0</v>
      </c>
      <c r="AN38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1" s="181">
        <f t="shared" si="214"/>
        <v>0</v>
      </c>
      <c r="AR381" s="181">
        <f t="shared" si="215"/>
        <v>0</v>
      </c>
    </row>
    <row r="382" spans="2:44" x14ac:dyDescent="0.25">
      <c r="B382" s="179" t="s">
        <v>1044</v>
      </c>
      <c r="C382" s="180" t="s">
        <v>1045</v>
      </c>
      <c r="D382"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2"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2" s="181">
        <f t="shared" si="208"/>
        <v>0</v>
      </c>
      <c r="G382" s="181"/>
      <c r="H382" s="181">
        <f t="shared" si="209"/>
        <v>0</v>
      </c>
      <c r="I382" s="181"/>
      <c r="J382" s="181">
        <f t="shared" si="210"/>
        <v>0</v>
      </c>
      <c r="K38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8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8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82" s="181">
        <f t="shared" si="211"/>
        <v>0</v>
      </c>
      <c r="AF38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2" s="181">
        <f t="shared" si="212"/>
        <v>0</v>
      </c>
      <c r="AJ38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8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2" s="181">
        <f t="shared" si="213"/>
        <v>0</v>
      </c>
      <c r="AN38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2" s="181">
        <f t="shared" si="214"/>
        <v>0</v>
      </c>
      <c r="AR382" s="181">
        <f t="shared" si="215"/>
        <v>0</v>
      </c>
    </row>
    <row r="383" spans="2:44" x14ac:dyDescent="0.25">
      <c r="B383" s="188" t="s">
        <v>340</v>
      </c>
      <c r="C383" s="189" t="s">
        <v>208</v>
      </c>
      <c r="D383" s="190">
        <f>SUM(D384:D388)</f>
        <v>0</v>
      </c>
      <c r="E383" s="190">
        <f>SUM(E384:E388)</f>
        <v>190000</v>
      </c>
      <c r="F383" s="190">
        <f t="shared" si="208"/>
        <v>190000</v>
      </c>
      <c r="G383" s="190">
        <f>SUM(G384:G388)</f>
        <v>0</v>
      </c>
      <c r="H383" s="190">
        <f t="shared" si="209"/>
        <v>190000</v>
      </c>
      <c r="I383" s="190">
        <f>SUM(I384:I388)</f>
        <v>0</v>
      </c>
      <c r="J383" s="190">
        <f t="shared" si="210"/>
        <v>190000</v>
      </c>
      <c r="K383" s="190">
        <f t="shared" ref="K383:AD383" si="216">SUM(K384:K388)</f>
        <v>0</v>
      </c>
      <c r="L383" s="190">
        <f t="shared" si="216"/>
        <v>0</v>
      </c>
      <c r="M383" s="190">
        <f t="shared" si="216"/>
        <v>0</v>
      </c>
      <c r="N383" s="190">
        <f t="shared" si="216"/>
        <v>0</v>
      </c>
      <c r="O383" s="190">
        <f t="shared" si="216"/>
        <v>0</v>
      </c>
      <c r="P383" s="190">
        <f>SUM(P384:P388)</f>
        <v>0</v>
      </c>
      <c r="Q383" s="190">
        <f>SUM(Q384:Q388)</f>
        <v>0</v>
      </c>
      <c r="R383" s="190">
        <f t="shared" si="216"/>
        <v>0</v>
      </c>
      <c r="S383" s="190">
        <f t="shared" si="216"/>
        <v>190000</v>
      </c>
      <c r="T383" s="190">
        <f>SUM(T384:T388)</f>
        <v>0</v>
      </c>
      <c r="U383" s="190">
        <f t="shared" si="216"/>
        <v>0</v>
      </c>
      <c r="V383" s="190">
        <f t="shared" si="216"/>
        <v>0</v>
      </c>
      <c r="W383" s="190">
        <f>SUM(W384:W388)</f>
        <v>0</v>
      </c>
      <c r="X383" s="190">
        <f t="shared" si="216"/>
        <v>0</v>
      </c>
      <c r="Y383" s="190">
        <f>SUM(Y384:Y388)</f>
        <v>0</v>
      </c>
      <c r="Z383" s="190">
        <f>SUM(Z384:Z388)</f>
        <v>0</v>
      </c>
      <c r="AA383" s="190">
        <f t="shared" si="216"/>
        <v>0</v>
      </c>
      <c r="AB383" s="190">
        <f t="shared" si="216"/>
        <v>0</v>
      </c>
      <c r="AC383" s="190">
        <f t="shared" si="216"/>
        <v>0</v>
      </c>
      <c r="AD383" s="190">
        <f t="shared" si="216"/>
        <v>0</v>
      </c>
      <c r="AE383" s="190">
        <f t="shared" si="211"/>
        <v>0</v>
      </c>
      <c r="AF383" s="190">
        <f>SUM(AF384:AF388)</f>
        <v>0</v>
      </c>
      <c r="AG383" s="190">
        <f>SUM(AG384:AG388)</f>
        <v>0</v>
      </c>
      <c r="AH383" s="190">
        <f>SUM(AH384:AH388)</f>
        <v>0</v>
      </c>
      <c r="AI383" s="190">
        <f t="shared" si="212"/>
        <v>0</v>
      </c>
      <c r="AJ383" s="190">
        <f>SUM(AJ384:AJ388)</f>
        <v>190000</v>
      </c>
      <c r="AK383" s="190">
        <f>SUM(AK384:AK388)</f>
        <v>0</v>
      </c>
      <c r="AL383" s="190">
        <f>SUM(AL384:AL388)</f>
        <v>0</v>
      </c>
      <c r="AM383" s="190">
        <f t="shared" si="213"/>
        <v>190000</v>
      </c>
      <c r="AN383" s="190">
        <f>SUM(AN384:AN388)</f>
        <v>0</v>
      </c>
      <c r="AO383" s="190">
        <f>SUM(AO384:AO388)</f>
        <v>0</v>
      </c>
      <c r="AP383" s="190">
        <f>SUM(AP384:AP388)</f>
        <v>0</v>
      </c>
      <c r="AQ383" s="190">
        <f t="shared" si="214"/>
        <v>0</v>
      </c>
      <c r="AR383" s="190">
        <f t="shared" si="215"/>
        <v>190000</v>
      </c>
    </row>
    <row r="384" spans="2:44" x14ac:dyDescent="0.25">
      <c r="B384" s="179" t="s">
        <v>341</v>
      </c>
      <c r="C384" s="180" t="s">
        <v>209</v>
      </c>
      <c r="D384"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4"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4" s="181">
        <f t="shared" si="208"/>
        <v>0</v>
      </c>
      <c r="G384" s="181"/>
      <c r="H384" s="181">
        <f t="shared" si="209"/>
        <v>0</v>
      </c>
      <c r="I384" s="181"/>
      <c r="J384" s="181">
        <f t="shared" si="210"/>
        <v>0</v>
      </c>
      <c r="K38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8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8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84" s="181">
        <f t="shared" si="211"/>
        <v>0</v>
      </c>
      <c r="AF38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4" s="181">
        <f t="shared" si="212"/>
        <v>0</v>
      </c>
      <c r="AJ38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8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4" s="181">
        <f t="shared" si="213"/>
        <v>0</v>
      </c>
      <c r="AN38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4" s="181">
        <f t="shared" si="214"/>
        <v>0</v>
      </c>
      <c r="AR384" s="181">
        <f t="shared" si="215"/>
        <v>0</v>
      </c>
    </row>
    <row r="385" spans="1:44" x14ac:dyDescent="0.25">
      <c r="B385" s="179" t="s">
        <v>1046</v>
      </c>
      <c r="C385" s="180" t="s">
        <v>1047</v>
      </c>
      <c r="D385"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5"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190000</v>
      </c>
      <c r="F385" s="181">
        <f t="shared" si="208"/>
        <v>190000</v>
      </c>
      <c r="G385" s="181"/>
      <c r="H385" s="181">
        <f t="shared" si="209"/>
        <v>190000</v>
      </c>
      <c r="I385" s="181"/>
      <c r="J385" s="181">
        <f t="shared" si="210"/>
        <v>190000</v>
      </c>
      <c r="K38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190000</v>
      </c>
      <c r="T38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8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8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85" s="181">
        <f t="shared" si="211"/>
        <v>0</v>
      </c>
      <c r="AF38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5" s="181">
        <f t="shared" si="212"/>
        <v>0</v>
      </c>
      <c r="AJ38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190000</v>
      </c>
      <c r="AK38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5" s="181">
        <f t="shared" si="213"/>
        <v>190000</v>
      </c>
      <c r="AN38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5" s="181">
        <f t="shared" si="214"/>
        <v>0</v>
      </c>
      <c r="AR385" s="181">
        <f t="shared" si="215"/>
        <v>190000</v>
      </c>
    </row>
    <row r="386" spans="1:44" x14ac:dyDescent="0.25">
      <c r="B386" s="179" t="s">
        <v>1048</v>
      </c>
      <c r="C386" s="180" t="s">
        <v>1049</v>
      </c>
      <c r="D386"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6"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6" s="181">
        <f t="shared" si="208"/>
        <v>0</v>
      </c>
      <c r="G386" s="181"/>
      <c r="H386" s="181">
        <f t="shared" si="209"/>
        <v>0</v>
      </c>
      <c r="I386" s="181"/>
      <c r="J386" s="181">
        <f t="shared" si="210"/>
        <v>0</v>
      </c>
      <c r="K38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8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8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86" s="181">
        <f t="shared" si="211"/>
        <v>0</v>
      </c>
      <c r="AF38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6" s="181">
        <f t="shared" si="212"/>
        <v>0</v>
      </c>
      <c r="AJ38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8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6" s="181">
        <f t="shared" si="213"/>
        <v>0</v>
      </c>
      <c r="AN38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6" s="181">
        <f t="shared" si="214"/>
        <v>0</v>
      </c>
      <c r="AR386" s="181">
        <f t="shared" si="215"/>
        <v>0</v>
      </c>
    </row>
    <row r="387" spans="1:44" x14ac:dyDescent="0.25">
      <c r="A387" s="109"/>
      <c r="B387" s="179" t="s">
        <v>1050</v>
      </c>
      <c r="C387" s="180" t="s">
        <v>1371</v>
      </c>
      <c r="D387"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7"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7" s="181">
        <f t="shared" si="208"/>
        <v>0</v>
      </c>
      <c r="G387" s="181"/>
      <c r="H387" s="181">
        <f t="shared" si="209"/>
        <v>0</v>
      </c>
      <c r="I387" s="181"/>
      <c r="J387" s="181">
        <f t="shared" si="210"/>
        <v>0</v>
      </c>
      <c r="K38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8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8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87" s="181">
        <f t="shared" si="211"/>
        <v>0</v>
      </c>
      <c r="AF38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7" s="181">
        <f t="shared" si="212"/>
        <v>0</v>
      </c>
      <c r="AJ38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8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7" s="181">
        <f t="shared" si="213"/>
        <v>0</v>
      </c>
      <c r="AN38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7" s="181">
        <f t="shared" si="214"/>
        <v>0</v>
      </c>
      <c r="AR387" s="181">
        <f t="shared" si="215"/>
        <v>0</v>
      </c>
    </row>
    <row r="388" spans="1:44" x14ac:dyDescent="0.25">
      <c r="A388" s="109"/>
      <c r="B388" s="179" t="s">
        <v>1052</v>
      </c>
      <c r="C388" s="180" t="s">
        <v>1051</v>
      </c>
      <c r="D388"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8"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8" s="181">
        <f t="shared" si="208"/>
        <v>0</v>
      </c>
      <c r="G388" s="181"/>
      <c r="H388" s="181">
        <f t="shared" si="209"/>
        <v>0</v>
      </c>
      <c r="I388" s="181"/>
      <c r="J388" s="181">
        <f t="shared" si="210"/>
        <v>0</v>
      </c>
      <c r="K38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8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8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88" s="181">
        <f t="shared" si="211"/>
        <v>0</v>
      </c>
      <c r="AF38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8" s="181">
        <f t="shared" si="212"/>
        <v>0</v>
      </c>
      <c r="AJ38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8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8" s="181">
        <f t="shared" si="213"/>
        <v>0</v>
      </c>
      <c r="AN38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8" s="181">
        <f t="shared" si="214"/>
        <v>0</v>
      </c>
      <c r="AR388" s="181">
        <f t="shared" si="215"/>
        <v>0</v>
      </c>
    </row>
    <row r="389" spans="1:44" x14ac:dyDescent="0.25">
      <c r="B389" s="188" t="s">
        <v>342</v>
      </c>
      <c r="C389" s="189" t="s">
        <v>210</v>
      </c>
      <c r="D389" s="190">
        <f>SUM(D390:D396)</f>
        <v>0</v>
      </c>
      <c r="E389" s="190">
        <f>SUM(E390:E396)</f>
        <v>0</v>
      </c>
      <c r="F389" s="190">
        <f t="shared" si="208"/>
        <v>0</v>
      </c>
      <c r="G389" s="190">
        <f>SUM(G390:G396)</f>
        <v>0</v>
      </c>
      <c r="H389" s="190">
        <f t="shared" si="209"/>
        <v>0</v>
      </c>
      <c r="I389" s="190">
        <f>SUM(I390:I396)</f>
        <v>0</v>
      </c>
      <c r="J389" s="190">
        <f t="shared" si="210"/>
        <v>0</v>
      </c>
      <c r="K389" s="190">
        <f t="shared" ref="K389:AD389" si="217">SUM(K390:K396)</f>
        <v>0</v>
      </c>
      <c r="L389" s="190">
        <f t="shared" si="217"/>
        <v>0</v>
      </c>
      <c r="M389" s="190">
        <f t="shared" si="217"/>
        <v>0</v>
      </c>
      <c r="N389" s="190">
        <f t="shared" si="217"/>
        <v>0</v>
      </c>
      <c r="O389" s="190">
        <f t="shared" si="217"/>
        <v>0</v>
      </c>
      <c r="P389" s="190">
        <f t="shared" si="217"/>
        <v>0</v>
      </c>
      <c r="Q389" s="190">
        <f t="shared" si="217"/>
        <v>0</v>
      </c>
      <c r="R389" s="190">
        <f t="shared" si="217"/>
        <v>0</v>
      </c>
      <c r="S389" s="190">
        <f t="shared" si="217"/>
        <v>0</v>
      </c>
      <c r="T389" s="190">
        <f>SUM(T390:T396)</f>
        <v>0</v>
      </c>
      <c r="U389" s="190">
        <f t="shared" si="217"/>
        <v>0</v>
      </c>
      <c r="V389" s="190">
        <f t="shared" si="217"/>
        <v>0</v>
      </c>
      <c r="W389" s="190">
        <f t="shared" si="217"/>
        <v>0</v>
      </c>
      <c r="X389" s="190">
        <f t="shared" si="217"/>
        <v>0</v>
      </c>
      <c r="Y389" s="190">
        <f>SUM(Y390:Y396)</f>
        <v>0</v>
      </c>
      <c r="Z389" s="190">
        <f>SUM(Z390:Z396)</f>
        <v>0</v>
      </c>
      <c r="AA389" s="190">
        <f t="shared" si="217"/>
        <v>0</v>
      </c>
      <c r="AB389" s="190">
        <f t="shared" si="217"/>
        <v>0</v>
      </c>
      <c r="AC389" s="190">
        <f t="shared" si="217"/>
        <v>0</v>
      </c>
      <c r="AD389" s="190">
        <f t="shared" si="217"/>
        <v>0</v>
      </c>
      <c r="AE389" s="190">
        <f t="shared" si="211"/>
        <v>0</v>
      </c>
      <c r="AF389" s="190">
        <f>SUM(AF390:AF396)</f>
        <v>0</v>
      </c>
      <c r="AG389" s="190">
        <f>SUM(AG390:AG396)</f>
        <v>0</v>
      </c>
      <c r="AH389" s="190">
        <f>SUM(AH390:AH396)</f>
        <v>0</v>
      </c>
      <c r="AI389" s="190">
        <f t="shared" si="212"/>
        <v>0</v>
      </c>
      <c r="AJ389" s="190">
        <f>SUM(AJ390:AJ396)</f>
        <v>0</v>
      </c>
      <c r="AK389" s="190">
        <f>SUM(AK390:AK396)</f>
        <v>0</v>
      </c>
      <c r="AL389" s="190">
        <f>SUM(AL390:AL396)</f>
        <v>0</v>
      </c>
      <c r="AM389" s="190">
        <f t="shared" si="213"/>
        <v>0</v>
      </c>
      <c r="AN389" s="190">
        <f>SUM(AN390:AN396)</f>
        <v>0</v>
      </c>
      <c r="AO389" s="190">
        <f>SUM(AO390:AO396)</f>
        <v>0</v>
      </c>
      <c r="AP389" s="190">
        <f>SUM(AP390:AP396)</f>
        <v>0</v>
      </c>
      <c r="AQ389" s="190">
        <f t="shared" si="214"/>
        <v>0</v>
      </c>
      <c r="AR389" s="190">
        <f t="shared" si="215"/>
        <v>0</v>
      </c>
    </row>
    <row r="390" spans="1:44" x14ac:dyDescent="0.25">
      <c r="B390" s="179" t="s">
        <v>343</v>
      </c>
      <c r="C390" s="180" t="s">
        <v>211</v>
      </c>
      <c r="D390"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0"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0" s="181">
        <f t="shared" si="208"/>
        <v>0</v>
      </c>
      <c r="G390" s="181"/>
      <c r="H390" s="181">
        <f t="shared" si="209"/>
        <v>0</v>
      </c>
      <c r="I390" s="181"/>
      <c r="J390" s="181">
        <f t="shared" si="210"/>
        <v>0</v>
      </c>
      <c r="K39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9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9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0" s="181">
        <f t="shared" si="211"/>
        <v>0</v>
      </c>
      <c r="AF39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0" s="181">
        <f t="shared" si="212"/>
        <v>0</v>
      </c>
      <c r="AJ39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0" s="181">
        <f t="shared" si="213"/>
        <v>0</v>
      </c>
      <c r="AN39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0" s="181">
        <f t="shared" si="214"/>
        <v>0</v>
      </c>
      <c r="AR390" s="181">
        <f t="shared" si="215"/>
        <v>0</v>
      </c>
    </row>
    <row r="391" spans="1:44" x14ac:dyDescent="0.25">
      <c r="B391" s="179" t="s">
        <v>1053</v>
      </c>
      <c r="C391" s="180" t="s">
        <v>1054</v>
      </c>
      <c r="D391"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1"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1" s="181">
        <f t="shared" si="208"/>
        <v>0</v>
      </c>
      <c r="G391" s="181"/>
      <c r="H391" s="181">
        <f t="shared" si="209"/>
        <v>0</v>
      </c>
      <c r="I391" s="181"/>
      <c r="J391" s="181">
        <f t="shared" si="210"/>
        <v>0</v>
      </c>
      <c r="K39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9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9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1" s="181">
        <f t="shared" si="211"/>
        <v>0</v>
      </c>
      <c r="AF39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1" s="181">
        <f t="shared" si="212"/>
        <v>0</v>
      </c>
      <c r="AJ39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1" s="181">
        <f t="shared" si="213"/>
        <v>0</v>
      </c>
      <c r="AN39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1" s="181">
        <f t="shared" si="214"/>
        <v>0</v>
      </c>
      <c r="AR391" s="181">
        <f t="shared" si="215"/>
        <v>0</v>
      </c>
    </row>
    <row r="392" spans="1:44" x14ac:dyDescent="0.25">
      <c r="B392" s="179" t="s">
        <v>344</v>
      </c>
      <c r="C392" s="180" t="s">
        <v>212</v>
      </c>
      <c r="D392"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2"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2" s="181">
        <f t="shared" si="208"/>
        <v>0</v>
      </c>
      <c r="G392" s="181"/>
      <c r="H392" s="181">
        <f t="shared" si="209"/>
        <v>0</v>
      </c>
      <c r="I392" s="181"/>
      <c r="J392" s="181">
        <f t="shared" si="210"/>
        <v>0</v>
      </c>
      <c r="K39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9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9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2" s="181">
        <f t="shared" si="211"/>
        <v>0</v>
      </c>
      <c r="AF39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2" s="181">
        <f t="shared" si="212"/>
        <v>0</v>
      </c>
      <c r="AJ39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2" s="181">
        <f t="shared" si="213"/>
        <v>0</v>
      </c>
      <c r="AN39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2" s="181">
        <f t="shared" si="214"/>
        <v>0</v>
      </c>
      <c r="AR392" s="181">
        <f t="shared" si="215"/>
        <v>0</v>
      </c>
    </row>
    <row r="393" spans="1:44" x14ac:dyDescent="0.25">
      <c r="B393" s="179" t="s">
        <v>1055</v>
      </c>
      <c r="C393" s="180" t="s">
        <v>1056</v>
      </c>
      <c r="D393"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3"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3" s="181">
        <f t="shared" si="208"/>
        <v>0</v>
      </c>
      <c r="G393" s="181"/>
      <c r="H393" s="181">
        <f t="shared" si="209"/>
        <v>0</v>
      </c>
      <c r="I393" s="181"/>
      <c r="J393" s="181">
        <f t="shared" si="210"/>
        <v>0</v>
      </c>
      <c r="K39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9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9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3" s="181">
        <f t="shared" si="211"/>
        <v>0</v>
      </c>
      <c r="AF39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3" s="181">
        <f t="shared" si="212"/>
        <v>0</v>
      </c>
      <c r="AJ39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3" s="181">
        <f t="shared" si="213"/>
        <v>0</v>
      </c>
      <c r="AN39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3" s="181">
        <f t="shared" si="214"/>
        <v>0</v>
      </c>
      <c r="AR393" s="181">
        <f t="shared" si="215"/>
        <v>0</v>
      </c>
    </row>
    <row r="394" spans="1:44" x14ac:dyDescent="0.25">
      <c r="B394" s="179" t="s">
        <v>1057</v>
      </c>
      <c r="C394" s="180" t="s">
        <v>1058</v>
      </c>
      <c r="D394"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4"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4" s="181">
        <f t="shared" si="208"/>
        <v>0</v>
      </c>
      <c r="G394" s="181"/>
      <c r="H394" s="181">
        <f t="shared" si="209"/>
        <v>0</v>
      </c>
      <c r="I394" s="181"/>
      <c r="J394" s="181">
        <f t="shared" si="210"/>
        <v>0</v>
      </c>
      <c r="K39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9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9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4" s="181">
        <f t="shared" si="211"/>
        <v>0</v>
      </c>
      <c r="AF39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4" s="181">
        <f t="shared" si="212"/>
        <v>0</v>
      </c>
      <c r="AJ39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4" s="181">
        <f t="shared" si="213"/>
        <v>0</v>
      </c>
      <c r="AN39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4" s="181">
        <f t="shared" si="214"/>
        <v>0</v>
      </c>
      <c r="AR394" s="181">
        <f t="shared" si="215"/>
        <v>0</v>
      </c>
    </row>
    <row r="395" spans="1:44" x14ac:dyDescent="0.25">
      <c r="B395" s="179" t="s">
        <v>345</v>
      </c>
      <c r="C395" s="180" t="s">
        <v>213</v>
      </c>
      <c r="D395"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5"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5" s="181">
        <f t="shared" si="208"/>
        <v>0</v>
      </c>
      <c r="G395" s="181"/>
      <c r="H395" s="181">
        <f t="shared" si="209"/>
        <v>0</v>
      </c>
      <c r="I395" s="181"/>
      <c r="J395" s="181">
        <f t="shared" si="210"/>
        <v>0</v>
      </c>
      <c r="K39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9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9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5" s="181">
        <f t="shared" si="211"/>
        <v>0</v>
      </c>
      <c r="AF39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5" s="181">
        <f t="shared" si="212"/>
        <v>0</v>
      </c>
      <c r="AJ39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5" s="181">
        <f t="shared" si="213"/>
        <v>0</v>
      </c>
      <c r="AN39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5" s="181">
        <f t="shared" si="214"/>
        <v>0</v>
      </c>
      <c r="AR395" s="181">
        <f t="shared" si="215"/>
        <v>0</v>
      </c>
    </row>
    <row r="396" spans="1:44" x14ac:dyDescent="0.25">
      <c r="B396" s="179" t="s">
        <v>1059</v>
      </c>
      <c r="C396" s="180" t="s">
        <v>1060</v>
      </c>
      <c r="D396"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6"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6" s="181">
        <f t="shared" si="208"/>
        <v>0</v>
      </c>
      <c r="G396" s="181"/>
      <c r="H396" s="181">
        <f t="shared" si="209"/>
        <v>0</v>
      </c>
      <c r="I396" s="181"/>
      <c r="J396" s="181">
        <f t="shared" si="210"/>
        <v>0</v>
      </c>
      <c r="K39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9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9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6" s="181">
        <f t="shared" si="211"/>
        <v>0</v>
      </c>
      <c r="AF39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6" s="181">
        <f t="shared" si="212"/>
        <v>0</v>
      </c>
      <c r="AJ39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6" s="181">
        <f t="shared" si="213"/>
        <v>0</v>
      </c>
      <c r="AN39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6" s="181">
        <f t="shared" si="214"/>
        <v>0</v>
      </c>
      <c r="AR396" s="181">
        <f t="shared" si="215"/>
        <v>0</v>
      </c>
    </row>
    <row r="397" spans="1:44" x14ac:dyDescent="0.25">
      <c r="B397" s="176" t="s">
        <v>351</v>
      </c>
      <c r="C397" s="177" t="s">
        <v>219</v>
      </c>
      <c r="D397" s="178">
        <f>D398+D459+D467+D485+D489</f>
        <v>0</v>
      </c>
      <c r="E397" s="178">
        <f>E398+E459+E467+E485+E489</f>
        <v>0</v>
      </c>
      <c r="F397" s="178">
        <f t="shared" si="208"/>
        <v>0</v>
      </c>
      <c r="G397" s="178">
        <f>G398+G459+G467+G485+G489</f>
        <v>0</v>
      </c>
      <c r="H397" s="178">
        <f t="shared" si="209"/>
        <v>0</v>
      </c>
      <c r="I397" s="178">
        <f>I398+I459+I467+I485+I489</f>
        <v>0</v>
      </c>
      <c r="J397" s="178">
        <f t="shared" si="210"/>
        <v>0</v>
      </c>
      <c r="K397" s="178">
        <f t="shared" ref="K397:AD397" si="218">K398+K459+K467+K485+K489</f>
        <v>0</v>
      </c>
      <c r="L397" s="178">
        <f t="shared" si="218"/>
        <v>0</v>
      </c>
      <c r="M397" s="178">
        <f t="shared" si="218"/>
        <v>0</v>
      </c>
      <c r="N397" s="178">
        <f t="shared" si="218"/>
        <v>0</v>
      </c>
      <c r="O397" s="178">
        <f t="shared" si="218"/>
        <v>0</v>
      </c>
      <c r="P397" s="178">
        <f t="shared" si="218"/>
        <v>0</v>
      </c>
      <c r="Q397" s="178">
        <f t="shared" si="218"/>
        <v>0</v>
      </c>
      <c r="R397" s="178">
        <f t="shared" si="218"/>
        <v>0</v>
      </c>
      <c r="S397" s="178">
        <f t="shared" si="218"/>
        <v>0</v>
      </c>
      <c r="T397" s="178">
        <f>T398+T459+T467+T485+T489</f>
        <v>0</v>
      </c>
      <c r="U397" s="178">
        <f t="shared" si="218"/>
        <v>0</v>
      </c>
      <c r="V397" s="178">
        <f t="shared" si="218"/>
        <v>0</v>
      </c>
      <c r="W397" s="178">
        <f t="shared" si="218"/>
        <v>0</v>
      </c>
      <c r="X397" s="178">
        <f t="shared" si="218"/>
        <v>0</v>
      </c>
      <c r="Y397" s="178">
        <f>Y398+Y459+Y467+Y485+Y489</f>
        <v>0</v>
      </c>
      <c r="Z397" s="178">
        <f>Z398+Z459+Z467+Z485+Z489</f>
        <v>0</v>
      </c>
      <c r="AA397" s="178">
        <f t="shared" si="218"/>
        <v>0</v>
      </c>
      <c r="AB397" s="178">
        <f t="shared" si="218"/>
        <v>0</v>
      </c>
      <c r="AC397" s="178">
        <f t="shared" si="218"/>
        <v>0</v>
      </c>
      <c r="AD397" s="178">
        <f t="shared" si="218"/>
        <v>0</v>
      </c>
      <c r="AE397" s="178">
        <f t="shared" si="211"/>
        <v>0</v>
      </c>
      <c r="AF397" s="178">
        <f>AF398+AF459+AF467+AF485+AF489</f>
        <v>0</v>
      </c>
      <c r="AG397" s="178">
        <f>AG398+AG459+AG467+AG485+AG489</f>
        <v>0</v>
      </c>
      <c r="AH397" s="178">
        <f>AH398+AH459+AH467+AH485+AH489</f>
        <v>0</v>
      </c>
      <c r="AI397" s="178">
        <f t="shared" si="212"/>
        <v>0</v>
      </c>
      <c r="AJ397" s="178">
        <f>AJ398+AJ459+AJ467+AJ485+AJ489</f>
        <v>0</v>
      </c>
      <c r="AK397" s="178">
        <f>AK398+AK459+AK467+AK485+AK489</f>
        <v>0</v>
      </c>
      <c r="AL397" s="178">
        <f>AL398+AL459+AL467+AL485+AL489</f>
        <v>0</v>
      </c>
      <c r="AM397" s="178">
        <f t="shared" si="213"/>
        <v>0</v>
      </c>
      <c r="AN397" s="178">
        <f>AN398+AN459+AN467+AN485+AN489</f>
        <v>0</v>
      </c>
      <c r="AO397" s="178">
        <f>AO398+AO459+AO467+AO485+AO489</f>
        <v>0</v>
      </c>
      <c r="AP397" s="178">
        <f>AP398+AP459+AP467+AP485+AP489</f>
        <v>0</v>
      </c>
      <c r="AQ397" s="178">
        <f t="shared" si="214"/>
        <v>0</v>
      </c>
      <c r="AR397" s="178">
        <f t="shared" si="215"/>
        <v>0</v>
      </c>
    </row>
    <row r="398" spans="1:44" x14ac:dyDescent="0.25">
      <c r="B398" s="188" t="s">
        <v>352</v>
      </c>
      <c r="C398" s="189" t="s">
        <v>220</v>
      </c>
      <c r="D398" s="190">
        <f>SUM(D399:D458)</f>
        <v>0</v>
      </c>
      <c r="E398" s="190">
        <f>SUM(E399:E458)</f>
        <v>0</v>
      </c>
      <c r="F398" s="190">
        <f t="shared" si="208"/>
        <v>0</v>
      </c>
      <c r="G398" s="190">
        <f>SUM(G399:G458)</f>
        <v>0</v>
      </c>
      <c r="H398" s="190">
        <f t="shared" si="209"/>
        <v>0</v>
      </c>
      <c r="I398" s="190">
        <f>SUM(I399:I458)</f>
        <v>0</v>
      </c>
      <c r="J398" s="190">
        <f t="shared" si="210"/>
        <v>0</v>
      </c>
      <c r="K398" s="190">
        <f t="shared" ref="K398:AP398" si="219">SUM(K399:K458)</f>
        <v>0</v>
      </c>
      <c r="L398" s="190">
        <f t="shared" si="219"/>
        <v>0</v>
      </c>
      <c r="M398" s="190">
        <f t="shared" si="219"/>
        <v>0</v>
      </c>
      <c r="N398" s="190">
        <f t="shared" si="219"/>
        <v>0</v>
      </c>
      <c r="O398" s="190">
        <f t="shared" si="219"/>
        <v>0</v>
      </c>
      <c r="P398" s="190">
        <f>SUM(P399:P458)</f>
        <v>0</v>
      </c>
      <c r="Q398" s="190">
        <f>SUM(Q399:Q458)</f>
        <v>0</v>
      </c>
      <c r="R398" s="190">
        <f t="shared" si="219"/>
        <v>0</v>
      </c>
      <c r="S398" s="190">
        <f t="shared" si="219"/>
        <v>0</v>
      </c>
      <c r="T398" s="190">
        <f>SUM(T399:T458)</f>
        <v>0</v>
      </c>
      <c r="U398" s="190">
        <f t="shared" si="219"/>
        <v>0</v>
      </c>
      <c r="V398" s="190">
        <f t="shared" si="219"/>
        <v>0</v>
      </c>
      <c r="W398" s="190">
        <f>SUM(W399:W458)</f>
        <v>0</v>
      </c>
      <c r="X398" s="190">
        <f t="shared" si="219"/>
        <v>0</v>
      </c>
      <c r="Y398" s="190">
        <f>SUM(Y399:Y458)</f>
        <v>0</v>
      </c>
      <c r="Z398" s="190">
        <f>SUM(Z399:Z458)</f>
        <v>0</v>
      </c>
      <c r="AA398" s="190">
        <f t="shared" si="219"/>
        <v>0</v>
      </c>
      <c r="AB398" s="190">
        <f t="shared" si="219"/>
        <v>0</v>
      </c>
      <c r="AC398" s="190">
        <f t="shared" si="219"/>
        <v>0</v>
      </c>
      <c r="AD398" s="190">
        <f t="shared" si="219"/>
        <v>0</v>
      </c>
      <c r="AE398" s="190">
        <f t="shared" si="211"/>
        <v>0</v>
      </c>
      <c r="AF398" s="190">
        <f t="shared" si="219"/>
        <v>0</v>
      </c>
      <c r="AG398" s="190">
        <f t="shared" si="219"/>
        <v>0</v>
      </c>
      <c r="AH398" s="190">
        <f t="shared" si="219"/>
        <v>0</v>
      </c>
      <c r="AI398" s="190">
        <f t="shared" si="212"/>
        <v>0</v>
      </c>
      <c r="AJ398" s="190">
        <f t="shared" si="219"/>
        <v>0</v>
      </c>
      <c r="AK398" s="190">
        <f t="shared" si="219"/>
        <v>0</v>
      </c>
      <c r="AL398" s="190">
        <f t="shared" si="219"/>
        <v>0</v>
      </c>
      <c r="AM398" s="190">
        <f t="shared" si="213"/>
        <v>0</v>
      </c>
      <c r="AN398" s="190">
        <f t="shared" si="219"/>
        <v>0</v>
      </c>
      <c r="AO398" s="190">
        <f t="shared" si="219"/>
        <v>0</v>
      </c>
      <c r="AP398" s="190">
        <f t="shared" si="219"/>
        <v>0</v>
      </c>
      <c r="AQ398" s="190">
        <f t="shared" si="214"/>
        <v>0</v>
      </c>
      <c r="AR398" s="190">
        <f t="shared" si="215"/>
        <v>0</v>
      </c>
    </row>
    <row r="399" spans="1:44" x14ac:dyDescent="0.25">
      <c r="B399" s="179" t="s">
        <v>353</v>
      </c>
      <c r="C399" s="180" t="s">
        <v>221</v>
      </c>
      <c r="D399"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9"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9" s="181">
        <f t="shared" si="208"/>
        <v>0</v>
      </c>
      <c r="G399" s="181"/>
      <c r="H399" s="181">
        <f t="shared" si="209"/>
        <v>0</v>
      </c>
      <c r="I399" s="181"/>
      <c r="J399" s="181">
        <f t="shared" si="210"/>
        <v>0</v>
      </c>
      <c r="K39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9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9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9" s="181">
        <f t="shared" si="211"/>
        <v>0</v>
      </c>
      <c r="AF39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9" s="181">
        <f t="shared" si="212"/>
        <v>0</v>
      </c>
      <c r="AJ39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9" s="181">
        <f t="shared" si="213"/>
        <v>0</v>
      </c>
      <c r="AN39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9" s="181">
        <f t="shared" si="214"/>
        <v>0</v>
      </c>
      <c r="AR399" s="181">
        <f t="shared" si="215"/>
        <v>0</v>
      </c>
    </row>
    <row r="400" spans="1:44" x14ac:dyDescent="0.25">
      <c r="B400" s="179" t="s">
        <v>1062</v>
      </c>
      <c r="C400" s="180" t="s">
        <v>1063</v>
      </c>
      <c r="D400"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0"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0" s="181">
        <f t="shared" si="208"/>
        <v>0</v>
      </c>
      <c r="G400" s="181"/>
      <c r="H400" s="181">
        <f t="shared" si="209"/>
        <v>0</v>
      </c>
      <c r="I400" s="181"/>
      <c r="J400" s="181">
        <f t="shared" si="210"/>
        <v>0</v>
      </c>
      <c r="K40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0" s="181">
        <f t="shared" si="211"/>
        <v>0</v>
      </c>
      <c r="AF40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0" s="181">
        <f t="shared" si="212"/>
        <v>0</v>
      </c>
      <c r="AJ40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0" s="181">
        <f t="shared" si="213"/>
        <v>0</v>
      </c>
      <c r="AN40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0" s="181">
        <f t="shared" si="214"/>
        <v>0</v>
      </c>
      <c r="AR400" s="181">
        <f t="shared" si="215"/>
        <v>0</v>
      </c>
    </row>
    <row r="401" spans="2:44" x14ac:dyDescent="0.25">
      <c r="B401" s="179" t="s">
        <v>1064</v>
      </c>
      <c r="C401" s="180" t="s">
        <v>1065</v>
      </c>
      <c r="D401"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1"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1" s="181">
        <f t="shared" si="208"/>
        <v>0</v>
      </c>
      <c r="G401" s="181"/>
      <c r="H401" s="181">
        <f t="shared" si="209"/>
        <v>0</v>
      </c>
      <c r="I401" s="181"/>
      <c r="J401" s="181">
        <f t="shared" si="210"/>
        <v>0</v>
      </c>
      <c r="K40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1" s="181">
        <f t="shared" si="211"/>
        <v>0</v>
      </c>
      <c r="AF40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1" s="181">
        <f t="shared" si="212"/>
        <v>0</v>
      </c>
      <c r="AJ40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1" s="181">
        <f t="shared" si="213"/>
        <v>0</v>
      </c>
      <c r="AN40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1" s="181">
        <f t="shared" si="214"/>
        <v>0</v>
      </c>
      <c r="AR401" s="181">
        <f t="shared" si="215"/>
        <v>0</v>
      </c>
    </row>
    <row r="402" spans="2:44" x14ac:dyDescent="0.25">
      <c r="B402" s="179" t="s">
        <v>354</v>
      </c>
      <c r="C402" s="180" t="s">
        <v>222</v>
      </c>
      <c r="D402"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2"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2" s="181">
        <f t="shared" si="208"/>
        <v>0</v>
      </c>
      <c r="G402" s="181"/>
      <c r="H402" s="181">
        <f t="shared" si="209"/>
        <v>0</v>
      </c>
      <c r="I402" s="181"/>
      <c r="J402" s="181">
        <f t="shared" si="210"/>
        <v>0</v>
      </c>
      <c r="K40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2" s="181">
        <f t="shared" si="211"/>
        <v>0</v>
      </c>
      <c r="AF40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2" s="181">
        <f t="shared" si="212"/>
        <v>0</v>
      </c>
      <c r="AJ40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2" s="181">
        <f t="shared" si="213"/>
        <v>0</v>
      </c>
      <c r="AN40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2" s="181">
        <f t="shared" si="214"/>
        <v>0</v>
      </c>
      <c r="AR402" s="181">
        <f t="shared" si="215"/>
        <v>0</v>
      </c>
    </row>
    <row r="403" spans="2:44" x14ac:dyDescent="0.25">
      <c r="B403" s="179" t="s">
        <v>364</v>
      </c>
      <c r="C403" s="180" t="s">
        <v>231</v>
      </c>
      <c r="D403"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3"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3" s="181">
        <f t="shared" ref="F403:F419" si="220">D403+E403</f>
        <v>0</v>
      </c>
      <c r="G403" s="181"/>
      <c r="H403" s="181">
        <f t="shared" ref="H403:H419" si="221">F403-G403</f>
        <v>0</v>
      </c>
      <c r="I403" s="181"/>
      <c r="J403" s="181">
        <f t="shared" ref="J403:J419" si="222">F403-I403</f>
        <v>0</v>
      </c>
      <c r="K40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3" s="181">
        <f t="shared" ref="AE403:AE419" si="223">AB403+AC403+AD403</f>
        <v>0</v>
      </c>
      <c r="AF40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3" s="181">
        <f t="shared" ref="AI403:AI419" si="224">AF403+AG403+AH403</f>
        <v>0</v>
      </c>
      <c r="AJ40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3" s="181">
        <f t="shared" ref="AM403:AM419" si="225">AJ403+AK403+AL403</f>
        <v>0</v>
      </c>
      <c r="AN40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3" s="181">
        <f t="shared" ref="AQ403:AQ419" si="226">AN403+AO403+AP403</f>
        <v>0</v>
      </c>
      <c r="AR403" s="181">
        <f t="shared" ref="AR403:AR419" si="227">AE403+AI403+AM403+AQ403</f>
        <v>0</v>
      </c>
    </row>
    <row r="404" spans="2:44" x14ac:dyDescent="0.25">
      <c r="B404" s="179" t="s">
        <v>1066</v>
      </c>
      <c r="C404" s="180" t="s">
        <v>1067</v>
      </c>
      <c r="D404"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4"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4" s="181">
        <f t="shared" si="220"/>
        <v>0</v>
      </c>
      <c r="G404" s="181"/>
      <c r="H404" s="181">
        <f t="shared" si="221"/>
        <v>0</v>
      </c>
      <c r="I404" s="181"/>
      <c r="J404" s="181">
        <f t="shared" si="222"/>
        <v>0</v>
      </c>
      <c r="K40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4" s="181">
        <f t="shared" si="223"/>
        <v>0</v>
      </c>
      <c r="AF40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4" s="181">
        <f t="shared" si="224"/>
        <v>0</v>
      </c>
      <c r="AJ40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4" s="181">
        <f t="shared" si="225"/>
        <v>0</v>
      </c>
      <c r="AN40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4" s="181">
        <f t="shared" si="226"/>
        <v>0</v>
      </c>
      <c r="AR404" s="181">
        <f t="shared" si="227"/>
        <v>0</v>
      </c>
    </row>
    <row r="405" spans="2:44" x14ac:dyDescent="0.25">
      <c r="B405" s="179" t="s">
        <v>1068</v>
      </c>
      <c r="C405" s="180" t="s">
        <v>1069</v>
      </c>
      <c r="D405"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5"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5" s="181">
        <f t="shared" si="220"/>
        <v>0</v>
      </c>
      <c r="G405" s="181"/>
      <c r="H405" s="181">
        <f t="shared" si="221"/>
        <v>0</v>
      </c>
      <c r="I405" s="181"/>
      <c r="J405" s="181">
        <f t="shared" si="222"/>
        <v>0</v>
      </c>
      <c r="K40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5" s="181">
        <f t="shared" si="223"/>
        <v>0</v>
      </c>
      <c r="AF40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5" s="181">
        <f t="shared" si="224"/>
        <v>0</v>
      </c>
      <c r="AJ40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5" s="181">
        <f t="shared" si="225"/>
        <v>0</v>
      </c>
      <c r="AN40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5" s="181">
        <f t="shared" si="226"/>
        <v>0</v>
      </c>
      <c r="AR405" s="181">
        <f t="shared" si="227"/>
        <v>0</v>
      </c>
    </row>
    <row r="406" spans="2:44" x14ac:dyDescent="0.25">
      <c r="B406" s="179" t="s">
        <v>1070</v>
      </c>
      <c r="C406" s="180" t="s">
        <v>1071</v>
      </c>
      <c r="D406"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6"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6" s="181">
        <f t="shared" si="220"/>
        <v>0</v>
      </c>
      <c r="G406" s="181"/>
      <c r="H406" s="181">
        <f t="shared" si="221"/>
        <v>0</v>
      </c>
      <c r="I406" s="181"/>
      <c r="J406" s="181">
        <f t="shared" si="222"/>
        <v>0</v>
      </c>
      <c r="K40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6" s="181">
        <f t="shared" si="223"/>
        <v>0</v>
      </c>
      <c r="AF40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6" s="181">
        <f t="shared" si="224"/>
        <v>0</v>
      </c>
      <c r="AJ40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6" s="181">
        <f t="shared" si="225"/>
        <v>0</v>
      </c>
      <c r="AN40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6" s="181">
        <f t="shared" si="226"/>
        <v>0</v>
      </c>
      <c r="AR406" s="181">
        <f t="shared" si="227"/>
        <v>0</v>
      </c>
    </row>
    <row r="407" spans="2:44" x14ac:dyDescent="0.25">
      <c r="B407" s="179" t="s">
        <v>1072</v>
      </c>
      <c r="C407" s="180" t="s">
        <v>1073</v>
      </c>
      <c r="D407"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7"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7" s="181">
        <f t="shared" si="220"/>
        <v>0</v>
      </c>
      <c r="G407" s="181"/>
      <c r="H407" s="181">
        <f t="shared" si="221"/>
        <v>0</v>
      </c>
      <c r="I407" s="181"/>
      <c r="J407" s="181">
        <f t="shared" si="222"/>
        <v>0</v>
      </c>
      <c r="K40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7" s="181">
        <f t="shared" si="223"/>
        <v>0</v>
      </c>
      <c r="AF40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7" s="181">
        <f t="shared" si="224"/>
        <v>0</v>
      </c>
      <c r="AJ40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7" s="181">
        <f t="shared" si="225"/>
        <v>0</v>
      </c>
      <c r="AN40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7" s="181">
        <f t="shared" si="226"/>
        <v>0</v>
      </c>
      <c r="AR407" s="181">
        <f t="shared" si="227"/>
        <v>0</v>
      </c>
    </row>
    <row r="408" spans="2:44" x14ac:dyDescent="0.25">
      <c r="B408" s="179" t="s">
        <v>1074</v>
      </c>
      <c r="C408" s="180" t="s">
        <v>1075</v>
      </c>
      <c r="D408"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8"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8" s="181">
        <f t="shared" si="220"/>
        <v>0</v>
      </c>
      <c r="G408" s="181"/>
      <c r="H408" s="181">
        <f t="shared" si="221"/>
        <v>0</v>
      </c>
      <c r="I408" s="181"/>
      <c r="J408" s="181">
        <f t="shared" si="222"/>
        <v>0</v>
      </c>
      <c r="K40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8" s="181">
        <f t="shared" si="223"/>
        <v>0</v>
      </c>
      <c r="AF40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8" s="181">
        <f t="shared" si="224"/>
        <v>0</v>
      </c>
      <c r="AJ40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8" s="181">
        <f t="shared" si="225"/>
        <v>0</v>
      </c>
      <c r="AN40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8" s="181">
        <f t="shared" si="226"/>
        <v>0</v>
      </c>
      <c r="AR408" s="181">
        <f t="shared" si="227"/>
        <v>0</v>
      </c>
    </row>
    <row r="409" spans="2:44" x14ac:dyDescent="0.25">
      <c r="B409" s="179" t="s">
        <v>1076</v>
      </c>
      <c r="C409" s="180" t="s">
        <v>1077</v>
      </c>
      <c r="D409"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9"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9" s="181">
        <f t="shared" si="220"/>
        <v>0</v>
      </c>
      <c r="G409" s="181"/>
      <c r="H409" s="181">
        <f t="shared" si="221"/>
        <v>0</v>
      </c>
      <c r="I409" s="181"/>
      <c r="J409" s="181">
        <f t="shared" si="222"/>
        <v>0</v>
      </c>
      <c r="K40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9" s="181">
        <f t="shared" si="223"/>
        <v>0</v>
      </c>
      <c r="AF40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9" s="181">
        <f t="shared" si="224"/>
        <v>0</v>
      </c>
      <c r="AJ40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9" s="181">
        <f t="shared" si="225"/>
        <v>0</v>
      </c>
      <c r="AN40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9" s="181">
        <f t="shared" si="226"/>
        <v>0</v>
      </c>
      <c r="AR409" s="181">
        <f t="shared" si="227"/>
        <v>0</v>
      </c>
    </row>
    <row r="410" spans="2:44" x14ac:dyDescent="0.25">
      <c r="B410" s="179" t="s">
        <v>1078</v>
      </c>
      <c r="C410" s="180" t="s">
        <v>1079</v>
      </c>
      <c r="D410"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0"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0" s="181">
        <f t="shared" si="220"/>
        <v>0</v>
      </c>
      <c r="G410" s="181"/>
      <c r="H410" s="181">
        <f t="shared" si="221"/>
        <v>0</v>
      </c>
      <c r="I410" s="181"/>
      <c r="J410" s="181">
        <f t="shared" si="222"/>
        <v>0</v>
      </c>
      <c r="K41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0" s="181">
        <f t="shared" si="223"/>
        <v>0</v>
      </c>
      <c r="AF41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0" s="181">
        <f t="shared" si="224"/>
        <v>0</v>
      </c>
      <c r="AJ41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0" s="181">
        <f t="shared" si="225"/>
        <v>0</v>
      </c>
      <c r="AN41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0" s="181">
        <f t="shared" si="226"/>
        <v>0</v>
      </c>
      <c r="AR410" s="181">
        <f t="shared" si="227"/>
        <v>0</v>
      </c>
    </row>
    <row r="411" spans="2:44" x14ac:dyDescent="0.25">
      <c r="B411" s="179" t="s">
        <v>1080</v>
      </c>
      <c r="C411" s="180" t="s">
        <v>1081</v>
      </c>
      <c r="D411"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1"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1" s="181">
        <f t="shared" si="220"/>
        <v>0</v>
      </c>
      <c r="G411" s="181"/>
      <c r="H411" s="181">
        <f t="shared" si="221"/>
        <v>0</v>
      </c>
      <c r="I411" s="181"/>
      <c r="J411" s="181">
        <f t="shared" si="222"/>
        <v>0</v>
      </c>
      <c r="K41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1" s="181">
        <f t="shared" si="223"/>
        <v>0</v>
      </c>
      <c r="AF41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1" s="181">
        <f t="shared" si="224"/>
        <v>0</v>
      </c>
      <c r="AJ41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1" s="181">
        <f t="shared" si="225"/>
        <v>0</v>
      </c>
      <c r="AN41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1" s="181">
        <f t="shared" si="226"/>
        <v>0</v>
      </c>
      <c r="AR411" s="181">
        <f t="shared" si="227"/>
        <v>0</v>
      </c>
    </row>
    <row r="412" spans="2:44" x14ac:dyDescent="0.25">
      <c r="B412" s="179" t="s">
        <v>1082</v>
      </c>
      <c r="C412" s="180" t="s">
        <v>1083</v>
      </c>
      <c r="D412"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2"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2" s="181">
        <f t="shared" si="220"/>
        <v>0</v>
      </c>
      <c r="G412" s="181"/>
      <c r="H412" s="181">
        <f t="shared" si="221"/>
        <v>0</v>
      </c>
      <c r="I412" s="181"/>
      <c r="J412" s="181">
        <f t="shared" si="222"/>
        <v>0</v>
      </c>
      <c r="K41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2" s="181">
        <f t="shared" si="223"/>
        <v>0</v>
      </c>
      <c r="AF41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2" s="181">
        <f t="shared" si="224"/>
        <v>0</v>
      </c>
      <c r="AJ41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2" s="181">
        <f t="shared" si="225"/>
        <v>0</v>
      </c>
      <c r="AN41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2" s="181">
        <f t="shared" si="226"/>
        <v>0</v>
      </c>
      <c r="AR412" s="181">
        <f t="shared" si="227"/>
        <v>0</v>
      </c>
    </row>
    <row r="413" spans="2:44" x14ac:dyDescent="0.25">
      <c r="B413" s="179" t="s">
        <v>1084</v>
      </c>
      <c r="C413" s="180" t="s">
        <v>1085</v>
      </c>
      <c r="D413"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3"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3" s="181">
        <f t="shared" si="220"/>
        <v>0</v>
      </c>
      <c r="G413" s="181"/>
      <c r="H413" s="181">
        <f t="shared" si="221"/>
        <v>0</v>
      </c>
      <c r="I413" s="181"/>
      <c r="J413" s="181">
        <f t="shared" si="222"/>
        <v>0</v>
      </c>
      <c r="K41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3" s="181">
        <f t="shared" si="223"/>
        <v>0</v>
      </c>
      <c r="AF41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3" s="181">
        <f t="shared" si="224"/>
        <v>0</v>
      </c>
      <c r="AJ41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3" s="181">
        <f t="shared" si="225"/>
        <v>0</v>
      </c>
      <c r="AN41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3" s="181">
        <f t="shared" si="226"/>
        <v>0</v>
      </c>
      <c r="AR413" s="181">
        <f t="shared" si="227"/>
        <v>0</v>
      </c>
    </row>
    <row r="414" spans="2:44" x14ac:dyDescent="0.25">
      <c r="B414" s="179" t="s">
        <v>1086</v>
      </c>
      <c r="C414" s="180" t="s">
        <v>1087</v>
      </c>
      <c r="D414"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4"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4" s="181">
        <f t="shared" si="220"/>
        <v>0</v>
      </c>
      <c r="G414" s="181"/>
      <c r="H414" s="181">
        <f t="shared" si="221"/>
        <v>0</v>
      </c>
      <c r="I414" s="181"/>
      <c r="J414" s="181">
        <f t="shared" si="222"/>
        <v>0</v>
      </c>
      <c r="K41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4" s="181">
        <f t="shared" si="223"/>
        <v>0</v>
      </c>
      <c r="AF41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4" s="181">
        <f t="shared" si="224"/>
        <v>0</v>
      </c>
      <c r="AJ41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4" s="181">
        <f t="shared" si="225"/>
        <v>0</v>
      </c>
      <c r="AN41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4" s="181">
        <f t="shared" si="226"/>
        <v>0</v>
      </c>
      <c r="AR414" s="181">
        <f t="shared" si="227"/>
        <v>0</v>
      </c>
    </row>
    <row r="415" spans="2:44" x14ac:dyDescent="0.25">
      <c r="B415" s="179" t="s">
        <v>1088</v>
      </c>
      <c r="C415" s="180" t="s">
        <v>1089</v>
      </c>
      <c r="D415"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5"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5" s="181">
        <f t="shared" si="220"/>
        <v>0</v>
      </c>
      <c r="G415" s="181"/>
      <c r="H415" s="181">
        <f t="shared" si="221"/>
        <v>0</v>
      </c>
      <c r="I415" s="181"/>
      <c r="J415" s="181">
        <f t="shared" si="222"/>
        <v>0</v>
      </c>
      <c r="K41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5" s="181">
        <f t="shared" si="223"/>
        <v>0</v>
      </c>
      <c r="AF41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5" s="181">
        <f t="shared" si="224"/>
        <v>0</v>
      </c>
      <c r="AJ41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5" s="181">
        <f t="shared" si="225"/>
        <v>0</v>
      </c>
      <c r="AN41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5" s="181">
        <f t="shared" si="226"/>
        <v>0</v>
      </c>
      <c r="AR415" s="181">
        <f t="shared" si="227"/>
        <v>0</v>
      </c>
    </row>
    <row r="416" spans="2:44" x14ac:dyDescent="0.25">
      <c r="B416" s="179" t="s">
        <v>1090</v>
      </c>
      <c r="C416" s="180" t="s">
        <v>1091</v>
      </c>
      <c r="D416"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6"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6" s="181">
        <f t="shared" si="220"/>
        <v>0</v>
      </c>
      <c r="G416" s="181"/>
      <c r="H416" s="181">
        <f t="shared" si="221"/>
        <v>0</v>
      </c>
      <c r="I416" s="181"/>
      <c r="J416" s="181">
        <f t="shared" si="222"/>
        <v>0</v>
      </c>
      <c r="K41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6" s="181">
        <f t="shared" si="223"/>
        <v>0</v>
      </c>
      <c r="AF41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6" s="181">
        <f t="shared" si="224"/>
        <v>0</v>
      </c>
      <c r="AJ41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6" s="181">
        <f t="shared" si="225"/>
        <v>0</v>
      </c>
      <c r="AN41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6" s="181">
        <f t="shared" si="226"/>
        <v>0</v>
      </c>
      <c r="AR416" s="181">
        <f t="shared" si="227"/>
        <v>0</v>
      </c>
    </row>
    <row r="417" spans="2:44" x14ac:dyDescent="0.25">
      <c r="B417" s="179" t="s">
        <v>1092</v>
      </c>
      <c r="C417" s="180" t="s">
        <v>1093</v>
      </c>
      <c r="D417"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7"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7" s="181">
        <f t="shared" si="220"/>
        <v>0</v>
      </c>
      <c r="G417" s="181"/>
      <c r="H417" s="181">
        <f t="shared" si="221"/>
        <v>0</v>
      </c>
      <c r="I417" s="181"/>
      <c r="J417" s="181">
        <f t="shared" si="222"/>
        <v>0</v>
      </c>
      <c r="K41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7" s="181">
        <f t="shared" si="223"/>
        <v>0</v>
      </c>
      <c r="AF41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7" s="181">
        <f t="shared" si="224"/>
        <v>0</v>
      </c>
      <c r="AJ41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7" s="181">
        <f t="shared" si="225"/>
        <v>0</v>
      </c>
      <c r="AN41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7" s="181">
        <f t="shared" si="226"/>
        <v>0</v>
      </c>
      <c r="AR417" s="181">
        <f t="shared" si="227"/>
        <v>0</v>
      </c>
    </row>
    <row r="418" spans="2:44" x14ac:dyDescent="0.25">
      <c r="B418" s="179" t="s">
        <v>1094</v>
      </c>
      <c r="C418" s="180" t="s">
        <v>1095</v>
      </c>
      <c r="D418"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8"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8" s="181">
        <f t="shared" si="220"/>
        <v>0</v>
      </c>
      <c r="G418" s="181"/>
      <c r="H418" s="181">
        <f t="shared" si="221"/>
        <v>0</v>
      </c>
      <c r="I418" s="181"/>
      <c r="J418" s="181">
        <f t="shared" si="222"/>
        <v>0</v>
      </c>
      <c r="K41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8" s="181">
        <f t="shared" si="223"/>
        <v>0</v>
      </c>
      <c r="AF41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8" s="181">
        <f t="shared" si="224"/>
        <v>0</v>
      </c>
      <c r="AJ41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8" s="181">
        <f t="shared" si="225"/>
        <v>0</v>
      </c>
      <c r="AN41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8" s="181">
        <f t="shared" si="226"/>
        <v>0</v>
      </c>
      <c r="AR418" s="181">
        <f t="shared" si="227"/>
        <v>0</v>
      </c>
    </row>
    <row r="419" spans="2:44" x14ac:dyDescent="0.25">
      <c r="B419" s="179" t="s">
        <v>1096</v>
      </c>
      <c r="C419" s="180" t="s">
        <v>1097</v>
      </c>
      <c r="D419"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9"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9" s="181">
        <f t="shared" si="220"/>
        <v>0</v>
      </c>
      <c r="G419" s="181"/>
      <c r="H419" s="181">
        <f t="shared" si="221"/>
        <v>0</v>
      </c>
      <c r="I419" s="181"/>
      <c r="J419" s="181">
        <f t="shared" si="222"/>
        <v>0</v>
      </c>
      <c r="K41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9" s="181">
        <f t="shared" si="223"/>
        <v>0</v>
      </c>
      <c r="AF41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9" s="181">
        <f t="shared" si="224"/>
        <v>0</v>
      </c>
      <c r="AJ41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9" s="181">
        <f t="shared" si="225"/>
        <v>0</v>
      </c>
      <c r="AN41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9" s="181">
        <f t="shared" si="226"/>
        <v>0</v>
      </c>
      <c r="AR419" s="181">
        <f t="shared" si="227"/>
        <v>0</v>
      </c>
    </row>
    <row r="420" spans="2:44" x14ac:dyDescent="0.25">
      <c r="B420" s="179" t="s">
        <v>1098</v>
      </c>
      <c r="C420" s="180" t="s">
        <v>1099</v>
      </c>
      <c r="D420"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0"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0" s="181">
        <f t="shared" ref="F420:F428" si="228">D420+E420</f>
        <v>0</v>
      </c>
      <c r="G420" s="181"/>
      <c r="H420" s="181">
        <f t="shared" ref="H420:H428" si="229">F420-G420</f>
        <v>0</v>
      </c>
      <c r="I420" s="181"/>
      <c r="J420" s="181">
        <f t="shared" ref="J420:J428" si="230">F420-I420</f>
        <v>0</v>
      </c>
      <c r="K42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0" s="181">
        <f t="shared" ref="AE420:AE428" si="231">AB420+AC420+AD420</f>
        <v>0</v>
      </c>
      <c r="AF42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0" s="181">
        <f t="shared" ref="AI420:AI428" si="232">AF420+AG420+AH420</f>
        <v>0</v>
      </c>
      <c r="AJ42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0" s="181">
        <f t="shared" ref="AM420:AM428" si="233">AJ420+AK420+AL420</f>
        <v>0</v>
      </c>
      <c r="AN42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0" s="181">
        <f t="shared" ref="AQ420:AQ428" si="234">AN420+AO420+AP420</f>
        <v>0</v>
      </c>
      <c r="AR420" s="181">
        <f t="shared" ref="AR420:AR428" si="235">AE420+AI420+AM420+AQ420</f>
        <v>0</v>
      </c>
    </row>
    <row r="421" spans="2:44" x14ac:dyDescent="0.25">
      <c r="B421" s="179" t="s">
        <v>1100</v>
      </c>
      <c r="C421" s="180" t="s">
        <v>1101</v>
      </c>
      <c r="D421"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1"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1" s="181">
        <f t="shared" si="228"/>
        <v>0</v>
      </c>
      <c r="G421" s="181"/>
      <c r="H421" s="181">
        <f t="shared" si="229"/>
        <v>0</v>
      </c>
      <c r="I421" s="181"/>
      <c r="J421" s="181">
        <f t="shared" si="230"/>
        <v>0</v>
      </c>
      <c r="K42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1" s="181">
        <f t="shared" si="231"/>
        <v>0</v>
      </c>
      <c r="AF42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1" s="181">
        <f t="shared" si="232"/>
        <v>0</v>
      </c>
      <c r="AJ42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1" s="181">
        <f t="shared" si="233"/>
        <v>0</v>
      </c>
      <c r="AN42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1" s="181">
        <f t="shared" si="234"/>
        <v>0</v>
      </c>
      <c r="AR421" s="181">
        <f t="shared" si="235"/>
        <v>0</v>
      </c>
    </row>
    <row r="422" spans="2:44" x14ac:dyDescent="0.25">
      <c r="B422" s="179" t="s">
        <v>1102</v>
      </c>
      <c r="C422" s="180" t="s">
        <v>1103</v>
      </c>
      <c r="D422"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2"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2" s="181">
        <f t="shared" si="228"/>
        <v>0</v>
      </c>
      <c r="G422" s="181"/>
      <c r="H422" s="181">
        <f t="shared" si="229"/>
        <v>0</v>
      </c>
      <c r="I422" s="181"/>
      <c r="J422" s="181">
        <f t="shared" si="230"/>
        <v>0</v>
      </c>
      <c r="K42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2" s="181">
        <f t="shared" si="231"/>
        <v>0</v>
      </c>
      <c r="AF42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2" s="181">
        <f t="shared" si="232"/>
        <v>0</v>
      </c>
      <c r="AJ42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2" s="181">
        <f t="shared" si="233"/>
        <v>0</v>
      </c>
      <c r="AN42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2" s="181">
        <f t="shared" si="234"/>
        <v>0</v>
      </c>
      <c r="AR422" s="181">
        <f t="shared" si="235"/>
        <v>0</v>
      </c>
    </row>
    <row r="423" spans="2:44" x14ac:dyDescent="0.25">
      <c r="B423" s="179" t="s">
        <v>1104</v>
      </c>
      <c r="C423" s="180" t="s">
        <v>1105</v>
      </c>
      <c r="D423"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3"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3" s="181">
        <f t="shared" si="228"/>
        <v>0</v>
      </c>
      <c r="G423" s="181"/>
      <c r="H423" s="181">
        <f t="shared" si="229"/>
        <v>0</v>
      </c>
      <c r="I423" s="181"/>
      <c r="J423" s="181">
        <f t="shared" si="230"/>
        <v>0</v>
      </c>
      <c r="K42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3" s="181">
        <f t="shared" si="231"/>
        <v>0</v>
      </c>
      <c r="AF42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3" s="181">
        <f t="shared" si="232"/>
        <v>0</v>
      </c>
      <c r="AJ42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3" s="181">
        <f t="shared" si="233"/>
        <v>0</v>
      </c>
      <c r="AN42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3" s="181">
        <f t="shared" si="234"/>
        <v>0</v>
      </c>
      <c r="AR423" s="181">
        <f t="shared" si="235"/>
        <v>0</v>
      </c>
    </row>
    <row r="424" spans="2:44" x14ac:dyDescent="0.25">
      <c r="B424" s="179" t="s">
        <v>1106</v>
      </c>
      <c r="C424" s="180" t="s">
        <v>1107</v>
      </c>
      <c r="D424"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4"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4" s="181">
        <f t="shared" si="228"/>
        <v>0</v>
      </c>
      <c r="G424" s="181"/>
      <c r="H424" s="181">
        <f t="shared" si="229"/>
        <v>0</v>
      </c>
      <c r="I424" s="181"/>
      <c r="J424" s="181">
        <f t="shared" si="230"/>
        <v>0</v>
      </c>
      <c r="K42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4" s="181">
        <f t="shared" si="231"/>
        <v>0</v>
      </c>
      <c r="AF42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4" s="181">
        <f t="shared" si="232"/>
        <v>0</v>
      </c>
      <c r="AJ42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4" s="181">
        <f t="shared" si="233"/>
        <v>0</v>
      </c>
      <c r="AN42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4" s="181">
        <f t="shared" si="234"/>
        <v>0</v>
      </c>
      <c r="AR424" s="181">
        <f t="shared" si="235"/>
        <v>0</v>
      </c>
    </row>
    <row r="425" spans="2:44" x14ac:dyDescent="0.25">
      <c r="B425" s="179" t="s">
        <v>1108</v>
      </c>
      <c r="C425" s="180" t="s">
        <v>1109</v>
      </c>
      <c r="D425"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5"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5" s="181">
        <f t="shared" si="228"/>
        <v>0</v>
      </c>
      <c r="G425" s="181"/>
      <c r="H425" s="181">
        <f t="shared" si="229"/>
        <v>0</v>
      </c>
      <c r="I425" s="181"/>
      <c r="J425" s="181">
        <f t="shared" si="230"/>
        <v>0</v>
      </c>
      <c r="K42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5" s="181">
        <f t="shared" si="231"/>
        <v>0</v>
      </c>
      <c r="AF42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5" s="181">
        <f t="shared" si="232"/>
        <v>0</v>
      </c>
      <c r="AJ42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5" s="181">
        <f t="shared" si="233"/>
        <v>0</v>
      </c>
      <c r="AN42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5" s="181">
        <f t="shared" si="234"/>
        <v>0</v>
      </c>
      <c r="AR425" s="181">
        <f t="shared" si="235"/>
        <v>0</v>
      </c>
    </row>
    <row r="426" spans="2:44" x14ac:dyDescent="0.25">
      <c r="B426" s="179" t="s">
        <v>365</v>
      </c>
      <c r="C426" s="180" t="s">
        <v>1110</v>
      </c>
      <c r="D426"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6"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6" s="181">
        <f t="shared" si="228"/>
        <v>0</v>
      </c>
      <c r="G426" s="181"/>
      <c r="H426" s="181">
        <f t="shared" si="229"/>
        <v>0</v>
      </c>
      <c r="I426" s="181"/>
      <c r="J426" s="181">
        <f t="shared" si="230"/>
        <v>0</v>
      </c>
      <c r="K42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6" s="181">
        <f t="shared" si="231"/>
        <v>0</v>
      </c>
      <c r="AF42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6" s="181">
        <f t="shared" si="232"/>
        <v>0</v>
      </c>
      <c r="AJ42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6" s="181">
        <f t="shared" si="233"/>
        <v>0</v>
      </c>
      <c r="AN42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6" s="181">
        <f t="shared" si="234"/>
        <v>0</v>
      </c>
      <c r="AR426" s="181">
        <f t="shared" si="235"/>
        <v>0</v>
      </c>
    </row>
    <row r="427" spans="2:44" x14ac:dyDescent="0.25">
      <c r="B427" s="179" t="s">
        <v>1111</v>
      </c>
      <c r="C427" s="180" t="s">
        <v>1112</v>
      </c>
      <c r="D427"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7"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7" s="181">
        <f t="shared" si="228"/>
        <v>0</v>
      </c>
      <c r="G427" s="181"/>
      <c r="H427" s="181">
        <f t="shared" si="229"/>
        <v>0</v>
      </c>
      <c r="I427" s="181"/>
      <c r="J427" s="181">
        <f t="shared" si="230"/>
        <v>0</v>
      </c>
      <c r="K42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7" s="181">
        <f t="shared" si="231"/>
        <v>0</v>
      </c>
      <c r="AF42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7" s="181">
        <f t="shared" si="232"/>
        <v>0</v>
      </c>
      <c r="AJ42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7" s="181">
        <f t="shared" si="233"/>
        <v>0</v>
      </c>
      <c r="AN42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7" s="181">
        <f t="shared" si="234"/>
        <v>0</v>
      </c>
      <c r="AR427" s="181">
        <f t="shared" si="235"/>
        <v>0</v>
      </c>
    </row>
    <row r="428" spans="2:44" x14ac:dyDescent="0.25">
      <c r="B428" s="179" t="s">
        <v>1113</v>
      </c>
      <c r="C428" s="180" t="s">
        <v>1103</v>
      </c>
      <c r="D428"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8"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8" s="181">
        <f t="shared" si="228"/>
        <v>0</v>
      </c>
      <c r="G428" s="181"/>
      <c r="H428" s="181">
        <f t="shared" si="229"/>
        <v>0</v>
      </c>
      <c r="I428" s="181"/>
      <c r="J428" s="181">
        <f t="shared" si="230"/>
        <v>0</v>
      </c>
      <c r="K42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8" s="181">
        <f t="shared" si="231"/>
        <v>0</v>
      </c>
      <c r="AF42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8" s="181">
        <f t="shared" si="232"/>
        <v>0</v>
      </c>
      <c r="AJ42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8" s="181">
        <f t="shared" si="233"/>
        <v>0</v>
      </c>
      <c r="AN42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8" s="181">
        <f t="shared" si="234"/>
        <v>0</v>
      </c>
      <c r="AR428" s="181">
        <f t="shared" si="235"/>
        <v>0</v>
      </c>
    </row>
    <row r="429" spans="2:44" x14ac:dyDescent="0.25">
      <c r="B429" s="179" t="s">
        <v>1114</v>
      </c>
      <c r="C429" s="180" t="s">
        <v>1115</v>
      </c>
      <c r="D429"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9"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9" s="181">
        <f t="shared" ref="F429:F444" si="236">D429+E429</f>
        <v>0</v>
      </c>
      <c r="G429" s="181"/>
      <c r="H429" s="181">
        <f t="shared" ref="H429:H444" si="237">F429-G429</f>
        <v>0</v>
      </c>
      <c r="I429" s="181"/>
      <c r="J429" s="181">
        <f t="shared" ref="J429:J444" si="238">F429-I429</f>
        <v>0</v>
      </c>
      <c r="K42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9" s="181">
        <f t="shared" ref="AE429:AE444" si="239">AB429+AC429+AD429</f>
        <v>0</v>
      </c>
      <c r="AF42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9" s="181">
        <f t="shared" ref="AI429:AI444" si="240">AF429+AG429+AH429</f>
        <v>0</v>
      </c>
      <c r="AJ42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9" s="181">
        <f t="shared" ref="AM429:AM444" si="241">AJ429+AK429+AL429</f>
        <v>0</v>
      </c>
      <c r="AN42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9" s="181">
        <f t="shared" ref="AQ429:AQ444" si="242">AN429+AO429+AP429</f>
        <v>0</v>
      </c>
      <c r="AR429" s="181">
        <f t="shared" ref="AR429:AR444" si="243">AE429+AI429+AM429+AQ429</f>
        <v>0</v>
      </c>
    </row>
    <row r="430" spans="2:44" x14ac:dyDescent="0.25">
      <c r="B430" s="179" t="s">
        <v>1116</v>
      </c>
      <c r="C430" s="180" t="s">
        <v>1117</v>
      </c>
      <c r="D430"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0"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0" s="181">
        <f t="shared" si="236"/>
        <v>0</v>
      </c>
      <c r="G430" s="181"/>
      <c r="H430" s="181">
        <f t="shared" si="237"/>
        <v>0</v>
      </c>
      <c r="I430" s="181"/>
      <c r="J430" s="181">
        <f t="shared" si="238"/>
        <v>0</v>
      </c>
      <c r="K43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0" s="181">
        <f t="shared" si="239"/>
        <v>0</v>
      </c>
      <c r="AF43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0" s="181">
        <f t="shared" si="240"/>
        <v>0</v>
      </c>
      <c r="AJ43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0" s="181">
        <f t="shared" si="241"/>
        <v>0</v>
      </c>
      <c r="AN43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0" s="181">
        <f t="shared" si="242"/>
        <v>0</v>
      </c>
      <c r="AR430" s="181">
        <f t="shared" si="243"/>
        <v>0</v>
      </c>
    </row>
    <row r="431" spans="2:44" x14ac:dyDescent="0.25">
      <c r="B431" s="179" t="s">
        <v>1118</v>
      </c>
      <c r="C431" s="180" t="s">
        <v>1119</v>
      </c>
      <c r="D431"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1"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1" s="181">
        <f t="shared" si="236"/>
        <v>0</v>
      </c>
      <c r="G431" s="181"/>
      <c r="H431" s="181">
        <f t="shared" si="237"/>
        <v>0</v>
      </c>
      <c r="I431" s="181"/>
      <c r="J431" s="181">
        <f t="shared" si="238"/>
        <v>0</v>
      </c>
      <c r="K43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1" s="181">
        <f t="shared" si="239"/>
        <v>0</v>
      </c>
      <c r="AF43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1" s="181">
        <f t="shared" si="240"/>
        <v>0</v>
      </c>
      <c r="AJ43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1" s="181">
        <f t="shared" si="241"/>
        <v>0</v>
      </c>
      <c r="AN43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1" s="181">
        <f t="shared" si="242"/>
        <v>0</v>
      </c>
      <c r="AR431" s="181">
        <f t="shared" si="243"/>
        <v>0</v>
      </c>
    </row>
    <row r="432" spans="2:44" x14ac:dyDescent="0.25">
      <c r="B432" s="179" t="s">
        <v>1120</v>
      </c>
      <c r="C432" s="180" t="s">
        <v>1121</v>
      </c>
      <c r="D432"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2"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2" s="181">
        <f t="shared" si="236"/>
        <v>0</v>
      </c>
      <c r="G432" s="181"/>
      <c r="H432" s="181">
        <f t="shared" si="237"/>
        <v>0</v>
      </c>
      <c r="I432" s="181"/>
      <c r="J432" s="181">
        <f t="shared" si="238"/>
        <v>0</v>
      </c>
      <c r="K43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2" s="181">
        <f t="shared" si="239"/>
        <v>0</v>
      </c>
      <c r="AF43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2" s="181">
        <f t="shared" si="240"/>
        <v>0</v>
      </c>
      <c r="AJ43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2" s="181">
        <f t="shared" si="241"/>
        <v>0</v>
      </c>
      <c r="AN43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2" s="181">
        <f t="shared" si="242"/>
        <v>0</v>
      </c>
      <c r="AR432" s="181">
        <f t="shared" si="243"/>
        <v>0</v>
      </c>
    </row>
    <row r="433" spans="2:44" x14ac:dyDescent="0.25">
      <c r="B433" s="179" t="s">
        <v>1122</v>
      </c>
      <c r="C433" s="180" t="s">
        <v>1123</v>
      </c>
      <c r="D433"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3"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3" s="181">
        <f t="shared" si="236"/>
        <v>0</v>
      </c>
      <c r="G433" s="181"/>
      <c r="H433" s="181">
        <f t="shared" si="237"/>
        <v>0</v>
      </c>
      <c r="I433" s="181"/>
      <c r="J433" s="181">
        <f t="shared" si="238"/>
        <v>0</v>
      </c>
      <c r="K43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3" s="181">
        <f t="shared" si="239"/>
        <v>0</v>
      </c>
      <c r="AF43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3" s="181">
        <f t="shared" si="240"/>
        <v>0</v>
      </c>
      <c r="AJ43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3" s="181">
        <f t="shared" si="241"/>
        <v>0</v>
      </c>
      <c r="AN43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3" s="181">
        <f t="shared" si="242"/>
        <v>0</v>
      </c>
      <c r="AR433" s="181">
        <f t="shared" si="243"/>
        <v>0</v>
      </c>
    </row>
    <row r="434" spans="2:44" x14ac:dyDescent="0.25">
      <c r="B434" s="179" t="s">
        <v>1124</v>
      </c>
      <c r="C434" s="180" t="s">
        <v>1125</v>
      </c>
      <c r="D434"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4"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4" s="181">
        <f t="shared" si="236"/>
        <v>0</v>
      </c>
      <c r="G434" s="181"/>
      <c r="H434" s="181">
        <f t="shared" si="237"/>
        <v>0</v>
      </c>
      <c r="I434" s="181"/>
      <c r="J434" s="181">
        <f t="shared" si="238"/>
        <v>0</v>
      </c>
      <c r="K43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4" s="181">
        <f t="shared" si="239"/>
        <v>0</v>
      </c>
      <c r="AF43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4" s="181">
        <f t="shared" si="240"/>
        <v>0</v>
      </c>
      <c r="AJ43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4" s="181">
        <f t="shared" si="241"/>
        <v>0</v>
      </c>
      <c r="AN43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4" s="181">
        <f t="shared" si="242"/>
        <v>0</v>
      </c>
      <c r="AR434" s="181">
        <f t="shared" si="243"/>
        <v>0</v>
      </c>
    </row>
    <row r="435" spans="2:44" x14ac:dyDescent="0.25">
      <c r="B435" s="179" t="s">
        <v>1126</v>
      </c>
      <c r="C435" s="180" t="s">
        <v>1127</v>
      </c>
      <c r="D435"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5"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5" s="181">
        <f t="shared" si="236"/>
        <v>0</v>
      </c>
      <c r="G435" s="181"/>
      <c r="H435" s="181">
        <f t="shared" si="237"/>
        <v>0</v>
      </c>
      <c r="I435" s="181"/>
      <c r="J435" s="181">
        <f t="shared" si="238"/>
        <v>0</v>
      </c>
      <c r="K43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5" s="181">
        <f t="shared" si="239"/>
        <v>0</v>
      </c>
      <c r="AF43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5" s="181">
        <f t="shared" si="240"/>
        <v>0</v>
      </c>
      <c r="AJ43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5" s="181">
        <f t="shared" si="241"/>
        <v>0</v>
      </c>
      <c r="AN43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5" s="181">
        <f t="shared" si="242"/>
        <v>0</v>
      </c>
      <c r="AR435" s="181">
        <f t="shared" si="243"/>
        <v>0</v>
      </c>
    </row>
    <row r="436" spans="2:44" x14ac:dyDescent="0.25">
      <c r="B436" s="179" t="s">
        <v>1128</v>
      </c>
      <c r="C436" s="180" t="s">
        <v>1129</v>
      </c>
      <c r="D436"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6"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6" s="181">
        <f t="shared" si="236"/>
        <v>0</v>
      </c>
      <c r="G436" s="181"/>
      <c r="H436" s="181">
        <f t="shared" si="237"/>
        <v>0</v>
      </c>
      <c r="I436" s="181"/>
      <c r="J436" s="181">
        <f t="shared" si="238"/>
        <v>0</v>
      </c>
      <c r="K43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6" s="181">
        <f t="shared" si="239"/>
        <v>0</v>
      </c>
      <c r="AF43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6" s="181">
        <f t="shared" si="240"/>
        <v>0</v>
      </c>
      <c r="AJ43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6" s="181">
        <f t="shared" si="241"/>
        <v>0</v>
      </c>
      <c r="AN43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6" s="181">
        <f t="shared" si="242"/>
        <v>0</v>
      </c>
      <c r="AR436" s="181">
        <f t="shared" si="243"/>
        <v>0</v>
      </c>
    </row>
    <row r="437" spans="2:44" x14ac:dyDescent="0.25">
      <c r="B437" s="179" t="s">
        <v>1130</v>
      </c>
      <c r="C437" s="180" t="s">
        <v>1131</v>
      </c>
      <c r="D437"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7"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7" s="181">
        <f t="shared" si="236"/>
        <v>0</v>
      </c>
      <c r="G437" s="181"/>
      <c r="H437" s="181">
        <f t="shared" si="237"/>
        <v>0</v>
      </c>
      <c r="I437" s="181"/>
      <c r="J437" s="181">
        <f t="shared" si="238"/>
        <v>0</v>
      </c>
      <c r="K43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7" s="181">
        <f t="shared" si="239"/>
        <v>0</v>
      </c>
      <c r="AF43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7" s="181">
        <f t="shared" si="240"/>
        <v>0</v>
      </c>
      <c r="AJ43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7" s="181">
        <f t="shared" si="241"/>
        <v>0</v>
      </c>
      <c r="AN43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7" s="181">
        <f t="shared" si="242"/>
        <v>0</v>
      </c>
      <c r="AR437" s="181">
        <f t="shared" si="243"/>
        <v>0</v>
      </c>
    </row>
    <row r="438" spans="2:44" x14ac:dyDescent="0.25">
      <c r="B438" s="179" t="s">
        <v>1132</v>
      </c>
      <c r="C438" s="180" t="s">
        <v>1133</v>
      </c>
      <c r="D438"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8"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8" s="181">
        <f t="shared" si="236"/>
        <v>0</v>
      </c>
      <c r="G438" s="181"/>
      <c r="H438" s="181">
        <f t="shared" si="237"/>
        <v>0</v>
      </c>
      <c r="I438" s="181"/>
      <c r="J438" s="181">
        <f t="shared" si="238"/>
        <v>0</v>
      </c>
      <c r="K43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8" s="181">
        <f t="shared" si="239"/>
        <v>0</v>
      </c>
      <c r="AF43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8" s="181">
        <f t="shared" si="240"/>
        <v>0</v>
      </c>
      <c r="AJ43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8" s="181">
        <f t="shared" si="241"/>
        <v>0</v>
      </c>
      <c r="AN43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8" s="181">
        <f t="shared" si="242"/>
        <v>0</v>
      </c>
      <c r="AR438" s="181">
        <f t="shared" si="243"/>
        <v>0</v>
      </c>
    </row>
    <row r="439" spans="2:44" x14ac:dyDescent="0.25">
      <c r="B439" s="179" t="s">
        <v>1134</v>
      </c>
      <c r="C439" s="180" t="s">
        <v>1135</v>
      </c>
      <c r="D439"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9"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9" s="181">
        <f t="shared" si="236"/>
        <v>0</v>
      </c>
      <c r="G439" s="181"/>
      <c r="H439" s="181">
        <f t="shared" si="237"/>
        <v>0</v>
      </c>
      <c r="I439" s="181"/>
      <c r="J439" s="181">
        <f t="shared" si="238"/>
        <v>0</v>
      </c>
      <c r="K43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9" s="181">
        <f t="shared" si="239"/>
        <v>0</v>
      </c>
      <c r="AF43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9" s="181">
        <f t="shared" si="240"/>
        <v>0</v>
      </c>
      <c r="AJ43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9" s="181">
        <f t="shared" si="241"/>
        <v>0</v>
      </c>
      <c r="AN43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9" s="181">
        <f t="shared" si="242"/>
        <v>0</v>
      </c>
      <c r="AR439" s="181">
        <f t="shared" si="243"/>
        <v>0</v>
      </c>
    </row>
    <row r="440" spans="2:44" x14ac:dyDescent="0.25">
      <c r="B440" s="179" t="s">
        <v>1136</v>
      </c>
      <c r="C440" s="180" t="s">
        <v>1137</v>
      </c>
      <c r="D440"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0"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0" s="181">
        <f t="shared" si="236"/>
        <v>0</v>
      </c>
      <c r="G440" s="181"/>
      <c r="H440" s="181">
        <f t="shared" si="237"/>
        <v>0</v>
      </c>
      <c r="I440" s="181"/>
      <c r="J440" s="181">
        <f t="shared" si="238"/>
        <v>0</v>
      </c>
      <c r="K44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0" s="181">
        <f t="shared" si="239"/>
        <v>0</v>
      </c>
      <c r="AF44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0" s="181">
        <f t="shared" si="240"/>
        <v>0</v>
      </c>
      <c r="AJ44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0" s="181">
        <f t="shared" si="241"/>
        <v>0</v>
      </c>
      <c r="AN44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0" s="181">
        <f t="shared" si="242"/>
        <v>0</v>
      </c>
      <c r="AR440" s="181">
        <f t="shared" si="243"/>
        <v>0</v>
      </c>
    </row>
    <row r="441" spans="2:44" x14ac:dyDescent="0.25">
      <c r="B441" s="179" t="s">
        <v>1138</v>
      </c>
      <c r="C441" s="180" t="s">
        <v>1139</v>
      </c>
      <c r="D441"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1"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1" s="181">
        <f t="shared" si="236"/>
        <v>0</v>
      </c>
      <c r="G441" s="181"/>
      <c r="H441" s="181">
        <f t="shared" si="237"/>
        <v>0</v>
      </c>
      <c r="I441" s="181"/>
      <c r="J441" s="181">
        <f t="shared" si="238"/>
        <v>0</v>
      </c>
      <c r="K44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1" s="181">
        <f t="shared" si="239"/>
        <v>0</v>
      </c>
      <c r="AF44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1" s="181">
        <f t="shared" si="240"/>
        <v>0</v>
      </c>
      <c r="AJ44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1" s="181">
        <f t="shared" si="241"/>
        <v>0</v>
      </c>
      <c r="AN44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1" s="181">
        <f t="shared" si="242"/>
        <v>0</v>
      </c>
      <c r="AR441" s="181">
        <f t="shared" si="243"/>
        <v>0</v>
      </c>
    </row>
    <row r="442" spans="2:44" x14ac:dyDescent="0.25">
      <c r="B442" s="179" t="s">
        <v>1140</v>
      </c>
      <c r="C442" s="180" t="s">
        <v>1141</v>
      </c>
      <c r="D442"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2"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2" s="181">
        <f t="shared" si="236"/>
        <v>0</v>
      </c>
      <c r="G442" s="181"/>
      <c r="H442" s="181">
        <f t="shared" si="237"/>
        <v>0</v>
      </c>
      <c r="I442" s="181"/>
      <c r="J442" s="181">
        <f t="shared" si="238"/>
        <v>0</v>
      </c>
      <c r="K44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2" s="181">
        <f t="shared" si="239"/>
        <v>0</v>
      </c>
      <c r="AF44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2" s="181">
        <f t="shared" si="240"/>
        <v>0</v>
      </c>
      <c r="AJ44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2" s="181">
        <f t="shared" si="241"/>
        <v>0</v>
      </c>
      <c r="AN44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2" s="181">
        <f t="shared" si="242"/>
        <v>0</v>
      </c>
      <c r="AR442" s="181">
        <f t="shared" si="243"/>
        <v>0</v>
      </c>
    </row>
    <row r="443" spans="2:44" x14ac:dyDescent="0.25">
      <c r="B443" s="179" t="s">
        <v>1142</v>
      </c>
      <c r="C443" s="180" t="s">
        <v>1143</v>
      </c>
      <c r="D443"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3"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3" s="181">
        <f t="shared" si="236"/>
        <v>0</v>
      </c>
      <c r="G443" s="181"/>
      <c r="H443" s="181">
        <f t="shared" si="237"/>
        <v>0</v>
      </c>
      <c r="I443" s="181"/>
      <c r="J443" s="181">
        <f t="shared" si="238"/>
        <v>0</v>
      </c>
      <c r="K44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3" s="181">
        <f t="shared" si="239"/>
        <v>0</v>
      </c>
      <c r="AF44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3" s="181">
        <f t="shared" si="240"/>
        <v>0</v>
      </c>
      <c r="AJ44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3" s="181">
        <f t="shared" si="241"/>
        <v>0</v>
      </c>
      <c r="AN44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3" s="181">
        <f t="shared" si="242"/>
        <v>0</v>
      </c>
      <c r="AR443" s="181">
        <f t="shared" si="243"/>
        <v>0</v>
      </c>
    </row>
    <row r="444" spans="2:44" x14ac:dyDescent="0.25">
      <c r="B444" s="179" t="s">
        <v>1144</v>
      </c>
      <c r="C444" s="180" t="s">
        <v>1145</v>
      </c>
      <c r="D444"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4"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4" s="181">
        <f t="shared" si="236"/>
        <v>0</v>
      </c>
      <c r="G444" s="181"/>
      <c r="H444" s="181">
        <f t="shared" si="237"/>
        <v>0</v>
      </c>
      <c r="I444" s="181"/>
      <c r="J444" s="181">
        <f t="shared" si="238"/>
        <v>0</v>
      </c>
      <c r="K44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4" s="181">
        <f t="shared" si="239"/>
        <v>0</v>
      </c>
      <c r="AF44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4" s="181">
        <f t="shared" si="240"/>
        <v>0</v>
      </c>
      <c r="AJ44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4" s="181">
        <f t="shared" si="241"/>
        <v>0</v>
      </c>
      <c r="AN44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4" s="181">
        <f t="shared" si="242"/>
        <v>0</v>
      </c>
      <c r="AR444" s="181">
        <f t="shared" si="243"/>
        <v>0</v>
      </c>
    </row>
    <row r="445" spans="2:44" x14ac:dyDescent="0.25">
      <c r="B445" s="179" t="s">
        <v>1146</v>
      </c>
      <c r="C445" s="180" t="s">
        <v>1147</v>
      </c>
      <c r="D445"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5"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5" s="181">
        <f t="shared" ref="F445:F476" si="244">D445+E445</f>
        <v>0</v>
      </c>
      <c r="G445" s="181"/>
      <c r="H445" s="181">
        <f t="shared" ref="H445:H476" si="245">F445-G445</f>
        <v>0</v>
      </c>
      <c r="I445" s="181"/>
      <c r="J445" s="181">
        <f t="shared" ref="J445:J476" si="246">F445-I445</f>
        <v>0</v>
      </c>
      <c r="K44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5" s="181">
        <f t="shared" ref="AE445:AE476" si="247">AB445+AC445+AD445</f>
        <v>0</v>
      </c>
      <c r="AF44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5" s="181">
        <f t="shared" ref="AI445:AI476" si="248">AF445+AG445+AH445</f>
        <v>0</v>
      </c>
      <c r="AJ44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5" s="181">
        <f t="shared" ref="AM445:AM476" si="249">AJ445+AK445+AL445</f>
        <v>0</v>
      </c>
      <c r="AN44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5" s="181">
        <f t="shared" ref="AQ445:AQ476" si="250">AN445+AO445+AP445</f>
        <v>0</v>
      </c>
      <c r="AR445" s="181">
        <f t="shared" ref="AR445:AR476" si="251">AE445+AI445+AM445+AQ445</f>
        <v>0</v>
      </c>
    </row>
    <row r="446" spans="2:44" x14ac:dyDescent="0.25">
      <c r="B446" s="179" t="s">
        <v>1148</v>
      </c>
      <c r="C446" s="180" t="s">
        <v>1149</v>
      </c>
      <c r="D446"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6"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6" s="181">
        <f t="shared" si="244"/>
        <v>0</v>
      </c>
      <c r="G446" s="181"/>
      <c r="H446" s="181">
        <f t="shared" si="245"/>
        <v>0</v>
      </c>
      <c r="I446" s="181"/>
      <c r="J446" s="181">
        <f t="shared" si="246"/>
        <v>0</v>
      </c>
      <c r="K44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6" s="181">
        <f t="shared" si="247"/>
        <v>0</v>
      </c>
      <c r="AF44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6" s="181">
        <f t="shared" si="248"/>
        <v>0</v>
      </c>
      <c r="AJ44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6" s="181">
        <f t="shared" si="249"/>
        <v>0</v>
      </c>
      <c r="AN44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6" s="181">
        <f t="shared" si="250"/>
        <v>0</v>
      </c>
      <c r="AR446" s="181">
        <f t="shared" si="251"/>
        <v>0</v>
      </c>
    </row>
    <row r="447" spans="2:44" x14ac:dyDescent="0.25">
      <c r="B447" s="179" t="s">
        <v>1150</v>
      </c>
      <c r="C447" s="180" t="s">
        <v>1151</v>
      </c>
      <c r="D447"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7"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7" s="181">
        <f t="shared" si="244"/>
        <v>0</v>
      </c>
      <c r="G447" s="181"/>
      <c r="H447" s="181">
        <f t="shared" si="245"/>
        <v>0</v>
      </c>
      <c r="I447" s="181"/>
      <c r="J447" s="181">
        <f t="shared" si="246"/>
        <v>0</v>
      </c>
      <c r="K44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7" s="181">
        <f t="shared" si="247"/>
        <v>0</v>
      </c>
      <c r="AF44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7" s="181">
        <f t="shared" si="248"/>
        <v>0</v>
      </c>
      <c r="AJ44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7" s="181">
        <f t="shared" si="249"/>
        <v>0</v>
      </c>
      <c r="AN44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7" s="181">
        <f t="shared" si="250"/>
        <v>0</v>
      </c>
      <c r="AR447" s="181">
        <f t="shared" si="251"/>
        <v>0</v>
      </c>
    </row>
    <row r="448" spans="2:44" x14ac:dyDescent="0.25">
      <c r="B448" s="179" t="s">
        <v>1152</v>
      </c>
      <c r="C448" s="180" t="s">
        <v>1153</v>
      </c>
      <c r="D448"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8"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8" s="181">
        <f t="shared" si="244"/>
        <v>0</v>
      </c>
      <c r="G448" s="181"/>
      <c r="H448" s="181">
        <f t="shared" si="245"/>
        <v>0</v>
      </c>
      <c r="I448" s="181"/>
      <c r="J448" s="181">
        <f t="shared" si="246"/>
        <v>0</v>
      </c>
      <c r="K44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8" s="181">
        <f t="shared" si="247"/>
        <v>0</v>
      </c>
      <c r="AF44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8" s="181">
        <f t="shared" si="248"/>
        <v>0</v>
      </c>
      <c r="AJ44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8" s="181">
        <f t="shared" si="249"/>
        <v>0</v>
      </c>
      <c r="AN44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8" s="181">
        <f t="shared" si="250"/>
        <v>0</v>
      </c>
      <c r="AR448" s="181">
        <f t="shared" si="251"/>
        <v>0</v>
      </c>
    </row>
    <row r="449" spans="2:44" x14ac:dyDescent="0.25">
      <c r="B449" s="179" t="s">
        <v>1154</v>
      </c>
      <c r="C449" s="180" t="s">
        <v>1155</v>
      </c>
      <c r="D449"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9"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9" s="181">
        <f t="shared" si="244"/>
        <v>0</v>
      </c>
      <c r="G449" s="181"/>
      <c r="H449" s="181">
        <f t="shared" si="245"/>
        <v>0</v>
      </c>
      <c r="I449" s="181"/>
      <c r="J449" s="181">
        <f t="shared" si="246"/>
        <v>0</v>
      </c>
      <c r="K44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9" s="181">
        <f t="shared" si="247"/>
        <v>0</v>
      </c>
      <c r="AF44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9" s="181">
        <f t="shared" si="248"/>
        <v>0</v>
      </c>
      <c r="AJ44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9" s="181">
        <f t="shared" si="249"/>
        <v>0</v>
      </c>
      <c r="AN44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9" s="181">
        <f t="shared" si="250"/>
        <v>0</v>
      </c>
      <c r="AR449" s="181">
        <f t="shared" si="251"/>
        <v>0</v>
      </c>
    </row>
    <row r="450" spans="2:44" x14ac:dyDescent="0.25">
      <c r="B450" s="179" t="s">
        <v>1156</v>
      </c>
      <c r="C450" s="180" t="s">
        <v>1157</v>
      </c>
      <c r="D450"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0"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0" s="181">
        <f t="shared" si="244"/>
        <v>0</v>
      </c>
      <c r="G450" s="181"/>
      <c r="H450" s="181">
        <f t="shared" si="245"/>
        <v>0</v>
      </c>
      <c r="I450" s="181"/>
      <c r="J450" s="181">
        <f t="shared" si="246"/>
        <v>0</v>
      </c>
      <c r="K45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0" s="181">
        <f t="shared" si="247"/>
        <v>0</v>
      </c>
      <c r="AF45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0" s="181">
        <f t="shared" si="248"/>
        <v>0</v>
      </c>
      <c r="AJ45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0" s="181">
        <f t="shared" si="249"/>
        <v>0</v>
      </c>
      <c r="AN45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0" s="181">
        <f t="shared" si="250"/>
        <v>0</v>
      </c>
      <c r="AR450" s="181">
        <f t="shared" si="251"/>
        <v>0</v>
      </c>
    </row>
    <row r="451" spans="2:44" x14ac:dyDescent="0.25">
      <c r="B451" s="179" t="s">
        <v>1158</v>
      </c>
      <c r="C451" s="180" t="s">
        <v>1159</v>
      </c>
      <c r="D451"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1"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1" s="181">
        <f t="shared" si="244"/>
        <v>0</v>
      </c>
      <c r="G451" s="181"/>
      <c r="H451" s="181">
        <f t="shared" si="245"/>
        <v>0</v>
      </c>
      <c r="I451" s="181"/>
      <c r="J451" s="181">
        <f t="shared" si="246"/>
        <v>0</v>
      </c>
      <c r="K45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1" s="181">
        <f t="shared" si="247"/>
        <v>0</v>
      </c>
      <c r="AF45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1" s="181">
        <f t="shared" si="248"/>
        <v>0</v>
      </c>
      <c r="AJ45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1" s="181">
        <f t="shared" si="249"/>
        <v>0</v>
      </c>
      <c r="AN45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1" s="181">
        <f t="shared" si="250"/>
        <v>0</v>
      </c>
      <c r="AR451" s="181">
        <f t="shared" si="251"/>
        <v>0</v>
      </c>
    </row>
    <row r="452" spans="2:44" x14ac:dyDescent="0.25">
      <c r="B452" s="179" t="s">
        <v>1160</v>
      </c>
      <c r="C452" s="180" t="s">
        <v>1161</v>
      </c>
      <c r="D452"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2"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2" s="181">
        <f t="shared" si="244"/>
        <v>0</v>
      </c>
      <c r="G452" s="181"/>
      <c r="H452" s="181">
        <f t="shared" si="245"/>
        <v>0</v>
      </c>
      <c r="I452" s="181"/>
      <c r="J452" s="181">
        <f t="shared" si="246"/>
        <v>0</v>
      </c>
      <c r="K45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2" s="181">
        <f t="shared" si="247"/>
        <v>0</v>
      </c>
      <c r="AF45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2" s="181">
        <f t="shared" si="248"/>
        <v>0</v>
      </c>
      <c r="AJ45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2" s="181">
        <f t="shared" si="249"/>
        <v>0</v>
      </c>
      <c r="AN45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2" s="181">
        <f t="shared" si="250"/>
        <v>0</v>
      </c>
      <c r="AR452" s="181">
        <f t="shared" si="251"/>
        <v>0</v>
      </c>
    </row>
    <row r="453" spans="2:44" x14ac:dyDescent="0.25">
      <c r="B453" s="179" t="s">
        <v>355</v>
      </c>
      <c r="C453" s="180" t="s">
        <v>223</v>
      </c>
      <c r="D453"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3"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3" s="181">
        <f t="shared" si="244"/>
        <v>0</v>
      </c>
      <c r="G453" s="181"/>
      <c r="H453" s="181">
        <f t="shared" si="245"/>
        <v>0</v>
      </c>
      <c r="I453" s="181"/>
      <c r="J453" s="181">
        <f t="shared" si="246"/>
        <v>0</v>
      </c>
      <c r="K45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3" s="181">
        <f t="shared" si="247"/>
        <v>0</v>
      </c>
      <c r="AF45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3" s="181">
        <f t="shared" si="248"/>
        <v>0</v>
      </c>
      <c r="AJ45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3" s="181">
        <f t="shared" si="249"/>
        <v>0</v>
      </c>
      <c r="AN45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3" s="181">
        <f t="shared" si="250"/>
        <v>0</v>
      </c>
      <c r="AR453" s="181">
        <f t="shared" si="251"/>
        <v>0</v>
      </c>
    </row>
    <row r="454" spans="2:44" x14ac:dyDescent="0.25">
      <c r="B454" s="179" t="s">
        <v>1162</v>
      </c>
      <c r="C454" s="180" t="s">
        <v>1163</v>
      </c>
      <c r="D454"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4"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4" s="181">
        <f t="shared" si="244"/>
        <v>0</v>
      </c>
      <c r="G454" s="181"/>
      <c r="H454" s="181">
        <f t="shared" si="245"/>
        <v>0</v>
      </c>
      <c r="I454" s="181"/>
      <c r="J454" s="181">
        <f t="shared" si="246"/>
        <v>0</v>
      </c>
      <c r="K45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4" s="181">
        <f t="shared" si="247"/>
        <v>0</v>
      </c>
      <c r="AF45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4" s="181">
        <f t="shared" si="248"/>
        <v>0</v>
      </c>
      <c r="AJ45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4" s="181">
        <f t="shared" si="249"/>
        <v>0</v>
      </c>
      <c r="AN45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4" s="181">
        <f t="shared" si="250"/>
        <v>0</v>
      </c>
      <c r="AR454" s="181">
        <f t="shared" si="251"/>
        <v>0</v>
      </c>
    </row>
    <row r="455" spans="2:44" x14ac:dyDescent="0.25">
      <c r="B455" s="179" t="s">
        <v>1164</v>
      </c>
      <c r="C455" s="180" t="s">
        <v>1165</v>
      </c>
      <c r="D455"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5"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5" s="181">
        <f t="shared" si="244"/>
        <v>0</v>
      </c>
      <c r="G455" s="181"/>
      <c r="H455" s="181">
        <f t="shared" si="245"/>
        <v>0</v>
      </c>
      <c r="I455" s="181"/>
      <c r="J455" s="181">
        <f t="shared" si="246"/>
        <v>0</v>
      </c>
      <c r="K45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5" s="181">
        <f t="shared" si="247"/>
        <v>0</v>
      </c>
      <c r="AF45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5" s="181">
        <f t="shared" si="248"/>
        <v>0</v>
      </c>
      <c r="AJ45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5" s="181">
        <f t="shared" si="249"/>
        <v>0</v>
      </c>
      <c r="AN45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5" s="181">
        <f t="shared" si="250"/>
        <v>0</v>
      </c>
      <c r="AR455" s="181">
        <f t="shared" si="251"/>
        <v>0</v>
      </c>
    </row>
    <row r="456" spans="2:44" x14ac:dyDescent="0.25">
      <c r="B456" s="179" t="s">
        <v>1166</v>
      </c>
      <c r="C456" s="180" t="s">
        <v>1167</v>
      </c>
      <c r="D456"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6"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6" s="181">
        <f t="shared" si="244"/>
        <v>0</v>
      </c>
      <c r="G456" s="181"/>
      <c r="H456" s="181">
        <f t="shared" si="245"/>
        <v>0</v>
      </c>
      <c r="I456" s="181"/>
      <c r="J456" s="181">
        <f t="shared" si="246"/>
        <v>0</v>
      </c>
      <c r="K45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6" s="181">
        <f t="shared" si="247"/>
        <v>0</v>
      </c>
      <c r="AF45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6" s="181">
        <f t="shared" si="248"/>
        <v>0</v>
      </c>
      <c r="AJ45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6" s="181">
        <f t="shared" si="249"/>
        <v>0</v>
      </c>
      <c r="AN45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6" s="181">
        <f t="shared" si="250"/>
        <v>0</v>
      </c>
      <c r="AR456" s="181">
        <f t="shared" si="251"/>
        <v>0</v>
      </c>
    </row>
    <row r="457" spans="2:44" x14ac:dyDescent="0.25">
      <c r="B457" s="179" t="s">
        <v>1168</v>
      </c>
      <c r="C457" s="180" t="s">
        <v>1169</v>
      </c>
      <c r="D457"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7"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7" s="181">
        <f t="shared" si="244"/>
        <v>0</v>
      </c>
      <c r="G457" s="181"/>
      <c r="H457" s="181">
        <f t="shared" si="245"/>
        <v>0</v>
      </c>
      <c r="I457" s="181"/>
      <c r="J457" s="181">
        <f t="shared" si="246"/>
        <v>0</v>
      </c>
      <c r="K45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7" s="181">
        <f t="shared" si="247"/>
        <v>0</v>
      </c>
      <c r="AF45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7" s="181">
        <f t="shared" si="248"/>
        <v>0</v>
      </c>
      <c r="AJ45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7" s="181">
        <f t="shared" si="249"/>
        <v>0</v>
      </c>
      <c r="AN45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7" s="181">
        <f t="shared" si="250"/>
        <v>0</v>
      </c>
      <c r="AR457" s="181">
        <f t="shared" si="251"/>
        <v>0</v>
      </c>
    </row>
    <row r="458" spans="2:44" x14ac:dyDescent="0.25">
      <c r="B458" s="179" t="s">
        <v>1170</v>
      </c>
      <c r="C458" s="180" t="s">
        <v>1171</v>
      </c>
      <c r="D458"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8"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8" s="181">
        <f t="shared" si="244"/>
        <v>0</v>
      </c>
      <c r="G458" s="181"/>
      <c r="H458" s="181">
        <f t="shared" si="245"/>
        <v>0</v>
      </c>
      <c r="I458" s="181"/>
      <c r="J458" s="181">
        <f t="shared" si="246"/>
        <v>0</v>
      </c>
      <c r="K45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8" s="181">
        <f t="shared" si="247"/>
        <v>0</v>
      </c>
      <c r="AF45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8" s="181">
        <f t="shared" si="248"/>
        <v>0</v>
      </c>
      <c r="AJ45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8" s="181">
        <f t="shared" si="249"/>
        <v>0</v>
      </c>
      <c r="AN45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8" s="181">
        <f t="shared" si="250"/>
        <v>0</v>
      </c>
      <c r="AR458" s="181">
        <f t="shared" si="251"/>
        <v>0</v>
      </c>
    </row>
    <row r="459" spans="2:44" x14ac:dyDescent="0.25">
      <c r="B459" s="188" t="s">
        <v>356</v>
      </c>
      <c r="C459" s="189" t="s">
        <v>224</v>
      </c>
      <c r="D459" s="190">
        <f>SUM(D460:D466)</f>
        <v>0</v>
      </c>
      <c r="E459" s="190">
        <f>SUM(E460:E466)</f>
        <v>0</v>
      </c>
      <c r="F459" s="190">
        <f t="shared" si="244"/>
        <v>0</v>
      </c>
      <c r="G459" s="190">
        <f>SUM(G460:G466)</f>
        <v>0</v>
      </c>
      <c r="H459" s="190">
        <f t="shared" si="245"/>
        <v>0</v>
      </c>
      <c r="I459" s="190">
        <f>SUM(I460:I466)</f>
        <v>0</v>
      </c>
      <c r="J459" s="190">
        <f t="shared" si="246"/>
        <v>0</v>
      </c>
      <c r="K459" s="190">
        <f t="shared" ref="K459:AD459" si="252">SUM(K460:K466)</f>
        <v>0</v>
      </c>
      <c r="L459" s="190">
        <f t="shared" si="252"/>
        <v>0</v>
      </c>
      <c r="M459" s="190">
        <f t="shared" si="252"/>
        <v>0</v>
      </c>
      <c r="N459" s="190">
        <f t="shared" si="252"/>
        <v>0</v>
      </c>
      <c r="O459" s="190">
        <f t="shared" si="252"/>
        <v>0</v>
      </c>
      <c r="P459" s="190">
        <f>SUM(P460:P466)</f>
        <v>0</v>
      </c>
      <c r="Q459" s="190">
        <f>SUM(Q460:Q466)</f>
        <v>0</v>
      </c>
      <c r="R459" s="190">
        <f t="shared" si="252"/>
        <v>0</v>
      </c>
      <c r="S459" s="190">
        <f t="shared" si="252"/>
        <v>0</v>
      </c>
      <c r="T459" s="190">
        <f>SUM(T460:T466)</f>
        <v>0</v>
      </c>
      <c r="U459" s="190">
        <f t="shared" si="252"/>
        <v>0</v>
      </c>
      <c r="V459" s="190">
        <f t="shared" si="252"/>
        <v>0</v>
      </c>
      <c r="W459" s="190">
        <f>SUM(W460:W466)</f>
        <v>0</v>
      </c>
      <c r="X459" s="190">
        <f t="shared" si="252"/>
        <v>0</v>
      </c>
      <c r="Y459" s="190">
        <f>SUM(Y460:Y466)</f>
        <v>0</v>
      </c>
      <c r="Z459" s="190">
        <f>SUM(Z460:Z466)</f>
        <v>0</v>
      </c>
      <c r="AA459" s="190">
        <f t="shared" si="252"/>
        <v>0</v>
      </c>
      <c r="AB459" s="190">
        <f t="shared" si="252"/>
        <v>0</v>
      </c>
      <c r="AC459" s="190">
        <f t="shared" si="252"/>
        <v>0</v>
      </c>
      <c r="AD459" s="190">
        <f t="shared" si="252"/>
        <v>0</v>
      </c>
      <c r="AE459" s="190">
        <f t="shared" si="247"/>
        <v>0</v>
      </c>
      <c r="AF459" s="190">
        <f>SUM(AF460:AF466)</f>
        <v>0</v>
      </c>
      <c r="AG459" s="190">
        <f>SUM(AG460:AG466)</f>
        <v>0</v>
      </c>
      <c r="AH459" s="190">
        <f>SUM(AH460:AH466)</f>
        <v>0</v>
      </c>
      <c r="AI459" s="190">
        <f t="shared" si="248"/>
        <v>0</v>
      </c>
      <c r="AJ459" s="190">
        <f>SUM(AJ460:AJ466)</f>
        <v>0</v>
      </c>
      <c r="AK459" s="190">
        <f>SUM(AK460:AK466)</f>
        <v>0</v>
      </c>
      <c r="AL459" s="190">
        <f>SUM(AL460:AL466)</f>
        <v>0</v>
      </c>
      <c r="AM459" s="190">
        <f t="shared" si="249"/>
        <v>0</v>
      </c>
      <c r="AN459" s="190">
        <f>SUM(AN460:AN466)</f>
        <v>0</v>
      </c>
      <c r="AO459" s="190">
        <f>SUM(AO460:AO466)</f>
        <v>0</v>
      </c>
      <c r="AP459" s="190">
        <f>SUM(AP460:AP466)</f>
        <v>0</v>
      </c>
      <c r="AQ459" s="190">
        <f t="shared" si="250"/>
        <v>0</v>
      </c>
      <c r="AR459" s="190">
        <f t="shared" si="251"/>
        <v>0</v>
      </c>
    </row>
    <row r="460" spans="2:44" x14ac:dyDescent="0.25">
      <c r="B460" s="179" t="s">
        <v>357</v>
      </c>
      <c r="C460" s="180" t="s">
        <v>225</v>
      </c>
      <c r="D460"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0"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0" s="181">
        <f t="shared" si="244"/>
        <v>0</v>
      </c>
      <c r="G460" s="181"/>
      <c r="H460" s="181">
        <f t="shared" si="245"/>
        <v>0</v>
      </c>
      <c r="I460" s="181"/>
      <c r="J460" s="181">
        <f t="shared" si="246"/>
        <v>0</v>
      </c>
      <c r="K46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0" s="181">
        <f t="shared" si="247"/>
        <v>0</v>
      </c>
      <c r="AF46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0" s="181">
        <f t="shared" si="248"/>
        <v>0</v>
      </c>
      <c r="AJ46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0" s="181">
        <f t="shared" si="249"/>
        <v>0</v>
      </c>
      <c r="AN46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0" s="181">
        <f t="shared" si="250"/>
        <v>0</v>
      </c>
      <c r="AR460" s="181">
        <f t="shared" si="251"/>
        <v>0</v>
      </c>
    </row>
    <row r="461" spans="2:44" x14ac:dyDescent="0.25">
      <c r="B461" s="179" t="s">
        <v>1172</v>
      </c>
      <c r="C461" s="180" t="s">
        <v>1173</v>
      </c>
      <c r="D461"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1"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1" s="181">
        <f t="shared" si="244"/>
        <v>0</v>
      </c>
      <c r="G461" s="181"/>
      <c r="H461" s="181">
        <f t="shared" si="245"/>
        <v>0</v>
      </c>
      <c r="I461" s="181"/>
      <c r="J461" s="181">
        <f t="shared" si="246"/>
        <v>0</v>
      </c>
      <c r="K46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1" s="181">
        <f t="shared" si="247"/>
        <v>0</v>
      </c>
      <c r="AF46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1" s="181">
        <f t="shared" si="248"/>
        <v>0</v>
      </c>
      <c r="AJ46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1" s="181">
        <f t="shared" si="249"/>
        <v>0</v>
      </c>
      <c r="AN46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1" s="181">
        <f t="shared" si="250"/>
        <v>0</v>
      </c>
      <c r="AR461" s="181">
        <f t="shared" si="251"/>
        <v>0</v>
      </c>
    </row>
    <row r="462" spans="2:44" x14ac:dyDescent="0.25">
      <c r="B462" s="179" t="s">
        <v>1174</v>
      </c>
      <c r="C462" s="180" t="s">
        <v>1175</v>
      </c>
      <c r="D462"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2"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2" s="181">
        <f t="shared" si="244"/>
        <v>0</v>
      </c>
      <c r="G462" s="181"/>
      <c r="H462" s="181">
        <f t="shared" si="245"/>
        <v>0</v>
      </c>
      <c r="I462" s="181"/>
      <c r="J462" s="181">
        <f t="shared" si="246"/>
        <v>0</v>
      </c>
      <c r="K46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2" s="181">
        <f t="shared" si="247"/>
        <v>0</v>
      </c>
      <c r="AF46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2" s="181">
        <f t="shared" si="248"/>
        <v>0</v>
      </c>
      <c r="AJ46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2" s="181">
        <f t="shared" si="249"/>
        <v>0</v>
      </c>
      <c r="AN46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2" s="181">
        <f t="shared" si="250"/>
        <v>0</v>
      </c>
      <c r="AR462" s="181">
        <f t="shared" si="251"/>
        <v>0</v>
      </c>
    </row>
    <row r="463" spans="2:44" x14ac:dyDescent="0.25">
      <c r="B463" s="179" t="s">
        <v>1176</v>
      </c>
      <c r="C463" s="180" t="s">
        <v>1177</v>
      </c>
      <c r="D463"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3"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3" s="181">
        <f t="shared" si="244"/>
        <v>0</v>
      </c>
      <c r="G463" s="181"/>
      <c r="H463" s="181">
        <f t="shared" si="245"/>
        <v>0</v>
      </c>
      <c r="I463" s="181"/>
      <c r="J463" s="181">
        <f t="shared" si="246"/>
        <v>0</v>
      </c>
      <c r="K46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3" s="181">
        <f t="shared" si="247"/>
        <v>0</v>
      </c>
      <c r="AF46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3" s="181">
        <f t="shared" si="248"/>
        <v>0</v>
      </c>
      <c r="AJ46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3" s="181">
        <f t="shared" si="249"/>
        <v>0</v>
      </c>
      <c r="AN46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3" s="181">
        <f t="shared" si="250"/>
        <v>0</v>
      </c>
      <c r="AR463" s="181">
        <f t="shared" si="251"/>
        <v>0</v>
      </c>
    </row>
    <row r="464" spans="2:44" x14ac:dyDescent="0.25">
      <c r="B464" s="179" t="s">
        <v>1178</v>
      </c>
      <c r="C464" s="180" t="s">
        <v>1179</v>
      </c>
      <c r="D464"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4"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4" s="181">
        <f t="shared" si="244"/>
        <v>0</v>
      </c>
      <c r="G464" s="181"/>
      <c r="H464" s="181">
        <f t="shared" si="245"/>
        <v>0</v>
      </c>
      <c r="I464" s="181"/>
      <c r="J464" s="181">
        <f t="shared" si="246"/>
        <v>0</v>
      </c>
      <c r="K46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4" s="181">
        <f t="shared" si="247"/>
        <v>0</v>
      </c>
      <c r="AF46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4" s="181">
        <f t="shared" si="248"/>
        <v>0</v>
      </c>
      <c r="AJ46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4" s="181">
        <f t="shared" si="249"/>
        <v>0</v>
      </c>
      <c r="AN46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4" s="181">
        <f t="shared" si="250"/>
        <v>0</v>
      </c>
      <c r="AR464" s="181">
        <f t="shared" si="251"/>
        <v>0</v>
      </c>
    </row>
    <row r="465" spans="2:44" x14ac:dyDescent="0.25">
      <c r="B465" s="179" t="s">
        <v>1180</v>
      </c>
      <c r="C465" s="180" t="s">
        <v>1181</v>
      </c>
      <c r="D465"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5"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5" s="181">
        <f t="shared" si="244"/>
        <v>0</v>
      </c>
      <c r="G465" s="181"/>
      <c r="H465" s="181">
        <f t="shared" si="245"/>
        <v>0</v>
      </c>
      <c r="I465" s="181"/>
      <c r="J465" s="181">
        <f t="shared" si="246"/>
        <v>0</v>
      </c>
      <c r="K46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5" s="181">
        <f t="shared" si="247"/>
        <v>0</v>
      </c>
      <c r="AF46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5" s="181">
        <f t="shared" si="248"/>
        <v>0</v>
      </c>
      <c r="AJ46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5" s="181">
        <f t="shared" si="249"/>
        <v>0</v>
      </c>
      <c r="AN46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5" s="181">
        <f t="shared" si="250"/>
        <v>0</v>
      </c>
      <c r="AR465" s="181">
        <f t="shared" si="251"/>
        <v>0</v>
      </c>
    </row>
    <row r="466" spans="2:44" x14ac:dyDescent="0.25">
      <c r="B466" s="179" t="s">
        <v>1182</v>
      </c>
      <c r="C466" s="180" t="s">
        <v>1183</v>
      </c>
      <c r="D466"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6"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6" s="181">
        <f t="shared" si="244"/>
        <v>0</v>
      </c>
      <c r="G466" s="181"/>
      <c r="H466" s="181">
        <f t="shared" si="245"/>
        <v>0</v>
      </c>
      <c r="I466" s="181"/>
      <c r="J466" s="181">
        <f t="shared" si="246"/>
        <v>0</v>
      </c>
      <c r="K46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6" s="181">
        <f t="shared" si="247"/>
        <v>0</v>
      </c>
      <c r="AF46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6" s="181">
        <f t="shared" si="248"/>
        <v>0</v>
      </c>
      <c r="AJ46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6" s="181">
        <f t="shared" si="249"/>
        <v>0</v>
      </c>
      <c r="AN46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6" s="181">
        <f t="shared" si="250"/>
        <v>0</v>
      </c>
      <c r="AR466" s="181">
        <f t="shared" si="251"/>
        <v>0</v>
      </c>
    </row>
    <row r="467" spans="2:44" x14ac:dyDescent="0.25">
      <c r="B467" s="188" t="s">
        <v>358</v>
      </c>
      <c r="C467" s="189" t="s">
        <v>226</v>
      </c>
      <c r="D467" s="190">
        <f>SUM(D468:D484)</f>
        <v>0</v>
      </c>
      <c r="E467" s="190">
        <f>SUM(E468:E484)</f>
        <v>0</v>
      </c>
      <c r="F467" s="190">
        <f t="shared" si="244"/>
        <v>0</v>
      </c>
      <c r="G467" s="190">
        <f>SUM(G468:G484)</f>
        <v>0</v>
      </c>
      <c r="H467" s="190">
        <f t="shared" si="245"/>
        <v>0</v>
      </c>
      <c r="I467" s="190">
        <f>SUM(I468:I484)</f>
        <v>0</v>
      </c>
      <c r="J467" s="190">
        <f t="shared" si="246"/>
        <v>0</v>
      </c>
      <c r="K467" s="190">
        <f t="shared" ref="K467:AD467" si="253">SUM(K468:K484)</f>
        <v>0</v>
      </c>
      <c r="L467" s="190">
        <f t="shared" si="253"/>
        <v>0</v>
      </c>
      <c r="M467" s="190">
        <f t="shared" si="253"/>
        <v>0</v>
      </c>
      <c r="N467" s="190">
        <f t="shared" si="253"/>
        <v>0</v>
      </c>
      <c r="O467" s="190">
        <f t="shared" si="253"/>
        <v>0</v>
      </c>
      <c r="P467" s="190">
        <f t="shared" si="253"/>
        <v>0</v>
      </c>
      <c r="Q467" s="190">
        <f t="shared" si="253"/>
        <v>0</v>
      </c>
      <c r="R467" s="190">
        <f t="shared" si="253"/>
        <v>0</v>
      </c>
      <c r="S467" s="190">
        <f t="shared" si="253"/>
        <v>0</v>
      </c>
      <c r="T467" s="190">
        <f>SUM(T468:T484)</f>
        <v>0</v>
      </c>
      <c r="U467" s="190">
        <f t="shared" si="253"/>
        <v>0</v>
      </c>
      <c r="V467" s="190">
        <f t="shared" si="253"/>
        <v>0</v>
      </c>
      <c r="W467" s="190">
        <f t="shared" si="253"/>
        <v>0</v>
      </c>
      <c r="X467" s="190">
        <f t="shared" si="253"/>
        <v>0</v>
      </c>
      <c r="Y467" s="190">
        <f>SUM(Y468:Y484)</f>
        <v>0</v>
      </c>
      <c r="Z467" s="190">
        <f>SUM(Z468:Z484)</f>
        <v>0</v>
      </c>
      <c r="AA467" s="190">
        <f t="shared" si="253"/>
        <v>0</v>
      </c>
      <c r="AB467" s="190">
        <f t="shared" si="253"/>
        <v>0</v>
      </c>
      <c r="AC467" s="190">
        <f t="shared" si="253"/>
        <v>0</v>
      </c>
      <c r="AD467" s="190">
        <f t="shared" si="253"/>
        <v>0</v>
      </c>
      <c r="AE467" s="190">
        <f t="shared" si="247"/>
        <v>0</v>
      </c>
      <c r="AF467" s="190">
        <f>SUM(AF468:AF484)</f>
        <v>0</v>
      </c>
      <c r="AG467" s="190">
        <f>SUM(AG468:AG484)</f>
        <v>0</v>
      </c>
      <c r="AH467" s="190">
        <f>SUM(AH468:AH484)</f>
        <v>0</v>
      </c>
      <c r="AI467" s="190">
        <f t="shared" si="248"/>
        <v>0</v>
      </c>
      <c r="AJ467" s="190">
        <f>SUM(AJ468:AJ484)</f>
        <v>0</v>
      </c>
      <c r="AK467" s="190">
        <f>SUM(AK468:AK484)</f>
        <v>0</v>
      </c>
      <c r="AL467" s="190">
        <f>SUM(AL468:AL484)</f>
        <v>0</v>
      </c>
      <c r="AM467" s="190">
        <f t="shared" si="249"/>
        <v>0</v>
      </c>
      <c r="AN467" s="190">
        <f>SUM(AN468:AN484)</f>
        <v>0</v>
      </c>
      <c r="AO467" s="190">
        <f>SUM(AO468:AO484)</f>
        <v>0</v>
      </c>
      <c r="AP467" s="190">
        <f>SUM(AP468:AP484)</f>
        <v>0</v>
      </c>
      <c r="AQ467" s="190">
        <f t="shared" si="250"/>
        <v>0</v>
      </c>
      <c r="AR467" s="190">
        <f t="shared" si="251"/>
        <v>0</v>
      </c>
    </row>
    <row r="468" spans="2:44" x14ac:dyDescent="0.25">
      <c r="B468" s="179" t="s">
        <v>1184</v>
      </c>
      <c r="C468" s="180" t="s">
        <v>1185</v>
      </c>
      <c r="D468"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8"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8" s="181">
        <f t="shared" si="244"/>
        <v>0</v>
      </c>
      <c r="G468" s="181"/>
      <c r="H468" s="181">
        <f t="shared" si="245"/>
        <v>0</v>
      </c>
      <c r="I468" s="181"/>
      <c r="J468" s="181">
        <f t="shared" si="246"/>
        <v>0</v>
      </c>
      <c r="K46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8" s="181">
        <f t="shared" si="247"/>
        <v>0</v>
      </c>
      <c r="AF46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8" s="181">
        <f t="shared" si="248"/>
        <v>0</v>
      </c>
      <c r="AJ46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8" s="181">
        <f t="shared" si="249"/>
        <v>0</v>
      </c>
      <c r="AN46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8" s="181">
        <f t="shared" si="250"/>
        <v>0</v>
      </c>
      <c r="AR468" s="181">
        <f t="shared" si="251"/>
        <v>0</v>
      </c>
    </row>
    <row r="469" spans="2:44" x14ac:dyDescent="0.25">
      <c r="B469" s="179" t="s">
        <v>359</v>
      </c>
      <c r="C469" s="180" t="s">
        <v>227</v>
      </c>
      <c r="D469"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9"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9" s="181">
        <f t="shared" si="244"/>
        <v>0</v>
      </c>
      <c r="G469" s="181"/>
      <c r="H469" s="181">
        <f t="shared" si="245"/>
        <v>0</v>
      </c>
      <c r="I469" s="181"/>
      <c r="J469" s="181">
        <f t="shared" si="246"/>
        <v>0</v>
      </c>
      <c r="K46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9" s="181">
        <f t="shared" si="247"/>
        <v>0</v>
      </c>
      <c r="AF46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9" s="181">
        <f t="shared" si="248"/>
        <v>0</v>
      </c>
      <c r="AJ46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9" s="181">
        <f t="shared" si="249"/>
        <v>0</v>
      </c>
      <c r="AN46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9" s="181">
        <f t="shared" si="250"/>
        <v>0</v>
      </c>
      <c r="AR469" s="181">
        <f t="shared" si="251"/>
        <v>0</v>
      </c>
    </row>
    <row r="470" spans="2:44" x14ac:dyDescent="0.25">
      <c r="B470" s="179" t="s">
        <v>366</v>
      </c>
      <c r="C470" s="180" t="s">
        <v>232</v>
      </c>
      <c r="D470"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0"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0" s="181">
        <f t="shared" si="244"/>
        <v>0</v>
      </c>
      <c r="G470" s="181"/>
      <c r="H470" s="181">
        <f t="shared" si="245"/>
        <v>0</v>
      </c>
      <c r="I470" s="181"/>
      <c r="J470" s="181">
        <f t="shared" si="246"/>
        <v>0</v>
      </c>
      <c r="K47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0" s="181">
        <f t="shared" si="247"/>
        <v>0</v>
      </c>
      <c r="AF47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0" s="181">
        <f t="shared" si="248"/>
        <v>0</v>
      </c>
      <c r="AJ47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0" s="181">
        <f t="shared" si="249"/>
        <v>0</v>
      </c>
      <c r="AN47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0" s="181">
        <f t="shared" si="250"/>
        <v>0</v>
      </c>
      <c r="AR470" s="181">
        <f t="shared" si="251"/>
        <v>0</v>
      </c>
    </row>
    <row r="471" spans="2:44" x14ac:dyDescent="0.25">
      <c r="B471" s="179" t="s">
        <v>1186</v>
      </c>
      <c r="C471" s="180" t="s">
        <v>1187</v>
      </c>
      <c r="D471"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1"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1" s="181">
        <f t="shared" si="244"/>
        <v>0</v>
      </c>
      <c r="G471" s="181"/>
      <c r="H471" s="181">
        <f t="shared" si="245"/>
        <v>0</v>
      </c>
      <c r="I471" s="181"/>
      <c r="J471" s="181">
        <f t="shared" si="246"/>
        <v>0</v>
      </c>
      <c r="K47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1" s="181">
        <f t="shared" si="247"/>
        <v>0</v>
      </c>
      <c r="AF47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1" s="181">
        <f t="shared" si="248"/>
        <v>0</v>
      </c>
      <c r="AJ47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1" s="181">
        <f t="shared" si="249"/>
        <v>0</v>
      </c>
      <c r="AN47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1" s="181">
        <f t="shared" si="250"/>
        <v>0</v>
      </c>
      <c r="AR471" s="181">
        <f t="shared" si="251"/>
        <v>0</v>
      </c>
    </row>
    <row r="472" spans="2:44" x14ac:dyDescent="0.25">
      <c r="B472" s="179" t="s">
        <v>1188</v>
      </c>
      <c r="C472" s="180" t="s">
        <v>1189</v>
      </c>
      <c r="D472"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2"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2" s="181">
        <f t="shared" si="244"/>
        <v>0</v>
      </c>
      <c r="G472" s="181"/>
      <c r="H472" s="181">
        <f t="shared" si="245"/>
        <v>0</v>
      </c>
      <c r="I472" s="181"/>
      <c r="J472" s="181">
        <f t="shared" si="246"/>
        <v>0</v>
      </c>
      <c r="K47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2" s="181">
        <f t="shared" si="247"/>
        <v>0</v>
      </c>
      <c r="AF47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2" s="181">
        <f t="shared" si="248"/>
        <v>0</v>
      </c>
      <c r="AJ47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2" s="181">
        <f t="shared" si="249"/>
        <v>0</v>
      </c>
      <c r="AN47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2" s="181">
        <f t="shared" si="250"/>
        <v>0</v>
      </c>
      <c r="AR472" s="181">
        <f t="shared" si="251"/>
        <v>0</v>
      </c>
    </row>
    <row r="473" spans="2:44" x14ac:dyDescent="0.25">
      <c r="B473" s="179" t="s">
        <v>1190</v>
      </c>
      <c r="C473" s="180" t="s">
        <v>1191</v>
      </c>
      <c r="D473"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3"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3" s="181">
        <f t="shared" si="244"/>
        <v>0</v>
      </c>
      <c r="G473" s="181"/>
      <c r="H473" s="181">
        <f t="shared" si="245"/>
        <v>0</v>
      </c>
      <c r="I473" s="181"/>
      <c r="J473" s="181">
        <f t="shared" si="246"/>
        <v>0</v>
      </c>
      <c r="K47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3" s="181">
        <f t="shared" si="247"/>
        <v>0</v>
      </c>
      <c r="AF47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3" s="181">
        <f t="shared" si="248"/>
        <v>0</v>
      </c>
      <c r="AJ47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3" s="181">
        <f t="shared" si="249"/>
        <v>0</v>
      </c>
      <c r="AN47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3" s="181">
        <f t="shared" si="250"/>
        <v>0</v>
      </c>
      <c r="AR473" s="181">
        <f t="shared" si="251"/>
        <v>0</v>
      </c>
    </row>
    <row r="474" spans="2:44" x14ac:dyDescent="0.25">
      <c r="B474" s="179" t="s">
        <v>1192</v>
      </c>
      <c r="C474" s="180" t="s">
        <v>1193</v>
      </c>
      <c r="D474"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4"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4" s="181">
        <f t="shared" si="244"/>
        <v>0</v>
      </c>
      <c r="G474" s="181"/>
      <c r="H474" s="181">
        <f t="shared" si="245"/>
        <v>0</v>
      </c>
      <c r="I474" s="181"/>
      <c r="J474" s="181">
        <f t="shared" si="246"/>
        <v>0</v>
      </c>
      <c r="K47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4" s="181">
        <f t="shared" si="247"/>
        <v>0</v>
      </c>
      <c r="AF47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4" s="181">
        <f t="shared" si="248"/>
        <v>0</v>
      </c>
      <c r="AJ47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4" s="181">
        <f t="shared" si="249"/>
        <v>0</v>
      </c>
      <c r="AN47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4" s="181">
        <f t="shared" si="250"/>
        <v>0</v>
      </c>
      <c r="AR474" s="181">
        <f t="shared" si="251"/>
        <v>0</v>
      </c>
    </row>
    <row r="475" spans="2:44" x14ac:dyDescent="0.25">
      <c r="B475" s="179" t="s">
        <v>1194</v>
      </c>
      <c r="C475" s="180" t="s">
        <v>1195</v>
      </c>
      <c r="D475"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5"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5" s="181">
        <f t="shared" si="244"/>
        <v>0</v>
      </c>
      <c r="G475" s="181"/>
      <c r="H475" s="181">
        <f t="shared" si="245"/>
        <v>0</v>
      </c>
      <c r="I475" s="181"/>
      <c r="J475" s="181">
        <f t="shared" si="246"/>
        <v>0</v>
      </c>
      <c r="K47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5" s="181">
        <f t="shared" si="247"/>
        <v>0</v>
      </c>
      <c r="AF47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5" s="181">
        <f t="shared" si="248"/>
        <v>0</v>
      </c>
      <c r="AJ47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5" s="181">
        <f t="shared" si="249"/>
        <v>0</v>
      </c>
      <c r="AN47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5" s="181">
        <f t="shared" si="250"/>
        <v>0</v>
      </c>
      <c r="AR475" s="181">
        <f t="shared" si="251"/>
        <v>0</v>
      </c>
    </row>
    <row r="476" spans="2:44" x14ac:dyDescent="0.25">
      <c r="B476" s="179" t="s">
        <v>1196</v>
      </c>
      <c r="C476" s="180" t="s">
        <v>1197</v>
      </c>
      <c r="D476"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6"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6" s="181">
        <f t="shared" si="244"/>
        <v>0</v>
      </c>
      <c r="G476" s="181"/>
      <c r="H476" s="181">
        <f t="shared" si="245"/>
        <v>0</v>
      </c>
      <c r="I476" s="181"/>
      <c r="J476" s="181">
        <f t="shared" si="246"/>
        <v>0</v>
      </c>
      <c r="K47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6" s="181">
        <f t="shared" si="247"/>
        <v>0</v>
      </c>
      <c r="AF47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6" s="181">
        <f t="shared" si="248"/>
        <v>0</v>
      </c>
      <c r="AJ47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6" s="181">
        <f t="shared" si="249"/>
        <v>0</v>
      </c>
      <c r="AN47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6" s="181">
        <f t="shared" si="250"/>
        <v>0</v>
      </c>
      <c r="AR476" s="181">
        <f t="shared" si="251"/>
        <v>0</v>
      </c>
    </row>
    <row r="477" spans="2:44" x14ac:dyDescent="0.25">
      <c r="B477" s="179" t="s">
        <v>1198</v>
      </c>
      <c r="C477" s="180" t="s">
        <v>1199</v>
      </c>
      <c r="D477"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7"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7" s="181">
        <f t="shared" ref="F477:F508" si="254">D477+E477</f>
        <v>0</v>
      </c>
      <c r="G477" s="181"/>
      <c r="H477" s="181">
        <f t="shared" ref="H477:H508" si="255">F477-G477</f>
        <v>0</v>
      </c>
      <c r="I477" s="181"/>
      <c r="J477" s="181">
        <f t="shared" ref="J477:J508" si="256">F477-I477</f>
        <v>0</v>
      </c>
      <c r="K47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7" s="181">
        <f t="shared" ref="AE477:AE508" si="257">AB477+AC477+AD477</f>
        <v>0</v>
      </c>
      <c r="AF47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7" s="181">
        <f t="shared" ref="AI477:AI508" si="258">AF477+AG477+AH477</f>
        <v>0</v>
      </c>
      <c r="AJ47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7" s="181">
        <f t="shared" ref="AM477:AM508" si="259">AJ477+AK477+AL477</f>
        <v>0</v>
      </c>
      <c r="AN47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7" s="181">
        <f t="shared" ref="AQ477:AQ508" si="260">AN477+AO477+AP477</f>
        <v>0</v>
      </c>
      <c r="AR477" s="181">
        <f t="shared" ref="AR477:AR508" si="261">AE477+AI477+AM477+AQ477</f>
        <v>0</v>
      </c>
    </row>
    <row r="478" spans="2:44" x14ac:dyDescent="0.25">
      <c r="B478" s="179" t="s">
        <v>1200</v>
      </c>
      <c r="C478" s="180" t="s">
        <v>1201</v>
      </c>
      <c r="D478"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8"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8" s="181">
        <f t="shared" si="254"/>
        <v>0</v>
      </c>
      <c r="G478" s="181"/>
      <c r="H478" s="181">
        <f t="shared" si="255"/>
        <v>0</v>
      </c>
      <c r="I478" s="181"/>
      <c r="J478" s="181">
        <f t="shared" si="256"/>
        <v>0</v>
      </c>
      <c r="K47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8" s="181">
        <f t="shared" si="257"/>
        <v>0</v>
      </c>
      <c r="AF47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8" s="181">
        <f t="shared" si="258"/>
        <v>0</v>
      </c>
      <c r="AJ47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8" s="181">
        <f t="shared" si="259"/>
        <v>0</v>
      </c>
      <c r="AN47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8" s="181">
        <f t="shared" si="260"/>
        <v>0</v>
      </c>
      <c r="AR478" s="181">
        <f t="shared" si="261"/>
        <v>0</v>
      </c>
    </row>
    <row r="479" spans="2:44" x14ac:dyDescent="0.25">
      <c r="B479" s="179" t="s">
        <v>1202</v>
      </c>
      <c r="C479" s="180" t="s">
        <v>1203</v>
      </c>
      <c r="D479"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9"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9" s="181">
        <f t="shared" si="254"/>
        <v>0</v>
      </c>
      <c r="G479" s="181"/>
      <c r="H479" s="181">
        <f t="shared" si="255"/>
        <v>0</v>
      </c>
      <c r="I479" s="181"/>
      <c r="J479" s="181">
        <f t="shared" si="256"/>
        <v>0</v>
      </c>
      <c r="K47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9" s="181">
        <f t="shared" si="257"/>
        <v>0</v>
      </c>
      <c r="AF47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9" s="181">
        <f t="shared" si="258"/>
        <v>0</v>
      </c>
      <c r="AJ47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9" s="181">
        <f t="shared" si="259"/>
        <v>0</v>
      </c>
      <c r="AN47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9" s="181">
        <f t="shared" si="260"/>
        <v>0</v>
      </c>
      <c r="AR479" s="181">
        <f t="shared" si="261"/>
        <v>0</v>
      </c>
    </row>
    <row r="480" spans="2:44" x14ac:dyDescent="0.25">
      <c r="B480" s="179" t="s">
        <v>1204</v>
      </c>
      <c r="C480" s="180" t="s">
        <v>1205</v>
      </c>
      <c r="D480"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0"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0" s="181">
        <f t="shared" si="254"/>
        <v>0</v>
      </c>
      <c r="G480" s="181"/>
      <c r="H480" s="181">
        <f t="shared" si="255"/>
        <v>0</v>
      </c>
      <c r="I480" s="181"/>
      <c r="J480" s="181">
        <f t="shared" si="256"/>
        <v>0</v>
      </c>
      <c r="K48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0" s="181">
        <f t="shared" si="257"/>
        <v>0</v>
      </c>
      <c r="AF48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0" s="181">
        <f t="shared" si="258"/>
        <v>0</v>
      </c>
      <c r="AJ48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0" s="181">
        <f t="shared" si="259"/>
        <v>0</v>
      </c>
      <c r="AN48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0" s="181">
        <f t="shared" si="260"/>
        <v>0</v>
      </c>
      <c r="AR480" s="181">
        <f t="shared" si="261"/>
        <v>0</v>
      </c>
    </row>
    <row r="481" spans="2:44" x14ac:dyDescent="0.25">
      <c r="B481" s="179" t="s">
        <v>1206</v>
      </c>
      <c r="C481" s="180" t="s">
        <v>1207</v>
      </c>
      <c r="D481"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1"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1" s="181">
        <f t="shared" si="254"/>
        <v>0</v>
      </c>
      <c r="G481" s="181"/>
      <c r="H481" s="181">
        <f t="shared" si="255"/>
        <v>0</v>
      </c>
      <c r="I481" s="181"/>
      <c r="J481" s="181">
        <f t="shared" si="256"/>
        <v>0</v>
      </c>
      <c r="K48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1" s="181">
        <f t="shared" si="257"/>
        <v>0</v>
      </c>
      <c r="AF48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1" s="181">
        <f t="shared" si="258"/>
        <v>0</v>
      </c>
      <c r="AJ48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1" s="181">
        <f t="shared" si="259"/>
        <v>0</v>
      </c>
      <c r="AN48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1" s="181">
        <f t="shared" si="260"/>
        <v>0</v>
      </c>
      <c r="AR481" s="181">
        <f t="shared" si="261"/>
        <v>0</v>
      </c>
    </row>
    <row r="482" spans="2:44" x14ac:dyDescent="0.25">
      <c r="B482" s="179" t="s">
        <v>1208</v>
      </c>
      <c r="C482" s="180" t="s">
        <v>1209</v>
      </c>
      <c r="D482"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2"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2" s="181">
        <f t="shared" si="254"/>
        <v>0</v>
      </c>
      <c r="G482" s="181"/>
      <c r="H482" s="181">
        <f t="shared" si="255"/>
        <v>0</v>
      </c>
      <c r="I482" s="181"/>
      <c r="J482" s="181">
        <f t="shared" si="256"/>
        <v>0</v>
      </c>
      <c r="K48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2" s="181">
        <f t="shared" si="257"/>
        <v>0</v>
      </c>
      <c r="AF48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2" s="181">
        <f t="shared" si="258"/>
        <v>0</v>
      </c>
      <c r="AJ48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2" s="181">
        <f t="shared" si="259"/>
        <v>0</v>
      </c>
      <c r="AN48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2" s="181">
        <f t="shared" si="260"/>
        <v>0</v>
      </c>
      <c r="AR482" s="181">
        <f t="shared" si="261"/>
        <v>0</v>
      </c>
    </row>
    <row r="483" spans="2:44" x14ac:dyDescent="0.25">
      <c r="B483" s="179" t="s">
        <v>1210</v>
      </c>
      <c r="C483" s="180" t="s">
        <v>1211</v>
      </c>
      <c r="D483"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3"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3" s="181">
        <f t="shared" si="254"/>
        <v>0</v>
      </c>
      <c r="G483" s="181"/>
      <c r="H483" s="181">
        <f t="shared" si="255"/>
        <v>0</v>
      </c>
      <c r="I483" s="181"/>
      <c r="J483" s="181">
        <f t="shared" si="256"/>
        <v>0</v>
      </c>
      <c r="K48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3" s="181">
        <f t="shared" si="257"/>
        <v>0</v>
      </c>
      <c r="AF48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3" s="181">
        <f t="shared" si="258"/>
        <v>0</v>
      </c>
      <c r="AJ48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3" s="181">
        <f t="shared" si="259"/>
        <v>0</v>
      </c>
      <c r="AN48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3" s="181">
        <f t="shared" si="260"/>
        <v>0</v>
      </c>
      <c r="AR483" s="181">
        <f t="shared" si="261"/>
        <v>0</v>
      </c>
    </row>
    <row r="484" spans="2:44" x14ac:dyDescent="0.25">
      <c r="B484" s="179" t="s">
        <v>1212</v>
      </c>
      <c r="C484" s="180" t="s">
        <v>1213</v>
      </c>
      <c r="D484"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4"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4" s="181">
        <f t="shared" si="254"/>
        <v>0</v>
      </c>
      <c r="G484" s="181"/>
      <c r="H484" s="181">
        <f t="shared" si="255"/>
        <v>0</v>
      </c>
      <c r="I484" s="181"/>
      <c r="J484" s="181">
        <f t="shared" si="256"/>
        <v>0</v>
      </c>
      <c r="K48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4" s="181">
        <f t="shared" si="257"/>
        <v>0</v>
      </c>
      <c r="AF48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4" s="181">
        <f t="shared" si="258"/>
        <v>0</v>
      </c>
      <c r="AJ48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4" s="181">
        <f t="shared" si="259"/>
        <v>0</v>
      </c>
      <c r="AN48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4" s="181">
        <f t="shared" si="260"/>
        <v>0</v>
      </c>
      <c r="AR484" s="181">
        <f t="shared" si="261"/>
        <v>0</v>
      </c>
    </row>
    <row r="485" spans="2:44" x14ac:dyDescent="0.25">
      <c r="B485" s="188" t="s">
        <v>360</v>
      </c>
      <c r="C485" s="189" t="s">
        <v>228</v>
      </c>
      <c r="D485" s="190">
        <f>SUM(D486:D488)</f>
        <v>0</v>
      </c>
      <c r="E485" s="190">
        <f>SUM(E486:E488)</f>
        <v>0</v>
      </c>
      <c r="F485" s="190">
        <f t="shared" si="254"/>
        <v>0</v>
      </c>
      <c r="G485" s="190">
        <f>SUM(G486:G488)</f>
        <v>0</v>
      </c>
      <c r="H485" s="190">
        <f t="shared" si="255"/>
        <v>0</v>
      </c>
      <c r="I485" s="190">
        <f>SUM(I486:I488)</f>
        <v>0</v>
      </c>
      <c r="J485" s="190">
        <f t="shared" si="256"/>
        <v>0</v>
      </c>
      <c r="K485" s="190">
        <f t="shared" ref="K485:AD485" si="262">SUM(K486:K488)</f>
        <v>0</v>
      </c>
      <c r="L485" s="190">
        <f t="shared" si="262"/>
        <v>0</v>
      </c>
      <c r="M485" s="190">
        <f t="shared" si="262"/>
        <v>0</v>
      </c>
      <c r="N485" s="190">
        <f t="shared" si="262"/>
        <v>0</v>
      </c>
      <c r="O485" s="190">
        <f t="shared" si="262"/>
        <v>0</v>
      </c>
      <c r="P485" s="190">
        <f>SUM(P486:P488)</f>
        <v>0</v>
      </c>
      <c r="Q485" s="190">
        <f>SUM(Q486:Q488)</f>
        <v>0</v>
      </c>
      <c r="R485" s="190">
        <f t="shared" si="262"/>
        <v>0</v>
      </c>
      <c r="S485" s="190">
        <f t="shared" si="262"/>
        <v>0</v>
      </c>
      <c r="T485" s="190">
        <f>SUM(T486:T488)</f>
        <v>0</v>
      </c>
      <c r="U485" s="190">
        <f t="shared" si="262"/>
        <v>0</v>
      </c>
      <c r="V485" s="190">
        <f t="shared" si="262"/>
        <v>0</v>
      </c>
      <c r="W485" s="190">
        <f>SUM(W486:W488)</f>
        <v>0</v>
      </c>
      <c r="X485" s="190">
        <f t="shared" si="262"/>
        <v>0</v>
      </c>
      <c r="Y485" s="190">
        <f>SUM(Y486:Y488)</f>
        <v>0</v>
      </c>
      <c r="Z485" s="190">
        <f>SUM(Z486:Z488)</f>
        <v>0</v>
      </c>
      <c r="AA485" s="190">
        <f t="shared" si="262"/>
        <v>0</v>
      </c>
      <c r="AB485" s="190">
        <f t="shared" si="262"/>
        <v>0</v>
      </c>
      <c r="AC485" s="190">
        <f t="shared" si="262"/>
        <v>0</v>
      </c>
      <c r="AD485" s="190">
        <f t="shared" si="262"/>
        <v>0</v>
      </c>
      <c r="AE485" s="190">
        <f t="shared" si="257"/>
        <v>0</v>
      </c>
      <c r="AF485" s="190">
        <f>SUM(AF486:AF488)</f>
        <v>0</v>
      </c>
      <c r="AG485" s="190">
        <f>SUM(AG486:AG488)</f>
        <v>0</v>
      </c>
      <c r="AH485" s="190">
        <f>SUM(AH486:AH488)</f>
        <v>0</v>
      </c>
      <c r="AI485" s="190">
        <f t="shared" si="258"/>
        <v>0</v>
      </c>
      <c r="AJ485" s="190">
        <f>SUM(AJ486:AJ488)</f>
        <v>0</v>
      </c>
      <c r="AK485" s="190">
        <f>SUM(AK486:AK488)</f>
        <v>0</v>
      </c>
      <c r="AL485" s="190">
        <f>SUM(AL486:AL488)</f>
        <v>0</v>
      </c>
      <c r="AM485" s="190">
        <f t="shared" si="259"/>
        <v>0</v>
      </c>
      <c r="AN485" s="190">
        <f>SUM(AN486:AN488)</f>
        <v>0</v>
      </c>
      <c r="AO485" s="190">
        <f>SUM(AO486:AO488)</f>
        <v>0</v>
      </c>
      <c r="AP485" s="190">
        <f>SUM(AP486:AP488)</f>
        <v>0</v>
      </c>
      <c r="AQ485" s="190">
        <f t="shared" si="260"/>
        <v>0</v>
      </c>
      <c r="AR485" s="190">
        <f t="shared" si="261"/>
        <v>0</v>
      </c>
    </row>
    <row r="486" spans="2:44" x14ac:dyDescent="0.25">
      <c r="B486" s="179" t="s">
        <v>361</v>
      </c>
      <c r="C486" s="180" t="s">
        <v>229</v>
      </c>
      <c r="D486"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6"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6" s="181">
        <f t="shared" si="254"/>
        <v>0</v>
      </c>
      <c r="G486" s="181"/>
      <c r="H486" s="181">
        <f t="shared" si="255"/>
        <v>0</v>
      </c>
      <c r="I486" s="181"/>
      <c r="J486" s="181">
        <f t="shared" si="256"/>
        <v>0</v>
      </c>
      <c r="K48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6" s="181">
        <f t="shared" si="257"/>
        <v>0</v>
      </c>
      <c r="AF48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6" s="181">
        <f t="shared" si="258"/>
        <v>0</v>
      </c>
      <c r="AJ48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6" s="181">
        <f t="shared" si="259"/>
        <v>0</v>
      </c>
      <c r="AN48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6" s="181">
        <f t="shared" si="260"/>
        <v>0</v>
      </c>
      <c r="AR486" s="181">
        <f t="shared" si="261"/>
        <v>0</v>
      </c>
    </row>
    <row r="487" spans="2:44" x14ac:dyDescent="0.25">
      <c r="B487" s="179" t="s">
        <v>1214</v>
      </c>
      <c r="C487" s="180" t="s">
        <v>1215</v>
      </c>
      <c r="D487"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7"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7" s="181">
        <f t="shared" si="254"/>
        <v>0</v>
      </c>
      <c r="G487" s="181"/>
      <c r="H487" s="181">
        <f t="shared" si="255"/>
        <v>0</v>
      </c>
      <c r="I487" s="181"/>
      <c r="J487" s="181">
        <f t="shared" si="256"/>
        <v>0</v>
      </c>
      <c r="K48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7" s="181">
        <f t="shared" si="257"/>
        <v>0</v>
      </c>
      <c r="AF48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7" s="181">
        <f t="shared" si="258"/>
        <v>0</v>
      </c>
      <c r="AJ48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7" s="181">
        <f t="shared" si="259"/>
        <v>0</v>
      </c>
      <c r="AN48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7" s="181">
        <f t="shared" si="260"/>
        <v>0</v>
      </c>
      <c r="AR487" s="181">
        <f t="shared" si="261"/>
        <v>0</v>
      </c>
    </row>
    <row r="488" spans="2:44" x14ac:dyDescent="0.25">
      <c r="B488" s="179" t="s">
        <v>1216</v>
      </c>
      <c r="C488" s="180" t="s">
        <v>1217</v>
      </c>
      <c r="D488"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8"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8" s="181">
        <f t="shared" si="254"/>
        <v>0</v>
      </c>
      <c r="G488" s="181"/>
      <c r="H488" s="181">
        <f t="shared" si="255"/>
        <v>0</v>
      </c>
      <c r="I488" s="181"/>
      <c r="J488" s="181">
        <f t="shared" si="256"/>
        <v>0</v>
      </c>
      <c r="K48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8" s="181">
        <f t="shared" si="257"/>
        <v>0</v>
      </c>
      <c r="AF48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8" s="181">
        <f t="shared" si="258"/>
        <v>0</v>
      </c>
      <c r="AJ48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8" s="181">
        <f t="shared" si="259"/>
        <v>0</v>
      </c>
      <c r="AN48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8" s="181">
        <f t="shared" si="260"/>
        <v>0</v>
      </c>
      <c r="AR488" s="181">
        <f t="shared" si="261"/>
        <v>0</v>
      </c>
    </row>
    <row r="489" spans="2:44" x14ac:dyDescent="0.25">
      <c r="B489" s="188" t="s">
        <v>362</v>
      </c>
      <c r="C489" s="189" t="s">
        <v>230</v>
      </c>
      <c r="D489" s="190">
        <f>SUM(D490:D498)</f>
        <v>0</v>
      </c>
      <c r="E489" s="190">
        <f>SUM(E490:E498)</f>
        <v>0</v>
      </c>
      <c r="F489" s="190">
        <f t="shared" si="254"/>
        <v>0</v>
      </c>
      <c r="G489" s="190">
        <f>SUM(G490:G498)</f>
        <v>0</v>
      </c>
      <c r="H489" s="190">
        <f t="shared" si="255"/>
        <v>0</v>
      </c>
      <c r="I489" s="190">
        <f>SUM(I490:I498)</f>
        <v>0</v>
      </c>
      <c r="J489" s="190">
        <f t="shared" si="256"/>
        <v>0</v>
      </c>
      <c r="K489" s="190">
        <f t="shared" ref="K489:AD489" si="263">SUM(K490:K498)</f>
        <v>0</v>
      </c>
      <c r="L489" s="190">
        <f t="shared" si="263"/>
        <v>0</v>
      </c>
      <c r="M489" s="190">
        <f t="shared" si="263"/>
        <v>0</v>
      </c>
      <c r="N489" s="190">
        <f t="shared" si="263"/>
        <v>0</v>
      </c>
      <c r="O489" s="190">
        <f t="shared" si="263"/>
        <v>0</v>
      </c>
      <c r="P489" s="190">
        <f>SUM(P490:P498)</f>
        <v>0</v>
      </c>
      <c r="Q489" s="190">
        <f>SUM(Q490:Q498)</f>
        <v>0</v>
      </c>
      <c r="R489" s="190">
        <f t="shared" si="263"/>
        <v>0</v>
      </c>
      <c r="S489" s="190">
        <f t="shared" si="263"/>
        <v>0</v>
      </c>
      <c r="T489" s="190">
        <f>SUM(T490:T498)</f>
        <v>0</v>
      </c>
      <c r="U489" s="190">
        <f t="shared" si="263"/>
        <v>0</v>
      </c>
      <c r="V489" s="190">
        <f t="shared" si="263"/>
        <v>0</v>
      </c>
      <c r="W489" s="190">
        <f>SUM(W490:W498)</f>
        <v>0</v>
      </c>
      <c r="X489" s="190">
        <f t="shared" si="263"/>
        <v>0</v>
      </c>
      <c r="Y489" s="190">
        <f>SUM(Y490:Y498)</f>
        <v>0</v>
      </c>
      <c r="Z489" s="190">
        <f>SUM(Z490:Z498)</f>
        <v>0</v>
      </c>
      <c r="AA489" s="190">
        <f t="shared" si="263"/>
        <v>0</v>
      </c>
      <c r="AB489" s="190">
        <f t="shared" si="263"/>
        <v>0</v>
      </c>
      <c r="AC489" s="190">
        <f t="shared" si="263"/>
        <v>0</v>
      </c>
      <c r="AD489" s="190">
        <f t="shared" si="263"/>
        <v>0</v>
      </c>
      <c r="AE489" s="190">
        <f t="shared" si="257"/>
        <v>0</v>
      </c>
      <c r="AF489" s="190">
        <f>SUM(AF490:AF498)</f>
        <v>0</v>
      </c>
      <c r="AG489" s="190">
        <f>SUM(AG490:AG498)</f>
        <v>0</v>
      </c>
      <c r="AH489" s="190">
        <f>SUM(AH490:AH498)</f>
        <v>0</v>
      </c>
      <c r="AI489" s="190">
        <f t="shared" si="258"/>
        <v>0</v>
      </c>
      <c r="AJ489" s="190">
        <f>SUM(AJ490:AJ498)</f>
        <v>0</v>
      </c>
      <c r="AK489" s="190">
        <f>SUM(AK490:AK498)</f>
        <v>0</v>
      </c>
      <c r="AL489" s="190">
        <f>SUM(AL490:AL498)</f>
        <v>0</v>
      </c>
      <c r="AM489" s="190">
        <f t="shared" si="259"/>
        <v>0</v>
      </c>
      <c r="AN489" s="190">
        <f>SUM(AN490:AN498)</f>
        <v>0</v>
      </c>
      <c r="AO489" s="190">
        <f>SUM(AO490:AO498)</f>
        <v>0</v>
      </c>
      <c r="AP489" s="190">
        <f>SUM(AP490:AP498)</f>
        <v>0</v>
      </c>
      <c r="AQ489" s="190">
        <f t="shared" si="260"/>
        <v>0</v>
      </c>
      <c r="AR489" s="190">
        <f t="shared" si="261"/>
        <v>0</v>
      </c>
    </row>
    <row r="490" spans="2:44" x14ac:dyDescent="0.25">
      <c r="B490" s="179" t="s">
        <v>363</v>
      </c>
      <c r="C490" s="180" t="s">
        <v>225</v>
      </c>
      <c r="D490"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0"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0" s="181">
        <f t="shared" si="254"/>
        <v>0</v>
      </c>
      <c r="G490" s="181"/>
      <c r="H490" s="181">
        <f t="shared" si="255"/>
        <v>0</v>
      </c>
      <c r="I490" s="181"/>
      <c r="J490" s="181">
        <f t="shared" si="256"/>
        <v>0</v>
      </c>
      <c r="K49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0" s="181">
        <f t="shared" si="257"/>
        <v>0</v>
      </c>
      <c r="AF49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0" s="181">
        <f t="shared" si="258"/>
        <v>0</v>
      </c>
      <c r="AJ49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0" s="181">
        <f t="shared" si="259"/>
        <v>0</v>
      </c>
      <c r="AN49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0" s="181">
        <f t="shared" si="260"/>
        <v>0</v>
      </c>
      <c r="AR490" s="181">
        <f t="shared" si="261"/>
        <v>0</v>
      </c>
    </row>
    <row r="491" spans="2:44" x14ac:dyDescent="0.25">
      <c r="B491" s="179" t="s">
        <v>1218</v>
      </c>
      <c r="C491" s="180" t="s">
        <v>1173</v>
      </c>
      <c r="D491"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1"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1" s="181">
        <f t="shared" si="254"/>
        <v>0</v>
      </c>
      <c r="G491" s="181"/>
      <c r="H491" s="181">
        <f t="shared" si="255"/>
        <v>0</v>
      </c>
      <c r="I491" s="181"/>
      <c r="J491" s="181">
        <f t="shared" si="256"/>
        <v>0</v>
      </c>
      <c r="K49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1" s="181">
        <f t="shared" si="257"/>
        <v>0</v>
      </c>
      <c r="AF49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1" s="181">
        <f t="shared" si="258"/>
        <v>0</v>
      </c>
      <c r="AJ49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1" s="181">
        <f t="shared" si="259"/>
        <v>0</v>
      </c>
      <c r="AN49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1" s="181">
        <f t="shared" si="260"/>
        <v>0</v>
      </c>
      <c r="AR491" s="181">
        <f t="shared" si="261"/>
        <v>0</v>
      </c>
    </row>
    <row r="492" spans="2:44" x14ac:dyDescent="0.25">
      <c r="B492" s="179" t="s">
        <v>1219</v>
      </c>
      <c r="C492" s="180" t="s">
        <v>1175</v>
      </c>
      <c r="D492"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2"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2" s="181">
        <f t="shared" si="254"/>
        <v>0</v>
      </c>
      <c r="G492" s="181"/>
      <c r="H492" s="181">
        <f t="shared" si="255"/>
        <v>0</v>
      </c>
      <c r="I492" s="181"/>
      <c r="J492" s="181">
        <f t="shared" si="256"/>
        <v>0</v>
      </c>
      <c r="K49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2" s="181">
        <f t="shared" si="257"/>
        <v>0</v>
      </c>
      <c r="AF49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2" s="181">
        <f t="shared" si="258"/>
        <v>0</v>
      </c>
      <c r="AJ49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2" s="181">
        <f t="shared" si="259"/>
        <v>0</v>
      </c>
      <c r="AN49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2" s="181">
        <f t="shared" si="260"/>
        <v>0</v>
      </c>
      <c r="AR492" s="181">
        <f t="shared" si="261"/>
        <v>0</v>
      </c>
    </row>
    <row r="493" spans="2:44" x14ac:dyDescent="0.25">
      <c r="B493" s="179" t="s">
        <v>1220</v>
      </c>
      <c r="C493" s="180" t="s">
        <v>1179</v>
      </c>
      <c r="D493"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3"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3" s="181">
        <f t="shared" si="254"/>
        <v>0</v>
      </c>
      <c r="G493" s="181"/>
      <c r="H493" s="181">
        <f t="shared" si="255"/>
        <v>0</v>
      </c>
      <c r="I493" s="181"/>
      <c r="J493" s="181">
        <f t="shared" si="256"/>
        <v>0</v>
      </c>
      <c r="K49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3" s="181">
        <f t="shared" si="257"/>
        <v>0</v>
      </c>
      <c r="AF49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3" s="181">
        <f t="shared" si="258"/>
        <v>0</v>
      </c>
      <c r="AJ49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3" s="181">
        <f t="shared" si="259"/>
        <v>0</v>
      </c>
      <c r="AN49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3" s="181">
        <f t="shared" si="260"/>
        <v>0</v>
      </c>
      <c r="AR493" s="181">
        <f t="shared" si="261"/>
        <v>0</v>
      </c>
    </row>
    <row r="494" spans="2:44" x14ac:dyDescent="0.25">
      <c r="B494" s="179" t="s">
        <v>1221</v>
      </c>
      <c r="C494" s="180" t="s">
        <v>1222</v>
      </c>
      <c r="D494"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4"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4" s="181">
        <f t="shared" si="254"/>
        <v>0</v>
      </c>
      <c r="G494" s="181"/>
      <c r="H494" s="181">
        <f t="shared" si="255"/>
        <v>0</v>
      </c>
      <c r="I494" s="181"/>
      <c r="J494" s="181">
        <f t="shared" si="256"/>
        <v>0</v>
      </c>
      <c r="K49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4" s="181">
        <f t="shared" si="257"/>
        <v>0</v>
      </c>
      <c r="AF49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4" s="181">
        <f t="shared" si="258"/>
        <v>0</v>
      </c>
      <c r="AJ49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4" s="181">
        <f t="shared" si="259"/>
        <v>0</v>
      </c>
      <c r="AN49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4" s="181">
        <f t="shared" si="260"/>
        <v>0</v>
      </c>
      <c r="AR494" s="181">
        <f t="shared" si="261"/>
        <v>0</v>
      </c>
    </row>
    <row r="495" spans="2:44" x14ac:dyDescent="0.25">
      <c r="B495" s="179" t="s">
        <v>1223</v>
      </c>
      <c r="C495" s="180" t="s">
        <v>1183</v>
      </c>
      <c r="D495"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5"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5" s="181">
        <f t="shared" si="254"/>
        <v>0</v>
      </c>
      <c r="G495" s="181"/>
      <c r="H495" s="181">
        <f t="shared" si="255"/>
        <v>0</v>
      </c>
      <c r="I495" s="181"/>
      <c r="J495" s="181">
        <f t="shared" si="256"/>
        <v>0</v>
      </c>
      <c r="K49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5" s="181">
        <f t="shared" si="257"/>
        <v>0</v>
      </c>
      <c r="AF49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5" s="181">
        <f t="shared" si="258"/>
        <v>0</v>
      </c>
      <c r="AJ49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5" s="181">
        <f t="shared" si="259"/>
        <v>0</v>
      </c>
      <c r="AN49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5" s="181">
        <f t="shared" si="260"/>
        <v>0</v>
      </c>
      <c r="AR495" s="181">
        <f t="shared" si="261"/>
        <v>0</v>
      </c>
    </row>
    <row r="496" spans="2:44" x14ac:dyDescent="0.25">
      <c r="B496" s="179" t="s">
        <v>1224</v>
      </c>
      <c r="C496" s="180" t="s">
        <v>1225</v>
      </c>
      <c r="D496"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6"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6" s="181">
        <f t="shared" si="254"/>
        <v>0</v>
      </c>
      <c r="G496" s="181"/>
      <c r="H496" s="181">
        <f t="shared" si="255"/>
        <v>0</v>
      </c>
      <c r="I496" s="181"/>
      <c r="J496" s="181">
        <f t="shared" si="256"/>
        <v>0</v>
      </c>
      <c r="K49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6" s="181">
        <f t="shared" si="257"/>
        <v>0</v>
      </c>
      <c r="AF49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6" s="181">
        <f t="shared" si="258"/>
        <v>0</v>
      </c>
      <c r="AJ49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6" s="181">
        <f t="shared" si="259"/>
        <v>0</v>
      </c>
      <c r="AN49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6" s="181">
        <f t="shared" si="260"/>
        <v>0</v>
      </c>
      <c r="AR496" s="181">
        <f t="shared" si="261"/>
        <v>0</v>
      </c>
    </row>
    <row r="497" spans="2:44" x14ac:dyDescent="0.25">
      <c r="B497" s="179" t="s">
        <v>1226</v>
      </c>
      <c r="C497" s="180" t="s">
        <v>1185</v>
      </c>
      <c r="D497"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7"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7" s="181">
        <f t="shared" si="254"/>
        <v>0</v>
      </c>
      <c r="G497" s="181"/>
      <c r="H497" s="181">
        <f t="shared" si="255"/>
        <v>0</v>
      </c>
      <c r="I497" s="181"/>
      <c r="J497" s="181">
        <f t="shared" si="256"/>
        <v>0</v>
      </c>
      <c r="K49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7" s="181">
        <f t="shared" si="257"/>
        <v>0</v>
      </c>
      <c r="AF49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7" s="181">
        <f t="shared" si="258"/>
        <v>0</v>
      </c>
      <c r="AJ49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7" s="181">
        <f t="shared" si="259"/>
        <v>0</v>
      </c>
      <c r="AN49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7" s="181">
        <f t="shared" si="260"/>
        <v>0</v>
      </c>
      <c r="AR497" s="181">
        <f t="shared" si="261"/>
        <v>0</v>
      </c>
    </row>
    <row r="498" spans="2:44" x14ac:dyDescent="0.25">
      <c r="B498" s="179" t="s">
        <v>1227</v>
      </c>
      <c r="C498" s="180" t="s">
        <v>1228</v>
      </c>
      <c r="D498"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8"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8" s="181">
        <f t="shared" si="254"/>
        <v>0</v>
      </c>
      <c r="G498" s="181"/>
      <c r="H498" s="181">
        <f t="shared" si="255"/>
        <v>0</v>
      </c>
      <c r="I498" s="181"/>
      <c r="J498" s="181">
        <f t="shared" si="256"/>
        <v>0</v>
      </c>
      <c r="K49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8" s="181">
        <f t="shared" si="257"/>
        <v>0</v>
      </c>
      <c r="AF49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8" s="181">
        <f t="shared" si="258"/>
        <v>0</v>
      </c>
      <c r="AJ49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8" s="181">
        <f t="shared" si="259"/>
        <v>0</v>
      </c>
      <c r="AN49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8" s="181">
        <f t="shared" si="260"/>
        <v>0</v>
      </c>
      <c r="AR498" s="181">
        <f t="shared" si="261"/>
        <v>0</v>
      </c>
    </row>
    <row r="499" spans="2:44" x14ac:dyDescent="0.25">
      <c r="B499" s="176" t="s">
        <v>367</v>
      </c>
      <c r="C499" s="177" t="s">
        <v>233</v>
      </c>
      <c r="D499" s="178">
        <f>D500+D509</f>
        <v>0</v>
      </c>
      <c r="E499" s="178">
        <f>E500+E509</f>
        <v>0</v>
      </c>
      <c r="F499" s="178">
        <f t="shared" si="254"/>
        <v>0</v>
      </c>
      <c r="G499" s="178">
        <f>G500+G509</f>
        <v>0</v>
      </c>
      <c r="H499" s="178">
        <f t="shared" si="255"/>
        <v>0</v>
      </c>
      <c r="I499" s="178">
        <f>I500+I509</f>
        <v>0</v>
      </c>
      <c r="J499" s="178">
        <f t="shared" si="256"/>
        <v>0</v>
      </c>
      <c r="K499" s="178">
        <f t="shared" ref="K499:AP499" si="264">K500+K509</f>
        <v>0</v>
      </c>
      <c r="L499" s="178">
        <f t="shared" si="264"/>
        <v>0</v>
      </c>
      <c r="M499" s="178">
        <f t="shared" si="264"/>
        <v>0</v>
      </c>
      <c r="N499" s="178">
        <f t="shared" si="264"/>
        <v>0</v>
      </c>
      <c r="O499" s="178">
        <f t="shared" si="264"/>
        <v>0</v>
      </c>
      <c r="P499" s="178">
        <f>P500+P509</f>
        <v>0</v>
      </c>
      <c r="Q499" s="178">
        <f>Q500+Q509</f>
        <v>0</v>
      </c>
      <c r="R499" s="178">
        <f t="shared" si="264"/>
        <v>0</v>
      </c>
      <c r="S499" s="178">
        <f t="shared" si="264"/>
        <v>0</v>
      </c>
      <c r="T499" s="178">
        <f>T500+T509</f>
        <v>0</v>
      </c>
      <c r="U499" s="178">
        <f t="shared" si="264"/>
        <v>0</v>
      </c>
      <c r="V499" s="178">
        <f t="shared" si="264"/>
        <v>0</v>
      </c>
      <c r="W499" s="178">
        <f>W500+W509</f>
        <v>0</v>
      </c>
      <c r="X499" s="178">
        <f t="shared" si="264"/>
        <v>0</v>
      </c>
      <c r="Y499" s="178">
        <f>Y500+Y509</f>
        <v>0</v>
      </c>
      <c r="Z499" s="178">
        <f>Z500+Z509</f>
        <v>0</v>
      </c>
      <c r="AA499" s="178">
        <f t="shared" si="264"/>
        <v>0</v>
      </c>
      <c r="AB499" s="178">
        <f t="shared" si="264"/>
        <v>0</v>
      </c>
      <c r="AC499" s="178">
        <f t="shared" si="264"/>
        <v>0</v>
      </c>
      <c r="AD499" s="178">
        <f t="shared" si="264"/>
        <v>0</v>
      </c>
      <c r="AE499" s="178">
        <f t="shared" si="257"/>
        <v>0</v>
      </c>
      <c r="AF499" s="178">
        <f t="shared" si="264"/>
        <v>0</v>
      </c>
      <c r="AG499" s="178">
        <f t="shared" si="264"/>
        <v>0</v>
      </c>
      <c r="AH499" s="178">
        <f t="shared" si="264"/>
        <v>0</v>
      </c>
      <c r="AI499" s="178">
        <f t="shared" si="258"/>
        <v>0</v>
      </c>
      <c r="AJ499" s="178">
        <f t="shared" si="264"/>
        <v>0</v>
      </c>
      <c r="AK499" s="178">
        <f t="shared" si="264"/>
        <v>0</v>
      </c>
      <c r="AL499" s="178">
        <f t="shared" si="264"/>
        <v>0</v>
      </c>
      <c r="AM499" s="178">
        <f t="shared" si="259"/>
        <v>0</v>
      </c>
      <c r="AN499" s="178">
        <f t="shared" si="264"/>
        <v>0</v>
      </c>
      <c r="AO499" s="178">
        <f t="shared" si="264"/>
        <v>0</v>
      </c>
      <c r="AP499" s="178">
        <f t="shared" si="264"/>
        <v>0</v>
      </c>
      <c r="AQ499" s="178">
        <f t="shared" si="260"/>
        <v>0</v>
      </c>
      <c r="AR499" s="178">
        <f t="shared" si="261"/>
        <v>0</v>
      </c>
    </row>
    <row r="500" spans="2:44" x14ac:dyDescent="0.25">
      <c r="B500" s="188" t="s">
        <v>368</v>
      </c>
      <c r="C500" s="189" t="s">
        <v>234</v>
      </c>
      <c r="D500" s="190">
        <f>SUM(D501:D508)</f>
        <v>0</v>
      </c>
      <c r="E500" s="190">
        <f>SUM(E501:E508)</f>
        <v>0</v>
      </c>
      <c r="F500" s="190">
        <f t="shared" si="254"/>
        <v>0</v>
      </c>
      <c r="G500" s="190">
        <f>SUM(G501:G508)</f>
        <v>0</v>
      </c>
      <c r="H500" s="190">
        <f t="shared" si="255"/>
        <v>0</v>
      </c>
      <c r="I500" s="190">
        <f>SUM(I501:I508)</f>
        <v>0</v>
      </c>
      <c r="J500" s="190">
        <f t="shared" si="256"/>
        <v>0</v>
      </c>
      <c r="K500" s="190">
        <f t="shared" ref="K500:AP500" si="265">SUM(K501:K508)</f>
        <v>0</v>
      </c>
      <c r="L500" s="190">
        <f t="shared" si="265"/>
        <v>0</v>
      </c>
      <c r="M500" s="190">
        <f t="shared" si="265"/>
        <v>0</v>
      </c>
      <c r="N500" s="190">
        <f t="shared" si="265"/>
        <v>0</v>
      </c>
      <c r="O500" s="190">
        <f t="shared" si="265"/>
        <v>0</v>
      </c>
      <c r="P500" s="190">
        <f>SUM(P501:P508)</f>
        <v>0</v>
      </c>
      <c r="Q500" s="190">
        <f>SUM(Q501:Q508)</f>
        <v>0</v>
      </c>
      <c r="R500" s="190">
        <f t="shared" si="265"/>
        <v>0</v>
      </c>
      <c r="S500" s="190">
        <f t="shared" si="265"/>
        <v>0</v>
      </c>
      <c r="T500" s="190">
        <f>SUM(T501:T508)</f>
        <v>0</v>
      </c>
      <c r="U500" s="190">
        <f t="shared" si="265"/>
        <v>0</v>
      </c>
      <c r="V500" s="190">
        <f t="shared" si="265"/>
        <v>0</v>
      </c>
      <c r="W500" s="190">
        <f>SUM(W501:W508)</f>
        <v>0</v>
      </c>
      <c r="X500" s="190">
        <f t="shared" si="265"/>
        <v>0</v>
      </c>
      <c r="Y500" s="190">
        <f>SUM(Y501:Y508)</f>
        <v>0</v>
      </c>
      <c r="Z500" s="190">
        <f>SUM(Z501:Z508)</f>
        <v>0</v>
      </c>
      <c r="AA500" s="190">
        <f t="shared" si="265"/>
        <v>0</v>
      </c>
      <c r="AB500" s="190">
        <f t="shared" si="265"/>
        <v>0</v>
      </c>
      <c r="AC500" s="190">
        <f t="shared" si="265"/>
        <v>0</v>
      </c>
      <c r="AD500" s="190">
        <f t="shared" si="265"/>
        <v>0</v>
      </c>
      <c r="AE500" s="190">
        <f t="shared" si="257"/>
        <v>0</v>
      </c>
      <c r="AF500" s="190">
        <f t="shared" si="265"/>
        <v>0</v>
      </c>
      <c r="AG500" s="190">
        <f t="shared" si="265"/>
        <v>0</v>
      </c>
      <c r="AH500" s="190">
        <f t="shared" si="265"/>
        <v>0</v>
      </c>
      <c r="AI500" s="190">
        <f t="shared" si="258"/>
        <v>0</v>
      </c>
      <c r="AJ500" s="190">
        <f t="shared" si="265"/>
        <v>0</v>
      </c>
      <c r="AK500" s="190">
        <f t="shared" si="265"/>
        <v>0</v>
      </c>
      <c r="AL500" s="190">
        <f t="shared" si="265"/>
        <v>0</v>
      </c>
      <c r="AM500" s="190">
        <f t="shared" si="259"/>
        <v>0</v>
      </c>
      <c r="AN500" s="190">
        <f t="shared" si="265"/>
        <v>0</v>
      </c>
      <c r="AO500" s="190">
        <f t="shared" si="265"/>
        <v>0</v>
      </c>
      <c r="AP500" s="190">
        <f t="shared" si="265"/>
        <v>0</v>
      </c>
      <c r="AQ500" s="190">
        <f t="shared" si="260"/>
        <v>0</v>
      </c>
      <c r="AR500" s="190">
        <f t="shared" si="261"/>
        <v>0</v>
      </c>
    </row>
    <row r="501" spans="2:44" x14ac:dyDescent="0.25">
      <c r="B501" s="179" t="s">
        <v>369</v>
      </c>
      <c r="C501" s="180" t="s">
        <v>235</v>
      </c>
      <c r="D501"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1"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1" s="181">
        <f t="shared" si="254"/>
        <v>0</v>
      </c>
      <c r="G501" s="181"/>
      <c r="H501" s="181">
        <f t="shared" si="255"/>
        <v>0</v>
      </c>
      <c r="I501" s="181"/>
      <c r="J501" s="181">
        <f t="shared" si="256"/>
        <v>0</v>
      </c>
      <c r="K50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1" s="181">
        <f t="shared" si="257"/>
        <v>0</v>
      </c>
      <c r="AF50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1" s="181">
        <f t="shared" si="258"/>
        <v>0</v>
      </c>
      <c r="AJ50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1" s="181">
        <f t="shared" si="259"/>
        <v>0</v>
      </c>
      <c r="AN50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1" s="181">
        <f t="shared" si="260"/>
        <v>0</v>
      </c>
      <c r="AR501" s="181">
        <f t="shared" si="261"/>
        <v>0</v>
      </c>
    </row>
    <row r="502" spans="2:44" x14ac:dyDescent="0.25">
      <c r="B502" s="179" t="s">
        <v>1229</v>
      </c>
      <c r="C502" s="180" t="s">
        <v>1230</v>
      </c>
      <c r="D502"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2"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2" s="181">
        <f t="shared" si="254"/>
        <v>0</v>
      </c>
      <c r="G502" s="181"/>
      <c r="H502" s="181">
        <f t="shared" si="255"/>
        <v>0</v>
      </c>
      <c r="I502" s="181"/>
      <c r="J502" s="181">
        <f t="shared" si="256"/>
        <v>0</v>
      </c>
      <c r="K50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2" s="181">
        <f t="shared" si="257"/>
        <v>0</v>
      </c>
      <c r="AF50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2" s="181">
        <f t="shared" si="258"/>
        <v>0</v>
      </c>
      <c r="AJ50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2" s="181">
        <f t="shared" si="259"/>
        <v>0</v>
      </c>
      <c r="AN50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2" s="181">
        <f t="shared" si="260"/>
        <v>0</v>
      </c>
      <c r="AR502" s="181">
        <f t="shared" si="261"/>
        <v>0</v>
      </c>
    </row>
    <row r="503" spans="2:44" x14ac:dyDescent="0.25">
      <c r="B503" s="179" t="s">
        <v>1231</v>
      </c>
      <c r="C503" s="180" t="s">
        <v>1232</v>
      </c>
      <c r="D503"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3"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3" s="181">
        <f t="shared" si="254"/>
        <v>0</v>
      </c>
      <c r="G503" s="181"/>
      <c r="H503" s="181">
        <f t="shared" si="255"/>
        <v>0</v>
      </c>
      <c r="I503" s="181"/>
      <c r="J503" s="181">
        <f t="shared" si="256"/>
        <v>0</v>
      </c>
      <c r="K50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3" s="181">
        <f t="shared" si="257"/>
        <v>0</v>
      </c>
      <c r="AF50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3" s="181">
        <f t="shared" si="258"/>
        <v>0</v>
      </c>
      <c r="AJ50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3" s="181">
        <f t="shared" si="259"/>
        <v>0</v>
      </c>
      <c r="AN50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3" s="181">
        <f t="shared" si="260"/>
        <v>0</v>
      </c>
      <c r="AR503" s="181">
        <f t="shared" si="261"/>
        <v>0</v>
      </c>
    </row>
    <row r="504" spans="2:44" x14ac:dyDescent="0.25">
      <c r="B504" s="179" t="s">
        <v>370</v>
      </c>
      <c r="C504" s="180" t="s">
        <v>236</v>
      </c>
      <c r="D504"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4"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4" s="181">
        <f t="shared" si="254"/>
        <v>0</v>
      </c>
      <c r="G504" s="181"/>
      <c r="H504" s="181">
        <f t="shared" si="255"/>
        <v>0</v>
      </c>
      <c r="I504" s="181"/>
      <c r="J504" s="181">
        <f t="shared" si="256"/>
        <v>0</v>
      </c>
      <c r="K50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4" s="181">
        <f t="shared" si="257"/>
        <v>0</v>
      </c>
      <c r="AF50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4" s="181">
        <f t="shared" si="258"/>
        <v>0</v>
      </c>
      <c r="AJ50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4" s="181">
        <f t="shared" si="259"/>
        <v>0</v>
      </c>
      <c r="AN50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4" s="181">
        <f t="shared" si="260"/>
        <v>0</v>
      </c>
      <c r="AR504" s="181">
        <f t="shared" si="261"/>
        <v>0</v>
      </c>
    </row>
    <row r="505" spans="2:44" x14ac:dyDescent="0.25">
      <c r="B505" s="179" t="s">
        <v>1233</v>
      </c>
      <c r="C505" s="180" t="s">
        <v>1234</v>
      </c>
      <c r="D505"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5"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5" s="181">
        <f t="shared" si="254"/>
        <v>0</v>
      </c>
      <c r="G505" s="181"/>
      <c r="H505" s="181">
        <f t="shared" si="255"/>
        <v>0</v>
      </c>
      <c r="I505" s="181"/>
      <c r="J505" s="181">
        <f t="shared" si="256"/>
        <v>0</v>
      </c>
      <c r="K50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5" s="181">
        <f t="shared" si="257"/>
        <v>0</v>
      </c>
      <c r="AF50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5" s="181">
        <f t="shared" si="258"/>
        <v>0</v>
      </c>
      <c r="AJ50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5" s="181">
        <f t="shared" si="259"/>
        <v>0</v>
      </c>
      <c r="AN50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5" s="181">
        <f t="shared" si="260"/>
        <v>0</v>
      </c>
      <c r="AR505" s="181">
        <f t="shared" si="261"/>
        <v>0</v>
      </c>
    </row>
    <row r="506" spans="2:44" x14ac:dyDescent="0.25">
      <c r="B506" s="179" t="s">
        <v>1235</v>
      </c>
      <c r="C506" s="180" t="s">
        <v>1236</v>
      </c>
      <c r="D506"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6"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6" s="181">
        <f t="shared" si="254"/>
        <v>0</v>
      </c>
      <c r="G506" s="181"/>
      <c r="H506" s="181">
        <f t="shared" si="255"/>
        <v>0</v>
      </c>
      <c r="I506" s="181"/>
      <c r="J506" s="181">
        <f t="shared" si="256"/>
        <v>0</v>
      </c>
      <c r="K50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6" s="181">
        <f t="shared" si="257"/>
        <v>0</v>
      </c>
      <c r="AF50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6" s="181">
        <f t="shared" si="258"/>
        <v>0</v>
      </c>
      <c r="AJ50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6" s="181">
        <f t="shared" si="259"/>
        <v>0</v>
      </c>
      <c r="AN50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6" s="181">
        <f t="shared" si="260"/>
        <v>0</v>
      </c>
      <c r="AR506" s="181">
        <f t="shared" si="261"/>
        <v>0</v>
      </c>
    </row>
    <row r="507" spans="2:44" x14ac:dyDescent="0.25">
      <c r="B507" s="179" t="s">
        <v>1237</v>
      </c>
      <c r="C507" s="180" t="s">
        <v>1238</v>
      </c>
      <c r="D507"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7"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7" s="181">
        <f t="shared" si="254"/>
        <v>0</v>
      </c>
      <c r="G507" s="181"/>
      <c r="H507" s="181">
        <f t="shared" si="255"/>
        <v>0</v>
      </c>
      <c r="I507" s="181"/>
      <c r="J507" s="181">
        <f t="shared" si="256"/>
        <v>0</v>
      </c>
      <c r="K50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7" s="181">
        <f t="shared" si="257"/>
        <v>0</v>
      </c>
      <c r="AF50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7" s="181">
        <f t="shared" si="258"/>
        <v>0</v>
      </c>
      <c r="AJ50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7" s="181">
        <f t="shared" si="259"/>
        <v>0</v>
      </c>
      <c r="AN50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7" s="181">
        <f t="shared" si="260"/>
        <v>0</v>
      </c>
      <c r="AR507" s="181">
        <f t="shared" si="261"/>
        <v>0</v>
      </c>
    </row>
    <row r="508" spans="2:44" x14ac:dyDescent="0.25">
      <c r="B508" s="179" t="s">
        <v>1239</v>
      </c>
      <c r="C508" s="180" t="s">
        <v>1240</v>
      </c>
      <c r="D508"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8"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8" s="181">
        <f t="shared" si="254"/>
        <v>0</v>
      </c>
      <c r="G508" s="181"/>
      <c r="H508" s="181">
        <f t="shared" si="255"/>
        <v>0</v>
      </c>
      <c r="I508" s="181"/>
      <c r="J508" s="181">
        <f t="shared" si="256"/>
        <v>0</v>
      </c>
      <c r="K50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8" s="181">
        <f t="shared" si="257"/>
        <v>0</v>
      </c>
      <c r="AF50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8" s="181">
        <f t="shared" si="258"/>
        <v>0</v>
      </c>
      <c r="AJ50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8" s="181">
        <f t="shared" si="259"/>
        <v>0</v>
      </c>
      <c r="AN50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8" s="181">
        <f t="shared" si="260"/>
        <v>0</v>
      </c>
      <c r="AR508" s="181">
        <f t="shared" si="261"/>
        <v>0</v>
      </c>
    </row>
    <row r="509" spans="2:44" x14ac:dyDescent="0.25">
      <c r="B509" s="188" t="s">
        <v>371</v>
      </c>
      <c r="C509" s="189" t="s">
        <v>237</v>
      </c>
      <c r="D509" s="190">
        <f>SUM(D510:D525)</f>
        <v>0</v>
      </c>
      <c r="E509" s="190">
        <f>SUM(E510:E525)</f>
        <v>0</v>
      </c>
      <c r="F509" s="190">
        <f t="shared" ref="F509:F510" si="266">D509+E509</f>
        <v>0</v>
      </c>
      <c r="G509" s="190">
        <f>SUM(G510:G525)</f>
        <v>0</v>
      </c>
      <c r="H509" s="190">
        <f t="shared" ref="H509:H510" si="267">F509-G509</f>
        <v>0</v>
      </c>
      <c r="I509" s="190">
        <f>SUM(I510:I525)</f>
        <v>0</v>
      </c>
      <c r="J509" s="190">
        <f t="shared" ref="J509:J510" si="268">F509-I509</f>
        <v>0</v>
      </c>
      <c r="K509" s="190">
        <f t="shared" ref="K509:AD509" si="269">SUM(K510:K525)</f>
        <v>0</v>
      </c>
      <c r="L509" s="190">
        <f t="shared" si="269"/>
        <v>0</v>
      </c>
      <c r="M509" s="190">
        <f t="shared" si="269"/>
        <v>0</v>
      </c>
      <c r="N509" s="190">
        <f t="shared" si="269"/>
        <v>0</v>
      </c>
      <c r="O509" s="190">
        <f t="shared" si="269"/>
        <v>0</v>
      </c>
      <c r="P509" s="190">
        <f>SUM(P510:P525)</f>
        <v>0</v>
      </c>
      <c r="Q509" s="190">
        <f>SUM(Q510:Q525)</f>
        <v>0</v>
      </c>
      <c r="R509" s="190">
        <f t="shared" si="269"/>
        <v>0</v>
      </c>
      <c r="S509" s="190">
        <f t="shared" si="269"/>
        <v>0</v>
      </c>
      <c r="T509" s="190">
        <f>SUM(T510:T525)</f>
        <v>0</v>
      </c>
      <c r="U509" s="190">
        <f t="shared" si="269"/>
        <v>0</v>
      </c>
      <c r="V509" s="190">
        <f t="shared" si="269"/>
        <v>0</v>
      </c>
      <c r="W509" s="190">
        <f>SUM(W510:W525)</f>
        <v>0</v>
      </c>
      <c r="X509" s="190">
        <f t="shared" si="269"/>
        <v>0</v>
      </c>
      <c r="Y509" s="190">
        <f>SUM(Y510:Y525)</f>
        <v>0</v>
      </c>
      <c r="Z509" s="190">
        <f>SUM(Z510:Z525)</f>
        <v>0</v>
      </c>
      <c r="AA509" s="190">
        <f t="shared" si="269"/>
        <v>0</v>
      </c>
      <c r="AB509" s="190">
        <f t="shared" si="269"/>
        <v>0</v>
      </c>
      <c r="AC509" s="190">
        <f t="shared" si="269"/>
        <v>0</v>
      </c>
      <c r="AD509" s="190">
        <f t="shared" si="269"/>
        <v>0</v>
      </c>
      <c r="AE509" s="190">
        <f t="shared" ref="AE509:AE510" si="270">AB509+AC509+AD509</f>
        <v>0</v>
      </c>
      <c r="AF509" s="190">
        <f>SUM(AF510:AF525)</f>
        <v>0</v>
      </c>
      <c r="AG509" s="190">
        <f>SUM(AG510:AG525)</f>
        <v>0</v>
      </c>
      <c r="AH509" s="190">
        <f>SUM(AH510:AH525)</f>
        <v>0</v>
      </c>
      <c r="AI509" s="190">
        <f t="shared" ref="AI509:AI510" si="271">AF509+AG509+AH509</f>
        <v>0</v>
      </c>
      <c r="AJ509" s="190">
        <f>SUM(AJ510:AJ525)</f>
        <v>0</v>
      </c>
      <c r="AK509" s="190">
        <f>SUM(AK510:AK525)</f>
        <v>0</v>
      </c>
      <c r="AL509" s="190">
        <f>SUM(AL510:AL525)</f>
        <v>0</v>
      </c>
      <c r="AM509" s="190">
        <f t="shared" ref="AM509:AM510" si="272">AJ509+AK509+AL509</f>
        <v>0</v>
      </c>
      <c r="AN509" s="190">
        <f>SUM(AN510:AN525)</f>
        <v>0</v>
      </c>
      <c r="AO509" s="190">
        <f>SUM(AO510:AO525)</f>
        <v>0</v>
      </c>
      <c r="AP509" s="190">
        <f>SUM(AP510:AP525)</f>
        <v>0</v>
      </c>
      <c r="AQ509" s="190">
        <f t="shared" ref="AQ509:AQ510" si="273">AN509+AO509+AP509</f>
        <v>0</v>
      </c>
      <c r="AR509" s="190">
        <f t="shared" ref="AR509:AR510" si="274">AE509+AI509+AM509+AQ509</f>
        <v>0</v>
      </c>
    </row>
    <row r="510" spans="2:44" x14ac:dyDescent="0.25">
      <c r="B510" s="179" t="s">
        <v>372</v>
      </c>
      <c r="C510" s="180" t="s">
        <v>238</v>
      </c>
      <c r="D510"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0"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0" s="181">
        <f t="shared" si="266"/>
        <v>0</v>
      </c>
      <c r="G510" s="181"/>
      <c r="H510" s="181">
        <f t="shared" si="267"/>
        <v>0</v>
      </c>
      <c r="I510" s="181"/>
      <c r="J510" s="181">
        <f t="shared" si="268"/>
        <v>0</v>
      </c>
      <c r="K51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0" s="181">
        <f t="shared" si="270"/>
        <v>0</v>
      </c>
      <c r="AF51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0" s="181">
        <f t="shared" si="271"/>
        <v>0</v>
      </c>
      <c r="AJ51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0" s="181">
        <f t="shared" si="272"/>
        <v>0</v>
      </c>
      <c r="AN51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0" s="181">
        <f t="shared" si="273"/>
        <v>0</v>
      </c>
      <c r="AR510" s="181">
        <f t="shared" si="274"/>
        <v>0</v>
      </c>
    </row>
    <row r="511" spans="2:44" x14ac:dyDescent="0.25">
      <c r="B511" s="179" t="s">
        <v>1241</v>
      </c>
      <c r="C511" s="180" t="s">
        <v>1242</v>
      </c>
      <c r="D511"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1"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1" s="181">
        <f t="shared" ref="F511:F518" si="275">D511+E511</f>
        <v>0</v>
      </c>
      <c r="G511" s="181"/>
      <c r="H511" s="181">
        <f t="shared" ref="H511:H518" si="276">F511-G511</f>
        <v>0</v>
      </c>
      <c r="I511" s="181"/>
      <c r="J511" s="181">
        <f t="shared" ref="J511:J518" si="277">F511-I511</f>
        <v>0</v>
      </c>
      <c r="K51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1" s="181">
        <f t="shared" ref="AE511:AE518" si="278">AB511+AC511+AD511</f>
        <v>0</v>
      </c>
      <c r="AF51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1" s="181">
        <f t="shared" ref="AI511:AI518" si="279">AF511+AG511+AH511</f>
        <v>0</v>
      </c>
      <c r="AJ51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1" s="181">
        <f t="shared" ref="AM511:AM518" si="280">AJ511+AK511+AL511</f>
        <v>0</v>
      </c>
      <c r="AN51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1" s="181">
        <f t="shared" ref="AQ511:AQ518" si="281">AN511+AO511+AP511</f>
        <v>0</v>
      </c>
      <c r="AR511" s="181">
        <f t="shared" ref="AR511:AR518" si="282">AE511+AI511+AM511+AQ511</f>
        <v>0</v>
      </c>
    </row>
    <row r="512" spans="2:44" x14ac:dyDescent="0.25">
      <c r="B512" s="179" t="s">
        <v>1243</v>
      </c>
      <c r="C512" s="180" t="s">
        <v>1244</v>
      </c>
      <c r="D512"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2"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2" s="181">
        <f t="shared" si="275"/>
        <v>0</v>
      </c>
      <c r="G512" s="181"/>
      <c r="H512" s="181">
        <f t="shared" si="276"/>
        <v>0</v>
      </c>
      <c r="I512" s="181"/>
      <c r="J512" s="181">
        <f t="shared" si="277"/>
        <v>0</v>
      </c>
      <c r="K51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2" s="181">
        <f t="shared" si="278"/>
        <v>0</v>
      </c>
      <c r="AF51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2" s="181">
        <f t="shared" si="279"/>
        <v>0</v>
      </c>
      <c r="AJ51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2" s="181">
        <f t="shared" si="280"/>
        <v>0</v>
      </c>
      <c r="AN51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2" s="181">
        <f t="shared" si="281"/>
        <v>0</v>
      </c>
      <c r="AR512" s="181">
        <f t="shared" si="282"/>
        <v>0</v>
      </c>
    </row>
    <row r="513" spans="2:44" x14ac:dyDescent="0.25">
      <c r="B513" s="179" t="s">
        <v>1245</v>
      </c>
      <c r="C513" s="180" t="s">
        <v>1246</v>
      </c>
      <c r="D513"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3"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3" s="181">
        <f t="shared" si="275"/>
        <v>0</v>
      </c>
      <c r="G513" s="181"/>
      <c r="H513" s="181">
        <f t="shared" si="276"/>
        <v>0</v>
      </c>
      <c r="I513" s="181"/>
      <c r="J513" s="181">
        <f t="shared" si="277"/>
        <v>0</v>
      </c>
      <c r="K51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3" s="181">
        <f t="shared" si="278"/>
        <v>0</v>
      </c>
      <c r="AF51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3" s="181">
        <f t="shared" si="279"/>
        <v>0</v>
      </c>
      <c r="AJ51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3" s="181">
        <f t="shared" si="280"/>
        <v>0</v>
      </c>
      <c r="AN51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3" s="181">
        <f t="shared" si="281"/>
        <v>0</v>
      </c>
      <c r="AR513" s="181">
        <f t="shared" si="282"/>
        <v>0</v>
      </c>
    </row>
    <row r="514" spans="2:44" x14ac:dyDescent="0.25">
      <c r="B514" s="179" t="s">
        <v>1247</v>
      </c>
      <c r="C514" s="180" t="s">
        <v>1248</v>
      </c>
      <c r="D514"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4"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4" s="181">
        <f t="shared" si="275"/>
        <v>0</v>
      </c>
      <c r="G514" s="181"/>
      <c r="H514" s="181">
        <f t="shared" si="276"/>
        <v>0</v>
      </c>
      <c r="I514" s="181"/>
      <c r="J514" s="181">
        <f t="shared" si="277"/>
        <v>0</v>
      </c>
      <c r="K51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4" s="181">
        <f t="shared" si="278"/>
        <v>0</v>
      </c>
      <c r="AF51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4" s="181">
        <f t="shared" si="279"/>
        <v>0</v>
      </c>
      <c r="AJ51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4" s="181">
        <f t="shared" si="280"/>
        <v>0</v>
      </c>
      <c r="AN51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4" s="181">
        <f t="shared" si="281"/>
        <v>0</v>
      </c>
      <c r="AR514" s="181">
        <f t="shared" si="282"/>
        <v>0</v>
      </c>
    </row>
    <row r="515" spans="2:44" x14ac:dyDescent="0.25">
      <c r="B515" s="179" t="s">
        <v>1249</v>
      </c>
      <c r="C515" s="180" t="s">
        <v>1250</v>
      </c>
      <c r="D515"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5"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5" s="181">
        <f t="shared" si="275"/>
        <v>0</v>
      </c>
      <c r="G515" s="181"/>
      <c r="H515" s="181">
        <f t="shared" si="276"/>
        <v>0</v>
      </c>
      <c r="I515" s="181"/>
      <c r="J515" s="181">
        <f t="shared" si="277"/>
        <v>0</v>
      </c>
      <c r="K51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5" s="181">
        <f t="shared" si="278"/>
        <v>0</v>
      </c>
      <c r="AF51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5" s="181">
        <f t="shared" si="279"/>
        <v>0</v>
      </c>
      <c r="AJ51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5" s="181">
        <f t="shared" si="280"/>
        <v>0</v>
      </c>
      <c r="AN51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5" s="181">
        <f t="shared" si="281"/>
        <v>0</v>
      </c>
      <c r="AR515" s="181">
        <f t="shared" si="282"/>
        <v>0</v>
      </c>
    </row>
    <row r="516" spans="2:44" x14ac:dyDescent="0.25">
      <c r="B516" s="179" t="s">
        <v>1251</v>
      </c>
      <c r="C516" s="180" t="s">
        <v>1252</v>
      </c>
      <c r="D516"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6"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6" s="181">
        <f t="shared" si="275"/>
        <v>0</v>
      </c>
      <c r="G516" s="181"/>
      <c r="H516" s="181">
        <f t="shared" si="276"/>
        <v>0</v>
      </c>
      <c r="I516" s="181"/>
      <c r="J516" s="181">
        <f t="shared" si="277"/>
        <v>0</v>
      </c>
      <c r="K51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6" s="181">
        <f t="shared" si="278"/>
        <v>0</v>
      </c>
      <c r="AF51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6" s="181">
        <f t="shared" si="279"/>
        <v>0</v>
      </c>
      <c r="AJ51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6" s="181">
        <f t="shared" si="280"/>
        <v>0</v>
      </c>
      <c r="AN51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6" s="181">
        <f t="shared" si="281"/>
        <v>0</v>
      </c>
      <c r="AR516" s="181">
        <f t="shared" si="282"/>
        <v>0</v>
      </c>
    </row>
    <row r="517" spans="2:44" x14ac:dyDescent="0.25">
      <c r="B517" s="179" t="s">
        <v>1253</v>
      </c>
      <c r="C517" s="180" t="s">
        <v>1254</v>
      </c>
      <c r="D517"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7"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7" s="181">
        <f t="shared" si="275"/>
        <v>0</v>
      </c>
      <c r="G517" s="181"/>
      <c r="H517" s="181">
        <f t="shared" si="276"/>
        <v>0</v>
      </c>
      <c r="I517" s="181"/>
      <c r="J517" s="181">
        <f t="shared" si="277"/>
        <v>0</v>
      </c>
      <c r="K51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7" s="181">
        <f t="shared" si="278"/>
        <v>0</v>
      </c>
      <c r="AF51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7" s="181">
        <f t="shared" si="279"/>
        <v>0</v>
      </c>
      <c r="AJ51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7" s="181">
        <f t="shared" si="280"/>
        <v>0</v>
      </c>
      <c r="AN51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7" s="181">
        <f t="shared" si="281"/>
        <v>0</v>
      </c>
      <c r="AR517" s="181">
        <f t="shared" si="282"/>
        <v>0</v>
      </c>
    </row>
    <row r="518" spans="2:44" x14ac:dyDescent="0.25">
      <c r="B518" s="179" t="s">
        <v>1255</v>
      </c>
      <c r="C518" s="180" t="s">
        <v>1256</v>
      </c>
      <c r="D518"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8"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8" s="181">
        <f t="shared" si="275"/>
        <v>0</v>
      </c>
      <c r="G518" s="181"/>
      <c r="H518" s="181">
        <f t="shared" si="276"/>
        <v>0</v>
      </c>
      <c r="I518" s="181"/>
      <c r="J518" s="181">
        <f t="shared" si="277"/>
        <v>0</v>
      </c>
      <c r="K51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8" s="181">
        <f t="shared" si="278"/>
        <v>0</v>
      </c>
      <c r="AF51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8" s="181">
        <f t="shared" si="279"/>
        <v>0</v>
      </c>
      <c r="AJ51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8" s="181">
        <f t="shared" si="280"/>
        <v>0</v>
      </c>
      <c r="AN51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8" s="181">
        <f t="shared" si="281"/>
        <v>0</v>
      </c>
      <c r="AR518" s="181">
        <f t="shared" si="282"/>
        <v>0</v>
      </c>
    </row>
    <row r="519" spans="2:44" x14ac:dyDescent="0.25">
      <c r="B519" s="179" t="s">
        <v>1257</v>
      </c>
      <c r="C519" s="180" t="s">
        <v>1258</v>
      </c>
      <c r="D519"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9"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9" s="181">
        <f t="shared" ref="F519:F542" si="283">D519+E519</f>
        <v>0</v>
      </c>
      <c r="G519" s="181"/>
      <c r="H519" s="181">
        <f t="shared" ref="H519:H540" si="284">F519-G519</f>
        <v>0</v>
      </c>
      <c r="I519" s="181"/>
      <c r="J519" s="181">
        <f t="shared" ref="J519:J540" si="285">F519-I519</f>
        <v>0</v>
      </c>
      <c r="K51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9" s="181">
        <f t="shared" ref="AE519:AE542" si="286">AB519+AC519+AD519</f>
        <v>0</v>
      </c>
      <c r="AF51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9" s="181">
        <f t="shared" ref="AI519:AI542" si="287">AF519+AG519+AH519</f>
        <v>0</v>
      </c>
      <c r="AJ51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9" s="181">
        <f t="shared" ref="AM519:AM542" si="288">AJ519+AK519+AL519</f>
        <v>0</v>
      </c>
      <c r="AN51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9" s="181">
        <f t="shared" ref="AQ519:AQ542" si="289">AN519+AO519+AP519</f>
        <v>0</v>
      </c>
      <c r="AR519" s="181">
        <f t="shared" ref="AR519:AR542" si="290">AE519+AI519+AM519+AQ519</f>
        <v>0</v>
      </c>
    </row>
    <row r="520" spans="2:44" x14ac:dyDescent="0.25">
      <c r="B520" s="179" t="s">
        <v>1259</v>
      </c>
      <c r="C520" s="180" t="s">
        <v>1260</v>
      </c>
      <c r="D520"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0"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0" s="181">
        <f t="shared" si="283"/>
        <v>0</v>
      </c>
      <c r="G520" s="181"/>
      <c r="H520" s="181">
        <f t="shared" si="284"/>
        <v>0</v>
      </c>
      <c r="I520" s="181"/>
      <c r="J520" s="181">
        <f t="shared" si="285"/>
        <v>0</v>
      </c>
      <c r="K52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0" s="181">
        <f t="shared" si="286"/>
        <v>0</v>
      </c>
      <c r="AF52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0" s="181">
        <f t="shared" si="287"/>
        <v>0</v>
      </c>
      <c r="AJ52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0" s="181">
        <f t="shared" si="288"/>
        <v>0</v>
      </c>
      <c r="AN52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0" s="181">
        <f t="shared" si="289"/>
        <v>0</v>
      </c>
      <c r="AR520" s="181">
        <f t="shared" si="290"/>
        <v>0</v>
      </c>
    </row>
    <row r="521" spans="2:44" x14ac:dyDescent="0.25">
      <c r="B521" s="179" t="s">
        <v>1261</v>
      </c>
      <c r="C521" s="180" t="s">
        <v>1262</v>
      </c>
      <c r="D521"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1"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1" s="181">
        <f t="shared" si="283"/>
        <v>0</v>
      </c>
      <c r="G521" s="181"/>
      <c r="H521" s="181">
        <f t="shared" si="284"/>
        <v>0</v>
      </c>
      <c r="I521" s="181"/>
      <c r="J521" s="181">
        <f t="shared" si="285"/>
        <v>0</v>
      </c>
      <c r="K52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1" s="181">
        <f t="shared" si="286"/>
        <v>0</v>
      </c>
      <c r="AF52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1" s="181">
        <f t="shared" si="287"/>
        <v>0</v>
      </c>
      <c r="AJ52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1" s="181">
        <f t="shared" si="288"/>
        <v>0</v>
      </c>
      <c r="AN52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1" s="181">
        <f t="shared" si="289"/>
        <v>0</v>
      </c>
      <c r="AR521" s="181">
        <f t="shared" si="290"/>
        <v>0</v>
      </c>
    </row>
    <row r="522" spans="2:44" x14ac:dyDescent="0.25">
      <c r="B522" s="179" t="s">
        <v>1263</v>
      </c>
      <c r="C522" s="180" t="s">
        <v>1264</v>
      </c>
      <c r="D522"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2"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2" s="181">
        <f t="shared" si="283"/>
        <v>0</v>
      </c>
      <c r="G522" s="181"/>
      <c r="H522" s="181">
        <f t="shared" si="284"/>
        <v>0</v>
      </c>
      <c r="I522" s="181"/>
      <c r="J522" s="181">
        <f t="shared" si="285"/>
        <v>0</v>
      </c>
      <c r="K52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2" s="181">
        <f t="shared" si="286"/>
        <v>0</v>
      </c>
      <c r="AF52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2" s="181">
        <f t="shared" si="287"/>
        <v>0</v>
      </c>
      <c r="AJ52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2" s="181">
        <f t="shared" si="288"/>
        <v>0</v>
      </c>
      <c r="AN52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2" s="181">
        <f t="shared" si="289"/>
        <v>0</v>
      </c>
      <c r="AR522" s="181">
        <f t="shared" si="290"/>
        <v>0</v>
      </c>
    </row>
    <row r="523" spans="2:44" x14ac:dyDescent="0.25">
      <c r="B523" s="179" t="s">
        <v>1265</v>
      </c>
      <c r="C523" s="180" t="s">
        <v>1266</v>
      </c>
      <c r="D523"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3"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3" s="181">
        <f t="shared" si="283"/>
        <v>0</v>
      </c>
      <c r="G523" s="181"/>
      <c r="H523" s="181">
        <f t="shared" si="284"/>
        <v>0</v>
      </c>
      <c r="I523" s="181"/>
      <c r="J523" s="181">
        <f t="shared" si="285"/>
        <v>0</v>
      </c>
      <c r="K52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3" s="181">
        <f t="shared" si="286"/>
        <v>0</v>
      </c>
      <c r="AF52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3" s="181">
        <f t="shared" si="287"/>
        <v>0</v>
      </c>
      <c r="AJ52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3" s="181">
        <f t="shared" si="288"/>
        <v>0</v>
      </c>
      <c r="AN52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3" s="181">
        <f t="shared" si="289"/>
        <v>0</v>
      </c>
      <c r="AR523" s="181">
        <f t="shared" si="290"/>
        <v>0</v>
      </c>
    </row>
    <row r="524" spans="2:44" x14ac:dyDescent="0.25">
      <c r="B524" s="179" t="s">
        <v>1267</v>
      </c>
      <c r="C524" s="180" t="s">
        <v>1268</v>
      </c>
      <c r="D524"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4"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4" s="181">
        <f t="shared" si="283"/>
        <v>0</v>
      </c>
      <c r="G524" s="181"/>
      <c r="H524" s="181">
        <f t="shared" si="284"/>
        <v>0</v>
      </c>
      <c r="I524" s="181"/>
      <c r="J524" s="181">
        <f t="shared" si="285"/>
        <v>0</v>
      </c>
      <c r="K52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4" s="181">
        <f t="shared" si="286"/>
        <v>0</v>
      </c>
      <c r="AF52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4" s="181">
        <f t="shared" si="287"/>
        <v>0</v>
      </c>
      <c r="AJ52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4" s="181">
        <f t="shared" si="288"/>
        <v>0</v>
      </c>
      <c r="AN52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4" s="181">
        <f t="shared" si="289"/>
        <v>0</v>
      </c>
      <c r="AR524" s="181">
        <f t="shared" si="290"/>
        <v>0</v>
      </c>
    </row>
    <row r="525" spans="2:44" x14ac:dyDescent="0.25">
      <c r="B525" s="179" t="s">
        <v>1269</v>
      </c>
      <c r="C525" s="180" t="s">
        <v>1270</v>
      </c>
      <c r="D525"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5"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5" s="181">
        <f t="shared" si="283"/>
        <v>0</v>
      </c>
      <c r="G525" s="181"/>
      <c r="H525" s="181">
        <f t="shared" si="284"/>
        <v>0</v>
      </c>
      <c r="I525" s="181"/>
      <c r="J525" s="181">
        <f t="shared" si="285"/>
        <v>0</v>
      </c>
      <c r="K52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5" s="181">
        <f t="shared" si="286"/>
        <v>0</v>
      </c>
      <c r="AF52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5" s="181">
        <f t="shared" si="287"/>
        <v>0</v>
      </c>
      <c r="AJ52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5" s="181">
        <f t="shared" si="288"/>
        <v>0</v>
      </c>
      <c r="AN52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5" s="181">
        <f t="shared" si="289"/>
        <v>0</v>
      </c>
      <c r="AR525" s="181">
        <f t="shared" si="290"/>
        <v>0</v>
      </c>
    </row>
    <row r="526" spans="2:44" x14ac:dyDescent="0.25">
      <c r="B526" s="176" t="s">
        <v>373</v>
      </c>
      <c r="C526" s="177" t="s">
        <v>239</v>
      </c>
      <c r="D526" s="178">
        <f>D527+D541</f>
        <v>0</v>
      </c>
      <c r="E526" s="178">
        <f>E527+E541</f>
        <v>0</v>
      </c>
      <c r="F526" s="178">
        <f t="shared" si="283"/>
        <v>0</v>
      </c>
      <c r="G526" s="178">
        <f>G527+G541</f>
        <v>0</v>
      </c>
      <c r="H526" s="178">
        <f t="shared" si="284"/>
        <v>0</v>
      </c>
      <c r="I526" s="178">
        <f>I527+I541</f>
        <v>0</v>
      </c>
      <c r="J526" s="178">
        <f t="shared" si="285"/>
        <v>0</v>
      </c>
      <c r="K526" s="178">
        <f t="shared" ref="K526:AP526" si="291">K527+K541</f>
        <v>0</v>
      </c>
      <c r="L526" s="178">
        <f t="shared" si="291"/>
        <v>0</v>
      </c>
      <c r="M526" s="178">
        <f t="shared" si="291"/>
        <v>0</v>
      </c>
      <c r="N526" s="178">
        <f t="shared" si="291"/>
        <v>0</v>
      </c>
      <c r="O526" s="178">
        <f t="shared" si="291"/>
        <v>0</v>
      </c>
      <c r="P526" s="178">
        <f>P527+P541</f>
        <v>0</v>
      </c>
      <c r="Q526" s="178">
        <f>Q527+Q541</f>
        <v>0</v>
      </c>
      <c r="R526" s="178">
        <f t="shared" si="291"/>
        <v>0</v>
      </c>
      <c r="S526" s="178">
        <f t="shared" si="291"/>
        <v>0</v>
      </c>
      <c r="T526" s="178">
        <f>T527+T541</f>
        <v>0</v>
      </c>
      <c r="U526" s="178">
        <f t="shared" si="291"/>
        <v>0</v>
      </c>
      <c r="V526" s="178">
        <f t="shared" si="291"/>
        <v>0</v>
      </c>
      <c r="W526" s="178">
        <f>W527+W541</f>
        <v>0</v>
      </c>
      <c r="X526" s="178">
        <f t="shared" si="291"/>
        <v>0</v>
      </c>
      <c r="Y526" s="178">
        <f>Y527+Y541</f>
        <v>0</v>
      </c>
      <c r="Z526" s="178">
        <f>Z527+Z541</f>
        <v>0</v>
      </c>
      <c r="AA526" s="178">
        <f t="shared" si="291"/>
        <v>0</v>
      </c>
      <c r="AB526" s="178">
        <f t="shared" si="291"/>
        <v>0</v>
      </c>
      <c r="AC526" s="178">
        <f t="shared" si="291"/>
        <v>0</v>
      </c>
      <c r="AD526" s="178">
        <f t="shared" si="291"/>
        <v>0</v>
      </c>
      <c r="AE526" s="178">
        <f t="shared" si="286"/>
        <v>0</v>
      </c>
      <c r="AF526" s="178">
        <f t="shared" si="291"/>
        <v>0</v>
      </c>
      <c r="AG526" s="178">
        <f t="shared" si="291"/>
        <v>0</v>
      </c>
      <c r="AH526" s="178">
        <f t="shared" si="291"/>
        <v>0</v>
      </c>
      <c r="AI526" s="178">
        <f t="shared" si="287"/>
        <v>0</v>
      </c>
      <c r="AJ526" s="178">
        <f t="shared" si="291"/>
        <v>0</v>
      </c>
      <c r="AK526" s="178">
        <f t="shared" si="291"/>
        <v>0</v>
      </c>
      <c r="AL526" s="178">
        <f t="shared" si="291"/>
        <v>0</v>
      </c>
      <c r="AM526" s="178">
        <f t="shared" si="288"/>
        <v>0</v>
      </c>
      <c r="AN526" s="178">
        <f t="shared" si="291"/>
        <v>0</v>
      </c>
      <c r="AO526" s="178">
        <f t="shared" si="291"/>
        <v>0</v>
      </c>
      <c r="AP526" s="178">
        <f t="shared" si="291"/>
        <v>0</v>
      </c>
      <c r="AQ526" s="178">
        <f t="shared" si="289"/>
        <v>0</v>
      </c>
      <c r="AR526" s="178">
        <f t="shared" si="290"/>
        <v>0</v>
      </c>
    </row>
    <row r="527" spans="2:44" x14ac:dyDescent="0.25">
      <c r="B527" s="188" t="s">
        <v>374</v>
      </c>
      <c r="C527" s="189" t="s">
        <v>240</v>
      </c>
      <c r="D527" s="190">
        <f>SUM(D528:D540)</f>
        <v>0</v>
      </c>
      <c r="E527" s="190">
        <f>SUM(E528:E540)</f>
        <v>0</v>
      </c>
      <c r="F527" s="190">
        <f t="shared" si="283"/>
        <v>0</v>
      </c>
      <c r="G527" s="190">
        <f>SUM(G528:G540)</f>
        <v>0</v>
      </c>
      <c r="H527" s="190">
        <f t="shared" si="284"/>
        <v>0</v>
      </c>
      <c r="I527" s="190">
        <f>SUM(I528:I540)</f>
        <v>0</v>
      </c>
      <c r="J527" s="190">
        <f t="shared" si="285"/>
        <v>0</v>
      </c>
      <c r="K527" s="190">
        <f t="shared" ref="K527:AP527" si="292">SUM(K528:K540)</f>
        <v>0</v>
      </c>
      <c r="L527" s="190">
        <f t="shared" si="292"/>
        <v>0</v>
      </c>
      <c r="M527" s="190">
        <f t="shared" si="292"/>
        <v>0</v>
      </c>
      <c r="N527" s="190">
        <f t="shared" si="292"/>
        <v>0</v>
      </c>
      <c r="O527" s="190">
        <f t="shared" si="292"/>
        <v>0</v>
      </c>
      <c r="P527" s="190">
        <f>SUM(P528:P540)</f>
        <v>0</v>
      </c>
      <c r="Q527" s="190">
        <f>SUM(Q528:Q540)</f>
        <v>0</v>
      </c>
      <c r="R527" s="190">
        <f t="shared" si="292"/>
        <v>0</v>
      </c>
      <c r="S527" s="190">
        <f t="shared" si="292"/>
        <v>0</v>
      </c>
      <c r="T527" s="190">
        <f>SUM(T528:T540)</f>
        <v>0</v>
      </c>
      <c r="U527" s="190">
        <f t="shared" si="292"/>
        <v>0</v>
      </c>
      <c r="V527" s="190">
        <f t="shared" si="292"/>
        <v>0</v>
      </c>
      <c r="W527" s="190">
        <f>SUM(W528:W540)</f>
        <v>0</v>
      </c>
      <c r="X527" s="190">
        <f t="shared" si="292"/>
        <v>0</v>
      </c>
      <c r="Y527" s="190">
        <f>SUM(Y528:Y540)</f>
        <v>0</v>
      </c>
      <c r="Z527" s="190">
        <f>SUM(Z528:Z540)</f>
        <v>0</v>
      </c>
      <c r="AA527" s="190">
        <f t="shared" si="292"/>
        <v>0</v>
      </c>
      <c r="AB527" s="190">
        <f t="shared" si="292"/>
        <v>0</v>
      </c>
      <c r="AC527" s="190">
        <f t="shared" si="292"/>
        <v>0</v>
      </c>
      <c r="AD527" s="190">
        <f t="shared" si="292"/>
        <v>0</v>
      </c>
      <c r="AE527" s="190">
        <f t="shared" si="286"/>
        <v>0</v>
      </c>
      <c r="AF527" s="190">
        <f t="shared" si="292"/>
        <v>0</v>
      </c>
      <c r="AG527" s="190">
        <f t="shared" si="292"/>
        <v>0</v>
      </c>
      <c r="AH527" s="190">
        <f t="shared" si="292"/>
        <v>0</v>
      </c>
      <c r="AI527" s="190">
        <f t="shared" si="287"/>
        <v>0</v>
      </c>
      <c r="AJ527" s="190">
        <f t="shared" si="292"/>
        <v>0</v>
      </c>
      <c r="AK527" s="190">
        <f t="shared" si="292"/>
        <v>0</v>
      </c>
      <c r="AL527" s="190">
        <f t="shared" si="292"/>
        <v>0</v>
      </c>
      <c r="AM527" s="190">
        <f t="shared" si="288"/>
        <v>0</v>
      </c>
      <c r="AN527" s="190">
        <f t="shared" si="292"/>
        <v>0</v>
      </c>
      <c r="AO527" s="190">
        <f t="shared" si="292"/>
        <v>0</v>
      </c>
      <c r="AP527" s="190">
        <f t="shared" si="292"/>
        <v>0</v>
      </c>
      <c r="AQ527" s="190">
        <f t="shared" si="289"/>
        <v>0</v>
      </c>
      <c r="AR527" s="190">
        <f t="shared" si="290"/>
        <v>0</v>
      </c>
    </row>
    <row r="528" spans="2:44" x14ac:dyDescent="0.25">
      <c r="B528" s="179" t="s">
        <v>375</v>
      </c>
      <c r="C528" s="180" t="s">
        <v>241</v>
      </c>
      <c r="D528"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8"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8" s="181">
        <f t="shared" si="283"/>
        <v>0</v>
      </c>
      <c r="G528" s="181"/>
      <c r="H528" s="181">
        <f t="shared" si="284"/>
        <v>0</v>
      </c>
      <c r="I528" s="181"/>
      <c r="J528" s="181">
        <f t="shared" si="285"/>
        <v>0</v>
      </c>
      <c r="K52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8" s="181">
        <f t="shared" si="286"/>
        <v>0</v>
      </c>
      <c r="AF52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8" s="181">
        <f t="shared" si="287"/>
        <v>0</v>
      </c>
      <c r="AJ52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8" s="181">
        <f t="shared" si="288"/>
        <v>0</v>
      </c>
      <c r="AN52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8" s="181">
        <f t="shared" si="289"/>
        <v>0</v>
      </c>
      <c r="AR528" s="181">
        <f t="shared" si="290"/>
        <v>0</v>
      </c>
    </row>
    <row r="529" spans="2:44" x14ac:dyDescent="0.25">
      <c r="B529" s="179" t="s">
        <v>1271</v>
      </c>
      <c r="C529" s="180" t="s">
        <v>1272</v>
      </c>
      <c r="D529"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9"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9" s="181">
        <f t="shared" si="283"/>
        <v>0</v>
      </c>
      <c r="G529" s="181"/>
      <c r="H529" s="181">
        <f t="shared" si="284"/>
        <v>0</v>
      </c>
      <c r="I529" s="181"/>
      <c r="J529" s="181">
        <f t="shared" si="285"/>
        <v>0</v>
      </c>
      <c r="K52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9" s="181">
        <f t="shared" si="286"/>
        <v>0</v>
      </c>
      <c r="AF52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9" s="181">
        <f t="shared" si="287"/>
        <v>0</v>
      </c>
      <c r="AJ52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9" s="181">
        <f t="shared" si="288"/>
        <v>0</v>
      </c>
      <c r="AN52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9" s="181">
        <f t="shared" si="289"/>
        <v>0</v>
      </c>
      <c r="AR529" s="181">
        <f t="shared" si="290"/>
        <v>0</v>
      </c>
    </row>
    <row r="530" spans="2:44" x14ac:dyDescent="0.25">
      <c r="B530" s="179" t="s">
        <v>1273</v>
      </c>
      <c r="C530" s="180" t="s">
        <v>1274</v>
      </c>
      <c r="D530"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0"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0" s="181">
        <f t="shared" si="283"/>
        <v>0</v>
      </c>
      <c r="G530" s="181"/>
      <c r="H530" s="181">
        <f t="shared" si="284"/>
        <v>0</v>
      </c>
      <c r="I530" s="181"/>
      <c r="J530" s="181">
        <f t="shared" si="285"/>
        <v>0</v>
      </c>
      <c r="K53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0" s="181">
        <f t="shared" si="286"/>
        <v>0</v>
      </c>
      <c r="AF53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0" s="181">
        <f t="shared" si="287"/>
        <v>0</v>
      </c>
      <c r="AJ53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0" s="181">
        <f t="shared" si="288"/>
        <v>0</v>
      </c>
      <c r="AN53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0" s="181">
        <f t="shared" si="289"/>
        <v>0</v>
      </c>
      <c r="AR530" s="181">
        <f t="shared" si="290"/>
        <v>0</v>
      </c>
    </row>
    <row r="531" spans="2:44" x14ac:dyDescent="0.25">
      <c r="B531" s="179" t="s">
        <v>1275</v>
      </c>
      <c r="C531" s="180" t="s">
        <v>1276</v>
      </c>
      <c r="D531"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1"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1" s="181">
        <f t="shared" si="283"/>
        <v>0</v>
      </c>
      <c r="G531" s="181"/>
      <c r="H531" s="181">
        <f t="shared" si="284"/>
        <v>0</v>
      </c>
      <c r="I531" s="181"/>
      <c r="J531" s="181">
        <f t="shared" si="285"/>
        <v>0</v>
      </c>
      <c r="K53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1" s="181">
        <f t="shared" si="286"/>
        <v>0</v>
      </c>
      <c r="AF53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1" s="181">
        <f t="shared" si="287"/>
        <v>0</v>
      </c>
      <c r="AJ53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1" s="181">
        <f t="shared" si="288"/>
        <v>0</v>
      </c>
      <c r="AN53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1" s="181">
        <f t="shared" si="289"/>
        <v>0</v>
      </c>
      <c r="AR531" s="181">
        <f t="shared" si="290"/>
        <v>0</v>
      </c>
    </row>
    <row r="532" spans="2:44" x14ac:dyDescent="0.25">
      <c r="B532" s="179" t="s">
        <v>1277</v>
      </c>
      <c r="C532" s="180" t="s">
        <v>1278</v>
      </c>
      <c r="D532"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2"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2" s="181">
        <f t="shared" si="283"/>
        <v>0</v>
      </c>
      <c r="G532" s="181"/>
      <c r="H532" s="181">
        <f t="shared" si="284"/>
        <v>0</v>
      </c>
      <c r="I532" s="181"/>
      <c r="J532" s="181">
        <f t="shared" si="285"/>
        <v>0</v>
      </c>
      <c r="K53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2" s="181">
        <f t="shared" si="286"/>
        <v>0</v>
      </c>
      <c r="AF53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2" s="181">
        <f t="shared" si="287"/>
        <v>0</v>
      </c>
      <c r="AJ53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2" s="181">
        <f t="shared" si="288"/>
        <v>0</v>
      </c>
      <c r="AN53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2" s="181">
        <f t="shared" si="289"/>
        <v>0</v>
      </c>
      <c r="AR532" s="181">
        <f t="shared" si="290"/>
        <v>0</v>
      </c>
    </row>
    <row r="533" spans="2:44" x14ac:dyDescent="0.25">
      <c r="B533" s="179" t="s">
        <v>1279</v>
      </c>
      <c r="C533" s="180" t="s">
        <v>1280</v>
      </c>
      <c r="D533"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3"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3" s="181">
        <f t="shared" si="283"/>
        <v>0</v>
      </c>
      <c r="G533" s="181"/>
      <c r="H533" s="181">
        <f t="shared" si="284"/>
        <v>0</v>
      </c>
      <c r="I533" s="181"/>
      <c r="J533" s="181">
        <f t="shared" si="285"/>
        <v>0</v>
      </c>
      <c r="K53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3" s="181">
        <f t="shared" si="286"/>
        <v>0</v>
      </c>
      <c r="AF53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3" s="181">
        <f t="shared" si="287"/>
        <v>0</v>
      </c>
      <c r="AJ53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3" s="181">
        <f t="shared" si="288"/>
        <v>0</v>
      </c>
      <c r="AN53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3" s="181">
        <f t="shared" si="289"/>
        <v>0</v>
      </c>
      <c r="AR533" s="181">
        <f t="shared" si="290"/>
        <v>0</v>
      </c>
    </row>
    <row r="534" spans="2:44" x14ac:dyDescent="0.25">
      <c r="B534" s="179" t="s">
        <v>376</v>
      </c>
      <c r="C534" s="180" t="s">
        <v>242</v>
      </c>
      <c r="D534"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4"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4" s="181">
        <f t="shared" si="283"/>
        <v>0</v>
      </c>
      <c r="G534" s="181"/>
      <c r="H534" s="181">
        <f t="shared" si="284"/>
        <v>0</v>
      </c>
      <c r="I534" s="181"/>
      <c r="J534" s="181">
        <f t="shared" si="285"/>
        <v>0</v>
      </c>
      <c r="K53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4" s="181">
        <f t="shared" si="286"/>
        <v>0</v>
      </c>
      <c r="AF53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4" s="181">
        <f t="shared" si="287"/>
        <v>0</v>
      </c>
      <c r="AJ53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4" s="181">
        <f t="shared" si="288"/>
        <v>0</v>
      </c>
      <c r="AN53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4" s="181">
        <f t="shared" si="289"/>
        <v>0</v>
      </c>
      <c r="AR534" s="181">
        <f t="shared" si="290"/>
        <v>0</v>
      </c>
    </row>
    <row r="535" spans="2:44" x14ac:dyDescent="0.25">
      <c r="B535" s="179" t="s">
        <v>1281</v>
      </c>
      <c r="C535" s="180" t="s">
        <v>1282</v>
      </c>
      <c r="D535"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5"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5" s="181">
        <f t="shared" si="283"/>
        <v>0</v>
      </c>
      <c r="G535" s="181"/>
      <c r="H535" s="181">
        <f t="shared" si="284"/>
        <v>0</v>
      </c>
      <c r="I535" s="181"/>
      <c r="J535" s="181">
        <f t="shared" si="285"/>
        <v>0</v>
      </c>
      <c r="K53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5" s="181">
        <f t="shared" si="286"/>
        <v>0</v>
      </c>
      <c r="AF53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5" s="181">
        <f t="shared" si="287"/>
        <v>0</v>
      </c>
      <c r="AJ53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5" s="181">
        <f t="shared" si="288"/>
        <v>0</v>
      </c>
      <c r="AN53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5" s="181">
        <f t="shared" si="289"/>
        <v>0</v>
      </c>
      <c r="AR535" s="181">
        <f t="shared" si="290"/>
        <v>0</v>
      </c>
    </row>
    <row r="536" spans="2:44" x14ac:dyDescent="0.25">
      <c r="B536" s="179" t="s">
        <v>1283</v>
      </c>
      <c r="C536" s="180" t="s">
        <v>1284</v>
      </c>
      <c r="D536"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6"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6" s="181">
        <f t="shared" si="283"/>
        <v>0</v>
      </c>
      <c r="G536" s="181"/>
      <c r="H536" s="181">
        <f t="shared" si="284"/>
        <v>0</v>
      </c>
      <c r="I536" s="181"/>
      <c r="J536" s="181">
        <f t="shared" si="285"/>
        <v>0</v>
      </c>
      <c r="K53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6" s="181">
        <f t="shared" si="286"/>
        <v>0</v>
      </c>
      <c r="AF53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6" s="181">
        <f t="shared" si="287"/>
        <v>0</v>
      </c>
      <c r="AJ53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6" s="181">
        <f t="shared" si="288"/>
        <v>0</v>
      </c>
      <c r="AN53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6" s="181">
        <f t="shared" si="289"/>
        <v>0</v>
      </c>
      <c r="AR536" s="181">
        <f t="shared" si="290"/>
        <v>0</v>
      </c>
    </row>
    <row r="537" spans="2:44" x14ac:dyDescent="0.25">
      <c r="B537" s="179" t="s">
        <v>1285</v>
      </c>
      <c r="C537" s="180" t="s">
        <v>1286</v>
      </c>
      <c r="D537"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7"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7" s="181">
        <f t="shared" si="283"/>
        <v>0</v>
      </c>
      <c r="G537" s="181"/>
      <c r="H537" s="181">
        <f t="shared" si="284"/>
        <v>0</v>
      </c>
      <c r="I537" s="181"/>
      <c r="J537" s="181">
        <f t="shared" si="285"/>
        <v>0</v>
      </c>
      <c r="K53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7" s="181">
        <f t="shared" si="286"/>
        <v>0</v>
      </c>
      <c r="AF53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7" s="181">
        <f t="shared" si="287"/>
        <v>0</v>
      </c>
      <c r="AJ53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7" s="181">
        <f t="shared" si="288"/>
        <v>0</v>
      </c>
      <c r="AN53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7" s="181">
        <f t="shared" si="289"/>
        <v>0</v>
      </c>
      <c r="AR537" s="181">
        <f t="shared" si="290"/>
        <v>0</v>
      </c>
    </row>
    <row r="538" spans="2:44" x14ac:dyDescent="0.25">
      <c r="B538" s="179" t="s">
        <v>1287</v>
      </c>
      <c r="C538" s="180" t="s">
        <v>1288</v>
      </c>
      <c r="D538"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8"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8" s="181">
        <f t="shared" si="283"/>
        <v>0</v>
      </c>
      <c r="G538" s="181"/>
      <c r="H538" s="181">
        <f t="shared" si="284"/>
        <v>0</v>
      </c>
      <c r="I538" s="181"/>
      <c r="J538" s="181">
        <f t="shared" si="285"/>
        <v>0</v>
      </c>
      <c r="K53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8" s="181">
        <f t="shared" si="286"/>
        <v>0</v>
      </c>
      <c r="AF53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8" s="181">
        <f t="shared" si="287"/>
        <v>0</v>
      </c>
      <c r="AJ53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8" s="181">
        <f t="shared" si="288"/>
        <v>0</v>
      </c>
      <c r="AN53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8" s="181">
        <f t="shared" si="289"/>
        <v>0</v>
      </c>
      <c r="AR538" s="181">
        <f t="shared" si="290"/>
        <v>0</v>
      </c>
    </row>
    <row r="539" spans="2:44" x14ac:dyDescent="0.25">
      <c r="B539" s="179" t="s">
        <v>1289</v>
      </c>
      <c r="C539" s="180" t="s">
        <v>1290</v>
      </c>
      <c r="D539"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9"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9" s="181">
        <f t="shared" si="283"/>
        <v>0</v>
      </c>
      <c r="G539" s="181"/>
      <c r="H539" s="181">
        <f t="shared" si="284"/>
        <v>0</v>
      </c>
      <c r="I539" s="181"/>
      <c r="J539" s="181">
        <f t="shared" si="285"/>
        <v>0</v>
      </c>
      <c r="K53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9" s="181">
        <f t="shared" si="286"/>
        <v>0</v>
      </c>
      <c r="AF53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9" s="181">
        <f t="shared" si="287"/>
        <v>0</v>
      </c>
      <c r="AJ53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9" s="181">
        <f t="shared" si="288"/>
        <v>0</v>
      </c>
      <c r="AN53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9" s="181">
        <f t="shared" si="289"/>
        <v>0</v>
      </c>
      <c r="AR539" s="181">
        <f t="shared" si="290"/>
        <v>0</v>
      </c>
    </row>
    <row r="540" spans="2:44" x14ac:dyDescent="0.25">
      <c r="B540" s="179" t="s">
        <v>1291</v>
      </c>
      <c r="C540" s="180" t="s">
        <v>1292</v>
      </c>
      <c r="D540"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0"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0" s="181">
        <f t="shared" si="283"/>
        <v>0</v>
      </c>
      <c r="G540" s="181"/>
      <c r="H540" s="181">
        <f t="shared" si="284"/>
        <v>0</v>
      </c>
      <c r="I540" s="181"/>
      <c r="J540" s="181">
        <f t="shared" si="285"/>
        <v>0</v>
      </c>
      <c r="K54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0" s="181">
        <f t="shared" si="286"/>
        <v>0</v>
      </c>
      <c r="AF54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0" s="181">
        <f t="shared" si="287"/>
        <v>0</v>
      </c>
      <c r="AJ54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0" s="181">
        <f t="shared" si="288"/>
        <v>0</v>
      </c>
      <c r="AN54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0" s="181">
        <f t="shared" si="289"/>
        <v>0</v>
      </c>
      <c r="AR540" s="181">
        <f t="shared" si="290"/>
        <v>0</v>
      </c>
    </row>
    <row r="541" spans="2:44" x14ac:dyDescent="0.25">
      <c r="B541" s="188" t="s">
        <v>377</v>
      </c>
      <c r="C541" s="189" t="s">
        <v>243</v>
      </c>
      <c r="D541" s="190">
        <f>SUM(D542:D559)</f>
        <v>0</v>
      </c>
      <c r="E541" s="190">
        <f>SUM(E542:E559)</f>
        <v>0</v>
      </c>
      <c r="F541" s="190">
        <f t="shared" si="283"/>
        <v>0</v>
      </c>
      <c r="G541" s="190">
        <f>SUM(G542:G559)</f>
        <v>0</v>
      </c>
      <c r="H541" s="190">
        <f>SUM(H542:H559)</f>
        <v>0</v>
      </c>
      <c r="I541" s="190">
        <f>SUM(I542:I559)</f>
        <v>0</v>
      </c>
      <c r="J541" s="190">
        <f>SUM(J542:J559)</f>
        <v>0</v>
      </c>
      <c r="K541" s="190">
        <f t="shared" ref="K541:AD541" si="293">SUM(K542:K559)</f>
        <v>0</v>
      </c>
      <c r="L541" s="190">
        <f t="shared" si="293"/>
        <v>0</v>
      </c>
      <c r="M541" s="190">
        <f t="shared" si="293"/>
        <v>0</v>
      </c>
      <c r="N541" s="190">
        <f t="shared" si="293"/>
        <v>0</v>
      </c>
      <c r="O541" s="190">
        <f t="shared" si="293"/>
        <v>0</v>
      </c>
      <c r="P541" s="190">
        <f t="shared" si="293"/>
        <v>0</v>
      </c>
      <c r="Q541" s="190">
        <f t="shared" si="293"/>
        <v>0</v>
      </c>
      <c r="R541" s="190">
        <f t="shared" si="293"/>
        <v>0</v>
      </c>
      <c r="S541" s="190">
        <f t="shared" si="293"/>
        <v>0</v>
      </c>
      <c r="T541" s="190">
        <f t="shared" si="293"/>
        <v>0</v>
      </c>
      <c r="U541" s="190">
        <f t="shared" si="293"/>
        <v>0</v>
      </c>
      <c r="V541" s="190">
        <f t="shared" si="293"/>
        <v>0</v>
      </c>
      <c r="W541" s="190">
        <f t="shared" si="293"/>
        <v>0</v>
      </c>
      <c r="X541" s="190">
        <f t="shared" si="293"/>
        <v>0</v>
      </c>
      <c r="Y541" s="190">
        <f t="shared" si="293"/>
        <v>0</v>
      </c>
      <c r="Z541" s="190">
        <f>SUM(Z542:Z559)</f>
        <v>0</v>
      </c>
      <c r="AA541" s="190">
        <f t="shared" si="293"/>
        <v>0</v>
      </c>
      <c r="AB541" s="190">
        <f t="shared" si="293"/>
        <v>0</v>
      </c>
      <c r="AC541" s="190">
        <f t="shared" si="293"/>
        <v>0</v>
      </c>
      <c r="AD541" s="190">
        <f t="shared" si="293"/>
        <v>0</v>
      </c>
      <c r="AE541" s="190">
        <f t="shared" si="286"/>
        <v>0</v>
      </c>
      <c r="AF541" s="190">
        <f>SUM(AF542:AF559)</f>
        <v>0</v>
      </c>
      <c r="AG541" s="190">
        <f>SUM(AG542:AG559)</f>
        <v>0</v>
      </c>
      <c r="AH541" s="190">
        <f>SUM(AH542:AH559)</f>
        <v>0</v>
      </c>
      <c r="AI541" s="190">
        <f t="shared" si="287"/>
        <v>0</v>
      </c>
      <c r="AJ541" s="190">
        <f>SUM(AJ542:AJ559)</f>
        <v>0</v>
      </c>
      <c r="AK541" s="190">
        <f>SUM(AK542:AK559)</f>
        <v>0</v>
      </c>
      <c r="AL541" s="190">
        <f>SUM(AL542:AL559)</f>
        <v>0</v>
      </c>
      <c r="AM541" s="190">
        <f t="shared" si="288"/>
        <v>0</v>
      </c>
      <c r="AN541" s="190">
        <f>SUM(AN542:AN559)</f>
        <v>0</v>
      </c>
      <c r="AO541" s="190">
        <f>SUM(AO542:AO559)</f>
        <v>0</v>
      </c>
      <c r="AP541" s="190">
        <f>SUM(AP542:AP559)</f>
        <v>0</v>
      </c>
      <c r="AQ541" s="190">
        <f t="shared" si="289"/>
        <v>0</v>
      </c>
      <c r="AR541" s="190">
        <f t="shared" si="290"/>
        <v>0</v>
      </c>
    </row>
    <row r="542" spans="2:44" x14ac:dyDescent="0.25">
      <c r="B542" s="179" t="s">
        <v>378</v>
      </c>
      <c r="C542" s="180" t="s">
        <v>244</v>
      </c>
      <c r="D542"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2"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2" s="181">
        <f t="shared" si="283"/>
        <v>0</v>
      </c>
      <c r="G542" s="181"/>
      <c r="H542" s="181">
        <f>F542-G542</f>
        <v>0</v>
      </c>
      <c r="I542" s="181"/>
      <c r="J542" s="181">
        <f>F542-I542</f>
        <v>0</v>
      </c>
      <c r="K54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2" s="181">
        <f t="shared" si="286"/>
        <v>0</v>
      </c>
      <c r="AF54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2" s="181">
        <f t="shared" si="287"/>
        <v>0</v>
      </c>
      <c r="AJ54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2" s="181">
        <f t="shared" si="288"/>
        <v>0</v>
      </c>
      <c r="AN54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2" s="181">
        <f t="shared" si="289"/>
        <v>0</v>
      </c>
      <c r="AR542" s="181">
        <f t="shared" si="290"/>
        <v>0</v>
      </c>
    </row>
    <row r="543" spans="2:44" x14ac:dyDescent="0.25">
      <c r="B543" s="179" t="s">
        <v>379</v>
      </c>
      <c r="C543" s="180" t="s">
        <v>245</v>
      </c>
      <c r="D543"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3"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3" s="181">
        <f t="shared" ref="F543:F559" si="294">D543+E543</f>
        <v>0</v>
      </c>
      <c r="G543" s="181"/>
      <c r="H543" s="181">
        <f t="shared" ref="H543:H559" si="295">F543-G543</f>
        <v>0</v>
      </c>
      <c r="I543" s="181"/>
      <c r="J543" s="181">
        <f t="shared" ref="J543:J559" si="296">F543-I543</f>
        <v>0</v>
      </c>
      <c r="K54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3" s="181">
        <f t="shared" ref="AE543:AE559" si="297">AB543+AC543+AD543</f>
        <v>0</v>
      </c>
      <c r="AF54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3" s="181">
        <f t="shared" ref="AI543:AI559" si="298">AF543+AG543+AH543</f>
        <v>0</v>
      </c>
      <c r="AJ54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3" s="181">
        <f t="shared" ref="AM543:AM559" si="299">AJ543+AK543+AL543</f>
        <v>0</v>
      </c>
      <c r="AN54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3" s="181">
        <f t="shared" ref="AQ543:AQ559" si="300">AN543+AO543+AP543</f>
        <v>0</v>
      </c>
      <c r="AR543" s="181">
        <f t="shared" ref="AR543:AR559" si="301">AE543+AI543+AM543+AQ543</f>
        <v>0</v>
      </c>
    </row>
    <row r="544" spans="2:44" x14ac:dyDescent="0.25">
      <c r="B544" s="179" t="s">
        <v>1293</v>
      </c>
      <c r="C544" s="180" t="s">
        <v>1294</v>
      </c>
      <c r="D544"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4"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4" s="181">
        <f t="shared" si="294"/>
        <v>0</v>
      </c>
      <c r="G544" s="181"/>
      <c r="H544" s="181">
        <f t="shared" si="295"/>
        <v>0</v>
      </c>
      <c r="I544" s="181"/>
      <c r="J544" s="181">
        <f t="shared" si="296"/>
        <v>0</v>
      </c>
      <c r="K54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4" s="181">
        <f t="shared" si="297"/>
        <v>0</v>
      </c>
      <c r="AF54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4" s="181">
        <f t="shared" si="298"/>
        <v>0</v>
      </c>
      <c r="AJ54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4" s="181">
        <f t="shared" si="299"/>
        <v>0</v>
      </c>
      <c r="AN54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4" s="181">
        <f t="shared" si="300"/>
        <v>0</v>
      </c>
      <c r="AR544" s="181">
        <f t="shared" si="301"/>
        <v>0</v>
      </c>
    </row>
    <row r="545" spans="2:44" x14ac:dyDescent="0.25">
      <c r="B545" s="179" t="s">
        <v>1295</v>
      </c>
      <c r="C545" s="180" t="s">
        <v>512</v>
      </c>
      <c r="D545"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5"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5" s="181">
        <f t="shared" si="294"/>
        <v>0</v>
      </c>
      <c r="G545" s="181"/>
      <c r="H545" s="181">
        <f t="shared" si="295"/>
        <v>0</v>
      </c>
      <c r="I545" s="181"/>
      <c r="J545" s="181">
        <f t="shared" si="296"/>
        <v>0</v>
      </c>
      <c r="K54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5" s="181">
        <f t="shared" si="297"/>
        <v>0</v>
      </c>
      <c r="AF54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5" s="181">
        <f t="shared" si="298"/>
        <v>0</v>
      </c>
      <c r="AJ54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5" s="181">
        <f t="shared" si="299"/>
        <v>0</v>
      </c>
      <c r="AN54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5" s="181">
        <f t="shared" si="300"/>
        <v>0</v>
      </c>
      <c r="AR545" s="181">
        <f t="shared" si="301"/>
        <v>0</v>
      </c>
    </row>
    <row r="546" spans="2:44" x14ac:dyDescent="0.25">
      <c r="B546" s="179" t="s">
        <v>1296</v>
      </c>
      <c r="C546" s="180" t="s">
        <v>1297</v>
      </c>
      <c r="D546"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6"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6" s="181">
        <f t="shared" si="294"/>
        <v>0</v>
      </c>
      <c r="G546" s="181"/>
      <c r="H546" s="181">
        <f t="shared" si="295"/>
        <v>0</v>
      </c>
      <c r="I546" s="181"/>
      <c r="J546" s="181">
        <f t="shared" si="296"/>
        <v>0</v>
      </c>
      <c r="K54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6" s="181">
        <f t="shared" si="297"/>
        <v>0</v>
      </c>
      <c r="AF54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6" s="181">
        <f t="shared" si="298"/>
        <v>0</v>
      </c>
      <c r="AJ54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6" s="181">
        <f t="shared" si="299"/>
        <v>0</v>
      </c>
      <c r="AN54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6" s="181">
        <f t="shared" si="300"/>
        <v>0</v>
      </c>
      <c r="AR546" s="181">
        <f t="shared" si="301"/>
        <v>0</v>
      </c>
    </row>
    <row r="547" spans="2:44" x14ac:dyDescent="0.25">
      <c r="B547" s="179" t="s">
        <v>1298</v>
      </c>
      <c r="C547" s="180" t="s">
        <v>1299</v>
      </c>
      <c r="D547"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7"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7" s="181">
        <f t="shared" si="294"/>
        <v>0</v>
      </c>
      <c r="G547" s="181"/>
      <c r="H547" s="181">
        <f t="shared" si="295"/>
        <v>0</v>
      </c>
      <c r="I547" s="181"/>
      <c r="J547" s="181">
        <f t="shared" si="296"/>
        <v>0</v>
      </c>
      <c r="K54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7" s="181">
        <f t="shared" si="297"/>
        <v>0</v>
      </c>
      <c r="AF54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7" s="181">
        <f t="shared" si="298"/>
        <v>0</v>
      </c>
      <c r="AJ54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7" s="181">
        <f t="shared" si="299"/>
        <v>0</v>
      </c>
      <c r="AN54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7" s="181">
        <f t="shared" si="300"/>
        <v>0</v>
      </c>
      <c r="AR547" s="181">
        <f t="shared" si="301"/>
        <v>0</v>
      </c>
    </row>
    <row r="548" spans="2:44" x14ac:dyDescent="0.25">
      <c r="B548" s="179" t="s">
        <v>1300</v>
      </c>
      <c r="C548" s="180" t="s">
        <v>1301</v>
      </c>
      <c r="D548"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8"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8" s="181">
        <f t="shared" si="294"/>
        <v>0</v>
      </c>
      <c r="G548" s="181"/>
      <c r="H548" s="181">
        <f t="shared" si="295"/>
        <v>0</v>
      </c>
      <c r="I548" s="181"/>
      <c r="J548" s="181">
        <f t="shared" si="296"/>
        <v>0</v>
      </c>
      <c r="K54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8" s="181">
        <f t="shared" si="297"/>
        <v>0</v>
      </c>
      <c r="AF54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8" s="181">
        <f t="shared" si="298"/>
        <v>0</v>
      </c>
      <c r="AJ54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8" s="181">
        <f t="shared" si="299"/>
        <v>0</v>
      </c>
      <c r="AN54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8" s="181">
        <f t="shared" si="300"/>
        <v>0</v>
      </c>
      <c r="AR548" s="181">
        <f t="shared" si="301"/>
        <v>0</v>
      </c>
    </row>
    <row r="549" spans="2:44" x14ac:dyDescent="0.25">
      <c r="B549" s="179" t="s">
        <v>1302</v>
      </c>
      <c r="C549" s="180" t="s">
        <v>1303</v>
      </c>
      <c r="D549"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9"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9" s="181">
        <f t="shared" si="294"/>
        <v>0</v>
      </c>
      <c r="G549" s="181"/>
      <c r="H549" s="181">
        <f t="shared" si="295"/>
        <v>0</v>
      </c>
      <c r="I549" s="181"/>
      <c r="J549" s="181">
        <f t="shared" si="296"/>
        <v>0</v>
      </c>
      <c r="K54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9" s="181">
        <f t="shared" si="297"/>
        <v>0</v>
      </c>
      <c r="AF54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9" s="181">
        <f t="shared" si="298"/>
        <v>0</v>
      </c>
      <c r="AJ54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9" s="181">
        <f t="shared" si="299"/>
        <v>0</v>
      </c>
      <c r="AN54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9" s="181">
        <f t="shared" si="300"/>
        <v>0</v>
      </c>
      <c r="AR549" s="181">
        <f t="shared" si="301"/>
        <v>0</v>
      </c>
    </row>
    <row r="550" spans="2:44" x14ac:dyDescent="0.25">
      <c r="B550" s="179" t="s">
        <v>1304</v>
      </c>
      <c r="C550" s="180" t="s">
        <v>1305</v>
      </c>
      <c r="D550"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0"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0" s="181">
        <f t="shared" si="294"/>
        <v>0</v>
      </c>
      <c r="G550" s="181"/>
      <c r="H550" s="181">
        <f t="shared" si="295"/>
        <v>0</v>
      </c>
      <c r="I550" s="181"/>
      <c r="J550" s="181">
        <f t="shared" si="296"/>
        <v>0</v>
      </c>
      <c r="K55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0" s="181">
        <f t="shared" si="297"/>
        <v>0</v>
      </c>
      <c r="AF55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0" s="181">
        <f t="shared" si="298"/>
        <v>0</v>
      </c>
      <c r="AJ55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0" s="181">
        <f t="shared" si="299"/>
        <v>0</v>
      </c>
      <c r="AN55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0" s="181">
        <f t="shared" si="300"/>
        <v>0</v>
      </c>
      <c r="AR550" s="181">
        <f t="shared" si="301"/>
        <v>0</v>
      </c>
    </row>
    <row r="551" spans="2:44" x14ac:dyDescent="0.25">
      <c r="B551" s="179" t="s">
        <v>1306</v>
      </c>
      <c r="C551" s="180" t="s">
        <v>1307</v>
      </c>
      <c r="D551"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1"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1" s="181">
        <f t="shared" si="294"/>
        <v>0</v>
      </c>
      <c r="G551" s="181"/>
      <c r="H551" s="181">
        <f t="shared" si="295"/>
        <v>0</v>
      </c>
      <c r="I551" s="181"/>
      <c r="J551" s="181">
        <f t="shared" si="296"/>
        <v>0</v>
      </c>
      <c r="K55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1" s="181">
        <f t="shared" si="297"/>
        <v>0</v>
      </c>
      <c r="AF55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1" s="181">
        <f t="shared" si="298"/>
        <v>0</v>
      </c>
      <c r="AJ55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1" s="181">
        <f t="shared" si="299"/>
        <v>0</v>
      </c>
      <c r="AN55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1" s="181">
        <f t="shared" si="300"/>
        <v>0</v>
      </c>
      <c r="AR551" s="181">
        <f t="shared" si="301"/>
        <v>0</v>
      </c>
    </row>
    <row r="552" spans="2:44" x14ac:dyDescent="0.25">
      <c r="B552" s="179" t="s">
        <v>1308</v>
      </c>
      <c r="C552" s="180" t="s">
        <v>1309</v>
      </c>
      <c r="D552"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2"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2" s="181">
        <f t="shared" si="294"/>
        <v>0</v>
      </c>
      <c r="G552" s="181"/>
      <c r="H552" s="181">
        <f t="shared" si="295"/>
        <v>0</v>
      </c>
      <c r="I552" s="181"/>
      <c r="J552" s="181">
        <f t="shared" si="296"/>
        <v>0</v>
      </c>
      <c r="K55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2" s="181">
        <f t="shared" si="297"/>
        <v>0</v>
      </c>
      <c r="AF55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2" s="181">
        <f t="shared" si="298"/>
        <v>0</v>
      </c>
      <c r="AJ55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2" s="181">
        <f t="shared" si="299"/>
        <v>0</v>
      </c>
      <c r="AN55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2" s="181">
        <f t="shared" si="300"/>
        <v>0</v>
      </c>
      <c r="AR552" s="181">
        <f t="shared" si="301"/>
        <v>0</v>
      </c>
    </row>
    <row r="553" spans="2:44" x14ac:dyDescent="0.25">
      <c r="B553" s="179" t="s">
        <v>1310</v>
      </c>
      <c r="C553" s="180" t="s">
        <v>1311</v>
      </c>
      <c r="D553"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3"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3" s="181">
        <f t="shared" si="294"/>
        <v>0</v>
      </c>
      <c r="G553" s="181"/>
      <c r="H553" s="181">
        <f t="shared" si="295"/>
        <v>0</v>
      </c>
      <c r="I553" s="181"/>
      <c r="J553" s="181">
        <f t="shared" si="296"/>
        <v>0</v>
      </c>
      <c r="K55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3" s="181">
        <f t="shared" si="297"/>
        <v>0</v>
      </c>
      <c r="AF55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3" s="181">
        <f t="shared" si="298"/>
        <v>0</v>
      </c>
      <c r="AJ55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3" s="181">
        <f t="shared" si="299"/>
        <v>0</v>
      </c>
      <c r="AN55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3" s="181">
        <f t="shared" si="300"/>
        <v>0</v>
      </c>
      <c r="AR553" s="181">
        <f t="shared" si="301"/>
        <v>0</v>
      </c>
    </row>
    <row r="554" spans="2:44" x14ac:dyDescent="0.25">
      <c r="B554" s="179" t="s">
        <v>1312</v>
      </c>
      <c r="C554" s="180" t="s">
        <v>1313</v>
      </c>
      <c r="D554"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4"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4" s="181">
        <f t="shared" si="294"/>
        <v>0</v>
      </c>
      <c r="G554" s="181"/>
      <c r="H554" s="181">
        <f t="shared" si="295"/>
        <v>0</v>
      </c>
      <c r="I554" s="181"/>
      <c r="J554" s="181">
        <f t="shared" si="296"/>
        <v>0</v>
      </c>
      <c r="K55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4" s="181">
        <f t="shared" si="297"/>
        <v>0</v>
      </c>
      <c r="AF55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4" s="181">
        <f t="shared" si="298"/>
        <v>0</v>
      </c>
      <c r="AJ55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4" s="181">
        <f t="shared" si="299"/>
        <v>0</v>
      </c>
      <c r="AN55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4" s="181">
        <f t="shared" si="300"/>
        <v>0</v>
      </c>
      <c r="AR554" s="181">
        <f t="shared" si="301"/>
        <v>0</v>
      </c>
    </row>
    <row r="555" spans="2:44" x14ac:dyDescent="0.25">
      <c r="B555" s="179" t="s">
        <v>1314</v>
      </c>
      <c r="C555" s="180" t="s">
        <v>1315</v>
      </c>
      <c r="D555"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5"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5" s="181">
        <f t="shared" si="294"/>
        <v>0</v>
      </c>
      <c r="G555" s="181"/>
      <c r="H555" s="181">
        <f t="shared" si="295"/>
        <v>0</v>
      </c>
      <c r="I555" s="181"/>
      <c r="J555" s="181">
        <f t="shared" si="296"/>
        <v>0</v>
      </c>
      <c r="K55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5" s="181">
        <f t="shared" si="297"/>
        <v>0</v>
      </c>
      <c r="AF55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5" s="181">
        <f t="shared" si="298"/>
        <v>0</v>
      </c>
      <c r="AJ55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5" s="181">
        <f t="shared" si="299"/>
        <v>0</v>
      </c>
      <c r="AN55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5" s="181">
        <f t="shared" si="300"/>
        <v>0</v>
      </c>
      <c r="AR555" s="181">
        <f t="shared" si="301"/>
        <v>0</v>
      </c>
    </row>
    <row r="556" spans="2:44" x14ac:dyDescent="0.25">
      <c r="B556" s="179" t="s">
        <v>1316</v>
      </c>
      <c r="C556" s="180" t="s">
        <v>1317</v>
      </c>
      <c r="D556"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6"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6" s="181">
        <f t="shared" si="294"/>
        <v>0</v>
      </c>
      <c r="G556" s="181"/>
      <c r="H556" s="181">
        <f t="shared" si="295"/>
        <v>0</v>
      </c>
      <c r="I556" s="181"/>
      <c r="J556" s="181">
        <f t="shared" si="296"/>
        <v>0</v>
      </c>
      <c r="K55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6" s="181">
        <f t="shared" si="297"/>
        <v>0</v>
      </c>
      <c r="AF55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6" s="181">
        <f t="shared" si="298"/>
        <v>0</v>
      </c>
      <c r="AJ55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6" s="181">
        <f t="shared" si="299"/>
        <v>0</v>
      </c>
      <c r="AN55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6" s="181">
        <f t="shared" si="300"/>
        <v>0</v>
      </c>
      <c r="AR556" s="181">
        <f t="shared" si="301"/>
        <v>0</v>
      </c>
    </row>
    <row r="557" spans="2:44" x14ac:dyDescent="0.25">
      <c r="B557" s="179" t="s">
        <v>1318</v>
      </c>
      <c r="C557" s="180" t="s">
        <v>1319</v>
      </c>
      <c r="D557"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7"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7" s="181">
        <f t="shared" si="294"/>
        <v>0</v>
      </c>
      <c r="G557" s="181"/>
      <c r="H557" s="181">
        <f t="shared" si="295"/>
        <v>0</v>
      </c>
      <c r="I557" s="181"/>
      <c r="J557" s="181">
        <f t="shared" si="296"/>
        <v>0</v>
      </c>
      <c r="K55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7" s="181">
        <f t="shared" si="297"/>
        <v>0</v>
      </c>
      <c r="AF55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7" s="181">
        <f t="shared" si="298"/>
        <v>0</v>
      </c>
      <c r="AJ55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7" s="181">
        <f t="shared" si="299"/>
        <v>0</v>
      </c>
      <c r="AN55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7" s="181">
        <f t="shared" si="300"/>
        <v>0</v>
      </c>
      <c r="AR557" s="181">
        <f t="shared" si="301"/>
        <v>0</v>
      </c>
    </row>
    <row r="558" spans="2:44" x14ac:dyDescent="0.25">
      <c r="B558" s="179" t="s">
        <v>1320</v>
      </c>
      <c r="C558" s="180" t="s">
        <v>1321</v>
      </c>
      <c r="D558"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8"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8" s="181">
        <f t="shared" si="294"/>
        <v>0</v>
      </c>
      <c r="G558" s="181"/>
      <c r="H558" s="181">
        <f t="shared" si="295"/>
        <v>0</v>
      </c>
      <c r="I558" s="181"/>
      <c r="J558" s="181">
        <f t="shared" si="296"/>
        <v>0</v>
      </c>
      <c r="K55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8" s="181">
        <f t="shared" si="297"/>
        <v>0</v>
      </c>
      <c r="AF55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8" s="181">
        <f t="shared" si="298"/>
        <v>0</v>
      </c>
      <c r="AJ55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8" s="181">
        <f t="shared" si="299"/>
        <v>0</v>
      </c>
      <c r="AN55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8" s="181">
        <f t="shared" si="300"/>
        <v>0</v>
      </c>
      <c r="AR558" s="181">
        <f t="shared" si="301"/>
        <v>0</v>
      </c>
    </row>
    <row r="559" spans="2:44" x14ac:dyDescent="0.25">
      <c r="B559" s="179" t="s">
        <v>1322</v>
      </c>
      <c r="C559" s="180" t="s">
        <v>1323</v>
      </c>
      <c r="D559"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9"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9" s="181">
        <f t="shared" si="294"/>
        <v>0</v>
      </c>
      <c r="G559" s="181"/>
      <c r="H559" s="181">
        <f t="shared" si="295"/>
        <v>0</v>
      </c>
      <c r="I559" s="181"/>
      <c r="J559" s="181">
        <f t="shared" si="296"/>
        <v>0</v>
      </c>
      <c r="K55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9" s="181">
        <f t="shared" si="297"/>
        <v>0</v>
      </c>
      <c r="AF55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9" s="181">
        <f t="shared" si="298"/>
        <v>0</v>
      </c>
      <c r="AJ55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9" s="181">
        <f t="shared" si="299"/>
        <v>0</v>
      </c>
      <c r="AN55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9" s="181">
        <f t="shared" si="300"/>
        <v>0</v>
      </c>
      <c r="AR559" s="181">
        <f t="shared" si="301"/>
        <v>0</v>
      </c>
    </row>
    <row r="560" spans="2:44" x14ac:dyDescent="0.25">
      <c r="B560" s="176" t="s">
        <v>1324</v>
      </c>
      <c r="C560" s="177" t="s">
        <v>1325</v>
      </c>
      <c r="D560" s="178">
        <f>SUM(D561:D565)</f>
        <v>0</v>
      </c>
      <c r="E560" s="178">
        <f>SUM(E561:E565)</f>
        <v>0</v>
      </c>
      <c r="F560" s="178">
        <f t="shared" ref="F560:F565" si="302">D560+E560</f>
        <v>0</v>
      </c>
      <c r="G560" s="178">
        <f>SUM(G561:G565)</f>
        <v>0</v>
      </c>
      <c r="H560" s="178">
        <f t="shared" ref="H560:H565" si="303">F560-G560</f>
        <v>0</v>
      </c>
      <c r="I560" s="178">
        <f>SUM(I561:I565)</f>
        <v>0</v>
      </c>
      <c r="J560" s="178">
        <f t="shared" ref="J560:J565" si="304">F560-I560</f>
        <v>0</v>
      </c>
      <c r="K560" s="178">
        <f t="shared" ref="K560:AD560" si="305">SUM(K561:K565)</f>
        <v>0</v>
      </c>
      <c r="L560" s="178">
        <f t="shared" si="305"/>
        <v>0</v>
      </c>
      <c r="M560" s="178">
        <f t="shared" si="305"/>
        <v>0</v>
      </c>
      <c r="N560" s="178">
        <f t="shared" si="305"/>
        <v>0</v>
      </c>
      <c r="O560" s="178">
        <f t="shared" si="305"/>
        <v>0</v>
      </c>
      <c r="P560" s="178">
        <f>SUM(P561:P565)</f>
        <v>0</v>
      </c>
      <c r="Q560" s="178">
        <f>SUM(Q561:Q565)</f>
        <v>0</v>
      </c>
      <c r="R560" s="178">
        <f t="shared" si="305"/>
        <v>0</v>
      </c>
      <c r="S560" s="178">
        <f t="shared" si="305"/>
        <v>0</v>
      </c>
      <c r="T560" s="178">
        <f>SUM(T561:T565)</f>
        <v>0</v>
      </c>
      <c r="U560" s="178">
        <f t="shared" si="305"/>
        <v>0</v>
      </c>
      <c r="V560" s="178">
        <f t="shared" si="305"/>
        <v>0</v>
      </c>
      <c r="W560" s="178">
        <f>SUM(W561:W565)</f>
        <v>0</v>
      </c>
      <c r="X560" s="178">
        <f t="shared" si="305"/>
        <v>0</v>
      </c>
      <c r="Y560" s="178">
        <f>SUM(Y561:Y565)</f>
        <v>0</v>
      </c>
      <c r="Z560" s="178">
        <f>SUM(Z561:Z565)</f>
        <v>0</v>
      </c>
      <c r="AA560" s="178">
        <f t="shared" si="305"/>
        <v>0</v>
      </c>
      <c r="AB560" s="178">
        <f t="shared" si="305"/>
        <v>0</v>
      </c>
      <c r="AC560" s="178">
        <f t="shared" si="305"/>
        <v>0</v>
      </c>
      <c r="AD560" s="178">
        <f t="shared" si="305"/>
        <v>0</v>
      </c>
      <c r="AE560" s="178">
        <f t="shared" ref="AE560:AE565" si="306">AB560+AC560+AD560</f>
        <v>0</v>
      </c>
      <c r="AF560" s="178">
        <f>SUM(AF561:AF565)</f>
        <v>0</v>
      </c>
      <c r="AG560" s="178">
        <f>SUM(AG561:AG565)</f>
        <v>0</v>
      </c>
      <c r="AH560" s="178">
        <f>SUM(AH561:AH565)</f>
        <v>0</v>
      </c>
      <c r="AI560" s="178">
        <f t="shared" ref="AI560:AI565" si="307">AF560+AG560+AH560</f>
        <v>0</v>
      </c>
      <c r="AJ560" s="178">
        <f>SUM(AJ561:AJ565)</f>
        <v>0</v>
      </c>
      <c r="AK560" s="178">
        <f>SUM(AK561:AK565)</f>
        <v>0</v>
      </c>
      <c r="AL560" s="178">
        <f>SUM(AL561:AL565)</f>
        <v>0</v>
      </c>
      <c r="AM560" s="178">
        <f t="shared" ref="AM560:AM565" si="308">AJ560+AK560+AL560</f>
        <v>0</v>
      </c>
      <c r="AN560" s="178">
        <f>SUM(AN561:AN565)</f>
        <v>0</v>
      </c>
      <c r="AO560" s="178">
        <f>SUM(AO561:AO565)</f>
        <v>0</v>
      </c>
      <c r="AP560" s="178">
        <f>SUM(AP561:AP565)</f>
        <v>0</v>
      </c>
      <c r="AQ560" s="178">
        <f t="shared" ref="AQ560:AQ565" si="309">AN560+AO560+AP560</f>
        <v>0</v>
      </c>
      <c r="AR560" s="178">
        <f t="shared" ref="AR560:AR565" si="310">AE560+AI560+AM560+AQ560</f>
        <v>0</v>
      </c>
    </row>
    <row r="561" spans="2:44" x14ac:dyDescent="0.25">
      <c r="B561" s="179" t="s">
        <v>1326</v>
      </c>
      <c r="C561" s="180" t="s">
        <v>1327</v>
      </c>
      <c r="D561"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61"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61" s="181">
        <f t="shared" si="302"/>
        <v>0</v>
      </c>
      <c r="G561" s="181"/>
      <c r="H561" s="181">
        <f t="shared" si="303"/>
        <v>0</v>
      </c>
      <c r="I561" s="181"/>
      <c r="J561" s="181">
        <f t="shared" si="304"/>
        <v>0</v>
      </c>
      <c r="K56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6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6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6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6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6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6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6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6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6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6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6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6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6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6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6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6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6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6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6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61" s="181">
        <f t="shared" si="306"/>
        <v>0</v>
      </c>
      <c r="AF56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6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6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61" s="181">
        <f t="shared" si="307"/>
        <v>0</v>
      </c>
      <c r="AJ56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6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6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61" s="181">
        <f t="shared" si="308"/>
        <v>0</v>
      </c>
      <c r="AN56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6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6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61" s="181">
        <f t="shared" si="309"/>
        <v>0</v>
      </c>
      <c r="AR561" s="181">
        <f t="shared" si="310"/>
        <v>0</v>
      </c>
    </row>
    <row r="562" spans="2:44" x14ac:dyDescent="0.25">
      <c r="B562" s="179" t="s">
        <v>1328</v>
      </c>
      <c r="C562" s="180" t="s">
        <v>1329</v>
      </c>
      <c r="D562"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62"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62" s="181">
        <f t="shared" si="302"/>
        <v>0</v>
      </c>
      <c r="G562" s="181"/>
      <c r="H562" s="181">
        <f t="shared" si="303"/>
        <v>0</v>
      </c>
      <c r="I562" s="181"/>
      <c r="J562" s="181">
        <f t="shared" si="304"/>
        <v>0</v>
      </c>
      <c r="K56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6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6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6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6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6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6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6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6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6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6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6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6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6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6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6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6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6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6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6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62" s="181">
        <f t="shared" si="306"/>
        <v>0</v>
      </c>
      <c r="AF56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6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6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62" s="181">
        <f t="shared" si="307"/>
        <v>0</v>
      </c>
      <c r="AJ56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6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6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62" s="181">
        <f t="shared" si="308"/>
        <v>0</v>
      </c>
      <c r="AN56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6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6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62" s="181">
        <f t="shared" si="309"/>
        <v>0</v>
      </c>
      <c r="AR562" s="181">
        <f t="shared" si="310"/>
        <v>0</v>
      </c>
    </row>
    <row r="563" spans="2:44" x14ac:dyDescent="0.25">
      <c r="B563" s="179" t="s">
        <v>1330</v>
      </c>
      <c r="C563" s="180" t="s">
        <v>1331</v>
      </c>
      <c r="D563"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63"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63" s="181">
        <f t="shared" si="302"/>
        <v>0</v>
      </c>
      <c r="G563" s="181"/>
      <c r="H563" s="181">
        <f t="shared" si="303"/>
        <v>0</v>
      </c>
      <c r="I563" s="181"/>
      <c r="J563" s="181">
        <f t="shared" si="304"/>
        <v>0</v>
      </c>
      <c r="K56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6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6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6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6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6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6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6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6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6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6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6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6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6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6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6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6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6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6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6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63" s="181">
        <f t="shared" si="306"/>
        <v>0</v>
      </c>
      <c r="AF56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6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6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63" s="181">
        <f t="shared" si="307"/>
        <v>0</v>
      </c>
      <c r="AJ56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6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6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63" s="181">
        <f t="shared" si="308"/>
        <v>0</v>
      </c>
      <c r="AN56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6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6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63" s="181">
        <f t="shared" si="309"/>
        <v>0</v>
      </c>
      <c r="AR563" s="181">
        <f t="shared" si="310"/>
        <v>0</v>
      </c>
    </row>
    <row r="564" spans="2:44" x14ac:dyDescent="0.25">
      <c r="B564" s="179" t="s">
        <v>1332</v>
      </c>
      <c r="C564" s="180" t="s">
        <v>1333</v>
      </c>
      <c r="D564"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64"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64" s="181">
        <f t="shared" si="302"/>
        <v>0</v>
      </c>
      <c r="G564" s="181"/>
      <c r="H564" s="181">
        <f t="shared" si="303"/>
        <v>0</v>
      </c>
      <c r="I564" s="181"/>
      <c r="J564" s="181">
        <f t="shared" si="304"/>
        <v>0</v>
      </c>
      <c r="K56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6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6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6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6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6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6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6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6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6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6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6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6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6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6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6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6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6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6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6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64" s="181">
        <f t="shared" si="306"/>
        <v>0</v>
      </c>
      <c r="AF56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6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6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64" s="181">
        <f t="shared" si="307"/>
        <v>0</v>
      </c>
      <c r="AJ56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6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6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64" s="181">
        <f t="shared" si="308"/>
        <v>0</v>
      </c>
      <c r="AN56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6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6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64" s="181">
        <f t="shared" si="309"/>
        <v>0</v>
      </c>
      <c r="AR564" s="181">
        <f t="shared" si="310"/>
        <v>0</v>
      </c>
    </row>
    <row r="565" spans="2:44" x14ac:dyDescent="0.25">
      <c r="B565" s="179" t="s">
        <v>1334</v>
      </c>
      <c r="C565" s="180" t="s">
        <v>1335</v>
      </c>
      <c r="D565"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65"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65" s="181">
        <f t="shared" si="302"/>
        <v>0</v>
      </c>
      <c r="G565" s="181"/>
      <c r="H565" s="181">
        <f t="shared" si="303"/>
        <v>0</v>
      </c>
      <c r="I565" s="181"/>
      <c r="J565" s="181">
        <f t="shared" si="304"/>
        <v>0</v>
      </c>
      <c r="K56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6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6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6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6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6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6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6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6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6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6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6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6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6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6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6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6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6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6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6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65" s="181">
        <f t="shared" si="306"/>
        <v>0</v>
      </c>
      <c r="AF56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6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6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65" s="181">
        <f t="shared" si="307"/>
        <v>0</v>
      </c>
      <c r="AJ56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6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6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65" s="181">
        <f t="shared" si="308"/>
        <v>0</v>
      </c>
      <c r="AN56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6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6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65" s="181">
        <f t="shared" si="309"/>
        <v>0</v>
      </c>
      <c r="AR565" s="181">
        <f t="shared" si="310"/>
        <v>0</v>
      </c>
    </row>
    <row r="566" spans="2:44" ht="26.25" x14ac:dyDescent="0.25">
      <c r="B566" s="182"/>
      <c r="C566" s="183" t="s">
        <v>246</v>
      </c>
      <c r="D566" s="184">
        <f>D12+D106+D222+D327+D397+D499+D526+D560</f>
        <v>1992843.8429166668</v>
      </c>
      <c r="E566" s="184">
        <f>E12+E106+E222+E327+E397+E499+E526+E560</f>
        <v>8331782.7933750004</v>
      </c>
      <c r="F566" s="184">
        <f>D566+E566</f>
        <v>10324626.636291668</v>
      </c>
      <c r="G566" s="184">
        <f>G12+G106+G222+G327+G397+G499+G526+G560</f>
        <v>0</v>
      </c>
      <c r="H566" s="184">
        <f>F566-G566</f>
        <v>10324626.636291668</v>
      </c>
      <c r="I566" s="184">
        <f>I12+I106+I222+I327+I397+I499+I526+I560</f>
        <v>0</v>
      </c>
      <c r="J566" s="184">
        <f>F566-I566</f>
        <v>10324626.636291668</v>
      </c>
      <c r="K566" s="184">
        <f t="shared" ref="K566:AD566" si="311">K12+K106+K222+K327+K397+K499+K526+K560</f>
        <v>39226.666666666672</v>
      </c>
      <c r="L566" s="184">
        <f t="shared" si="311"/>
        <v>640393.53841666656</v>
      </c>
      <c r="M566" s="184">
        <f t="shared" si="311"/>
        <v>954269.18783333339</v>
      </c>
      <c r="N566" s="184">
        <f t="shared" si="311"/>
        <v>68556.666666666672</v>
      </c>
      <c r="O566" s="184">
        <f t="shared" si="311"/>
        <v>413426.00599999999</v>
      </c>
      <c r="P566" s="184">
        <f>P12+P106+P222+P327+P397+P499+P526+P560</f>
        <v>100054.08333333333</v>
      </c>
      <c r="Q566" s="184">
        <f>Q12+Q106+Q222+Q327+Q397+Q499+Q526+Q560</f>
        <v>30343.7</v>
      </c>
      <c r="R566" s="184">
        <f t="shared" si="311"/>
        <v>121282.537375</v>
      </c>
      <c r="S566" s="184">
        <f t="shared" si="311"/>
        <v>750000</v>
      </c>
      <c r="T566" s="184">
        <f>T12+T106+T222+T327+T397+T499+T526+T560</f>
        <v>0</v>
      </c>
      <c r="U566" s="184">
        <f t="shared" si="311"/>
        <v>6263000</v>
      </c>
      <c r="V566" s="184">
        <f t="shared" si="311"/>
        <v>200000.25</v>
      </c>
      <c r="W566" s="184">
        <f>W12+W106+W222+W327+W397+W499+W526+W560</f>
        <v>0</v>
      </c>
      <c r="X566" s="184">
        <f t="shared" si="311"/>
        <v>400000</v>
      </c>
      <c r="Y566" s="184">
        <f>Y12+Y106+Y222+Y327+Y397+Y499+Y526+Y560</f>
        <v>0</v>
      </c>
      <c r="Z566" s="184">
        <f>Z12+Z106+Z222+Z327+Z397+Z499+Z526+Z560</f>
        <v>344074</v>
      </c>
      <c r="AA566" s="184">
        <f t="shared" si="311"/>
        <v>0</v>
      </c>
      <c r="AB566" s="184">
        <f t="shared" si="311"/>
        <v>2329041.9733750001</v>
      </c>
      <c r="AC566" s="184">
        <f t="shared" si="311"/>
        <v>2236428.89175</v>
      </c>
      <c r="AD566" s="184">
        <f t="shared" si="311"/>
        <v>380155.85450000002</v>
      </c>
      <c r="AE566" s="184">
        <f>AB566+AC566+AD566</f>
        <v>4945626.7196250008</v>
      </c>
      <c r="AF566" s="184">
        <f>AF12+AF106+AF222+AF327+AF397+AF499+AF526+AF560</f>
        <v>54000</v>
      </c>
      <c r="AG566" s="184">
        <f>AG12+AG106+AG222+AG327+AG397+AG499+AG526+AG560</f>
        <v>29999.916666666668</v>
      </c>
      <c r="AH566" s="184">
        <f>AH12+AH106+AH222+AH327+AH397+AH499+AH526+AH560</f>
        <v>0</v>
      </c>
      <c r="AI566" s="184">
        <f>AF566+AG566+AH566</f>
        <v>83999.916666666672</v>
      </c>
      <c r="AJ566" s="184">
        <f>AJ12+AJ106+AJ222+AJ327+AJ397+AJ499+AJ526+AJ560</f>
        <v>5290000</v>
      </c>
      <c r="AK566" s="184">
        <f>AK12+AK106+AK222+AK327+AK397+AK499+AK526+AK560</f>
        <v>0</v>
      </c>
      <c r="AL566" s="184">
        <f>AL12+AL106+AL222+AL327+AL397+AL499+AL526+AL560</f>
        <v>5000</v>
      </c>
      <c r="AM566" s="184">
        <f>AJ566+AK566+AL566</f>
        <v>5295000</v>
      </c>
      <c r="AN566" s="184">
        <f>AN12+AN106+AN222+AN327+AN397+AN499+AN526+AN560</f>
        <v>0</v>
      </c>
      <c r="AO566" s="184">
        <f>AO12+AO106+AO222+AO327+AO397+AO499+AO526+AO560</f>
        <v>0</v>
      </c>
      <c r="AP566" s="184">
        <f>AP12+AP106+AP222+AP327+AP397+AP499+AP526+AP560</f>
        <v>0</v>
      </c>
      <c r="AQ566" s="184">
        <f>AN566+AO566+AP566</f>
        <v>0</v>
      </c>
      <c r="AR566" s="184">
        <f>AE566+AI566+AM566+AQ566</f>
        <v>10324626.636291668</v>
      </c>
    </row>
  </sheetData>
  <mergeCells count="1">
    <mergeCell ref="K10:AA10"/>
  </mergeCells>
  <pageMargins left="0.7" right="0.7" top="0.75" bottom="0.75" header="0.3" footer="0.3"/>
  <pageSetup paperSize="9" orientation="landscape" horizontalDpi="300" verticalDpi="30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I218"/>
  <sheetViews>
    <sheetView showGridLines="0" topLeftCell="C138" zoomScale="79" zoomScaleNormal="79" workbookViewId="0">
      <selection activeCell="I146" sqref="I146"/>
    </sheetView>
  </sheetViews>
  <sheetFormatPr baseColWidth="10" defaultColWidth="11.5703125" defaultRowHeight="15" x14ac:dyDescent="0.25"/>
  <cols>
    <col min="1" max="1" width="1.85546875" style="84" customWidth="1"/>
    <col min="2" max="2" width="7.85546875" style="84" customWidth="1"/>
    <col min="3" max="3" width="50" style="84" bestFit="1" customWidth="1"/>
    <col min="4" max="4" width="23.5703125" style="84" customWidth="1"/>
    <col min="5" max="5" width="10.140625" style="84" customWidth="1"/>
    <col min="6" max="7" width="13.85546875" style="84" customWidth="1"/>
    <col min="8" max="8" width="12.85546875" style="75" customWidth="1"/>
    <col min="9" max="9" width="14.85546875" style="84" customWidth="1"/>
    <col min="10" max="10" width="58.85546875" style="84" customWidth="1"/>
    <col min="11" max="11" width="33.7109375" style="84" customWidth="1"/>
    <col min="12" max="12" width="13.85546875" style="84" customWidth="1"/>
    <col min="13" max="33" width="11.5703125" style="84"/>
    <col min="34" max="34" width="45.42578125" style="84" bestFit="1" customWidth="1"/>
    <col min="35" max="35" width="35.28515625" style="84" bestFit="1" customWidth="1"/>
    <col min="36" max="36" width="35.7109375" style="84" bestFit="1" customWidth="1"/>
    <col min="37" max="41" width="46" style="84" customWidth="1"/>
    <col min="42" max="45" width="46.5703125" style="84" bestFit="1" customWidth="1"/>
    <col min="46" max="49" width="46.7109375" style="84" bestFit="1" customWidth="1"/>
    <col min="50" max="53" width="46.140625" style="84" bestFit="1" customWidth="1"/>
    <col min="54" max="56" width="45.42578125" style="84" bestFit="1" customWidth="1"/>
    <col min="57" max="57" width="49.28515625" style="84" bestFit="1" customWidth="1"/>
    <col min="58" max="61" width="46" style="84" bestFit="1" customWidth="1"/>
    <col min="62" max="65" width="46.5703125" style="84" bestFit="1" customWidth="1"/>
    <col min="66" max="69" width="46.7109375" style="84" bestFit="1" customWidth="1"/>
    <col min="70" max="73" width="46.140625" style="84" bestFit="1" customWidth="1"/>
    <col min="74" max="77" width="12.7109375" style="84" bestFit="1" customWidth="1"/>
    <col min="78" max="78" width="11.5703125" style="84"/>
    <col min="79" max="79" width="12.7109375" style="84" bestFit="1" customWidth="1"/>
    <col min="80" max="80" width="11.5703125" style="84"/>
    <col min="81" max="83" width="12.7109375" style="84" bestFit="1" customWidth="1"/>
    <col min="84" max="16384" width="11.5703125" style="84"/>
  </cols>
  <sheetData>
    <row r="1" spans="1:555" ht="26.25" hidden="1" x14ac:dyDescent="0.25">
      <c r="A1" s="185" t="s">
        <v>251</v>
      </c>
      <c r="B1" s="188" t="s">
        <v>252</v>
      </c>
      <c r="C1" s="179" t="s">
        <v>253</v>
      </c>
      <c r="D1" s="179" t="s">
        <v>496</v>
      </c>
      <c r="E1" s="179" t="s">
        <v>498</v>
      </c>
      <c r="F1" s="179" t="s">
        <v>500</v>
      </c>
      <c r="G1" s="179" t="s">
        <v>502</v>
      </c>
      <c r="H1" s="179" t="s">
        <v>504</v>
      </c>
      <c r="I1" s="179" t="s">
        <v>506</v>
      </c>
      <c r="J1" s="179" t="s">
        <v>254</v>
      </c>
      <c r="K1" s="179" t="s">
        <v>509</v>
      </c>
      <c r="L1" s="179" t="s">
        <v>255</v>
      </c>
      <c r="M1" s="179" t="s">
        <v>511</v>
      </c>
      <c r="N1" s="179" t="s">
        <v>513</v>
      </c>
      <c r="O1" s="179" t="s">
        <v>515</v>
      </c>
      <c r="P1" s="179" t="s">
        <v>256</v>
      </c>
      <c r="Q1" s="179" t="s">
        <v>516</v>
      </c>
      <c r="R1" s="179" t="s">
        <v>519</v>
      </c>
      <c r="S1" s="179" t="s">
        <v>257</v>
      </c>
      <c r="T1" s="179" t="s">
        <v>521</v>
      </c>
      <c r="U1" s="179" t="s">
        <v>258</v>
      </c>
      <c r="V1" s="179" t="s">
        <v>522</v>
      </c>
      <c r="W1" s="179" t="s">
        <v>523</v>
      </c>
      <c r="X1" s="179" t="s">
        <v>527</v>
      </c>
      <c r="Y1" s="179" t="s">
        <v>274</v>
      </c>
      <c r="Z1" s="179" t="s">
        <v>528</v>
      </c>
      <c r="AA1" s="179" t="s">
        <v>530</v>
      </c>
      <c r="AB1" s="179" t="s">
        <v>532</v>
      </c>
      <c r="AC1" s="179" t="s">
        <v>275</v>
      </c>
      <c r="AD1" s="179" t="s">
        <v>534</v>
      </c>
      <c r="AE1" s="179" t="s">
        <v>536</v>
      </c>
      <c r="AF1" s="179" t="s">
        <v>538</v>
      </c>
      <c r="AG1" s="179" t="s">
        <v>540</v>
      </c>
      <c r="AH1" s="179" t="s">
        <v>250</v>
      </c>
      <c r="AI1" s="179" t="s">
        <v>542</v>
      </c>
      <c r="AJ1" s="188" t="s">
        <v>259</v>
      </c>
      <c r="AK1" s="179" t="s">
        <v>544</v>
      </c>
      <c r="AL1" s="179" t="s">
        <v>260</v>
      </c>
      <c r="AM1" s="179" t="s">
        <v>546</v>
      </c>
      <c r="AN1" s="179" t="s">
        <v>548</v>
      </c>
      <c r="AO1" s="179" t="s">
        <v>261</v>
      </c>
      <c r="AP1" s="179" t="s">
        <v>550</v>
      </c>
      <c r="AQ1" s="179" t="s">
        <v>552</v>
      </c>
      <c r="AR1" s="179" t="s">
        <v>262</v>
      </c>
      <c r="AS1" s="179" t="s">
        <v>553</v>
      </c>
      <c r="AT1" s="179" t="s">
        <v>555</v>
      </c>
      <c r="AU1" s="179" t="s">
        <v>556</v>
      </c>
      <c r="AV1" s="179" t="s">
        <v>557</v>
      </c>
      <c r="AW1" s="179" t="s">
        <v>559</v>
      </c>
      <c r="AX1" s="179" t="s">
        <v>561</v>
      </c>
      <c r="AY1" s="179" t="s">
        <v>562</v>
      </c>
      <c r="AZ1" s="179" t="s">
        <v>263</v>
      </c>
      <c r="BA1" s="179" t="s">
        <v>564</v>
      </c>
      <c r="BB1" s="179" t="s">
        <v>566</v>
      </c>
      <c r="BC1" s="179" t="s">
        <v>568</v>
      </c>
      <c r="BD1" s="179" t="s">
        <v>570</v>
      </c>
      <c r="BE1" s="179" t="s">
        <v>572</v>
      </c>
      <c r="BF1" s="179" t="s">
        <v>574</v>
      </c>
      <c r="BG1" s="179" t="s">
        <v>576</v>
      </c>
      <c r="BH1" s="179" t="s">
        <v>578</v>
      </c>
      <c r="BI1" s="179" t="s">
        <v>276</v>
      </c>
      <c r="BJ1" s="179" t="s">
        <v>580</v>
      </c>
      <c r="BK1" s="179" t="s">
        <v>582</v>
      </c>
      <c r="BL1" s="179" t="s">
        <v>584</v>
      </c>
      <c r="BM1" s="179" t="s">
        <v>586</v>
      </c>
      <c r="BN1" s="179" t="s">
        <v>588</v>
      </c>
      <c r="BO1" s="179" t="s">
        <v>590</v>
      </c>
      <c r="BP1" s="179" t="s">
        <v>592</v>
      </c>
      <c r="BQ1" s="179" t="s">
        <v>594</v>
      </c>
      <c r="BR1" s="179" t="s">
        <v>596</v>
      </c>
      <c r="BS1" s="179" t="s">
        <v>598</v>
      </c>
      <c r="BT1" s="188" t="s">
        <v>264</v>
      </c>
      <c r="BU1" s="179" t="s">
        <v>265</v>
      </c>
      <c r="BV1" s="179" t="s">
        <v>600</v>
      </c>
      <c r="BW1" s="179" t="s">
        <v>266</v>
      </c>
      <c r="BX1" s="179" t="s">
        <v>602</v>
      </c>
      <c r="BY1" s="179" t="s">
        <v>604</v>
      </c>
      <c r="BZ1" s="188" t="s">
        <v>267</v>
      </c>
      <c r="CA1" s="179" t="s">
        <v>268</v>
      </c>
      <c r="CB1" s="179" t="s">
        <v>606</v>
      </c>
      <c r="CC1" s="179" t="s">
        <v>269</v>
      </c>
      <c r="CD1" s="179" t="s">
        <v>608</v>
      </c>
      <c r="CE1" s="179" t="s">
        <v>610</v>
      </c>
      <c r="CF1" s="179" t="s">
        <v>612</v>
      </c>
      <c r="CG1" s="188" t="s">
        <v>270</v>
      </c>
      <c r="CH1" s="179" t="s">
        <v>618</v>
      </c>
      <c r="CI1" s="179" t="s">
        <v>620</v>
      </c>
      <c r="CJ1" s="179" t="s">
        <v>271</v>
      </c>
      <c r="CK1" s="179" t="s">
        <v>614</v>
      </c>
      <c r="CL1" s="179" t="s">
        <v>616</v>
      </c>
      <c r="CM1" s="179" t="s">
        <v>272</v>
      </c>
      <c r="CN1" s="179" t="s">
        <v>622</v>
      </c>
      <c r="CO1" s="179" t="s">
        <v>273</v>
      </c>
      <c r="CP1" s="179" t="s">
        <v>623</v>
      </c>
      <c r="CQ1" s="176" t="s">
        <v>277</v>
      </c>
      <c r="CR1" s="188" t="s">
        <v>278</v>
      </c>
      <c r="CS1" s="179" t="s">
        <v>624</v>
      </c>
      <c r="CT1" s="179" t="s">
        <v>625</v>
      </c>
      <c r="CU1" s="179" t="s">
        <v>627</v>
      </c>
      <c r="CV1" s="179" t="s">
        <v>279</v>
      </c>
      <c r="CW1" s="179" t="s">
        <v>629</v>
      </c>
      <c r="CX1" s="179" t="s">
        <v>631</v>
      </c>
      <c r="CY1" s="179" t="s">
        <v>633</v>
      </c>
      <c r="CZ1" s="179" t="s">
        <v>635</v>
      </c>
      <c r="DA1" s="179" t="s">
        <v>637</v>
      </c>
      <c r="DB1" s="179" t="s">
        <v>639</v>
      </c>
      <c r="DC1" s="188" t="s">
        <v>280</v>
      </c>
      <c r="DD1" s="179" t="s">
        <v>281</v>
      </c>
      <c r="DE1" s="179" t="s">
        <v>641</v>
      </c>
      <c r="DF1" s="179" t="s">
        <v>282</v>
      </c>
      <c r="DG1" s="179" t="s">
        <v>643</v>
      </c>
      <c r="DH1" s="179" t="s">
        <v>645</v>
      </c>
      <c r="DI1" s="179" t="s">
        <v>647</v>
      </c>
      <c r="DJ1" s="179" t="s">
        <v>649</v>
      </c>
      <c r="DK1" s="179" t="s">
        <v>651</v>
      </c>
      <c r="DL1" s="179" t="s">
        <v>653</v>
      </c>
      <c r="DM1" s="179" t="s">
        <v>655</v>
      </c>
      <c r="DN1" s="179" t="s">
        <v>283</v>
      </c>
      <c r="DO1" s="179" t="s">
        <v>657</v>
      </c>
      <c r="DP1" s="179" t="s">
        <v>659</v>
      </c>
      <c r="DQ1" s="179" t="s">
        <v>661</v>
      </c>
      <c r="DR1" s="188" t="s">
        <v>284</v>
      </c>
      <c r="DS1" s="179" t="s">
        <v>663</v>
      </c>
      <c r="DT1" s="179" t="s">
        <v>285</v>
      </c>
      <c r="DU1" s="179" t="s">
        <v>665</v>
      </c>
      <c r="DV1" s="179" t="s">
        <v>286</v>
      </c>
      <c r="DW1" s="179" t="s">
        <v>667</v>
      </c>
      <c r="DX1" s="179" t="s">
        <v>669</v>
      </c>
      <c r="DY1" s="179" t="s">
        <v>671</v>
      </c>
      <c r="DZ1" s="179" t="s">
        <v>673</v>
      </c>
      <c r="EA1" s="179" t="s">
        <v>675</v>
      </c>
      <c r="EB1" s="179" t="s">
        <v>677</v>
      </c>
      <c r="EC1" s="179" t="s">
        <v>679</v>
      </c>
      <c r="ED1" s="179" t="s">
        <v>681</v>
      </c>
      <c r="EE1" s="179" t="s">
        <v>683</v>
      </c>
      <c r="EF1" s="179" t="s">
        <v>685</v>
      </c>
      <c r="EG1" s="179" t="s">
        <v>687</v>
      </c>
      <c r="EH1" s="188" t="s">
        <v>287</v>
      </c>
      <c r="EI1" s="179" t="s">
        <v>689</v>
      </c>
      <c r="EJ1" s="179" t="s">
        <v>288</v>
      </c>
      <c r="EK1" s="179" t="s">
        <v>691</v>
      </c>
      <c r="EL1" s="179" t="s">
        <v>693</v>
      </c>
      <c r="EM1" s="179" t="s">
        <v>289</v>
      </c>
      <c r="EN1" s="179" t="s">
        <v>695</v>
      </c>
      <c r="EO1" s="179" t="s">
        <v>697</v>
      </c>
      <c r="EP1" s="179" t="s">
        <v>290</v>
      </c>
      <c r="EQ1" s="179" t="s">
        <v>699</v>
      </c>
      <c r="ER1" s="179" t="s">
        <v>701</v>
      </c>
      <c r="ES1" s="179" t="s">
        <v>703</v>
      </c>
      <c r="ET1" s="179" t="s">
        <v>291</v>
      </c>
      <c r="EU1" s="179" t="s">
        <v>705</v>
      </c>
      <c r="EV1" s="179" t="s">
        <v>707</v>
      </c>
      <c r="EW1" s="188" t="s">
        <v>292</v>
      </c>
      <c r="EX1" s="179" t="s">
        <v>293</v>
      </c>
      <c r="EY1" s="179" t="s">
        <v>709</v>
      </c>
      <c r="EZ1" s="179" t="s">
        <v>711</v>
      </c>
      <c r="FA1" s="179" t="s">
        <v>713</v>
      </c>
      <c r="FB1" s="179" t="s">
        <v>715</v>
      </c>
      <c r="FC1" s="179" t="s">
        <v>294</v>
      </c>
      <c r="FD1" s="179" t="s">
        <v>717</v>
      </c>
      <c r="FE1" s="179" t="s">
        <v>719</v>
      </c>
      <c r="FF1" s="179" t="s">
        <v>721</v>
      </c>
      <c r="FG1" s="179" t="s">
        <v>723</v>
      </c>
      <c r="FH1" s="179" t="s">
        <v>725</v>
      </c>
      <c r="FI1" s="179" t="s">
        <v>295</v>
      </c>
      <c r="FJ1" s="179" t="s">
        <v>728</v>
      </c>
      <c r="FK1" s="179" t="s">
        <v>296</v>
      </c>
      <c r="FL1" s="179" t="s">
        <v>731</v>
      </c>
      <c r="FM1" s="179" t="s">
        <v>732</v>
      </c>
      <c r="FN1" s="179" t="s">
        <v>734</v>
      </c>
      <c r="FO1" s="179" t="s">
        <v>297</v>
      </c>
      <c r="FP1" s="179" t="s">
        <v>737</v>
      </c>
      <c r="FQ1" s="179" t="s">
        <v>738</v>
      </c>
      <c r="FR1" s="179" t="s">
        <v>740</v>
      </c>
      <c r="FS1" s="179" t="s">
        <v>298</v>
      </c>
      <c r="FT1" s="179" t="s">
        <v>743</v>
      </c>
      <c r="FU1" s="179" t="s">
        <v>745</v>
      </c>
      <c r="FV1" s="179" t="s">
        <v>747</v>
      </c>
      <c r="FW1" s="188" t="s">
        <v>299</v>
      </c>
      <c r="FX1" s="188" t="s">
        <v>300</v>
      </c>
      <c r="FY1" s="179" t="s">
        <v>306</v>
      </c>
      <c r="FZ1" s="179" t="s">
        <v>749</v>
      </c>
      <c r="GA1" s="179" t="s">
        <v>751</v>
      </c>
      <c r="GB1" s="179" t="s">
        <v>753</v>
      </c>
      <c r="GC1" s="179" t="s">
        <v>755</v>
      </c>
      <c r="GD1" s="179" t="s">
        <v>757</v>
      </c>
      <c r="GE1" s="179" t="s">
        <v>759</v>
      </c>
      <c r="GF1" s="188" t="s">
        <v>301</v>
      </c>
      <c r="GG1" s="179" t="s">
        <v>307</v>
      </c>
      <c r="GH1" s="179" t="s">
        <v>761</v>
      </c>
      <c r="GI1" s="179" t="s">
        <v>763</v>
      </c>
      <c r="GJ1" s="179" t="s">
        <v>764</v>
      </c>
      <c r="GK1" s="179" t="s">
        <v>308</v>
      </c>
      <c r="GL1" s="179" t="s">
        <v>767</v>
      </c>
      <c r="GM1" s="179" t="s">
        <v>768</v>
      </c>
      <c r="GN1" s="188" t="s">
        <v>302</v>
      </c>
      <c r="GO1" s="179" t="s">
        <v>303</v>
      </c>
      <c r="GP1" s="179" t="s">
        <v>770</v>
      </c>
      <c r="GQ1" s="179" t="s">
        <v>772</v>
      </c>
      <c r="GR1" s="179" t="s">
        <v>774</v>
      </c>
      <c r="GS1" s="179" t="s">
        <v>776</v>
      </c>
      <c r="GT1" s="179" t="s">
        <v>778</v>
      </c>
      <c r="GU1" s="188" t="s">
        <v>304</v>
      </c>
      <c r="GV1" s="179" t="s">
        <v>305</v>
      </c>
      <c r="GW1" s="179" t="s">
        <v>780</v>
      </c>
      <c r="GX1" s="179" t="s">
        <v>782</v>
      </c>
      <c r="GY1" s="179" t="s">
        <v>784</v>
      </c>
      <c r="GZ1" s="179" t="s">
        <v>786</v>
      </c>
      <c r="HA1" s="179" t="s">
        <v>788</v>
      </c>
      <c r="HB1" s="179" t="s">
        <v>790</v>
      </c>
      <c r="HC1" s="176" t="s">
        <v>309</v>
      </c>
      <c r="HD1" s="188" t="s">
        <v>310</v>
      </c>
      <c r="HE1" s="179" t="s">
        <v>311</v>
      </c>
      <c r="HF1" s="179" t="s">
        <v>792</v>
      </c>
      <c r="HG1" s="179" t="s">
        <v>794</v>
      </c>
      <c r="HH1" s="179" t="s">
        <v>796</v>
      </c>
      <c r="HI1" s="179" t="s">
        <v>798</v>
      </c>
      <c r="HJ1" s="179" t="s">
        <v>312</v>
      </c>
      <c r="HK1" s="179" t="s">
        <v>801</v>
      </c>
      <c r="HL1" s="179" t="s">
        <v>329</v>
      </c>
      <c r="HM1" s="179" t="s">
        <v>839</v>
      </c>
      <c r="HN1" s="179" t="s">
        <v>841</v>
      </c>
      <c r="HO1" s="179" t="s">
        <v>843</v>
      </c>
      <c r="HP1" s="188" t="s">
        <v>313</v>
      </c>
      <c r="HQ1" s="179" t="s">
        <v>803</v>
      </c>
      <c r="HR1" s="179" t="s">
        <v>805</v>
      </c>
      <c r="HS1" s="179" t="s">
        <v>314</v>
      </c>
      <c r="HT1" s="179" t="s">
        <v>808</v>
      </c>
      <c r="HU1" s="179" t="s">
        <v>810</v>
      </c>
      <c r="HV1" s="179" t="s">
        <v>811</v>
      </c>
      <c r="HW1" s="179" t="s">
        <v>813</v>
      </c>
      <c r="HX1" s="188" t="s">
        <v>315</v>
      </c>
      <c r="HY1" s="179" t="s">
        <v>815</v>
      </c>
      <c r="HZ1" s="179" t="s">
        <v>817</v>
      </c>
      <c r="IA1" s="179" t="s">
        <v>819</v>
      </c>
      <c r="IB1" s="179" t="s">
        <v>316</v>
      </c>
      <c r="IC1" s="179" t="s">
        <v>821</v>
      </c>
      <c r="ID1" s="179" t="s">
        <v>823</v>
      </c>
      <c r="IE1" s="179" t="s">
        <v>317</v>
      </c>
      <c r="IF1" s="179" t="s">
        <v>825</v>
      </c>
      <c r="IG1" s="179" t="s">
        <v>827</v>
      </c>
      <c r="IH1" s="179" t="s">
        <v>318</v>
      </c>
      <c r="II1" s="179" t="s">
        <v>829</v>
      </c>
      <c r="IJ1" s="179" t="s">
        <v>831</v>
      </c>
      <c r="IK1" s="179" t="s">
        <v>833</v>
      </c>
      <c r="IL1" s="179" t="s">
        <v>835</v>
      </c>
      <c r="IM1" s="179" t="s">
        <v>319</v>
      </c>
      <c r="IN1" s="179" t="s">
        <v>837</v>
      </c>
      <c r="IO1" s="188" t="s">
        <v>320</v>
      </c>
      <c r="IP1" s="179" t="s">
        <v>845</v>
      </c>
      <c r="IQ1" s="179" t="s">
        <v>847</v>
      </c>
      <c r="IR1" s="179" t="s">
        <v>321</v>
      </c>
      <c r="IS1" s="179" t="s">
        <v>849</v>
      </c>
      <c r="IT1" s="179" t="s">
        <v>851</v>
      </c>
      <c r="IU1" s="179" t="s">
        <v>853</v>
      </c>
      <c r="IV1" s="188" t="s">
        <v>322</v>
      </c>
      <c r="IW1" s="179" t="s">
        <v>855</v>
      </c>
      <c r="IX1" s="179" t="s">
        <v>323</v>
      </c>
      <c r="IY1" s="179" t="s">
        <v>858</v>
      </c>
      <c r="IZ1" s="179" t="s">
        <v>860</v>
      </c>
      <c r="JA1" s="179" t="s">
        <v>862</v>
      </c>
      <c r="JB1" s="179" t="s">
        <v>864</v>
      </c>
      <c r="JC1" s="179" t="s">
        <v>866</v>
      </c>
      <c r="JD1" s="179" t="s">
        <v>868</v>
      </c>
      <c r="JE1" s="179" t="s">
        <v>324</v>
      </c>
      <c r="JF1" s="179" t="s">
        <v>871</v>
      </c>
      <c r="JG1" s="179" t="s">
        <v>873</v>
      </c>
      <c r="JH1" s="179" t="s">
        <v>875</v>
      </c>
      <c r="JI1" s="179" t="s">
        <v>877</v>
      </c>
      <c r="JJ1" s="179" t="s">
        <v>879</v>
      </c>
      <c r="JK1" s="179" t="s">
        <v>881</v>
      </c>
      <c r="JL1" s="179" t="s">
        <v>883</v>
      </c>
      <c r="JM1" s="179" t="s">
        <v>885</v>
      </c>
      <c r="JN1" s="179" t="s">
        <v>325</v>
      </c>
      <c r="JO1" s="179" t="s">
        <v>888</v>
      </c>
      <c r="JP1" s="179" t="s">
        <v>890</v>
      </c>
      <c r="JQ1" s="179" t="s">
        <v>892</v>
      </c>
      <c r="JR1" s="179" t="s">
        <v>894</v>
      </c>
      <c r="JS1" s="179" t="s">
        <v>895</v>
      </c>
      <c r="JT1" s="179" t="s">
        <v>897</v>
      </c>
      <c r="JU1" s="179" t="s">
        <v>899</v>
      </c>
      <c r="JV1" s="179" t="s">
        <v>901</v>
      </c>
      <c r="JW1" s="179" t="s">
        <v>903</v>
      </c>
      <c r="JX1" s="179" t="s">
        <v>905</v>
      </c>
      <c r="JY1" s="179" t="s">
        <v>907</v>
      </c>
      <c r="JZ1" s="179" t="s">
        <v>909</v>
      </c>
      <c r="KA1" s="179" t="s">
        <v>911</v>
      </c>
      <c r="KB1" s="179" t="s">
        <v>913</v>
      </c>
      <c r="KC1" s="179" t="s">
        <v>915</v>
      </c>
      <c r="KD1" s="179" t="s">
        <v>917</v>
      </c>
      <c r="KE1" s="179" t="s">
        <v>919</v>
      </c>
      <c r="KF1" s="179" t="s">
        <v>921</v>
      </c>
      <c r="KG1" s="179" t="s">
        <v>923</v>
      </c>
      <c r="KH1" s="179" t="s">
        <v>925</v>
      </c>
      <c r="KI1" s="179" t="s">
        <v>927</v>
      </c>
      <c r="KJ1" s="179" t="s">
        <v>929</v>
      </c>
      <c r="KK1" s="179" t="s">
        <v>931</v>
      </c>
      <c r="KL1" s="179" t="s">
        <v>933</v>
      </c>
      <c r="KM1" s="179" t="s">
        <v>935</v>
      </c>
      <c r="KN1" s="179" t="s">
        <v>937</v>
      </c>
      <c r="KO1" s="188" t="s">
        <v>326</v>
      </c>
      <c r="KP1" s="179" t="s">
        <v>939</v>
      </c>
      <c r="KQ1" s="179" t="s">
        <v>327</v>
      </c>
      <c r="KR1" s="179" t="s">
        <v>942</v>
      </c>
      <c r="KS1" s="179" t="s">
        <v>944</v>
      </c>
      <c r="KT1" s="179" t="s">
        <v>946</v>
      </c>
      <c r="KU1" s="179" t="s">
        <v>948</v>
      </c>
      <c r="KV1" s="179" t="s">
        <v>328</v>
      </c>
      <c r="KW1" s="179" t="s">
        <v>951</v>
      </c>
      <c r="KX1" s="179" t="s">
        <v>953</v>
      </c>
      <c r="KY1" s="179" t="s">
        <v>955</v>
      </c>
      <c r="KZ1" s="179" t="s">
        <v>957</v>
      </c>
      <c r="LA1" s="179" t="s">
        <v>959</v>
      </c>
      <c r="LB1" s="179" t="s">
        <v>961</v>
      </c>
      <c r="LC1" s="179" t="s">
        <v>963</v>
      </c>
      <c r="LD1" s="176" t="s">
        <v>330</v>
      </c>
      <c r="LE1" s="188" t="s">
        <v>331</v>
      </c>
      <c r="LF1" s="179" t="s">
        <v>332</v>
      </c>
      <c r="LG1" s="179" t="s">
        <v>346</v>
      </c>
      <c r="LH1" s="179" t="s">
        <v>965</v>
      </c>
      <c r="LI1" s="179" t="s">
        <v>967</v>
      </c>
      <c r="LJ1" s="179" t="s">
        <v>969</v>
      </c>
      <c r="LK1" s="179" t="s">
        <v>971</v>
      </c>
      <c r="LL1" s="179" t="s">
        <v>347</v>
      </c>
      <c r="LM1" s="179" t="s">
        <v>973</v>
      </c>
      <c r="LN1" s="179" t="s">
        <v>348</v>
      </c>
      <c r="LO1" s="179" t="s">
        <v>975</v>
      </c>
      <c r="LP1" s="179" t="s">
        <v>333</v>
      </c>
      <c r="LQ1" s="179" t="s">
        <v>977</v>
      </c>
      <c r="LR1" s="179" t="s">
        <v>349</v>
      </c>
      <c r="LS1" s="179" t="s">
        <v>979</v>
      </c>
      <c r="LT1" s="179" t="s">
        <v>981</v>
      </c>
      <c r="LU1" s="179" t="s">
        <v>350</v>
      </c>
      <c r="LV1" s="188" t="s">
        <v>334</v>
      </c>
      <c r="LW1" s="179" t="s">
        <v>335</v>
      </c>
      <c r="LX1" s="179" t="s">
        <v>983</v>
      </c>
      <c r="LY1" s="179" t="s">
        <v>985</v>
      </c>
      <c r="LZ1" s="179" t="s">
        <v>986</v>
      </c>
      <c r="MA1" s="179" t="s">
        <v>988</v>
      </c>
      <c r="MB1" s="179" t="s">
        <v>989</v>
      </c>
      <c r="MC1" s="179" t="s">
        <v>991</v>
      </c>
      <c r="MD1" s="179" t="s">
        <v>993</v>
      </c>
      <c r="ME1" s="179" t="s">
        <v>995</v>
      </c>
      <c r="MF1" s="179" t="s">
        <v>997</v>
      </c>
      <c r="MG1" s="179" t="s">
        <v>336</v>
      </c>
      <c r="MH1" s="179" t="s">
        <v>1000</v>
      </c>
      <c r="MI1" s="179" t="s">
        <v>1001</v>
      </c>
      <c r="MJ1" s="179" t="s">
        <v>1003</v>
      </c>
      <c r="MK1" s="179" t="s">
        <v>337</v>
      </c>
      <c r="ML1" s="179" t="s">
        <v>1006</v>
      </c>
      <c r="MM1" s="179" t="s">
        <v>1007</v>
      </c>
      <c r="MN1" s="179" t="s">
        <v>1009</v>
      </c>
      <c r="MO1" s="179" t="s">
        <v>1011</v>
      </c>
      <c r="MP1" s="179" t="s">
        <v>338</v>
      </c>
      <c r="MQ1" s="179" t="s">
        <v>1014</v>
      </c>
      <c r="MR1" s="179" t="s">
        <v>1016</v>
      </c>
      <c r="MS1" s="179" t="s">
        <v>1018</v>
      </c>
      <c r="MT1" s="179" t="s">
        <v>1020</v>
      </c>
      <c r="MU1" s="179" t="s">
        <v>339</v>
      </c>
      <c r="MV1" s="179" t="s">
        <v>1023</v>
      </c>
      <c r="MW1" s="179" t="s">
        <v>1025</v>
      </c>
      <c r="MX1" s="179" t="s">
        <v>1027</v>
      </c>
      <c r="MY1" s="179" t="s">
        <v>1029</v>
      </c>
      <c r="MZ1" s="179" t="s">
        <v>1031</v>
      </c>
      <c r="NA1" s="179" t="s">
        <v>1033</v>
      </c>
      <c r="NB1" s="179" t="s">
        <v>1035</v>
      </c>
      <c r="NC1" s="179" t="s">
        <v>1037</v>
      </c>
      <c r="ND1" s="179" t="s">
        <v>1039</v>
      </c>
      <c r="NE1" s="179" t="s">
        <v>1041</v>
      </c>
      <c r="NF1" s="179" t="s">
        <v>1043</v>
      </c>
      <c r="NG1" s="179" t="s">
        <v>1044</v>
      </c>
      <c r="NH1" s="188" t="s">
        <v>340</v>
      </c>
      <c r="NI1" s="179" t="s">
        <v>341</v>
      </c>
      <c r="NJ1" s="179" t="s">
        <v>1046</v>
      </c>
      <c r="NK1" s="179" t="s">
        <v>1048</v>
      </c>
      <c r="NL1" s="179" t="s">
        <v>1050</v>
      </c>
      <c r="NM1" s="179" t="s">
        <v>1052</v>
      </c>
      <c r="NN1" s="188" t="s">
        <v>342</v>
      </c>
      <c r="NO1" s="179" t="s">
        <v>343</v>
      </c>
      <c r="NP1" s="179" t="s">
        <v>1053</v>
      </c>
      <c r="NQ1" s="179" t="s">
        <v>344</v>
      </c>
      <c r="NR1" s="179" t="s">
        <v>1055</v>
      </c>
      <c r="NS1" s="179" t="s">
        <v>1057</v>
      </c>
      <c r="NT1" s="179" t="s">
        <v>345</v>
      </c>
      <c r="NU1" s="179" t="s">
        <v>1059</v>
      </c>
      <c r="NV1" s="176" t="s">
        <v>351</v>
      </c>
      <c r="NW1" s="188" t="s">
        <v>352</v>
      </c>
      <c r="NX1" s="179" t="s">
        <v>353</v>
      </c>
      <c r="NY1" s="179" t="s">
        <v>1062</v>
      </c>
      <c r="NZ1" s="179" t="s">
        <v>1064</v>
      </c>
      <c r="OA1" s="179" t="s">
        <v>354</v>
      </c>
      <c r="OB1" s="179" t="s">
        <v>364</v>
      </c>
      <c r="OC1" s="179" t="s">
        <v>1066</v>
      </c>
      <c r="OD1" s="179" t="s">
        <v>1068</v>
      </c>
      <c r="OE1" s="179" t="s">
        <v>1070</v>
      </c>
      <c r="OF1" s="179" t="s">
        <v>1072</v>
      </c>
      <c r="OG1" s="179" t="s">
        <v>1074</v>
      </c>
      <c r="OH1" s="179" t="s">
        <v>1076</v>
      </c>
      <c r="OI1" s="179" t="s">
        <v>1078</v>
      </c>
      <c r="OJ1" s="179" t="s">
        <v>1080</v>
      </c>
      <c r="OK1" s="179" t="s">
        <v>1082</v>
      </c>
      <c r="OL1" s="179" t="s">
        <v>1084</v>
      </c>
      <c r="OM1" s="179" t="s">
        <v>1086</v>
      </c>
      <c r="ON1" s="179" t="s">
        <v>1088</v>
      </c>
      <c r="OO1" s="179" t="s">
        <v>1090</v>
      </c>
      <c r="OP1" s="179" t="s">
        <v>1092</v>
      </c>
      <c r="OQ1" s="179" t="s">
        <v>1094</v>
      </c>
      <c r="OR1" s="179" t="s">
        <v>1096</v>
      </c>
      <c r="OS1" s="179" t="s">
        <v>1098</v>
      </c>
      <c r="OT1" s="179" t="s">
        <v>1100</v>
      </c>
      <c r="OU1" s="179" t="s">
        <v>1102</v>
      </c>
      <c r="OV1" s="179" t="s">
        <v>1104</v>
      </c>
      <c r="OW1" s="179" t="s">
        <v>1106</v>
      </c>
      <c r="OX1" s="179" t="s">
        <v>1108</v>
      </c>
      <c r="OY1" s="179" t="s">
        <v>365</v>
      </c>
      <c r="OZ1" s="179" t="s">
        <v>1111</v>
      </c>
      <c r="PA1" s="179" t="s">
        <v>1113</v>
      </c>
      <c r="PB1" s="179" t="s">
        <v>1114</v>
      </c>
      <c r="PC1" s="179" t="s">
        <v>1116</v>
      </c>
      <c r="PD1" s="179" t="s">
        <v>1118</v>
      </c>
      <c r="PE1" s="179" t="s">
        <v>1120</v>
      </c>
      <c r="PF1" s="179" t="s">
        <v>1122</v>
      </c>
      <c r="PG1" s="179" t="s">
        <v>1124</v>
      </c>
      <c r="PH1" s="179" t="s">
        <v>1126</v>
      </c>
      <c r="PI1" s="179" t="s">
        <v>1128</v>
      </c>
      <c r="PJ1" s="179" t="s">
        <v>1130</v>
      </c>
      <c r="PK1" s="179" t="s">
        <v>1132</v>
      </c>
      <c r="PL1" s="179" t="s">
        <v>1134</v>
      </c>
      <c r="PM1" s="179" t="s">
        <v>1136</v>
      </c>
      <c r="PN1" s="179" t="s">
        <v>1138</v>
      </c>
      <c r="PO1" s="179" t="s">
        <v>1140</v>
      </c>
      <c r="PP1" s="179" t="s">
        <v>1142</v>
      </c>
      <c r="PQ1" s="179" t="s">
        <v>1144</v>
      </c>
      <c r="PR1" s="179" t="s">
        <v>1146</v>
      </c>
      <c r="PS1" s="179" t="s">
        <v>1148</v>
      </c>
      <c r="PT1" s="179" t="s">
        <v>1150</v>
      </c>
      <c r="PU1" s="179" t="s">
        <v>1152</v>
      </c>
      <c r="PV1" s="179" t="s">
        <v>1154</v>
      </c>
      <c r="PW1" s="179" t="s">
        <v>1156</v>
      </c>
      <c r="PX1" s="179" t="s">
        <v>1158</v>
      </c>
      <c r="PY1" s="179" t="s">
        <v>1160</v>
      </c>
      <c r="PZ1" s="179" t="s">
        <v>355</v>
      </c>
      <c r="QA1" s="179" t="s">
        <v>1162</v>
      </c>
      <c r="QB1" s="179" t="s">
        <v>1164</v>
      </c>
      <c r="QC1" s="179" t="s">
        <v>1166</v>
      </c>
      <c r="QD1" s="179" t="s">
        <v>1168</v>
      </c>
      <c r="QE1" s="179" t="s">
        <v>1170</v>
      </c>
      <c r="QF1" s="188" t="s">
        <v>356</v>
      </c>
      <c r="QG1" s="179" t="s">
        <v>357</v>
      </c>
      <c r="QH1" s="179" t="s">
        <v>1172</v>
      </c>
      <c r="QI1" s="179" t="s">
        <v>1174</v>
      </c>
      <c r="QJ1" s="179" t="s">
        <v>1176</v>
      </c>
      <c r="QK1" s="179" t="s">
        <v>1178</v>
      </c>
      <c r="QL1" s="179" t="s">
        <v>1180</v>
      </c>
      <c r="QM1" s="179" t="s">
        <v>1182</v>
      </c>
      <c r="QN1" s="188" t="s">
        <v>358</v>
      </c>
      <c r="QO1" s="179" t="s">
        <v>1184</v>
      </c>
      <c r="QP1" s="179" t="s">
        <v>359</v>
      </c>
      <c r="QQ1" s="179" t="s">
        <v>366</v>
      </c>
      <c r="QR1" s="179" t="s">
        <v>1186</v>
      </c>
      <c r="QS1" s="179" t="s">
        <v>1188</v>
      </c>
      <c r="QT1" s="179" t="s">
        <v>1190</v>
      </c>
      <c r="QU1" s="179" t="s">
        <v>1192</v>
      </c>
      <c r="QV1" s="179" t="s">
        <v>1194</v>
      </c>
      <c r="QW1" s="179" t="s">
        <v>1196</v>
      </c>
      <c r="QX1" s="179" t="s">
        <v>1198</v>
      </c>
      <c r="QY1" s="179" t="s">
        <v>1200</v>
      </c>
      <c r="QZ1" s="179" t="s">
        <v>1202</v>
      </c>
      <c r="RA1" s="179" t="s">
        <v>1204</v>
      </c>
      <c r="RB1" s="179" t="s">
        <v>1206</v>
      </c>
      <c r="RC1" s="179" t="s">
        <v>1208</v>
      </c>
      <c r="RD1" s="179" t="s">
        <v>1210</v>
      </c>
      <c r="RE1" s="179" t="s">
        <v>1212</v>
      </c>
      <c r="RF1" s="188" t="s">
        <v>360</v>
      </c>
      <c r="RG1" s="179" t="s">
        <v>361</v>
      </c>
      <c r="RH1" s="179" t="s">
        <v>1214</v>
      </c>
      <c r="RI1" s="179" t="s">
        <v>1216</v>
      </c>
      <c r="RJ1" s="188" t="s">
        <v>362</v>
      </c>
      <c r="RK1" s="179" t="s">
        <v>363</v>
      </c>
      <c r="RL1" s="179" t="s">
        <v>1218</v>
      </c>
      <c r="RM1" s="179" t="s">
        <v>1219</v>
      </c>
      <c r="RN1" s="179" t="s">
        <v>1220</v>
      </c>
      <c r="RO1" s="179" t="s">
        <v>1221</v>
      </c>
      <c r="RP1" s="179" t="s">
        <v>1223</v>
      </c>
      <c r="RQ1" s="179" t="s">
        <v>1224</v>
      </c>
      <c r="RR1" s="179" t="s">
        <v>1226</v>
      </c>
      <c r="RS1" s="179" t="s">
        <v>1227</v>
      </c>
      <c r="RT1" s="176" t="s">
        <v>367</v>
      </c>
      <c r="RU1" s="188" t="s">
        <v>368</v>
      </c>
      <c r="RV1" s="179" t="s">
        <v>369</v>
      </c>
      <c r="RW1" s="179" t="s">
        <v>1229</v>
      </c>
      <c r="RX1" s="179" t="s">
        <v>1231</v>
      </c>
      <c r="RY1" s="179" t="s">
        <v>370</v>
      </c>
      <c r="RZ1" s="179" t="s">
        <v>1233</v>
      </c>
      <c r="SA1" s="179" t="s">
        <v>1235</v>
      </c>
      <c r="SB1" s="179" t="s">
        <v>1237</v>
      </c>
      <c r="SC1" s="179" t="s">
        <v>1239</v>
      </c>
      <c r="SD1" s="188" t="s">
        <v>371</v>
      </c>
      <c r="SE1" s="179" t="s">
        <v>372</v>
      </c>
      <c r="SF1" s="179" t="s">
        <v>1241</v>
      </c>
      <c r="SG1" s="179" t="s">
        <v>1243</v>
      </c>
      <c r="SH1" s="179" t="s">
        <v>1245</v>
      </c>
      <c r="SI1" s="179" t="s">
        <v>1247</v>
      </c>
      <c r="SJ1" s="179" t="s">
        <v>1249</v>
      </c>
      <c r="SK1" s="179" t="s">
        <v>1251</v>
      </c>
      <c r="SL1" s="179" t="s">
        <v>1253</v>
      </c>
      <c r="SM1" s="179" t="s">
        <v>1255</v>
      </c>
      <c r="SN1" s="179" t="s">
        <v>1257</v>
      </c>
      <c r="SO1" s="179" t="s">
        <v>1259</v>
      </c>
      <c r="SP1" s="179" t="s">
        <v>1261</v>
      </c>
      <c r="SQ1" s="179" t="s">
        <v>1263</v>
      </c>
      <c r="SR1" s="179" t="s">
        <v>1265</v>
      </c>
      <c r="SS1" s="179" t="s">
        <v>1267</v>
      </c>
      <c r="ST1" s="179" t="s">
        <v>1269</v>
      </c>
      <c r="SU1" s="176" t="s">
        <v>373</v>
      </c>
      <c r="SV1" s="188" t="s">
        <v>374</v>
      </c>
      <c r="SW1" s="179" t="s">
        <v>375</v>
      </c>
      <c r="SX1" s="179" t="s">
        <v>1271</v>
      </c>
      <c r="SY1" s="179" t="s">
        <v>1273</v>
      </c>
      <c r="SZ1" s="179" t="s">
        <v>1275</v>
      </c>
      <c r="TA1" s="179" t="s">
        <v>1277</v>
      </c>
      <c r="TB1" s="179" t="s">
        <v>1279</v>
      </c>
      <c r="TC1" s="179" t="s">
        <v>376</v>
      </c>
      <c r="TD1" s="179" t="s">
        <v>1281</v>
      </c>
      <c r="TE1" s="179" t="s">
        <v>1283</v>
      </c>
      <c r="TF1" s="179" t="s">
        <v>1285</v>
      </c>
      <c r="TG1" s="179" t="s">
        <v>1287</v>
      </c>
      <c r="TH1" s="179" t="s">
        <v>1289</v>
      </c>
      <c r="TI1" s="179" t="s">
        <v>1291</v>
      </c>
      <c r="TJ1" s="188" t="s">
        <v>377</v>
      </c>
      <c r="TK1" s="179" t="s">
        <v>378</v>
      </c>
      <c r="TL1" s="179" t="s">
        <v>379</v>
      </c>
      <c r="TM1" s="179" t="s">
        <v>1293</v>
      </c>
      <c r="TN1" s="179" t="s">
        <v>1295</v>
      </c>
      <c r="TO1" s="179" t="s">
        <v>1296</v>
      </c>
      <c r="TP1" s="179" t="s">
        <v>1298</v>
      </c>
      <c r="TQ1" s="179" t="s">
        <v>1300</v>
      </c>
      <c r="TR1" s="179" t="s">
        <v>1302</v>
      </c>
      <c r="TS1" s="179" t="s">
        <v>1304</v>
      </c>
      <c r="TT1" s="179" t="s">
        <v>1306</v>
      </c>
      <c r="TU1" s="179" t="s">
        <v>1308</v>
      </c>
      <c r="TV1" s="179" t="s">
        <v>1310</v>
      </c>
      <c r="TW1" s="179" t="s">
        <v>1312</v>
      </c>
      <c r="TX1" s="179" t="s">
        <v>1314</v>
      </c>
      <c r="TY1" s="179" t="s">
        <v>1316</v>
      </c>
      <c r="TZ1" s="179" t="s">
        <v>1318</v>
      </c>
      <c r="UA1" s="179" t="s">
        <v>1320</v>
      </c>
      <c r="UB1" s="179" t="s">
        <v>1322</v>
      </c>
      <c r="UC1" s="176" t="s">
        <v>1324</v>
      </c>
      <c r="UD1" s="179" t="s">
        <v>1326</v>
      </c>
      <c r="UE1" s="179" t="s">
        <v>1328</v>
      </c>
      <c r="UF1" s="179" t="s">
        <v>1330</v>
      </c>
      <c r="UG1" s="179" t="s">
        <v>1332</v>
      </c>
      <c r="UH1" s="179" t="s">
        <v>1334</v>
      </c>
      <c r="UI1" s="182"/>
    </row>
    <row r="2" spans="1:555" s="120" customFormat="1" hidden="1" x14ac:dyDescent="0.25">
      <c r="A2" s="123" t="s">
        <v>1356</v>
      </c>
      <c r="B2" s="123" t="s">
        <v>1358</v>
      </c>
      <c r="C2" s="123" t="s">
        <v>471</v>
      </c>
      <c r="D2" s="123" t="s">
        <v>1357</v>
      </c>
      <c r="E2" s="123" t="s">
        <v>1359</v>
      </c>
      <c r="F2" s="123" t="s">
        <v>472</v>
      </c>
      <c r="G2" s="123" t="s">
        <v>1360</v>
      </c>
      <c r="H2" s="123" t="s">
        <v>1361</v>
      </c>
      <c r="I2" s="123" t="s">
        <v>1362</v>
      </c>
      <c r="J2" s="123" t="s">
        <v>1430</v>
      </c>
      <c r="K2" s="123" t="s">
        <v>1363</v>
      </c>
      <c r="L2" s="123" t="s">
        <v>1364</v>
      </c>
      <c r="M2" s="123" t="s">
        <v>1365</v>
      </c>
      <c r="N2" s="123" t="s">
        <v>1366</v>
      </c>
      <c r="O2" s="123" t="s">
        <v>1367</v>
      </c>
      <c r="P2" s="120" t="s">
        <v>1443</v>
      </c>
      <c r="Q2" s="120" t="s">
        <v>1481</v>
      </c>
      <c r="S2" s="389" t="str">
        <f>+Presupuesto!D11</f>
        <v>Recurrente</v>
      </c>
      <c r="T2" s="389" t="str">
        <f>+Presupuesto!E11</f>
        <v>Programa / Proyecto 2016</v>
      </c>
      <c r="U2" s="120" t="s">
        <v>394</v>
      </c>
      <c r="V2" s="120" t="s">
        <v>412</v>
      </c>
      <c r="W2" s="120" t="s">
        <v>395</v>
      </c>
      <c r="X2" s="120" t="s">
        <v>396</v>
      </c>
      <c r="Y2" s="120" t="s">
        <v>397</v>
      </c>
      <c r="Z2" s="120" t="s">
        <v>398</v>
      </c>
      <c r="AA2" s="120" t="s">
        <v>399</v>
      </c>
      <c r="AB2" s="120" t="s">
        <v>400</v>
      </c>
      <c r="AC2" s="120" t="s">
        <v>401</v>
      </c>
      <c r="AD2" s="120" t="s">
        <v>402</v>
      </c>
      <c r="AE2" s="120" t="s">
        <v>403</v>
      </c>
      <c r="AF2" s="120" t="s">
        <v>404</v>
      </c>
      <c r="AH2" s="209" t="s">
        <v>420</v>
      </c>
      <c r="AI2" s="209" t="s">
        <v>421</v>
      </c>
      <c r="AJ2" s="209" t="s">
        <v>422</v>
      </c>
      <c r="AK2" s="209" t="s">
        <v>423</v>
      </c>
      <c r="AL2" s="209" t="s">
        <v>424</v>
      </c>
      <c r="AM2" s="209" t="s">
        <v>427</v>
      </c>
      <c r="AN2" s="209" t="s">
        <v>425</v>
      </c>
      <c r="AO2" s="209" t="s">
        <v>426</v>
      </c>
      <c r="AP2" s="209" t="s">
        <v>428</v>
      </c>
      <c r="AQ2" s="209" t="s">
        <v>429</v>
      </c>
      <c r="AR2" s="209" t="s">
        <v>430</v>
      </c>
      <c r="AS2" s="209" t="s">
        <v>431</v>
      </c>
      <c r="AT2" s="209" t="s">
        <v>432</v>
      </c>
      <c r="AU2" s="209" t="s">
        <v>433</v>
      </c>
      <c r="AV2" s="209" t="s">
        <v>434</v>
      </c>
      <c r="AW2" s="209" t="s">
        <v>435</v>
      </c>
      <c r="AX2" s="209" t="s">
        <v>436</v>
      </c>
      <c r="AY2" s="209" t="s">
        <v>437</v>
      </c>
      <c r="AZ2" s="209" t="s">
        <v>438</v>
      </c>
      <c r="BA2" s="209" t="s">
        <v>439</v>
      </c>
      <c r="BB2" s="209" t="s">
        <v>440</v>
      </c>
      <c r="BC2" s="209" t="s">
        <v>441</v>
      </c>
      <c r="BD2" s="209" t="s">
        <v>442</v>
      </c>
      <c r="BE2" s="209" t="s">
        <v>443</v>
      </c>
      <c r="BF2" s="209" t="s">
        <v>444</v>
      </c>
      <c r="BG2" s="209" t="s">
        <v>445</v>
      </c>
      <c r="BH2" s="209" t="s">
        <v>446</v>
      </c>
      <c r="BI2" s="209" t="s">
        <v>447</v>
      </c>
      <c r="BJ2" s="209" t="s">
        <v>448</v>
      </c>
      <c r="BK2" s="209" t="s">
        <v>449</v>
      </c>
      <c r="BL2" s="209" t="s">
        <v>450</v>
      </c>
      <c r="BM2" s="209" t="s">
        <v>451</v>
      </c>
      <c r="BN2" s="209" t="s">
        <v>452</v>
      </c>
      <c r="BO2" s="209" t="s">
        <v>453</v>
      </c>
      <c r="BP2" s="209" t="s">
        <v>454</v>
      </c>
      <c r="BQ2" s="209" t="s">
        <v>455</v>
      </c>
      <c r="BR2" s="209" t="s">
        <v>456</v>
      </c>
      <c r="BS2" s="209" t="s">
        <v>457</v>
      </c>
      <c r="BT2" s="209" t="s">
        <v>458</v>
      </c>
      <c r="BU2" s="209" t="s">
        <v>459</v>
      </c>
    </row>
    <row r="3" spans="1:555" s="120" customFormat="1" hidden="1" x14ac:dyDescent="0.25">
      <c r="A3" s="151"/>
      <c r="B3" s="151"/>
      <c r="C3" s="151"/>
      <c r="D3" s="151"/>
      <c r="E3" s="151"/>
      <c r="F3" s="151"/>
      <c r="G3" s="153"/>
      <c r="H3" s="153"/>
      <c r="I3" s="153"/>
      <c r="J3" s="153"/>
      <c r="K3" s="153"/>
      <c r="AH3" s="210">
        <v>2500</v>
      </c>
      <c r="AI3" s="210">
        <v>1900</v>
      </c>
      <c r="AJ3" s="210">
        <v>1650</v>
      </c>
      <c r="AK3" s="210">
        <v>1580</v>
      </c>
      <c r="AL3" s="210">
        <v>2250</v>
      </c>
      <c r="AM3" s="210">
        <v>1650</v>
      </c>
      <c r="AN3" s="210">
        <v>1400</v>
      </c>
      <c r="AO3" s="211">
        <v>1340</v>
      </c>
      <c r="AP3" s="211">
        <v>2000</v>
      </c>
      <c r="AQ3" s="211">
        <v>1400</v>
      </c>
      <c r="AR3" s="211">
        <v>1150</v>
      </c>
      <c r="AS3" s="211">
        <v>1100</v>
      </c>
      <c r="AT3" s="211">
        <v>1750</v>
      </c>
      <c r="AU3" s="211">
        <v>1150</v>
      </c>
      <c r="AV3" s="211">
        <v>900</v>
      </c>
      <c r="AW3" s="211">
        <v>860</v>
      </c>
      <c r="AX3" s="211">
        <v>1200</v>
      </c>
      <c r="AY3" s="120">
        <v>900</v>
      </c>
      <c r="AZ3" s="120">
        <v>650</v>
      </c>
      <c r="BA3" s="120">
        <v>620</v>
      </c>
      <c r="BB3" s="210">
        <f>+'Cuadro Resumen'!C213</f>
        <v>5605.2314999999999</v>
      </c>
      <c r="BC3" s="210">
        <f>+'Cuadro Resumen'!D213</f>
        <v>5165.6055000000006</v>
      </c>
      <c r="BD3" s="210">
        <f>+'Cuadro Resumen'!E213</f>
        <v>6594.39</v>
      </c>
      <c r="BE3" s="210">
        <f>+'Cuadro Resumen'!F213</f>
        <v>6154.7640000000001</v>
      </c>
      <c r="BF3" s="210">
        <f>+'Cuadro Resumen'!C214</f>
        <v>4945.7925000000005</v>
      </c>
      <c r="BG3" s="210">
        <f>+'Cuadro Resumen'!D214</f>
        <v>4506.1665000000003</v>
      </c>
      <c r="BH3" s="210">
        <f>+'Cuadro Resumen'!E214</f>
        <v>5934.951</v>
      </c>
      <c r="BI3" s="210">
        <f>+'Cuadro Resumen'!F214</f>
        <v>5495.3249999999998</v>
      </c>
      <c r="BJ3" s="211">
        <f>+'Cuadro Resumen'!C215</f>
        <v>4286.3535000000002</v>
      </c>
      <c r="BK3" s="211">
        <f>+'Cuadro Resumen'!D215</f>
        <v>3956.634</v>
      </c>
      <c r="BL3" s="211">
        <f>+'Cuadro Resumen'!E215</f>
        <v>5275.5120000000006</v>
      </c>
      <c r="BM3" s="211">
        <f>+'Cuadro Resumen'!F215</f>
        <v>4835.8860000000004</v>
      </c>
      <c r="BN3" s="211">
        <f>+'Cuadro Resumen'!C216</f>
        <v>3626.9145000000003</v>
      </c>
      <c r="BO3" s="211">
        <f>+'Cuadro Resumen'!D216</f>
        <v>3297.1950000000002</v>
      </c>
      <c r="BP3" s="211">
        <f>+'Cuadro Resumen'!E216</f>
        <v>4616.0730000000003</v>
      </c>
      <c r="BQ3" s="211">
        <f>+'Cuadro Resumen'!F216</f>
        <v>4286.3535000000002</v>
      </c>
      <c r="BR3" s="211">
        <f>+'Cuadro Resumen'!C217</f>
        <v>3187.2885000000001</v>
      </c>
      <c r="BS3" s="211">
        <f>+'Cuadro Resumen'!D217</f>
        <v>2967.4755</v>
      </c>
      <c r="BT3" s="211">
        <f>+'Cuadro Resumen'!E217</f>
        <v>4066.5405000000001</v>
      </c>
      <c r="BU3" s="211">
        <f>+'Cuadro Resumen'!F217</f>
        <v>3736.8210000000004</v>
      </c>
    </row>
    <row r="5" spans="1:555" ht="60" customHeight="1" x14ac:dyDescent="0.25">
      <c r="C5" s="193" t="s">
        <v>249</v>
      </c>
      <c r="D5" s="390">
        <f>SUMIF(C:C,$C$10,D:D)</f>
        <v>444950.91666666663</v>
      </c>
    </row>
    <row r="6" spans="1:555" x14ac:dyDescent="0.25">
      <c r="C6" s="70"/>
      <c r="D6" s="70"/>
      <c r="E6" s="70"/>
      <c r="F6" s="70"/>
      <c r="G6" s="70"/>
      <c r="H6" s="77"/>
      <c r="I6" s="70"/>
      <c r="J6" s="70"/>
    </row>
    <row r="7" spans="1:555" x14ac:dyDescent="0.25">
      <c r="C7" s="70" t="s">
        <v>41</v>
      </c>
      <c r="D7" s="70"/>
      <c r="E7" s="70"/>
      <c r="F7" s="70"/>
      <c r="G7" s="70"/>
      <c r="H7" s="77"/>
      <c r="I7" s="70"/>
      <c r="J7" s="70"/>
    </row>
    <row r="8" spans="1:555" x14ac:dyDescent="0.25">
      <c r="C8" s="70" t="s">
        <v>42</v>
      </c>
      <c r="D8" s="70"/>
      <c r="E8" s="70"/>
      <c r="F8" s="70"/>
      <c r="G8" s="70"/>
      <c r="H8" s="77"/>
      <c r="I8" s="70"/>
      <c r="J8" s="70"/>
    </row>
    <row r="9" spans="1:555" ht="15.75" thickBot="1" x14ac:dyDescent="0.3">
      <c r="B9" s="91"/>
      <c r="C9" s="175"/>
      <c r="D9" s="175"/>
      <c r="E9" s="175"/>
      <c r="F9" s="175"/>
      <c r="G9" s="175"/>
      <c r="H9" s="77"/>
      <c r="I9" s="175"/>
      <c r="J9" s="175"/>
      <c r="K9" s="110"/>
    </row>
    <row r="10" spans="1:555" ht="15.75" thickBot="1" x14ac:dyDescent="0.3">
      <c r="B10" s="91"/>
      <c r="C10" s="29" t="s">
        <v>43</v>
      </c>
      <c r="D10" s="518">
        <f>SUM(G17:G26)</f>
        <v>29948.333333333332</v>
      </c>
      <c r="E10" s="91"/>
      <c r="F10" s="91"/>
      <c r="G10" s="91"/>
      <c r="H10" s="74"/>
      <c r="I10" s="74"/>
      <c r="J10" s="74"/>
      <c r="K10" s="110"/>
    </row>
    <row r="11" spans="1:555" x14ac:dyDescent="0.25">
      <c r="B11" s="91"/>
      <c r="C11" s="70"/>
      <c r="D11" s="31"/>
      <c r="E11" s="91"/>
      <c r="F11" s="91"/>
      <c r="G11" s="91"/>
      <c r="H11" s="74"/>
      <c r="I11" s="74"/>
      <c r="J11" s="74"/>
      <c r="K11" s="110"/>
    </row>
    <row r="12" spans="1:555" x14ac:dyDescent="0.25">
      <c r="B12" s="91"/>
      <c r="C12" s="70"/>
      <c r="D12" s="31"/>
      <c r="E12" s="91"/>
      <c r="F12" s="91"/>
      <c r="G12" s="91"/>
      <c r="H12" s="74"/>
      <c r="I12" s="74"/>
      <c r="J12" s="74"/>
      <c r="K12" s="110"/>
      <c r="N12" s="151"/>
    </row>
    <row r="13" spans="1:555" ht="15.75" x14ac:dyDescent="0.25">
      <c r="B13" s="91"/>
      <c r="C13" s="200" t="s">
        <v>392</v>
      </c>
      <c r="D13" s="328" t="s">
        <v>1499</v>
      </c>
      <c r="E13" s="91"/>
      <c r="F13" s="91"/>
      <c r="G13" s="91"/>
      <c r="H13" s="74"/>
      <c r="I13" s="74"/>
      <c r="J13" s="74"/>
      <c r="K13" s="110"/>
      <c r="N13" s="151"/>
    </row>
    <row r="14" spans="1:555" ht="18.75" x14ac:dyDescent="0.25">
      <c r="B14" s="91"/>
      <c r="C14" s="206" t="str">
        <f>IFERROR(VLOOKUP(D13,'1. Desarrollo e Innov. Curricu.'!$E:$F,2,FALSE),IFERROR(VLOOKUP(D13,'2. Investigación Científica'!$E:$F,2,FALSE),IFERROR(VLOOKUP(D13,'3. Vinculación Univ. Sociedad'!$E:$F,2,FALSE),IFERROR(VLOOKUP(D13,'4. Docencia y Profesorado Univ.'!$E:$F,2,FALSE),IFERROR(VLOOKUP(D13,'5. Estudiantes y Graduados'!$E:$F,2,FALSE),IFERROR(VLOOKUP(D13,'11. Gestion Administrativa'!$E:$F,2,FALSE),IFERROR(VLOOKUP(D13,'13. Gestión Académica'!$E:$F,2,FALSE),IFERROR(VLOOKUP(D13,'8. Asegura. de la Calid. y M'!$E:$F,2,FALSE),IFERROR(VLOOKUP(D13,'6. Gestión del Conocimiento'!$E:$F,2,FALSE),IFERROR(VLOOKUP(D13,'15. Gobernabilidad y Proceso...'!$E:$F,2,FALSE),IFERROR(VLOOKUP(D13,'12. Gestión del Talento Humano'!$E:$F,2,FALSE),IFERROR(VLOOKUP(D13,'14. Internacional... de la E.S.'!$E:$F,2,FALSE),IFERROR(VLOOKUP(D13,'10. Posgrado'!$E:$F,2,FALSE),IFERROR(VLOOKUP(D13,'17. Gestión TIC'!$E:$F,2,FALSE),IFERROR(VLOOKUP(D13,'16. Desa. del Sistema Educ.Sup.'!$E:$F,2,FALSE),IFERROR(VLOOKUP(D13,'9. Cultura de Inno. Insti...'!$E:$F,2,FALSE),VLOOKUP(D13,'7. Lo Esencial de la Reforma U.'!$E:$F,2,0)))))))))))))))))</f>
        <v>Elaboración de informes (Diagnóstico, plan de estudio, plan de factibilidad).</v>
      </c>
      <c r="D14" s="31"/>
      <c r="E14" s="91"/>
      <c r="F14" s="91"/>
      <c r="G14" s="91"/>
      <c r="H14" s="74"/>
      <c r="I14" s="74"/>
      <c r="J14" s="74"/>
      <c r="K14" s="110"/>
      <c r="N14" s="151"/>
    </row>
    <row r="15" spans="1:555" ht="15.75" thickBot="1" x14ac:dyDescent="0.3">
      <c r="B15" s="91"/>
      <c r="C15" s="70"/>
      <c r="D15" s="31"/>
      <c r="E15" s="91"/>
      <c r="F15" s="91"/>
      <c r="G15" s="91"/>
      <c r="H15" s="74"/>
      <c r="I15" s="74"/>
      <c r="J15" s="74"/>
      <c r="K15" s="110"/>
      <c r="N15" s="151"/>
    </row>
    <row r="16" spans="1:555" ht="32.25" customHeight="1" thickBot="1" x14ac:dyDescent="0.3">
      <c r="B16" s="91"/>
      <c r="C16" s="124" t="s">
        <v>44</v>
      </c>
      <c r="D16" s="127" t="s">
        <v>45</v>
      </c>
      <c r="E16" s="126" t="s">
        <v>55</v>
      </c>
      <c r="F16" s="126" t="s">
        <v>57</v>
      </c>
      <c r="G16" s="125" t="s">
        <v>27</v>
      </c>
      <c r="H16" s="131" t="s">
        <v>131</v>
      </c>
      <c r="I16" s="126" t="s">
        <v>46</v>
      </c>
      <c r="J16" s="126" t="s">
        <v>132</v>
      </c>
      <c r="K16" s="126" t="s">
        <v>410</v>
      </c>
      <c r="L16" s="126" t="s">
        <v>411</v>
      </c>
      <c r="N16" s="151"/>
    </row>
    <row r="17" spans="2:14" ht="15.75" thickBot="1" x14ac:dyDescent="0.3">
      <c r="B17" s="91"/>
      <c r="C17" s="305" t="s">
        <v>47</v>
      </c>
      <c r="D17" s="594">
        <v>140</v>
      </c>
      <c r="E17" s="306"/>
      <c r="F17" s="113">
        <v>30000</v>
      </c>
      <c r="G17" s="307">
        <f t="shared" ref="G17:G25" si="0">E17*F17</f>
        <v>0</v>
      </c>
      <c r="H17" s="308" t="s">
        <v>129</v>
      </c>
      <c r="I17" s="114" t="s">
        <v>699</v>
      </c>
      <c r="J17" s="114" t="str">
        <f>VLOOKUP(I17,Presupuesto!$B$11:$C$566,2,0)</f>
        <v>SERVICIOS DE CAPACITACION.</v>
      </c>
      <c r="K17" s="309" t="s">
        <v>1356</v>
      </c>
      <c r="L17" s="114" t="s">
        <v>394</v>
      </c>
      <c r="N17" s="151"/>
    </row>
    <row r="18" spans="2:14" ht="15.75" thickBot="1" x14ac:dyDescent="0.3">
      <c r="B18" s="91"/>
      <c r="C18" s="97" t="s">
        <v>48</v>
      </c>
      <c r="D18" s="595"/>
      <c r="E18" s="198">
        <f>D17</f>
        <v>140</v>
      </c>
      <c r="F18" s="98">
        <v>50</v>
      </c>
      <c r="G18" s="95">
        <f t="shared" si="0"/>
        <v>7000</v>
      </c>
      <c r="H18" s="308" t="s">
        <v>129</v>
      </c>
      <c r="I18" s="96" t="s">
        <v>717</v>
      </c>
      <c r="J18" s="96" t="str">
        <f>VLOOKUP(I18,Presupuesto!$B$11:$C$566,2,0)</f>
        <v>SERVICIOS DE IMPRENTA PUBLIC.Y REPRODUCCION</v>
      </c>
      <c r="K18" s="309" t="s">
        <v>1356</v>
      </c>
      <c r="L18" s="96" t="s">
        <v>412</v>
      </c>
      <c r="N18" s="151"/>
    </row>
    <row r="19" spans="2:14" ht="15.75" thickBot="1" x14ac:dyDescent="0.3">
      <c r="B19" s="91"/>
      <c r="C19" s="97" t="s">
        <v>49</v>
      </c>
      <c r="D19" s="595"/>
      <c r="E19" s="198">
        <f>D17</f>
        <v>140</v>
      </c>
      <c r="F19" s="98">
        <v>150</v>
      </c>
      <c r="G19" s="95">
        <f t="shared" si="0"/>
        <v>21000</v>
      </c>
      <c r="H19" s="308" t="s">
        <v>129</v>
      </c>
      <c r="I19" s="96" t="s">
        <v>792</v>
      </c>
      <c r="J19" s="96" t="str">
        <f>VLOOKUP(I19,Presupuesto!$B$11:$C$566,2,0)</f>
        <v>ALIMENTOS B EBIDAS PARA PERSONAS</v>
      </c>
      <c r="K19" s="309" t="s">
        <v>1356</v>
      </c>
      <c r="L19" s="96" t="s">
        <v>396</v>
      </c>
      <c r="N19" s="151"/>
    </row>
    <row r="20" spans="2:14" ht="15.75" thickBot="1" x14ac:dyDescent="0.3">
      <c r="B20" s="91"/>
      <c r="C20" s="97" t="s">
        <v>50</v>
      </c>
      <c r="D20" s="595"/>
      <c r="E20" s="149">
        <v>0</v>
      </c>
      <c r="F20" s="116">
        <v>10000</v>
      </c>
      <c r="G20" s="95">
        <f t="shared" si="0"/>
        <v>0</v>
      </c>
      <c r="H20" s="308" t="s">
        <v>129</v>
      </c>
      <c r="I20" s="302" t="s">
        <v>749</v>
      </c>
      <c r="J20" s="96" t="str">
        <f>VLOOKUP(I20,Presupuesto!$B$11:$C$566,2,0)</f>
        <v>PASAJES NACIONALES</v>
      </c>
      <c r="K20" s="309" t="s">
        <v>1356</v>
      </c>
      <c r="L20" s="96" t="s">
        <v>412</v>
      </c>
      <c r="N20" s="151"/>
    </row>
    <row r="21" spans="2:14" ht="15.75" thickBot="1" x14ac:dyDescent="0.3">
      <c r="B21" s="91"/>
      <c r="C21" s="97" t="s">
        <v>417</v>
      </c>
      <c r="D21" s="595"/>
      <c r="E21" s="149">
        <v>0</v>
      </c>
      <c r="F21" s="116">
        <v>250</v>
      </c>
      <c r="G21" s="95">
        <f t="shared" si="0"/>
        <v>0</v>
      </c>
      <c r="H21" s="308" t="s">
        <v>129</v>
      </c>
      <c r="I21" s="96" t="s">
        <v>821</v>
      </c>
      <c r="J21" s="96" t="str">
        <f>VLOOKUP(I21,Presupuesto!$B$11:$C$566,2,0)</f>
        <v>PRODUCTOS PAPEL Y CARTON</v>
      </c>
      <c r="K21" s="309" t="s">
        <v>1356</v>
      </c>
      <c r="L21" s="96" t="s">
        <v>412</v>
      </c>
      <c r="N21" s="151"/>
    </row>
    <row r="22" spans="2:14" ht="15.75" thickBot="1" x14ac:dyDescent="0.3">
      <c r="B22" s="91"/>
      <c r="C22" s="97" t="s">
        <v>51</v>
      </c>
      <c r="D22" s="595"/>
      <c r="E22" s="198">
        <f>(D17*25)/500</f>
        <v>7</v>
      </c>
      <c r="F22" s="98">
        <v>85</v>
      </c>
      <c r="G22" s="95">
        <f t="shared" si="0"/>
        <v>595</v>
      </c>
      <c r="H22" s="308" t="s">
        <v>129</v>
      </c>
      <c r="I22" s="96" t="s">
        <v>821</v>
      </c>
      <c r="J22" s="96" t="str">
        <f>VLOOKUP(I22,Presupuesto!$B$11:$C$566,2,0)</f>
        <v>PRODUCTOS PAPEL Y CARTON</v>
      </c>
      <c r="K22" s="309" t="s">
        <v>1356</v>
      </c>
      <c r="L22" s="96" t="s">
        <v>412</v>
      </c>
      <c r="N22" s="151"/>
    </row>
    <row r="23" spans="2:14" ht="15.75" thickBot="1" x14ac:dyDescent="0.3">
      <c r="B23" s="91"/>
      <c r="C23" s="97" t="s">
        <v>123</v>
      </c>
      <c r="D23" s="595"/>
      <c r="E23" s="198">
        <f>D17/12</f>
        <v>11.666666666666666</v>
      </c>
      <c r="F23" s="98">
        <v>36</v>
      </c>
      <c r="G23" s="95">
        <f t="shared" si="0"/>
        <v>420</v>
      </c>
      <c r="H23" s="308" t="s">
        <v>129</v>
      </c>
      <c r="I23" s="96" t="s">
        <v>942</v>
      </c>
      <c r="J23" s="96" t="str">
        <f>VLOOKUP(I23,Presupuesto!$B$11:$C$566,2,0)</f>
        <v>UTILES DE ESCRITORIO, OFICINA Y ENSE¥ANZA</v>
      </c>
      <c r="K23" s="309" t="s">
        <v>1356</v>
      </c>
      <c r="L23" s="96" t="s">
        <v>412</v>
      </c>
      <c r="N23" s="151"/>
    </row>
    <row r="24" spans="2:14" ht="15.75" thickBot="1" x14ac:dyDescent="0.3">
      <c r="B24" s="91"/>
      <c r="C24" s="97" t="s">
        <v>34</v>
      </c>
      <c r="D24" s="595"/>
      <c r="E24" s="198">
        <f>D17/12</f>
        <v>11.666666666666666</v>
      </c>
      <c r="F24" s="98">
        <v>80</v>
      </c>
      <c r="G24" s="95">
        <f t="shared" si="0"/>
        <v>933.33333333333326</v>
      </c>
      <c r="H24" s="308" t="s">
        <v>129</v>
      </c>
      <c r="I24" s="96" t="s">
        <v>942</v>
      </c>
      <c r="J24" s="96" t="str">
        <f>VLOOKUP(I24,Presupuesto!$B$11:$C$566,2,0)</f>
        <v>UTILES DE ESCRITORIO, OFICINA Y ENSE¥ANZA</v>
      </c>
      <c r="K24" s="309" t="s">
        <v>1356</v>
      </c>
      <c r="L24" s="96" t="s">
        <v>412</v>
      </c>
      <c r="N24" s="151"/>
    </row>
    <row r="25" spans="2:14" ht="15.75" thickBot="1" x14ac:dyDescent="0.3">
      <c r="B25" s="91"/>
      <c r="C25" s="107" t="s">
        <v>52</v>
      </c>
      <c r="D25" s="595"/>
      <c r="E25" s="208">
        <v>0</v>
      </c>
      <c r="F25" s="117">
        <v>25</v>
      </c>
      <c r="G25" s="95">
        <f t="shared" si="0"/>
        <v>0</v>
      </c>
      <c r="H25" s="308" t="s">
        <v>129</v>
      </c>
      <c r="I25" s="96" t="s">
        <v>942</v>
      </c>
      <c r="J25" s="96" t="str">
        <f>VLOOKUP(I25,Presupuesto!$B$11:$C$566,2,0)</f>
        <v>UTILES DE ESCRITORIO, OFICINA Y ENSE¥ANZA</v>
      </c>
      <c r="K25" s="309" t="s">
        <v>1356</v>
      </c>
      <c r="L25" s="96" t="s">
        <v>412</v>
      </c>
      <c r="N25" s="151"/>
    </row>
    <row r="26" spans="2:14" ht="15.75" thickBot="1" x14ac:dyDescent="0.3">
      <c r="B26" s="91"/>
      <c r="C26" s="212" t="s">
        <v>432</v>
      </c>
      <c r="D26" s="213">
        <v>0</v>
      </c>
      <c r="E26" s="310">
        <v>0</v>
      </c>
      <c r="F26" s="102">
        <f>HLOOKUP(C26,$AH$2:$BU$3,2,0)</f>
        <v>1750</v>
      </c>
      <c r="G26" s="103">
        <f>D26*E26*F26</f>
        <v>0</v>
      </c>
      <c r="H26" s="308" t="s">
        <v>129</v>
      </c>
      <c r="I26" s="312" t="s">
        <v>301</v>
      </c>
      <c r="J26" s="104" t="str">
        <f>VLOOKUP(I26,Presupuesto!$B$11:$C$566,2,0)</f>
        <v>VIATICOS (26200-00)</v>
      </c>
      <c r="K26" s="309" t="s">
        <v>1356</v>
      </c>
      <c r="L26" s="313" t="s">
        <v>412</v>
      </c>
    </row>
    <row r="27" spans="2:14" x14ac:dyDescent="0.25">
      <c r="B27" s="91"/>
      <c r="C27" s="91"/>
      <c r="E27" s="110"/>
      <c r="F27" s="110"/>
      <c r="G27" s="110"/>
      <c r="H27" s="172"/>
      <c r="I27" s="110"/>
      <c r="J27" s="110"/>
      <c r="K27" s="110"/>
    </row>
    <row r="28" spans="2:14" ht="15.75" thickBot="1" x14ac:dyDescent="0.3"/>
    <row r="29" spans="2:14" ht="15.75" thickBot="1" x14ac:dyDescent="0.3">
      <c r="C29" s="29" t="s">
        <v>43</v>
      </c>
      <c r="D29" s="518">
        <f>SUM(G36:G45)</f>
        <v>4278.333333333333</v>
      </c>
      <c r="E29" s="91"/>
      <c r="F29" s="91"/>
      <c r="G29" s="91"/>
      <c r="H29" s="74"/>
      <c r="I29" s="74"/>
      <c r="J29" s="74"/>
      <c r="K29" s="110"/>
    </row>
    <row r="30" spans="2:14" x14ac:dyDescent="0.25">
      <c r="C30" s="70"/>
      <c r="D30" s="31"/>
      <c r="E30" s="91"/>
      <c r="F30" s="91"/>
      <c r="G30" s="91"/>
      <c r="H30" s="74"/>
      <c r="I30" s="74"/>
      <c r="J30" s="74"/>
      <c r="K30" s="110"/>
    </row>
    <row r="31" spans="2:14" x14ac:dyDescent="0.25">
      <c r="C31" s="70"/>
      <c r="D31" s="31"/>
      <c r="E31" s="91"/>
      <c r="F31" s="91"/>
      <c r="G31" s="91"/>
      <c r="H31" s="74"/>
      <c r="I31" s="74"/>
      <c r="J31" s="74"/>
      <c r="K31" s="110"/>
    </row>
    <row r="32" spans="2:14" ht="15.75" x14ac:dyDescent="0.25">
      <c r="C32" s="200" t="s">
        <v>392</v>
      </c>
      <c r="D32" s="328" t="s">
        <v>1504</v>
      </c>
      <c r="E32" s="91"/>
      <c r="F32" s="91"/>
      <c r="G32" s="91"/>
      <c r="H32" s="74"/>
      <c r="I32" s="74"/>
      <c r="J32" s="74"/>
      <c r="K32" s="110"/>
    </row>
    <row r="33" spans="3:12" ht="18.75" x14ac:dyDescent="0.25">
      <c r="C33" s="206" t="str">
        <f>IFERROR(VLOOKUP(D32,'1. Desarrollo e Innov. Curricu.'!$E:$F,2,FALSE),IFERROR(VLOOKUP(D32,'2. Investigación Científica'!$E:$F,2,FALSE),IFERROR(VLOOKUP(D32,'3. Vinculación Univ. Sociedad'!$E:$F,2,FALSE),IFERROR(VLOOKUP(D32,'4. Docencia y Profesorado Univ.'!$E:$F,2,FALSE),IFERROR(VLOOKUP(D32,'5. Estudiantes y Graduados'!$E:$F,2,FALSE),IFERROR(VLOOKUP(D32,'11. Gestion Administrativa'!$E:$F,2,FALSE),IFERROR(VLOOKUP(D32,'13. Gestión Académica'!$E:$F,2,FALSE),IFERROR(VLOOKUP(D32,'8. Asegura. de la Calid. y M'!$E:$F,2,FALSE),IFERROR(VLOOKUP(D32,'6. Gestión del Conocimiento'!$E:$F,2,FALSE),IFERROR(VLOOKUP(D32,'15. Gobernabilidad y Proceso...'!$E:$F,2,FALSE),IFERROR(VLOOKUP(D32,'12. Gestión del Talento Humano'!$E:$F,2,FALSE),IFERROR(VLOOKUP(D32,'14. Internacional... de la E.S.'!$E:$F,2,FALSE),IFERROR(VLOOKUP(D32,'10. Posgrado'!$E:$F,2,FALSE),IFERROR(VLOOKUP(D32,'17. Gestión TIC'!$E:$F,2,FALSE),IFERROR(VLOOKUP(D32,'16. Desa. del Sistema Educ.Sup.'!$E:$F,2,FALSE),IFERROR(VLOOKUP(D32,'9. Cultura de Inno. Insti...'!$E:$F,2,FALSE),VLOOKUP(D32,'7. Lo Esencial de la Reforma U.'!$E:$F,2,0)))))))))))))))))</f>
        <v>Capacitación del personal Docente para la construcción de metodología. Desarrollo de metodología. Implementación de la clase e en el Campus virtual de la UNAH en conjunto con la DEGT e IPSD.</v>
      </c>
      <c r="D33" s="31"/>
      <c r="E33" s="91"/>
      <c r="F33" s="91"/>
      <c r="G33" s="91"/>
      <c r="H33" s="74"/>
      <c r="I33" s="74"/>
      <c r="J33" s="74"/>
      <c r="K33" s="110"/>
    </row>
    <row r="34" spans="3:12" ht="15.75" thickBot="1" x14ac:dyDescent="0.3">
      <c r="C34" s="70"/>
      <c r="D34" s="31"/>
      <c r="E34" s="91"/>
      <c r="F34" s="91"/>
      <c r="G34" s="91"/>
      <c r="H34" s="74"/>
      <c r="I34" s="74"/>
      <c r="J34" s="74"/>
      <c r="K34" s="110"/>
    </row>
    <row r="35" spans="3:12" ht="30.75" thickBot="1" x14ac:dyDescent="0.3">
      <c r="C35" s="124" t="s">
        <v>44</v>
      </c>
      <c r="D35" s="127" t="s">
        <v>45</v>
      </c>
      <c r="E35" s="126" t="s">
        <v>55</v>
      </c>
      <c r="F35" s="126" t="s">
        <v>57</v>
      </c>
      <c r="G35" s="125" t="s">
        <v>27</v>
      </c>
      <c r="H35" s="131" t="s">
        <v>131</v>
      </c>
      <c r="I35" s="126" t="s">
        <v>46</v>
      </c>
      <c r="J35" s="126" t="s">
        <v>132</v>
      </c>
      <c r="K35" s="126" t="s">
        <v>410</v>
      </c>
      <c r="L35" s="126" t="s">
        <v>411</v>
      </c>
    </row>
    <row r="36" spans="3:12" ht="15.75" thickBot="1" x14ac:dyDescent="0.3">
      <c r="C36" s="305" t="s">
        <v>47</v>
      </c>
      <c r="D36" s="594">
        <v>20</v>
      </c>
      <c r="E36" s="306"/>
      <c r="F36" s="113">
        <v>30000</v>
      </c>
      <c r="G36" s="307">
        <f t="shared" ref="G36:G44" si="1">E36*F36</f>
        <v>0</v>
      </c>
      <c r="H36" s="308" t="s">
        <v>129</v>
      </c>
      <c r="I36" s="114" t="s">
        <v>699</v>
      </c>
      <c r="J36" s="114" t="str">
        <f>VLOOKUP(I36,Presupuesto!$B$11:$C$566,2,0)</f>
        <v>SERVICIOS DE CAPACITACION.</v>
      </c>
      <c r="K36" s="309" t="s">
        <v>1356</v>
      </c>
      <c r="L36" s="114" t="s">
        <v>394</v>
      </c>
    </row>
    <row r="37" spans="3:12" ht="15.75" thickBot="1" x14ac:dyDescent="0.3">
      <c r="C37" s="97" t="s">
        <v>48</v>
      </c>
      <c r="D37" s="595"/>
      <c r="E37" s="198">
        <f>D36</f>
        <v>20</v>
      </c>
      <c r="F37" s="98">
        <v>50</v>
      </c>
      <c r="G37" s="95">
        <f t="shared" si="1"/>
        <v>1000</v>
      </c>
      <c r="H37" s="308" t="s">
        <v>129</v>
      </c>
      <c r="I37" s="96" t="s">
        <v>717</v>
      </c>
      <c r="J37" s="96" t="str">
        <f>VLOOKUP(I37,Presupuesto!$B$11:$C$566,2,0)</f>
        <v>SERVICIOS DE IMPRENTA PUBLIC.Y REPRODUCCION</v>
      </c>
      <c r="K37" s="309" t="s">
        <v>1356</v>
      </c>
      <c r="L37" s="96" t="s">
        <v>412</v>
      </c>
    </row>
    <row r="38" spans="3:12" ht="15.75" thickBot="1" x14ac:dyDescent="0.3">
      <c r="C38" s="97" t="s">
        <v>49</v>
      </c>
      <c r="D38" s="595"/>
      <c r="E38" s="198">
        <f>D36</f>
        <v>20</v>
      </c>
      <c r="F38" s="98">
        <v>150</v>
      </c>
      <c r="G38" s="95">
        <f t="shared" si="1"/>
        <v>3000</v>
      </c>
      <c r="H38" s="308" t="s">
        <v>129</v>
      </c>
      <c r="I38" s="96" t="s">
        <v>792</v>
      </c>
      <c r="J38" s="96" t="str">
        <f>VLOOKUP(I38,Presupuesto!$B$11:$C$566,2,0)</f>
        <v>ALIMENTOS B EBIDAS PARA PERSONAS</v>
      </c>
      <c r="K38" s="309" t="s">
        <v>1356</v>
      </c>
      <c r="L38" s="96" t="s">
        <v>396</v>
      </c>
    </row>
    <row r="39" spans="3:12" ht="15.75" thickBot="1" x14ac:dyDescent="0.3">
      <c r="C39" s="97" t="s">
        <v>50</v>
      </c>
      <c r="D39" s="595"/>
      <c r="E39" s="149">
        <v>0</v>
      </c>
      <c r="F39" s="116">
        <v>10000</v>
      </c>
      <c r="G39" s="95">
        <f t="shared" si="1"/>
        <v>0</v>
      </c>
      <c r="H39" s="308" t="s">
        <v>129</v>
      </c>
      <c r="I39" s="302" t="s">
        <v>300</v>
      </c>
      <c r="J39" s="96" t="str">
        <f>VLOOKUP(I39,Presupuesto!$B$11:$C$566,2,0)</f>
        <v>PASAJES (26100-00)</v>
      </c>
      <c r="K39" s="309" t="s">
        <v>1356</v>
      </c>
      <c r="L39" s="96" t="s">
        <v>412</v>
      </c>
    </row>
    <row r="40" spans="3:12" ht="15.75" thickBot="1" x14ac:dyDescent="0.3">
      <c r="C40" s="97" t="s">
        <v>417</v>
      </c>
      <c r="D40" s="595"/>
      <c r="E40" s="149">
        <v>0</v>
      </c>
      <c r="F40" s="116">
        <v>250</v>
      </c>
      <c r="G40" s="95">
        <f t="shared" si="1"/>
        <v>0</v>
      </c>
      <c r="H40" s="308" t="s">
        <v>129</v>
      </c>
      <c r="I40" s="96" t="s">
        <v>821</v>
      </c>
      <c r="J40" s="96" t="str">
        <f>VLOOKUP(I40,Presupuesto!$B$11:$C$566,2,0)</f>
        <v>PRODUCTOS PAPEL Y CARTON</v>
      </c>
      <c r="K40" s="309" t="s">
        <v>1356</v>
      </c>
      <c r="L40" s="96" t="s">
        <v>412</v>
      </c>
    </row>
    <row r="41" spans="3:12" ht="15.75" thickBot="1" x14ac:dyDescent="0.3">
      <c r="C41" s="97" t="s">
        <v>51</v>
      </c>
      <c r="D41" s="595"/>
      <c r="E41" s="198">
        <f>(D36*25)/500</f>
        <v>1</v>
      </c>
      <c r="F41" s="98">
        <v>85</v>
      </c>
      <c r="G41" s="95">
        <f t="shared" si="1"/>
        <v>85</v>
      </c>
      <c r="H41" s="308" t="s">
        <v>129</v>
      </c>
      <c r="I41" s="96" t="s">
        <v>821</v>
      </c>
      <c r="J41" s="96" t="str">
        <f>VLOOKUP(I41,Presupuesto!$B$11:$C$566,2,0)</f>
        <v>PRODUCTOS PAPEL Y CARTON</v>
      </c>
      <c r="K41" s="309" t="s">
        <v>1356</v>
      </c>
      <c r="L41" s="96" t="s">
        <v>412</v>
      </c>
    </row>
    <row r="42" spans="3:12" ht="15.75" thickBot="1" x14ac:dyDescent="0.3">
      <c r="C42" s="97" t="s">
        <v>123</v>
      </c>
      <c r="D42" s="595"/>
      <c r="E42" s="198">
        <f>D36/12</f>
        <v>1.6666666666666667</v>
      </c>
      <c r="F42" s="98">
        <v>36</v>
      </c>
      <c r="G42" s="95">
        <f t="shared" si="1"/>
        <v>60</v>
      </c>
      <c r="H42" s="308" t="s">
        <v>129</v>
      </c>
      <c r="I42" s="96" t="s">
        <v>942</v>
      </c>
      <c r="J42" s="96" t="str">
        <f>VLOOKUP(I42,Presupuesto!$B$11:$C$566,2,0)</f>
        <v>UTILES DE ESCRITORIO, OFICINA Y ENSE¥ANZA</v>
      </c>
      <c r="K42" s="309" t="s">
        <v>1356</v>
      </c>
      <c r="L42" s="96" t="s">
        <v>412</v>
      </c>
    </row>
    <row r="43" spans="3:12" ht="15.75" thickBot="1" x14ac:dyDescent="0.3">
      <c r="C43" s="97" t="s">
        <v>34</v>
      </c>
      <c r="D43" s="595"/>
      <c r="E43" s="198">
        <f>D36/12</f>
        <v>1.6666666666666667</v>
      </c>
      <c r="F43" s="98">
        <v>80</v>
      </c>
      <c r="G43" s="95">
        <f t="shared" si="1"/>
        <v>133.33333333333334</v>
      </c>
      <c r="H43" s="308" t="s">
        <v>129</v>
      </c>
      <c r="I43" s="96" t="s">
        <v>942</v>
      </c>
      <c r="J43" s="96" t="str">
        <f>VLOOKUP(I43,Presupuesto!$B$11:$C$566,2,0)</f>
        <v>UTILES DE ESCRITORIO, OFICINA Y ENSE¥ANZA</v>
      </c>
      <c r="K43" s="309" t="s">
        <v>1356</v>
      </c>
      <c r="L43" s="96" t="s">
        <v>412</v>
      </c>
    </row>
    <row r="44" spans="3:12" ht="15.75" thickBot="1" x14ac:dyDescent="0.3">
      <c r="C44" s="107" t="s">
        <v>52</v>
      </c>
      <c r="D44" s="595"/>
      <c r="E44" s="208">
        <v>0</v>
      </c>
      <c r="F44" s="117">
        <v>25</v>
      </c>
      <c r="G44" s="95">
        <f t="shared" si="1"/>
        <v>0</v>
      </c>
      <c r="H44" s="308" t="s">
        <v>129</v>
      </c>
      <c r="I44" s="96" t="s">
        <v>942</v>
      </c>
      <c r="J44" s="96" t="str">
        <f>VLOOKUP(I44,Presupuesto!$B$11:$C$566,2,0)</f>
        <v>UTILES DE ESCRITORIO, OFICINA Y ENSE¥ANZA</v>
      </c>
      <c r="K44" s="309" t="s">
        <v>1356</v>
      </c>
      <c r="L44" s="96" t="s">
        <v>412</v>
      </c>
    </row>
    <row r="45" spans="3:12" ht="15.75" thickBot="1" x14ac:dyDescent="0.3">
      <c r="C45" s="212" t="s">
        <v>430</v>
      </c>
      <c r="D45" s="519">
        <v>0</v>
      </c>
      <c r="E45" s="310">
        <v>0</v>
      </c>
      <c r="F45" s="102">
        <f>HLOOKUP(C45,$AH$2:$BU$3,2,0)</f>
        <v>1150</v>
      </c>
      <c r="G45" s="103">
        <f>D45*E45*F45</f>
        <v>0</v>
      </c>
      <c r="H45" s="308" t="s">
        <v>129</v>
      </c>
      <c r="I45" s="312" t="s">
        <v>301</v>
      </c>
      <c r="J45" s="104" t="str">
        <f>VLOOKUP(I45,Presupuesto!$B$11:$C$566,2,0)</f>
        <v>VIATICOS (26200-00)</v>
      </c>
      <c r="K45" s="309" t="s">
        <v>1356</v>
      </c>
      <c r="L45" s="313" t="s">
        <v>412</v>
      </c>
    </row>
    <row r="48" spans="3:12" x14ac:dyDescent="0.25">
      <c r="C48" s="91"/>
      <c r="E48" s="110"/>
      <c r="F48" s="110"/>
      <c r="G48" s="110"/>
      <c r="H48" s="172"/>
      <c r="I48" s="110"/>
      <c r="J48" s="110"/>
      <c r="K48" s="110"/>
    </row>
    <row r="49" spans="3:12" ht="15.75" thickBot="1" x14ac:dyDescent="0.3"/>
    <row r="50" spans="3:12" ht="15.75" thickBot="1" x14ac:dyDescent="0.3">
      <c r="C50" s="29" t="s">
        <v>43</v>
      </c>
      <c r="D50" s="30">
        <f>SUM(G57:G66)</f>
        <v>29999.916666666668</v>
      </c>
      <c r="E50" s="91"/>
      <c r="F50" s="91"/>
      <c r="G50" s="91"/>
      <c r="H50" s="74"/>
      <c r="I50" s="74"/>
      <c r="J50" s="74"/>
      <c r="K50" s="110"/>
    </row>
    <row r="51" spans="3:12" x14ac:dyDescent="0.25">
      <c r="C51" s="70"/>
      <c r="D51" s="31"/>
      <c r="E51" s="91"/>
      <c r="F51" s="91"/>
      <c r="G51" s="91"/>
      <c r="H51" s="74"/>
      <c r="I51" s="74"/>
      <c r="J51" s="74"/>
      <c r="K51" s="110"/>
    </row>
    <row r="52" spans="3:12" x14ac:dyDescent="0.25">
      <c r="C52" s="70"/>
      <c r="D52" s="31"/>
      <c r="E52" s="91"/>
      <c r="F52" s="91"/>
      <c r="G52" s="91"/>
      <c r="H52" s="74"/>
      <c r="I52" s="74"/>
      <c r="J52" s="74"/>
      <c r="K52" s="110"/>
    </row>
    <row r="53" spans="3:12" ht="15.75" x14ac:dyDescent="0.25">
      <c r="C53" s="200" t="s">
        <v>392</v>
      </c>
      <c r="D53" s="328" t="s">
        <v>1758</v>
      </c>
      <c r="E53" s="91"/>
      <c r="F53" s="91"/>
      <c r="G53" s="91"/>
      <c r="H53" s="74"/>
      <c r="I53" s="74"/>
      <c r="J53" s="74"/>
      <c r="K53" s="110"/>
    </row>
    <row r="54" spans="3:12" ht="18.75" x14ac:dyDescent="0.25">
      <c r="C54" s="206" t="str">
        <f>IFERROR(VLOOKUP(D53,'1. Desarrollo e Innov. Curricu.'!$E:$F,2,FALSE),IFERROR(VLOOKUP(D53,'2. Investigación Científica'!$E:$F,2,FALSE),IFERROR(VLOOKUP(D53,'3. Vinculación Univ. Sociedad'!$E:$F,2,FALSE),IFERROR(VLOOKUP(D53,'4. Docencia y Profesorado Univ.'!$E:$F,2,FALSE),IFERROR(VLOOKUP(D53,'5. Estudiantes y Graduados'!$E:$F,2,FALSE),IFERROR(VLOOKUP(D53,'11. Gestion Administrativa'!$E:$F,2,FALSE),IFERROR(VLOOKUP(D53,'13. Gestión Académica'!$E:$F,2,FALSE),IFERROR(VLOOKUP(D53,'8. Asegura. de la Calid. y M'!$E:$F,2,FALSE),IFERROR(VLOOKUP(D53,'6. Gestión del Conocimiento'!$E:$F,2,FALSE),IFERROR(VLOOKUP(D53,'15. Gobernabilidad y Proceso...'!$E:$F,2,FALSE),IFERROR(VLOOKUP(D53,'12. Gestión del Talento Humano'!$E:$F,2,FALSE),IFERROR(VLOOKUP(D53,'14. Internacional... de la E.S.'!$E:$F,2,FALSE),IFERROR(VLOOKUP(D53,'10. Posgrado'!$E:$F,2,FALSE),IFERROR(VLOOKUP(D53,'17. Gestión TIC'!$E:$F,2,FALSE),IFERROR(VLOOKUP(D53,'16. Desa. del Sistema Educ.Sup.'!$E:$F,2,FALSE),IFERROR(VLOOKUP(D53,'9. Cultura de Inno. Insti...'!$E:$F,2,FALSE),VLOOKUP(D53,'7. Lo Esencial de la Reforma U.'!$E:$F,2,0)))))))))))))))))</f>
        <v xml:space="preserve">Solicitar al ISPD, capacitación mediante un taller en el que se nos enseñe la metodología y estrategias  a tomar en cuenta a la hora de escribir un articulo científico con fines a publicación </v>
      </c>
      <c r="D54" s="31"/>
      <c r="E54" s="91"/>
      <c r="F54" s="91"/>
      <c r="G54" s="91"/>
      <c r="H54" s="74"/>
      <c r="I54" s="74"/>
      <c r="J54" s="74"/>
      <c r="K54" s="110"/>
    </row>
    <row r="55" spans="3:12" ht="15.75" thickBot="1" x14ac:dyDescent="0.3">
      <c r="C55" s="70"/>
      <c r="D55" s="31"/>
      <c r="E55" s="91"/>
      <c r="F55" s="91"/>
      <c r="G55" s="91"/>
      <c r="H55" s="74"/>
      <c r="I55" s="74"/>
      <c r="J55" s="74"/>
      <c r="K55" s="110"/>
    </row>
    <row r="56" spans="3:12" ht="30.75" thickBot="1" x14ac:dyDescent="0.3">
      <c r="C56" s="124" t="s">
        <v>44</v>
      </c>
      <c r="D56" s="127" t="s">
        <v>45</v>
      </c>
      <c r="E56" s="126" t="s">
        <v>55</v>
      </c>
      <c r="F56" s="126" t="s">
        <v>57</v>
      </c>
      <c r="G56" s="125" t="s">
        <v>27</v>
      </c>
      <c r="H56" s="131" t="s">
        <v>131</v>
      </c>
      <c r="I56" s="126" t="s">
        <v>46</v>
      </c>
      <c r="J56" s="126" t="s">
        <v>132</v>
      </c>
      <c r="K56" s="126" t="s">
        <v>410</v>
      </c>
      <c r="L56" s="126" t="s">
        <v>411</v>
      </c>
    </row>
    <row r="57" spans="3:12" ht="15.75" thickBot="1" x14ac:dyDescent="0.3">
      <c r="C57" s="305" t="s">
        <v>47</v>
      </c>
      <c r="D57" s="594">
        <v>25</v>
      </c>
      <c r="E57" s="306">
        <v>1</v>
      </c>
      <c r="F57" s="113">
        <v>24002</v>
      </c>
      <c r="G57" s="307">
        <f t="shared" ref="G57:G65" si="2">E57*F57</f>
        <v>24002</v>
      </c>
      <c r="H57" s="308" t="s">
        <v>129</v>
      </c>
      <c r="I57" s="114" t="s">
        <v>699</v>
      </c>
      <c r="J57" s="114" t="str">
        <f>VLOOKUP(I57,Presupuesto!$B$11:$C$566,2,0)</f>
        <v>SERVICIOS DE CAPACITACION.</v>
      </c>
      <c r="K57" s="309" t="s">
        <v>1358</v>
      </c>
      <c r="L57" s="114" t="s">
        <v>397</v>
      </c>
    </row>
    <row r="58" spans="3:12" ht="15.75" thickBot="1" x14ac:dyDescent="0.3">
      <c r="C58" s="97" t="s">
        <v>48</v>
      </c>
      <c r="D58" s="595"/>
      <c r="E58" s="198">
        <f>D57</f>
        <v>25</v>
      </c>
      <c r="F58" s="98">
        <v>50</v>
      </c>
      <c r="G58" s="95">
        <f t="shared" si="2"/>
        <v>1250</v>
      </c>
      <c r="H58" s="308" t="s">
        <v>129</v>
      </c>
      <c r="I58" s="96" t="s">
        <v>717</v>
      </c>
      <c r="J58" s="96" t="str">
        <f>VLOOKUP(I58,Presupuesto!$B$11:$C$566,2,0)</f>
        <v>SERVICIOS DE IMPRENTA PUBLIC.Y REPRODUCCION</v>
      </c>
      <c r="K58" s="309" t="s">
        <v>1358</v>
      </c>
      <c r="L58" s="114" t="s">
        <v>397</v>
      </c>
    </row>
    <row r="59" spans="3:12" ht="15.75" thickBot="1" x14ac:dyDescent="0.3">
      <c r="C59" s="97" t="s">
        <v>49</v>
      </c>
      <c r="D59" s="595"/>
      <c r="E59" s="198">
        <f>D57</f>
        <v>25</v>
      </c>
      <c r="F59" s="98">
        <v>116</v>
      </c>
      <c r="G59" s="95">
        <f t="shared" si="2"/>
        <v>2900</v>
      </c>
      <c r="H59" s="308" t="s">
        <v>129</v>
      </c>
      <c r="I59" s="96" t="s">
        <v>792</v>
      </c>
      <c r="J59" s="96" t="str">
        <f>VLOOKUP(I59,Presupuesto!$B$11:$C$566,2,0)</f>
        <v>ALIMENTOS B EBIDAS PARA PERSONAS</v>
      </c>
      <c r="K59" s="309" t="s">
        <v>1358</v>
      </c>
      <c r="L59" s="114" t="s">
        <v>397</v>
      </c>
    </row>
    <row r="60" spans="3:12" ht="15.75" thickBot="1" x14ac:dyDescent="0.3">
      <c r="C60" s="97" t="s">
        <v>50</v>
      </c>
      <c r="D60" s="595"/>
      <c r="E60" s="149">
        <v>0</v>
      </c>
      <c r="F60" s="116">
        <v>0</v>
      </c>
      <c r="G60" s="95">
        <f t="shared" si="2"/>
        <v>0</v>
      </c>
      <c r="H60" s="308" t="s">
        <v>129</v>
      </c>
      <c r="I60" s="302" t="s">
        <v>300</v>
      </c>
      <c r="J60" s="96" t="str">
        <f>VLOOKUP(I60,Presupuesto!$B$11:$C$566,2,0)</f>
        <v>PASAJES (26100-00)</v>
      </c>
      <c r="K60" s="309" t="s">
        <v>1358</v>
      </c>
      <c r="L60" s="114" t="s">
        <v>397</v>
      </c>
    </row>
    <row r="61" spans="3:12" ht="15.75" thickBot="1" x14ac:dyDescent="0.3">
      <c r="C61" s="97" t="s">
        <v>417</v>
      </c>
      <c r="D61" s="595"/>
      <c r="E61" s="149">
        <v>25</v>
      </c>
      <c r="F61" s="116">
        <v>60</v>
      </c>
      <c r="G61" s="95">
        <f t="shared" si="2"/>
        <v>1500</v>
      </c>
      <c r="H61" s="308" t="s">
        <v>129</v>
      </c>
      <c r="I61" s="96" t="s">
        <v>821</v>
      </c>
      <c r="J61" s="96" t="str">
        <f>VLOOKUP(I61,Presupuesto!$B$11:$C$566,2,0)</f>
        <v>PRODUCTOS PAPEL Y CARTON</v>
      </c>
      <c r="K61" s="309" t="s">
        <v>1358</v>
      </c>
      <c r="L61" s="114" t="s">
        <v>397</v>
      </c>
    </row>
    <row r="62" spans="3:12" ht="15.75" thickBot="1" x14ac:dyDescent="0.3">
      <c r="C62" s="97" t="s">
        <v>51</v>
      </c>
      <c r="D62" s="595"/>
      <c r="E62" s="198">
        <f>(D57*25)/500</f>
        <v>1.25</v>
      </c>
      <c r="F62" s="98">
        <v>85</v>
      </c>
      <c r="G62" s="95">
        <f t="shared" si="2"/>
        <v>106.25</v>
      </c>
      <c r="H62" s="308" t="s">
        <v>129</v>
      </c>
      <c r="I62" s="96" t="s">
        <v>821</v>
      </c>
      <c r="J62" s="96" t="str">
        <f>VLOOKUP(I62,Presupuesto!$B$11:$C$566,2,0)</f>
        <v>PRODUCTOS PAPEL Y CARTON</v>
      </c>
      <c r="K62" s="309" t="s">
        <v>1358</v>
      </c>
      <c r="L62" s="114" t="s">
        <v>397</v>
      </c>
    </row>
    <row r="63" spans="3:12" ht="15.75" thickBot="1" x14ac:dyDescent="0.3">
      <c r="C63" s="97" t="s">
        <v>123</v>
      </c>
      <c r="D63" s="595"/>
      <c r="E63" s="198">
        <f>D57/12</f>
        <v>2.0833333333333335</v>
      </c>
      <c r="F63" s="98">
        <v>36</v>
      </c>
      <c r="G63" s="95">
        <f t="shared" si="2"/>
        <v>75</v>
      </c>
      <c r="H63" s="308" t="s">
        <v>129</v>
      </c>
      <c r="I63" s="96" t="s">
        <v>942</v>
      </c>
      <c r="J63" s="96" t="str">
        <f>VLOOKUP(I63,Presupuesto!$B$11:$C$566,2,0)</f>
        <v>UTILES DE ESCRITORIO, OFICINA Y ENSE¥ANZA</v>
      </c>
      <c r="K63" s="309" t="s">
        <v>1358</v>
      </c>
      <c r="L63" s="114" t="s">
        <v>397</v>
      </c>
    </row>
    <row r="64" spans="3:12" ht="15.75" thickBot="1" x14ac:dyDescent="0.3">
      <c r="C64" s="97" t="s">
        <v>34</v>
      </c>
      <c r="D64" s="595"/>
      <c r="E64" s="198">
        <f>D57/12</f>
        <v>2.0833333333333335</v>
      </c>
      <c r="F64" s="98">
        <v>80</v>
      </c>
      <c r="G64" s="95">
        <f t="shared" si="2"/>
        <v>166.66666666666669</v>
      </c>
      <c r="H64" s="308" t="s">
        <v>129</v>
      </c>
      <c r="I64" s="96" t="s">
        <v>942</v>
      </c>
      <c r="J64" s="96" t="str">
        <f>VLOOKUP(I64,Presupuesto!$B$11:$C$566,2,0)</f>
        <v>UTILES DE ESCRITORIO, OFICINA Y ENSE¥ANZA</v>
      </c>
      <c r="K64" s="309" t="s">
        <v>1358</v>
      </c>
      <c r="L64" s="114" t="s">
        <v>397</v>
      </c>
    </row>
    <row r="65" spans="3:12" ht="15.75" thickBot="1" x14ac:dyDescent="0.3">
      <c r="C65" s="107" t="s">
        <v>52</v>
      </c>
      <c r="D65" s="595"/>
      <c r="E65" s="208">
        <v>0</v>
      </c>
      <c r="F65" s="117">
        <v>25</v>
      </c>
      <c r="G65" s="95">
        <f t="shared" si="2"/>
        <v>0</v>
      </c>
      <c r="H65" s="308" t="s">
        <v>129</v>
      </c>
      <c r="I65" s="96" t="s">
        <v>942</v>
      </c>
      <c r="J65" s="96" t="str">
        <f>VLOOKUP(I65,Presupuesto!$B$11:$C$566,2,0)</f>
        <v>UTILES DE ESCRITORIO, OFICINA Y ENSE¥ANZA</v>
      </c>
      <c r="K65" s="309" t="s">
        <v>1358</v>
      </c>
      <c r="L65" s="114" t="s">
        <v>397</v>
      </c>
    </row>
    <row r="66" spans="3:12" ht="15.75" thickBot="1" x14ac:dyDescent="0.3">
      <c r="C66" s="212" t="s">
        <v>430</v>
      </c>
      <c r="D66" s="213">
        <v>0</v>
      </c>
      <c r="E66" s="310">
        <v>0</v>
      </c>
      <c r="F66" s="102">
        <f>HLOOKUP(C66,$AH$2:$BU$3,2,0)</f>
        <v>1150</v>
      </c>
      <c r="G66" s="103">
        <f>D66*E66*F66</f>
        <v>0</v>
      </c>
      <c r="H66" s="308" t="s">
        <v>129</v>
      </c>
      <c r="I66" s="312" t="s">
        <v>761</v>
      </c>
      <c r="J66" s="104" t="str">
        <f>VLOOKUP(I66,Presupuesto!$B$11:$C$566,2,0)</f>
        <v>VIATICOS NACIONALES</v>
      </c>
      <c r="K66" s="309" t="s">
        <v>1358</v>
      </c>
      <c r="L66" s="114" t="s">
        <v>397</v>
      </c>
    </row>
    <row r="68" spans="3:12" ht="15.75" thickBot="1" x14ac:dyDescent="0.3"/>
    <row r="69" spans="3:12" ht="15.75" thickBot="1" x14ac:dyDescent="0.3">
      <c r="C69" s="29" t="s">
        <v>43</v>
      </c>
      <c r="D69" s="517">
        <f>SUM(G76:G85)</f>
        <v>107113.33333333333</v>
      </c>
      <c r="E69" s="91"/>
      <c r="F69" s="91"/>
      <c r="G69" s="91"/>
      <c r="H69" s="74"/>
      <c r="I69" s="74"/>
      <c r="J69" s="74"/>
      <c r="K69" s="110"/>
    </row>
    <row r="70" spans="3:12" x14ac:dyDescent="0.25">
      <c r="C70" s="70"/>
      <c r="D70" s="31"/>
      <c r="E70" s="91"/>
      <c r="F70" s="91"/>
      <c r="G70" s="91"/>
      <c r="H70" s="74"/>
      <c r="I70" s="74"/>
      <c r="J70" s="74"/>
      <c r="K70" s="110"/>
    </row>
    <row r="71" spans="3:12" x14ac:dyDescent="0.25">
      <c r="C71" s="70"/>
      <c r="D71" s="31"/>
      <c r="E71" s="91"/>
      <c r="F71" s="91"/>
      <c r="G71" s="91"/>
      <c r="H71" s="74"/>
      <c r="I71" s="74"/>
      <c r="J71" s="74"/>
      <c r="K71" s="110"/>
    </row>
    <row r="72" spans="3:12" ht="15.75" x14ac:dyDescent="0.25">
      <c r="C72" s="200" t="s">
        <v>392</v>
      </c>
      <c r="D72" s="328" t="s">
        <v>1769</v>
      </c>
      <c r="E72" s="91"/>
      <c r="F72" s="91"/>
      <c r="G72" s="91"/>
      <c r="H72" s="74"/>
      <c r="I72" s="74"/>
      <c r="J72" s="74"/>
      <c r="K72" s="110"/>
    </row>
    <row r="73" spans="3:12" ht="18.75" x14ac:dyDescent="0.25">
      <c r="C73" s="206" t="str">
        <f>IFERROR(VLOOKUP(D72,'1. Desarrollo e Innov. Curricu.'!$E:$F,2,FALSE),IFERROR(VLOOKUP(D72,'2. Investigación Científica'!$E:$F,2,FALSE),IFERROR(VLOOKUP(D72,'3. Vinculación Univ. Sociedad'!$E:$F,2,FALSE),IFERROR(VLOOKUP(D72,'4. Docencia y Profesorado Univ.'!$E:$F,2,FALSE),IFERROR(VLOOKUP(D72,'5. Estudiantes y Graduados'!$E:$F,2,FALSE),IFERROR(VLOOKUP(D72,'11. Gestion Administrativa'!$E:$F,2,FALSE),IFERROR(VLOOKUP(D72,'13. Gestión Académica'!$E:$F,2,FALSE),IFERROR(VLOOKUP(D72,'8. Asegura. de la Calid. y M'!$E:$F,2,FALSE),IFERROR(VLOOKUP(D72,'6. Gestión del Conocimiento'!$E:$F,2,FALSE),IFERROR(VLOOKUP(D72,'15. Gobernabilidad y Proceso...'!$E:$F,2,FALSE),IFERROR(VLOOKUP(D72,'12. Gestión del Talento Humano'!$E:$F,2,FALSE),IFERROR(VLOOKUP(D72,'14. Internacional... de la E.S.'!$E:$F,2,FALSE),IFERROR(VLOOKUP(D72,'10. Posgrado'!$E:$F,2,FALSE),IFERROR(VLOOKUP(D72,'17. Gestión TIC'!$E:$F,2,FALSE),IFERROR(VLOOKUP(D72,'16. Desa. del Sistema Educ.Sup.'!$E:$F,2,FALSE),IFERROR(VLOOKUP(D72,'9. Cultura de Inno. Insti...'!$E:$F,2,FALSE),VLOOKUP(D72,'7. Lo Esencial de la Reforma U.'!$E:$F,2,0)))))))))))))))))</f>
        <v xml:space="preserve">1) Sistemetización del Curso. 2) Implementación del Curso. 3) Evaluación del Curso </v>
      </c>
      <c r="D73" s="31"/>
      <c r="E73" s="91"/>
      <c r="F73" s="91"/>
      <c r="G73" s="91"/>
      <c r="H73" s="74"/>
      <c r="I73" s="74"/>
      <c r="J73" s="74"/>
      <c r="K73" s="110"/>
    </row>
    <row r="74" spans="3:12" ht="15.75" thickBot="1" x14ac:dyDescent="0.3">
      <c r="C74" s="70"/>
      <c r="D74" s="31"/>
      <c r="E74" s="91"/>
      <c r="F74" s="91"/>
      <c r="G74" s="91"/>
      <c r="H74" s="74"/>
      <c r="I74" s="74"/>
      <c r="J74" s="74"/>
      <c r="K74" s="110"/>
    </row>
    <row r="75" spans="3:12" ht="30.75" thickBot="1" x14ac:dyDescent="0.3">
      <c r="C75" s="124" t="s">
        <v>44</v>
      </c>
      <c r="D75" s="127" t="s">
        <v>45</v>
      </c>
      <c r="E75" s="126" t="s">
        <v>55</v>
      </c>
      <c r="F75" s="126" t="s">
        <v>57</v>
      </c>
      <c r="G75" s="125" t="s">
        <v>27</v>
      </c>
      <c r="H75" s="131" t="s">
        <v>131</v>
      </c>
      <c r="I75" s="126" t="s">
        <v>46</v>
      </c>
      <c r="J75" s="126" t="s">
        <v>132</v>
      </c>
      <c r="K75" s="126" t="s">
        <v>410</v>
      </c>
      <c r="L75" s="126" t="s">
        <v>411</v>
      </c>
    </row>
    <row r="76" spans="3:12" ht="15.75" thickBot="1" x14ac:dyDescent="0.3">
      <c r="C76" s="305" t="s">
        <v>47</v>
      </c>
      <c r="D76" s="596">
        <v>80</v>
      </c>
      <c r="E76" s="306">
        <v>3</v>
      </c>
      <c r="F76" s="113">
        <v>30000</v>
      </c>
      <c r="G76" s="307">
        <f t="shared" ref="G76:G84" si="3">E76*F76</f>
        <v>90000</v>
      </c>
      <c r="H76" s="308" t="s">
        <v>129</v>
      </c>
      <c r="I76" s="114" t="s">
        <v>705</v>
      </c>
      <c r="J76" s="114" t="str">
        <f>VLOOKUP(I76,Presupuesto!$B$11:$C$566,2,0)</f>
        <v>OTROS SERVICIOS TECNICOS Y PROFESIONALES</v>
      </c>
      <c r="K76" s="309" t="s">
        <v>471</v>
      </c>
      <c r="L76" s="114" t="s">
        <v>394</v>
      </c>
    </row>
    <row r="77" spans="3:12" ht="15.75" thickBot="1" x14ac:dyDescent="0.3">
      <c r="C77" s="97" t="s">
        <v>48</v>
      </c>
      <c r="D77" s="597"/>
      <c r="E77" s="198">
        <f>D76</f>
        <v>80</v>
      </c>
      <c r="F77" s="98">
        <v>50</v>
      </c>
      <c r="G77" s="95">
        <f t="shared" si="3"/>
        <v>4000</v>
      </c>
      <c r="H77" s="308" t="s">
        <v>129</v>
      </c>
      <c r="I77" s="96" t="s">
        <v>717</v>
      </c>
      <c r="J77" s="96" t="str">
        <f>VLOOKUP(I77,Presupuesto!$B$11:$C$566,2,0)</f>
        <v>SERVICIOS DE IMPRENTA PUBLIC.Y REPRODUCCION</v>
      </c>
      <c r="K77" s="96" t="str">
        <f>$K$76</f>
        <v>Vinculación Universidad-Sociedad</v>
      </c>
      <c r="L77" s="96" t="s">
        <v>412</v>
      </c>
    </row>
    <row r="78" spans="3:12" ht="15.75" thickBot="1" x14ac:dyDescent="0.3">
      <c r="C78" s="97" t="s">
        <v>49</v>
      </c>
      <c r="D78" s="597"/>
      <c r="E78" s="198">
        <f>D76</f>
        <v>80</v>
      </c>
      <c r="F78" s="98">
        <v>150</v>
      </c>
      <c r="G78" s="95">
        <f t="shared" si="3"/>
        <v>12000</v>
      </c>
      <c r="H78" s="308" t="s">
        <v>129</v>
      </c>
      <c r="I78" s="96" t="s">
        <v>792</v>
      </c>
      <c r="J78" s="96" t="str">
        <f>VLOOKUP(I78,Presupuesto!$B$11:$C$566,2,0)</f>
        <v>ALIMENTOS B EBIDAS PARA PERSONAS</v>
      </c>
      <c r="K78" s="96" t="str">
        <f t="shared" ref="K78:K85" si="4">$K$76</f>
        <v>Vinculación Universidad-Sociedad</v>
      </c>
      <c r="L78" s="96" t="s">
        <v>396</v>
      </c>
    </row>
    <row r="79" spans="3:12" ht="15.75" thickBot="1" x14ac:dyDescent="0.3">
      <c r="C79" s="97" t="s">
        <v>50</v>
      </c>
      <c r="D79" s="597"/>
      <c r="E79" s="149">
        <v>0</v>
      </c>
      <c r="F79" s="116">
        <v>10000</v>
      </c>
      <c r="G79" s="95">
        <f t="shared" si="3"/>
        <v>0</v>
      </c>
      <c r="H79" s="308" t="s">
        <v>129</v>
      </c>
      <c r="I79" s="302" t="s">
        <v>300</v>
      </c>
      <c r="J79" s="96" t="str">
        <f>VLOOKUP(I79,Presupuesto!$B$11:$C$566,2,0)</f>
        <v>PASAJES (26100-00)</v>
      </c>
      <c r="K79" s="96" t="str">
        <f t="shared" si="4"/>
        <v>Vinculación Universidad-Sociedad</v>
      </c>
      <c r="L79" s="96" t="s">
        <v>412</v>
      </c>
    </row>
    <row r="80" spans="3:12" ht="15.75" thickBot="1" x14ac:dyDescent="0.3">
      <c r="C80" s="97" t="s">
        <v>417</v>
      </c>
      <c r="D80" s="597"/>
      <c r="E80" s="149">
        <v>0</v>
      </c>
      <c r="F80" s="116">
        <v>250</v>
      </c>
      <c r="G80" s="95">
        <f t="shared" si="3"/>
        <v>0</v>
      </c>
      <c r="H80" s="308" t="s">
        <v>129</v>
      </c>
      <c r="I80" s="96" t="s">
        <v>821</v>
      </c>
      <c r="J80" s="96" t="str">
        <f>VLOOKUP(I80,Presupuesto!$B$11:$C$566,2,0)</f>
        <v>PRODUCTOS PAPEL Y CARTON</v>
      </c>
      <c r="K80" s="96" t="str">
        <f t="shared" si="4"/>
        <v>Vinculación Universidad-Sociedad</v>
      </c>
      <c r="L80" s="96" t="s">
        <v>412</v>
      </c>
    </row>
    <row r="81" spans="3:12" ht="15.75" thickBot="1" x14ac:dyDescent="0.3">
      <c r="C81" s="97" t="s">
        <v>51</v>
      </c>
      <c r="D81" s="597"/>
      <c r="E81" s="198">
        <f>(D76*25)/500</f>
        <v>4</v>
      </c>
      <c r="F81" s="98">
        <v>85</v>
      </c>
      <c r="G81" s="95">
        <f t="shared" si="3"/>
        <v>340</v>
      </c>
      <c r="H81" s="308" t="s">
        <v>129</v>
      </c>
      <c r="I81" s="96" t="s">
        <v>821</v>
      </c>
      <c r="J81" s="96" t="str">
        <f>VLOOKUP(I81,Presupuesto!$B$11:$C$566,2,0)</f>
        <v>PRODUCTOS PAPEL Y CARTON</v>
      </c>
      <c r="K81" s="96" t="str">
        <f t="shared" si="4"/>
        <v>Vinculación Universidad-Sociedad</v>
      </c>
      <c r="L81" s="96" t="s">
        <v>412</v>
      </c>
    </row>
    <row r="82" spans="3:12" ht="15.75" thickBot="1" x14ac:dyDescent="0.3">
      <c r="C82" s="97" t="s">
        <v>123</v>
      </c>
      <c r="D82" s="597"/>
      <c r="E82" s="198">
        <f>D76/12</f>
        <v>6.666666666666667</v>
      </c>
      <c r="F82" s="98">
        <v>36</v>
      </c>
      <c r="G82" s="95">
        <f t="shared" si="3"/>
        <v>240</v>
      </c>
      <c r="H82" s="308" t="s">
        <v>129</v>
      </c>
      <c r="I82" s="96" t="s">
        <v>942</v>
      </c>
      <c r="J82" s="96" t="str">
        <f>VLOOKUP(I82,Presupuesto!$B$11:$C$566,2,0)</f>
        <v>UTILES DE ESCRITORIO, OFICINA Y ENSE¥ANZA</v>
      </c>
      <c r="K82" s="96" t="str">
        <f t="shared" si="4"/>
        <v>Vinculación Universidad-Sociedad</v>
      </c>
      <c r="L82" s="96" t="s">
        <v>412</v>
      </c>
    </row>
    <row r="83" spans="3:12" ht="15.75" thickBot="1" x14ac:dyDescent="0.3">
      <c r="C83" s="97" t="s">
        <v>34</v>
      </c>
      <c r="D83" s="597"/>
      <c r="E83" s="198">
        <f>D76/12</f>
        <v>6.666666666666667</v>
      </c>
      <c r="F83" s="98">
        <v>80</v>
      </c>
      <c r="G83" s="95">
        <f t="shared" si="3"/>
        <v>533.33333333333337</v>
      </c>
      <c r="H83" s="308" t="s">
        <v>129</v>
      </c>
      <c r="I83" s="96" t="s">
        <v>942</v>
      </c>
      <c r="J83" s="96" t="str">
        <f>VLOOKUP(I83,Presupuesto!$B$11:$C$566,2,0)</f>
        <v>UTILES DE ESCRITORIO, OFICINA Y ENSE¥ANZA</v>
      </c>
      <c r="K83" s="96" t="str">
        <f t="shared" si="4"/>
        <v>Vinculación Universidad-Sociedad</v>
      </c>
      <c r="L83" s="96" t="s">
        <v>412</v>
      </c>
    </row>
    <row r="84" spans="3:12" x14ac:dyDescent="0.25">
      <c r="C84" s="107" t="s">
        <v>52</v>
      </c>
      <c r="D84" s="597"/>
      <c r="E84" s="208">
        <v>0</v>
      </c>
      <c r="F84" s="117">
        <v>25</v>
      </c>
      <c r="G84" s="95">
        <f t="shared" si="3"/>
        <v>0</v>
      </c>
      <c r="H84" s="308" t="s">
        <v>129</v>
      </c>
      <c r="I84" s="96" t="s">
        <v>942</v>
      </c>
      <c r="J84" s="96" t="str">
        <f>VLOOKUP(I84,Presupuesto!$B$11:$C$566,2,0)</f>
        <v>UTILES DE ESCRITORIO, OFICINA Y ENSE¥ANZA</v>
      </c>
      <c r="K84" s="96" t="str">
        <f t="shared" si="4"/>
        <v>Vinculación Universidad-Sociedad</v>
      </c>
      <c r="L84" s="96" t="s">
        <v>412</v>
      </c>
    </row>
    <row r="85" spans="3:12" ht="15.75" thickBot="1" x14ac:dyDescent="0.3">
      <c r="C85" s="212" t="s">
        <v>430</v>
      </c>
      <c r="D85" s="213">
        <v>0</v>
      </c>
      <c r="E85" s="310">
        <v>0</v>
      </c>
      <c r="F85" s="102">
        <f>HLOOKUP(C85,$AH$2:$BU$3,2,0)</f>
        <v>1150</v>
      </c>
      <c r="G85" s="103">
        <f>D85*E85*F85</f>
        <v>0</v>
      </c>
      <c r="H85" s="311"/>
      <c r="I85" s="312" t="s">
        <v>301</v>
      </c>
      <c r="J85" s="104" t="str">
        <f>VLOOKUP(I85,Presupuesto!$B$11:$C$566,2,0)</f>
        <v>VIATICOS (26200-00)</v>
      </c>
      <c r="K85" s="313" t="str">
        <f t="shared" si="4"/>
        <v>Vinculación Universidad-Sociedad</v>
      </c>
      <c r="L85" s="313" t="s">
        <v>412</v>
      </c>
    </row>
    <row r="86" spans="3:12" x14ac:dyDescent="0.25">
      <c r="C86" s="91"/>
      <c r="E86" s="110"/>
      <c r="F86" s="110"/>
      <c r="G86" s="110"/>
      <c r="H86" s="172"/>
      <c r="I86" s="110"/>
      <c r="J86" s="110"/>
      <c r="K86" s="110"/>
    </row>
    <row r="87" spans="3:12" ht="15.75" thickBot="1" x14ac:dyDescent="0.3"/>
    <row r="88" spans="3:12" ht="15.75" thickBot="1" x14ac:dyDescent="0.3">
      <c r="C88" s="29" t="s">
        <v>43</v>
      </c>
      <c r="D88" s="518">
        <f>SUM(G95:G104)</f>
        <v>8556.6666666666661</v>
      </c>
      <c r="E88" s="91"/>
      <c r="F88" s="91"/>
      <c r="G88" s="91"/>
      <c r="H88" s="74"/>
      <c r="I88" s="74"/>
      <c r="J88" s="74"/>
      <c r="K88" s="110"/>
    </row>
    <row r="89" spans="3:12" x14ac:dyDescent="0.25">
      <c r="C89" s="70"/>
      <c r="D89" s="31"/>
      <c r="E89" s="91"/>
      <c r="F89" s="91"/>
      <c r="G89" s="91"/>
      <c r="H89" s="74"/>
      <c r="I89" s="74"/>
      <c r="J89" s="74"/>
      <c r="K89" s="110"/>
    </row>
    <row r="90" spans="3:12" x14ac:dyDescent="0.25">
      <c r="C90" s="70"/>
      <c r="D90" s="31"/>
      <c r="E90" s="91"/>
      <c r="F90" s="91"/>
      <c r="G90" s="91"/>
      <c r="H90" s="74"/>
      <c r="I90" s="74"/>
      <c r="J90" s="74"/>
      <c r="K90" s="110"/>
    </row>
    <row r="91" spans="3:12" ht="15.75" x14ac:dyDescent="0.25">
      <c r="C91" s="200" t="s">
        <v>392</v>
      </c>
      <c r="D91" s="328" t="s">
        <v>1583</v>
      </c>
      <c r="E91" s="91"/>
      <c r="F91" s="91"/>
      <c r="G91" s="91"/>
      <c r="H91" s="74"/>
      <c r="I91" s="74"/>
      <c r="J91" s="74"/>
      <c r="K91" s="110"/>
    </row>
    <row r="92" spans="3:12" ht="18.75" x14ac:dyDescent="0.25">
      <c r="C92" s="206" t="str">
        <f>IFERROR(VLOOKUP(D91,'1. Desarrollo e Innov. Curricu.'!$E:$F,2,FALSE),IFERROR(VLOOKUP(D91,'2. Investigación Científica'!$E:$F,2,FALSE),IFERROR(VLOOKUP(D91,'3. Vinculación Univ. Sociedad'!$E:$F,2,FALSE),IFERROR(VLOOKUP(D91,'4. Docencia y Profesorado Univ.'!$E:$F,2,FALSE),IFERROR(VLOOKUP(D91,'5. Estudiantes y Graduados'!$E:$F,2,FALSE),IFERROR(VLOOKUP(D91,'11. Gestion Administrativa'!$E:$F,2,FALSE),IFERROR(VLOOKUP(D91,'13. Gestión Académica'!$E:$F,2,FALSE),IFERROR(VLOOKUP(D91,'8. Asegura. de la Calid. y M'!$E:$F,2,FALSE),IFERROR(VLOOKUP(D91,'6. Gestión del Conocimiento'!$E:$F,2,FALSE),IFERROR(VLOOKUP(D91,'15. Gobernabilidad y Proceso...'!$E:$F,2,FALSE),IFERROR(VLOOKUP(D91,'12. Gestión del Talento Humano'!$E:$F,2,FALSE),IFERROR(VLOOKUP(D91,'14. Internacional... de la E.S.'!$E:$F,2,FALSE),IFERROR(VLOOKUP(D91,'10. Posgrado'!$E:$F,2,FALSE),IFERROR(VLOOKUP(D91,'17. Gestión TIC'!$E:$F,2,FALSE),IFERROR(VLOOKUP(D91,'16. Desa. del Sistema Educ.Sup.'!$E:$F,2,FALSE),IFERROR(VLOOKUP(D91,'9. Cultura de Inno. Insti...'!$E:$F,2,FALSE),VLOOKUP(D91,'7. Lo Esencial de la Reforma U.'!$E:$F,2,0)))))))))))))))))</f>
        <v>Capacitaciones programadas de acuerdo al calendario</v>
      </c>
      <c r="D92" s="31"/>
      <c r="E92" s="91"/>
      <c r="F92" s="91"/>
      <c r="G92" s="91"/>
      <c r="H92" s="74"/>
      <c r="I92" s="74"/>
      <c r="J92" s="74"/>
      <c r="K92" s="110"/>
    </row>
    <row r="93" spans="3:12" ht="15.75" thickBot="1" x14ac:dyDescent="0.3">
      <c r="C93" s="70"/>
      <c r="D93" s="31"/>
      <c r="E93" s="91"/>
      <c r="F93" s="91"/>
      <c r="G93" s="91"/>
      <c r="H93" s="74"/>
      <c r="I93" s="74"/>
      <c r="J93" s="74"/>
      <c r="K93" s="110"/>
    </row>
    <row r="94" spans="3:12" ht="30.75" thickBot="1" x14ac:dyDescent="0.3">
      <c r="C94" s="124" t="s">
        <v>44</v>
      </c>
      <c r="D94" s="127" t="s">
        <v>45</v>
      </c>
      <c r="E94" s="126" t="s">
        <v>55</v>
      </c>
      <c r="F94" s="126" t="s">
        <v>57</v>
      </c>
      <c r="G94" s="125" t="s">
        <v>27</v>
      </c>
      <c r="H94" s="131" t="s">
        <v>131</v>
      </c>
      <c r="I94" s="126" t="s">
        <v>46</v>
      </c>
      <c r="J94" s="126" t="s">
        <v>132</v>
      </c>
      <c r="K94" s="126" t="s">
        <v>410</v>
      </c>
      <c r="L94" s="126" t="s">
        <v>411</v>
      </c>
    </row>
    <row r="95" spans="3:12" ht="15.75" thickBot="1" x14ac:dyDescent="0.3">
      <c r="C95" s="305" t="s">
        <v>47</v>
      </c>
      <c r="D95" s="594">
        <v>40</v>
      </c>
      <c r="E95" s="306"/>
      <c r="F95" s="113">
        <v>30000</v>
      </c>
      <c r="G95" s="307">
        <f t="shared" ref="G95:G103" si="5">E95*F95</f>
        <v>0</v>
      </c>
      <c r="H95" s="308" t="s">
        <v>129</v>
      </c>
      <c r="I95" s="114" t="s">
        <v>699</v>
      </c>
      <c r="J95" s="114" t="str">
        <f>VLOOKUP(I95,Presupuesto!$B$11:$C$566,2,0)</f>
        <v>SERVICIOS DE CAPACITACION.</v>
      </c>
      <c r="K95" s="309" t="s">
        <v>1481</v>
      </c>
      <c r="L95" s="114" t="s">
        <v>394</v>
      </c>
    </row>
    <row r="96" spans="3:12" ht="15.75" thickBot="1" x14ac:dyDescent="0.3">
      <c r="C96" s="97" t="s">
        <v>48</v>
      </c>
      <c r="D96" s="595"/>
      <c r="E96" s="198">
        <f>D95</f>
        <v>40</v>
      </c>
      <c r="F96" s="98">
        <v>50</v>
      </c>
      <c r="G96" s="95">
        <f t="shared" si="5"/>
        <v>2000</v>
      </c>
      <c r="H96" s="308" t="s">
        <v>129</v>
      </c>
      <c r="I96" s="96" t="s">
        <v>717</v>
      </c>
      <c r="J96" s="96" t="str">
        <f>VLOOKUP(I96,Presupuesto!$B$11:$C$566,2,0)</f>
        <v>SERVICIOS DE IMPRENTA PUBLIC.Y REPRODUCCION</v>
      </c>
      <c r="K96" s="96" t="s">
        <v>1357</v>
      </c>
      <c r="L96" s="96" t="s">
        <v>412</v>
      </c>
    </row>
    <row r="97" spans="3:12" ht="15.75" thickBot="1" x14ac:dyDescent="0.3">
      <c r="C97" s="97" t="s">
        <v>49</v>
      </c>
      <c r="D97" s="595"/>
      <c r="E97" s="198">
        <f>D95</f>
        <v>40</v>
      </c>
      <c r="F97" s="98">
        <v>150</v>
      </c>
      <c r="G97" s="95">
        <f t="shared" si="5"/>
        <v>6000</v>
      </c>
      <c r="H97" s="308" t="s">
        <v>129</v>
      </c>
      <c r="I97" s="96" t="s">
        <v>792</v>
      </c>
      <c r="J97" s="96" t="str">
        <f>VLOOKUP(I97,Presupuesto!$B$11:$C$566,2,0)</f>
        <v>ALIMENTOS B EBIDAS PARA PERSONAS</v>
      </c>
      <c r="K97" s="96" t="s">
        <v>1357</v>
      </c>
      <c r="L97" s="96" t="s">
        <v>396</v>
      </c>
    </row>
    <row r="98" spans="3:12" ht="15.75" thickBot="1" x14ac:dyDescent="0.3">
      <c r="C98" s="97" t="s">
        <v>50</v>
      </c>
      <c r="D98" s="595"/>
      <c r="E98" s="149">
        <v>0</v>
      </c>
      <c r="F98" s="116">
        <v>10000</v>
      </c>
      <c r="G98" s="95">
        <f t="shared" si="5"/>
        <v>0</v>
      </c>
      <c r="H98" s="308" t="s">
        <v>129</v>
      </c>
      <c r="I98" s="302" t="s">
        <v>300</v>
      </c>
      <c r="J98" s="96" t="str">
        <f>VLOOKUP(I98,Presupuesto!$B$11:$C$566,2,0)</f>
        <v>PASAJES (26100-00)</v>
      </c>
      <c r="K98" s="96" t="s">
        <v>1357</v>
      </c>
      <c r="L98" s="96" t="s">
        <v>412</v>
      </c>
    </row>
    <row r="99" spans="3:12" ht="15.75" thickBot="1" x14ac:dyDescent="0.3">
      <c r="C99" s="97" t="s">
        <v>417</v>
      </c>
      <c r="D99" s="595"/>
      <c r="E99" s="149">
        <v>0</v>
      </c>
      <c r="F99" s="116">
        <v>250</v>
      </c>
      <c r="G99" s="95">
        <f t="shared" si="5"/>
        <v>0</v>
      </c>
      <c r="H99" s="308" t="s">
        <v>129</v>
      </c>
      <c r="I99" s="96" t="s">
        <v>821</v>
      </c>
      <c r="J99" s="96" t="str">
        <f>VLOOKUP(I99,Presupuesto!$B$11:$C$566,2,0)</f>
        <v>PRODUCTOS PAPEL Y CARTON</v>
      </c>
      <c r="K99" s="96" t="s">
        <v>1357</v>
      </c>
      <c r="L99" s="96" t="s">
        <v>412</v>
      </c>
    </row>
    <row r="100" spans="3:12" ht="15.75" thickBot="1" x14ac:dyDescent="0.3">
      <c r="C100" s="97" t="s">
        <v>51</v>
      </c>
      <c r="D100" s="595"/>
      <c r="E100" s="198">
        <f>(D95*25)/500</f>
        <v>2</v>
      </c>
      <c r="F100" s="98">
        <v>85</v>
      </c>
      <c r="G100" s="95">
        <f t="shared" si="5"/>
        <v>170</v>
      </c>
      <c r="H100" s="308" t="s">
        <v>129</v>
      </c>
      <c r="I100" s="96" t="s">
        <v>821</v>
      </c>
      <c r="J100" s="96" t="str">
        <f>VLOOKUP(I100,Presupuesto!$B$11:$C$566,2,0)</f>
        <v>PRODUCTOS PAPEL Y CARTON</v>
      </c>
      <c r="K100" s="96" t="s">
        <v>1357</v>
      </c>
      <c r="L100" s="96" t="s">
        <v>412</v>
      </c>
    </row>
    <row r="101" spans="3:12" ht="15.75" thickBot="1" x14ac:dyDescent="0.3">
      <c r="C101" s="97" t="s">
        <v>123</v>
      </c>
      <c r="D101" s="595"/>
      <c r="E101" s="198">
        <f>D95/12</f>
        <v>3.3333333333333335</v>
      </c>
      <c r="F101" s="98">
        <v>36</v>
      </c>
      <c r="G101" s="95">
        <f t="shared" si="5"/>
        <v>120</v>
      </c>
      <c r="H101" s="308" t="s">
        <v>129</v>
      </c>
      <c r="I101" s="96" t="s">
        <v>942</v>
      </c>
      <c r="J101" s="96" t="str">
        <f>VLOOKUP(I101,Presupuesto!$B$11:$C$566,2,0)</f>
        <v>UTILES DE ESCRITORIO, OFICINA Y ENSE¥ANZA</v>
      </c>
      <c r="K101" s="96" t="s">
        <v>1357</v>
      </c>
      <c r="L101" s="96" t="s">
        <v>412</v>
      </c>
    </row>
    <row r="102" spans="3:12" ht="15.75" thickBot="1" x14ac:dyDescent="0.3">
      <c r="C102" s="97" t="s">
        <v>34</v>
      </c>
      <c r="D102" s="595"/>
      <c r="E102" s="198">
        <f>D95/12</f>
        <v>3.3333333333333335</v>
      </c>
      <c r="F102" s="98">
        <v>80</v>
      </c>
      <c r="G102" s="95">
        <f t="shared" si="5"/>
        <v>266.66666666666669</v>
      </c>
      <c r="H102" s="308" t="s">
        <v>129</v>
      </c>
      <c r="I102" s="96" t="s">
        <v>942</v>
      </c>
      <c r="J102" s="96" t="str">
        <f>VLOOKUP(I102,Presupuesto!$B$11:$C$566,2,0)</f>
        <v>UTILES DE ESCRITORIO, OFICINA Y ENSE¥ANZA</v>
      </c>
      <c r="K102" s="96" t="s">
        <v>1357</v>
      </c>
      <c r="L102" s="96" t="s">
        <v>412</v>
      </c>
    </row>
    <row r="103" spans="3:12" x14ac:dyDescent="0.25">
      <c r="C103" s="107" t="s">
        <v>52</v>
      </c>
      <c r="D103" s="595"/>
      <c r="E103" s="208">
        <v>0</v>
      </c>
      <c r="F103" s="117">
        <v>25</v>
      </c>
      <c r="G103" s="95">
        <f t="shared" si="5"/>
        <v>0</v>
      </c>
      <c r="H103" s="308" t="s">
        <v>129</v>
      </c>
      <c r="I103" s="96" t="s">
        <v>942</v>
      </c>
      <c r="J103" s="96" t="str">
        <f>VLOOKUP(I103,Presupuesto!$B$11:$C$566,2,0)</f>
        <v>UTILES DE ESCRITORIO, OFICINA Y ENSE¥ANZA</v>
      </c>
      <c r="K103" s="96" t="s">
        <v>1357</v>
      </c>
      <c r="L103" s="96" t="s">
        <v>412</v>
      </c>
    </row>
    <row r="104" spans="3:12" ht="15.75" thickBot="1" x14ac:dyDescent="0.3">
      <c r="C104" s="212" t="s">
        <v>430</v>
      </c>
      <c r="D104" s="213">
        <v>0</v>
      </c>
      <c r="E104" s="310">
        <v>0</v>
      </c>
      <c r="F104" s="102">
        <f>HLOOKUP(C104,$AH$2:$BU$3,2,0)</f>
        <v>1150</v>
      </c>
      <c r="G104" s="103">
        <f>D104*E104*F104</f>
        <v>0</v>
      </c>
      <c r="H104" s="311"/>
      <c r="I104" s="312" t="s">
        <v>301</v>
      </c>
      <c r="J104" s="104" t="str">
        <f>VLOOKUP(I104,Presupuesto!$B$11:$C$566,2,0)</f>
        <v>VIATICOS (26200-00)</v>
      </c>
      <c r="K104" s="96" t="s">
        <v>1357</v>
      </c>
      <c r="L104" s="313" t="s">
        <v>412</v>
      </c>
    </row>
    <row r="106" spans="3:12" ht="15.75" thickBot="1" x14ac:dyDescent="0.3"/>
    <row r="107" spans="3:12" ht="15.75" thickBot="1" x14ac:dyDescent="0.3">
      <c r="C107" s="29" t="s">
        <v>43</v>
      </c>
      <c r="D107" s="518">
        <f>SUM(G114:G123)</f>
        <v>40054.083333333336</v>
      </c>
      <c r="E107" s="91"/>
      <c r="F107" s="91"/>
      <c r="G107" s="91"/>
      <c r="H107" s="74"/>
      <c r="I107" s="74"/>
      <c r="J107" s="74"/>
      <c r="K107" s="110"/>
    </row>
    <row r="108" spans="3:12" x14ac:dyDescent="0.25">
      <c r="C108" s="70"/>
      <c r="D108" s="31"/>
      <c r="E108" s="91"/>
      <c r="F108" s="91"/>
      <c r="G108" s="91"/>
      <c r="H108" s="74"/>
      <c r="I108" s="74"/>
      <c r="J108" s="74"/>
      <c r="K108" s="110"/>
    </row>
    <row r="109" spans="3:12" x14ac:dyDescent="0.25">
      <c r="C109" s="70"/>
      <c r="D109" s="31"/>
      <c r="E109" s="91"/>
      <c r="F109" s="91"/>
      <c r="G109" s="91"/>
      <c r="H109" s="74"/>
      <c r="I109" s="74"/>
      <c r="J109" s="74"/>
      <c r="K109" s="110"/>
    </row>
    <row r="110" spans="3:12" ht="15.75" x14ac:dyDescent="0.25">
      <c r="C110" s="200" t="s">
        <v>392</v>
      </c>
      <c r="D110" s="328" t="s">
        <v>1812</v>
      </c>
      <c r="E110" s="91"/>
      <c r="F110" s="91"/>
      <c r="G110" s="91"/>
      <c r="H110" s="74"/>
      <c r="I110" s="74"/>
      <c r="J110" s="74"/>
      <c r="K110" s="110"/>
    </row>
    <row r="111" spans="3:12" ht="18.75" x14ac:dyDescent="0.25">
      <c r="C111" s="206" t="str">
        <f>IFERROR(VLOOKUP(D110,'1. Desarrollo e Innov. Curricu.'!$E:$F,2,FALSE),IFERROR(VLOOKUP(D110,'2. Investigación Científica'!$E:$F,2,FALSE),IFERROR(VLOOKUP(D110,'3. Vinculación Univ. Sociedad'!$E:$F,2,FALSE),IFERROR(VLOOKUP(D110,'4. Docencia y Profesorado Univ.'!$E:$F,2,FALSE),IFERROR(VLOOKUP(D110,'5. Estudiantes y Graduados'!$E:$F,2,FALSE),IFERROR(VLOOKUP(D110,'11. Gestion Administrativa'!$E:$F,2,FALSE),IFERROR(VLOOKUP(D110,'13. Gestión Académica'!$E:$F,2,FALSE),IFERROR(VLOOKUP(D110,'8. Asegura. de la Calid. y M'!$E:$F,2,FALSE),IFERROR(VLOOKUP(D110,'6. Gestión del Conocimiento'!$E:$F,2,FALSE),IFERROR(VLOOKUP(D110,'15. Gobernabilidad y Proceso...'!$E:$F,2,FALSE),IFERROR(VLOOKUP(D110,'12. Gestión del Talento Humano'!$E:$F,2,FALSE),IFERROR(VLOOKUP(D110,'14. Internacional... de la E.S.'!$E:$F,2,FALSE),IFERROR(VLOOKUP(D110,'10. Posgrado'!$E:$F,2,FALSE),IFERROR(VLOOKUP(D110,'17. Gestión TIC'!$E:$F,2,FALSE),IFERROR(VLOOKUP(D110,'16. Desa. del Sistema Educ.Sup.'!$E:$F,2,FALSE),IFERROR(VLOOKUP(D110,'9. Cultura de Inno. Insti...'!$E:$F,2,FALSE),VLOOKUP(D110,'7. Lo Esencial de la Reforma U.'!$E:$F,2,0)))))))))))))))))</f>
        <v>Gestión de Recursos , programación de reuniones, desarrollo de espacios para la reunión.</v>
      </c>
      <c r="D111" s="31"/>
      <c r="E111" s="91"/>
      <c r="F111" s="91"/>
      <c r="G111" s="91"/>
      <c r="H111" s="74"/>
      <c r="I111" s="74"/>
      <c r="J111" s="74"/>
      <c r="K111" s="110"/>
    </row>
    <row r="112" spans="3:12" ht="15.75" thickBot="1" x14ac:dyDescent="0.3">
      <c r="C112" s="70"/>
      <c r="D112" s="31"/>
      <c r="E112" s="91"/>
      <c r="F112" s="91"/>
      <c r="G112" s="91"/>
      <c r="H112" s="74"/>
      <c r="I112" s="74"/>
      <c r="J112" s="74"/>
      <c r="K112" s="110"/>
    </row>
    <row r="113" spans="3:12" ht="30.75" thickBot="1" x14ac:dyDescent="0.3">
      <c r="C113" s="124" t="s">
        <v>44</v>
      </c>
      <c r="D113" s="127" t="s">
        <v>45</v>
      </c>
      <c r="E113" s="126" t="s">
        <v>55</v>
      </c>
      <c r="F113" s="126" t="s">
        <v>57</v>
      </c>
      <c r="G113" s="125" t="s">
        <v>27</v>
      </c>
      <c r="H113" s="131" t="s">
        <v>131</v>
      </c>
      <c r="I113" s="126" t="s">
        <v>46</v>
      </c>
      <c r="J113" s="126" t="s">
        <v>132</v>
      </c>
      <c r="K113" s="126" t="s">
        <v>410</v>
      </c>
      <c r="L113" s="126" t="s">
        <v>411</v>
      </c>
    </row>
    <row r="114" spans="3:12" ht="15.75" thickBot="1" x14ac:dyDescent="0.3">
      <c r="C114" s="305" t="s">
        <v>47</v>
      </c>
      <c r="D114" s="594">
        <v>47</v>
      </c>
      <c r="E114" s="306">
        <v>1</v>
      </c>
      <c r="F114" s="113">
        <v>30000</v>
      </c>
      <c r="G114" s="307">
        <f t="shared" ref="G114:G122" si="6">E114*F114</f>
        <v>30000</v>
      </c>
      <c r="H114" s="308" t="s">
        <v>129</v>
      </c>
      <c r="I114" s="114" t="s">
        <v>699</v>
      </c>
      <c r="J114" s="114" t="str">
        <f>VLOOKUP(I114,Presupuesto!$B$11:$C$566,2,0)</f>
        <v>SERVICIOS DE CAPACITACION.</v>
      </c>
      <c r="K114" s="309" t="s">
        <v>472</v>
      </c>
      <c r="L114" s="114" t="s">
        <v>394</v>
      </c>
    </row>
    <row r="115" spans="3:12" ht="15.75" thickBot="1" x14ac:dyDescent="0.3">
      <c r="C115" s="97" t="s">
        <v>48</v>
      </c>
      <c r="D115" s="595"/>
      <c r="E115" s="198">
        <f>D114</f>
        <v>47</v>
      </c>
      <c r="F115" s="98">
        <v>50</v>
      </c>
      <c r="G115" s="95">
        <f t="shared" si="6"/>
        <v>2350</v>
      </c>
      <c r="H115" s="308" t="s">
        <v>129</v>
      </c>
      <c r="I115" s="96" t="s">
        <v>717</v>
      </c>
      <c r="J115" s="96" t="str">
        <f>VLOOKUP(I115,Presupuesto!$B$11:$C$566,2,0)</f>
        <v>SERVICIOS DE IMPRENTA PUBLIC.Y REPRODUCCION</v>
      </c>
      <c r="K115" s="309" t="s">
        <v>472</v>
      </c>
      <c r="L115" s="96" t="s">
        <v>412</v>
      </c>
    </row>
    <row r="116" spans="3:12" ht="15.75" thickBot="1" x14ac:dyDescent="0.3">
      <c r="C116" s="97" t="s">
        <v>49</v>
      </c>
      <c r="D116" s="595"/>
      <c r="E116" s="198">
        <f>D114</f>
        <v>47</v>
      </c>
      <c r="F116" s="98">
        <v>150</v>
      </c>
      <c r="G116" s="95">
        <f t="shared" si="6"/>
        <v>7050</v>
      </c>
      <c r="H116" s="308" t="s">
        <v>129</v>
      </c>
      <c r="I116" s="96" t="s">
        <v>792</v>
      </c>
      <c r="J116" s="96" t="str">
        <f>VLOOKUP(I116,Presupuesto!$B$11:$C$566,2,0)</f>
        <v>ALIMENTOS B EBIDAS PARA PERSONAS</v>
      </c>
      <c r="K116" s="309" t="s">
        <v>472</v>
      </c>
      <c r="L116" s="96" t="s">
        <v>396</v>
      </c>
    </row>
    <row r="117" spans="3:12" ht="15.75" thickBot="1" x14ac:dyDescent="0.3">
      <c r="C117" s="97" t="s">
        <v>50</v>
      </c>
      <c r="D117" s="595"/>
      <c r="E117" s="149">
        <v>0</v>
      </c>
      <c r="F117" s="116">
        <v>10000</v>
      </c>
      <c r="G117" s="95">
        <f t="shared" si="6"/>
        <v>0</v>
      </c>
      <c r="H117" s="308" t="s">
        <v>129</v>
      </c>
      <c r="I117" s="302" t="s">
        <v>300</v>
      </c>
      <c r="J117" s="96" t="str">
        <f>VLOOKUP(I117,Presupuesto!$B$11:$C$566,2,0)</f>
        <v>PASAJES (26100-00)</v>
      </c>
      <c r="K117" s="309" t="s">
        <v>472</v>
      </c>
      <c r="L117" s="96" t="s">
        <v>412</v>
      </c>
    </row>
    <row r="118" spans="3:12" ht="15.75" thickBot="1" x14ac:dyDescent="0.3">
      <c r="C118" s="97" t="s">
        <v>417</v>
      </c>
      <c r="D118" s="595"/>
      <c r="E118" s="149">
        <v>0</v>
      </c>
      <c r="F118" s="116">
        <v>250</v>
      </c>
      <c r="G118" s="95">
        <f t="shared" si="6"/>
        <v>0</v>
      </c>
      <c r="H118" s="308" t="s">
        <v>129</v>
      </c>
      <c r="I118" s="96" t="s">
        <v>821</v>
      </c>
      <c r="J118" s="96" t="str">
        <f>VLOOKUP(I118,Presupuesto!$B$11:$C$566,2,0)</f>
        <v>PRODUCTOS PAPEL Y CARTON</v>
      </c>
      <c r="K118" s="309" t="s">
        <v>472</v>
      </c>
      <c r="L118" s="96" t="s">
        <v>412</v>
      </c>
    </row>
    <row r="119" spans="3:12" ht="15.75" thickBot="1" x14ac:dyDescent="0.3">
      <c r="C119" s="97" t="s">
        <v>51</v>
      </c>
      <c r="D119" s="595"/>
      <c r="E119" s="198">
        <f>(D114*25)/500</f>
        <v>2.35</v>
      </c>
      <c r="F119" s="98">
        <v>85</v>
      </c>
      <c r="G119" s="95">
        <f t="shared" si="6"/>
        <v>199.75</v>
      </c>
      <c r="H119" s="308" t="s">
        <v>129</v>
      </c>
      <c r="I119" s="96" t="s">
        <v>821</v>
      </c>
      <c r="J119" s="96" t="str">
        <f>VLOOKUP(I119,Presupuesto!$B$11:$C$566,2,0)</f>
        <v>PRODUCTOS PAPEL Y CARTON</v>
      </c>
      <c r="K119" s="309" t="s">
        <v>472</v>
      </c>
      <c r="L119" s="96" t="s">
        <v>412</v>
      </c>
    </row>
    <row r="120" spans="3:12" ht="15.75" thickBot="1" x14ac:dyDescent="0.3">
      <c r="C120" s="97" t="s">
        <v>123</v>
      </c>
      <c r="D120" s="595"/>
      <c r="E120" s="198">
        <f>D114/12</f>
        <v>3.9166666666666665</v>
      </c>
      <c r="F120" s="98">
        <v>36</v>
      </c>
      <c r="G120" s="95">
        <f t="shared" si="6"/>
        <v>141</v>
      </c>
      <c r="H120" s="308" t="s">
        <v>129</v>
      </c>
      <c r="I120" s="96" t="s">
        <v>942</v>
      </c>
      <c r="J120" s="96" t="str">
        <f>VLOOKUP(I120,Presupuesto!$B$11:$C$566,2,0)</f>
        <v>UTILES DE ESCRITORIO, OFICINA Y ENSE¥ANZA</v>
      </c>
      <c r="K120" s="309" t="s">
        <v>472</v>
      </c>
      <c r="L120" s="96" t="s">
        <v>412</v>
      </c>
    </row>
    <row r="121" spans="3:12" ht="15.75" thickBot="1" x14ac:dyDescent="0.3">
      <c r="C121" s="97" t="s">
        <v>34</v>
      </c>
      <c r="D121" s="595"/>
      <c r="E121" s="198">
        <f>D114/12</f>
        <v>3.9166666666666665</v>
      </c>
      <c r="F121" s="98">
        <v>80</v>
      </c>
      <c r="G121" s="95">
        <f t="shared" si="6"/>
        <v>313.33333333333331</v>
      </c>
      <c r="H121" s="308" t="s">
        <v>129</v>
      </c>
      <c r="I121" s="96" t="s">
        <v>942</v>
      </c>
      <c r="J121" s="96" t="str">
        <f>VLOOKUP(I121,Presupuesto!$B$11:$C$566,2,0)</f>
        <v>UTILES DE ESCRITORIO, OFICINA Y ENSE¥ANZA</v>
      </c>
      <c r="K121" s="309" t="s">
        <v>472</v>
      </c>
      <c r="L121" s="96" t="s">
        <v>412</v>
      </c>
    </row>
    <row r="122" spans="3:12" ht="15.75" thickBot="1" x14ac:dyDescent="0.3">
      <c r="C122" s="107" t="s">
        <v>52</v>
      </c>
      <c r="D122" s="595"/>
      <c r="E122" s="208">
        <v>0</v>
      </c>
      <c r="F122" s="117">
        <v>25</v>
      </c>
      <c r="G122" s="95">
        <f t="shared" si="6"/>
        <v>0</v>
      </c>
      <c r="H122" s="308" t="s">
        <v>129</v>
      </c>
      <c r="I122" s="96" t="s">
        <v>942</v>
      </c>
      <c r="J122" s="96" t="str">
        <f>VLOOKUP(I122,Presupuesto!$B$11:$C$566,2,0)</f>
        <v>UTILES DE ESCRITORIO, OFICINA Y ENSE¥ANZA</v>
      </c>
      <c r="K122" s="309" t="s">
        <v>472</v>
      </c>
      <c r="L122" s="96" t="s">
        <v>412</v>
      </c>
    </row>
    <row r="123" spans="3:12" ht="15.75" thickBot="1" x14ac:dyDescent="0.3">
      <c r="C123" s="212" t="s">
        <v>430</v>
      </c>
      <c r="D123" s="213">
        <v>0</v>
      </c>
      <c r="E123" s="310">
        <v>0</v>
      </c>
      <c r="F123" s="102">
        <f>HLOOKUP(C123,$AH$2:$BU$3,2,0)</f>
        <v>1150</v>
      </c>
      <c r="G123" s="103">
        <f>D123*E123*F123</f>
        <v>0</v>
      </c>
      <c r="H123" s="311"/>
      <c r="I123" s="312" t="s">
        <v>301</v>
      </c>
      <c r="J123" s="104" t="str">
        <f>VLOOKUP(I123,Presupuesto!$B$11:$C$566,2,0)</f>
        <v>VIATICOS (26200-00)</v>
      </c>
      <c r="K123" s="309" t="s">
        <v>472</v>
      </c>
      <c r="L123" s="313" t="s">
        <v>412</v>
      </c>
    </row>
    <row r="124" spans="3:12" x14ac:dyDescent="0.25">
      <c r="C124" s="91"/>
      <c r="E124" s="110"/>
      <c r="F124" s="110"/>
      <c r="G124" s="110"/>
      <c r="H124" s="172"/>
      <c r="I124" s="110"/>
      <c r="J124" s="110"/>
      <c r="K124" s="110"/>
    </row>
    <row r="125" spans="3:12" ht="15.75" thickBot="1" x14ac:dyDescent="0.3"/>
    <row r="126" spans="3:12" ht="15.75" thickBot="1" x14ac:dyDescent="0.3">
      <c r="C126" s="29" t="s">
        <v>43</v>
      </c>
      <c r="D126" s="30">
        <f>SUM(G133:G142)</f>
        <v>25000</v>
      </c>
      <c r="E126" s="91"/>
      <c r="F126" s="91"/>
      <c r="G126" s="91"/>
      <c r="H126" s="74"/>
      <c r="I126" s="74"/>
      <c r="J126" s="74"/>
      <c r="K126" s="110"/>
    </row>
    <row r="127" spans="3:12" x14ac:dyDescent="0.25">
      <c r="C127" s="70"/>
      <c r="D127" s="31"/>
      <c r="E127" s="91"/>
      <c r="F127" s="91"/>
      <c r="G127" s="91"/>
      <c r="H127" s="74"/>
      <c r="I127" s="74"/>
      <c r="J127" s="74"/>
      <c r="K127" s="110"/>
    </row>
    <row r="128" spans="3:12" x14ac:dyDescent="0.25">
      <c r="C128" s="70"/>
      <c r="D128" s="31"/>
      <c r="E128" s="91"/>
      <c r="F128" s="91"/>
      <c r="G128" s="91"/>
      <c r="H128" s="74"/>
      <c r="I128" s="74"/>
      <c r="J128" s="74"/>
      <c r="K128" s="110"/>
    </row>
    <row r="129" spans="3:12" ht="15.75" x14ac:dyDescent="0.25">
      <c r="C129" s="200" t="s">
        <v>392</v>
      </c>
      <c r="D129" s="328" t="s">
        <v>1530</v>
      </c>
      <c r="E129" s="91"/>
      <c r="F129" s="91"/>
      <c r="G129" s="91"/>
      <c r="H129" s="74"/>
      <c r="I129" s="74"/>
      <c r="J129" s="74"/>
      <c r="K129" s="110"/>
    </row>
    <row r="130" spans="3:12" ht="18.75" x14ac:dyDescent="0.25">
      <c r="C130" s="206" t="str">
        <f>IFERROR(VLOOKUP(D129,'1. Desarrollo e Innov. Curricu.'!$E:$F,2,FALSE),IFERROR(VLOOKUP(D129,'2. Investigación Científica'!$E:$F,2,FALSE),IFERROR(VLOOKUP(D129,'3. Vinculación Univ. Sociedad'!$E:$F,2,FALSE),IFERROR(VLOOKUP(D129,'4. Docencia y Profesorado Univ.'!$E:$F,2,FALSE),IFERROR(VLOOKUP(D129,'5. Estudiantes y Graduados'!$E:$F,2,FALSE),IFERROR(VLOOKUP(D129,'11. Gestion Administrativa'!$E:$F,2,FALSE),IFERROR(VLOOKUP(D129,'13. Gestión Académica'!$E:$F,2,FALSE),IFERROR(VLOOKUP(D129,'8. Asegura. de la Calid. y M'!$E:$F,2,FALSE),IFERROR(VLOOKUP(D129,'6. Gestión del Conocimiento'!$E:$F,2,FALSE),IFERROR(VLOOKUP(D129,'15. Gobernabilidad y Proceso...'!$E:$F,2,FALSE),IFERROR(VLOOKUP(D129,'12. Gestión del Talento Humano'!$E:$F,2,FALSE),IFERROR(VLOOKUP(D129,'14. Internacional... de la E.S.'!$E:$F,2,FALSE),IFERROR(VLOOKUP(D129,'10. Posgrado'!$E:$F,2,FALSE),IFERROR(VLOOKUP(D129,'17. Gestión TIC'!$E:$F,2,FALSE),IFERROR(VLOOKUP(D129,'16. Desa. del Sistema Educ.Sup.'!$E:$F,2,FALSE),IFERROR(VLOOKUP(D129,'9. Cultura de Inno. Insti...'!$E:$F,2,FALSE),VLOOKUP(D129,'7. Lo Esencial de la Reforma U.'!$E:$F,2,0)))))))))))))))))</f>
        <v>Planificar y coordinar fechas, desarrollo de la conferencia, presentar un informe</v>
      </c>
      <c r="D130" s="31"/>
      <c r="E130" s="91"/>
      <c r="F130" s="91"/>
      <c r="G130" s="91"/>
      <c r="H130" s="74"/>
      <c r="I130" s="74"/>
      <c r="J130" s="74"/>
      <c r="K130" s="110"/>
    </row>
    <row r="131" spans="3:12" ht="15.75" thickBot="1" x14ac:dyDescent="0.3">
      <c r="C131" s="70"/>
      <c r="D131" s="31"/>
      <c r="E131" s="91"/>
      <c r="F131" s="91"/>
      <c r="G131" s="91"/>
      <c r="H131" s="74"/>
      <c r="I131" s="74"/>
      <c r="J131" s="74"/>
      <c r="K131" s="110"/>
    </row>
    <row r="132" spans="3:12" ht="30.75" thickBot="1" x14ac:dyDescent="0.3">
      <c r="C132" s="124" t="s">
        <v>44</v>
      </c>
      <c r="D132" s="127" t="s">
        <v>45</v>
      </c>
      <c r="E132" s="126" t="s">
        <v>55</v>
      </c>
      <c r="F132" s="126" t="s">
        <v>57</v>
      </c>
      <c r="G132" s="125" t="s">
        <v>27</v>
      </c>
      <c r="H132" s="131" t="s">
        <v>131</v>
      </c>
      <c r="I132" s="126" t="s">
        <v>46</v>
      </c>
      <c r="J132" s="126" t="s">
        <v>132</v>
      </c>
      <c r="K132" s="126" t="s">
        <v>410</v>
      </c>
      <c r="L132" s="126" t="s">
        <v>411</v>
      </c>
    </row>
    <row r="133" spans="3:12" ht="15.75" thickBot="1" x14ac:dyDescent="0.3">
      <c r="C133" s="305" t="s">
        <v>47</v>
      </c>
      <c r="D133" s="594">
        <v>40</v>
      </c>
      <c r="E133" s="306">
        <v>1</v>
      </c>
      <c r="F133" s="113">
        <v>25000</v>
      </c>
      <c r="G133" s="307">
        <f t="shared" ref="G133:G141" si="7">E133*F133</f>
        <v>25000</v>
      </c>
      <c r="H133" s="308" t="s">
        <v>129</v>
      </c>
      <c r="I133" s="114" t="s">
        <v>699</v>
      </c>
      <c r="J133" s="114" t="str">
        <f>VLOOKUP(I133,Presupuesto!$B$11:$C$566,2,0)</f>
        <v>SERVICIOS DE CAPACITACION.</v>
      </c>
      <c r="K133" s="309" t="s">
        <v>1360</v>
      </c>
      <c r="L133" s="114" t="s">
        <v>394</v>
      </c>
    </row>
    <row r="134" spans="3:12" ht="15.75" thickBot="1" x14ac:dyDescent="0.3">
      <c r="C134" s="97" t="s">
        <v>48</v>
      </c>
      <c r="D134" s="595"/>
      <c r="E134" s="198"/>
      <c r="F134" s="98">
        <v>50</v>
      </c>
      <c r="G134" s="95">
        <f t="shared" si="7"/>
        <v>0</v>
      </c>
      <c r="H134" s="308" t="s">
        <v>129</v>
      </c>
      <c r="I134" s="96" t="s">
        <v>717</v>
      </c>
      <c r="J134" s="96" t="str">
        <f>VLOOKUP(I134,Presupuesto!$B$11:$C$566,2,0)</f>
        <v>SERVICIOS DE IMPRENTA PUBLIC.Y REPRODUCCION</v>
      </c>
      <c r="K134" s="96" t="str">
        <f>$K$133</f>
        <v>Lo Esencial de la Reforma Universitaria</v>
      </c>
      <c r="L134" s="96" t="s">
        <v>412</v>
      </c>
    </row>
    <row r="135" spans="3:12" ht="15.75" thickBot="1" x14ac:dyDescent="0.3">
      <c r="C135" s="97" t="s">
        <v>49</v>
      </c>
      <c r="D135" s="595"/>
      <c r="E135" s="198"/>
      <c r="F135" s="98">
        <v>150</v>
      </c>
      <c r="G135" s="95">
        <f t="shared" si="7"/>
        <v>0</v>
      </c>
      <c r="H135" s="308" t="s">
        <v>129</v>
      </c>
      <c r="I135" s="96" t="s">
        <v>792</v>
      </c>
      <c r="J135" s="96" t="str">
        <f>VLOOKUP(I135,Presupuesto!$B$11:$C$566,2,0)</f>
        <v>ALIMENTOS B EBIDAS PARA PERSONAS</v>
      </c>
      <c r="K135" s="96" t="str">
        <f t="shared" ref="K135:K142" si="8">$K$133</f>
        <v>Lo Esencial de la Reforma Universitaria</v>
      </c>
      <c r="L135" s="96" t="s">
        <v>396</v>
      </c>
    </row>
    <row r="136" spans="3:12" ht="15.75" thickBot="1" x14ac:dyDescent="0.3">
      <c r="C136" s="97" t="s">
        <v>50</v>
      </c>
      <c r="D136" s="595"/>
      <c r="E136" s="149">
        <v>0</v>
      </c>
      <c r="F136" s="116">
        <v>10000</v>
      </c>
      <c r="G136" s="95">
        <f t="shared" si="7"/>
        <v>0</v>
      </c>
      <c r="H136" s="308" t="s">
        <v>129</v>
      </c>
      <c r="I136" s="302" t="s">
        <v>300</v>
      </c>
      <c r="J136" s="96" t="str">
        <f>VLOOKUP(I136,Presupuesto!$B$11:$C$566,2,0)</f>
        <v>PASAJES (26100-00)</v>
      </c>
      <c r="K136" s="96" t="str">
        <f t="shared" si="8"/>
        <v>Lo Esencial de la Reforma Universitaria</v>
      </c>
      <c r="L136" s="96" t="s">
        <v>412</v>
      </c>
    </row>
    <row r="137" spans="3:12" ht="15.75" thickBot="1" x14ac:dyDescent="0.3">
      <c r="C137" s="97" t="s">
        <v>417</v>
      </c>
      <c r="D137" s="595"/>
      <c r="E137" s="149">
        <v>0</v>
      </c>
      <c r="F137" s="116">
        <v>250</v>
      </c>
      <c r="G137" s="95">
        <f t="shared" si="7"/>
        <v>0</v>
      </c>
      <c r="H137" s="308" t="s">
        <v>129</v>
      </c>
      <c r="I137" s="96" t="s">
        <v>821</v>
      </c>
      <c r="J137" s="96" t="str">
        <f>VLOOKUP(I137,Presupuesto!$B$11:$C$566,2,0)</f>
        <v>PRODUCTOS PAPEL Y CARTON</v>
      </c>
      <c r="K137" s="96" t="str">
        <f t="shared" si="8"/>
        <v>Lo Esencial de la Reforma Universitaria</v>
      </c>
      <c r="L137" s="96" t="s">
        <v>412</v>
      </c>
    </row>
    <row r="138" spans="3:12" ht="15.75" thickBot="1" x14ac:dyDescent="0.3">
      <c r="C138" s="97" t="s">
        <v>51</v>
      </c>
      <c r="D138" s="595"/>
      <c r="E138" s="198"/>
      <c r="F138" s="98">
        <v>85</v>
      </c>
      <c r="G138" s="95">
        <f t="shared" si="7"/>
        <v>0</v>
      </c>
      <c r="H138" s="308" t="s">
        <v>129</v>
      </c>
      <c r="I138" s="96" t="s">
        <v>821</v>
      </c>
      <c r="J138" s="96" t="str">
        <f>VLOOKUP(I138,Presupuesto!$B$11:$C$566,2,0)</f>
        <v>PRODUCTOS PAPEL Y CARTON</v>
      </c>
      <c r="K138" s="96" t="str">
        <f t="shared" si="8"/>
        <v>Lo Esencial de la Reforma Universitaria</v>
      </c>
      <c r="L138" s="96" t="s">
        <v>412</v>
      </c>
    </row>
    <row r="139" spans="3:12" ht="15.75" thickBot="1" x14ac:dyDescent="0.3">
      <c r="C139" s="97" t="s">
        <v>123</v>
      </c>
      <c r="D139" s="595"/>
      <c r="E139" s="198">
        <f>D133/12</f>
        <v>3.3333333333333335</v>
      </c>
      <c r="F139" s="98"/>
      <c r="G139" s="95">
        <f t="shared" si="7"/>
        <v>0</v>
      </c>
      <c r="H139" s="308" t="s">
        <v>129</v>
      </c>
      <c r="I139" s="96" t="s">
        <v>942</v>
      </c>
      <c r="J139" s="96" t="str">
        <f>VLOOKUP(I139,Presupuesto!$B$11:$C$566,2,0)</f>
        <v>UTILES DE ESCRITORIO, OFICINA Y ENSE¥ANZA</v>
      </c>
      <c r="K139" s="96" t="str">
        <f t="shared" si="8"/>
        <v>Lo Esencial de la Reforma Universitaria</v>
      </c>
      <c r="L139" s="96" t="s">
        <v>412</v>
      </c>
    </row>
    <row r="140" spans="3:12" ht="15.75" thickBot="1" x14ac:dyDescent="0.3">
      <c r="C140" s="97" t="s">
        <v>34</v>
      </c>
      <c r="D140" s="595"/>
      <c r="E140" s="198">
        <f>D133/12</f>
        <v>3.3333333333333335</v>
      </c>
      <c r="F140" s="98"/>
      <c r="G140" s="95">
        <f t="shared" si="7"/>
        <v>0</v>
      </c>
      <c r="H140" s="308" t="s">
        <v>129</v>
      </c>
      <c r="I140" s="96" t="s">
        <v>942</v>
      </c>
      <c r="J140" s="96" t="str">
        <f>VLOOKUP(I140,Presupuesto!$B$11:$C$566,2,0)</f>
        <v>UTILES DE ESCRITORIO, OFICINA Y ENSE¥ANZA</v>
      </c>
      <c r="K140" s="96" t="str">
        <f t="shared" si="8"/>
        <v>Lo Esencial de la Reforma Universitaria</v>
      </c>
      <c r="L140" s="96" t="s">
        <v>412</v>
      </c>
    </row>
    <row r="141" spans="3:12" x14ac:dyDescent="0.25">
      <c r="C141" s="107" t="s">
        <v>52</v>
      </c>
      <c r="D141" s="595"/>
      <c r="E141" s="208">
        <v>0</v>
      </c>
      <c r="F141" s="117">
        <v>25</v>
      </c>
      <c r="G141" s="95">
        <f t="shared" si="7"/>
        <v>0</v>
      </c>
      <c r="H141" s="308" t="s">
        <v>129</v>
      </c>
      <c r="I141" s="96" t="s">
        <v>942</v>
      </c>
      <c r="J141" s="96" t="str">
        <f>VLOOKUP(I141,Presupuesto!$B$11:$C$566,2,0)</f>
        <v>UTILES DE ESCRITORIO, OFICINA Y ENSE¥ANZA</v>
      </c>
      <c r="K141" s="96" t="str">
        <f t="shared" si="8"/>
        <v>Lo Esencial de la Reforma Universitaria</v>
      </c>
      <c r="L141" s="96" t="s">
        <v>412</v>
      </c>
    </row>
    <row r="142" spans="3:12" ht="15.75" thickBot="1" x14ac:dyDescent="0.3">
      <c r="C142" s="212" t="s">
        <v>430</v>
      </c>
      <c r="D142" s="213">
        <v>0</v>
      </c>
      <c r="E142" s="310">
        <v>0</v>
      </c>
      <c r="F142" s="102">
        <f>HLOOKUP(C142,$AH$2:$BU$3,2,0)</f>
        <v>1150</v>
      </c>
      <c r="G142" s="103">
        <f>D142*E142*F142</f>
        <v>0</v>
      </c>
      <c r="H142" s="311"/>
      <c r="I142" s="312" t="s">
        <v>301</v>
      </c>
      <c r="J142" s="104" t="str">
        <f>VLOOKUP(I142,Presupuesto!$B$11:$C$566,2,0)</f>
        <v>VIATICOS (26200-00)</v>
      </c>
      <c r="K142" s="313" t="str">
        <f t="shared" si="8"/>
        <v>Lo Esencial de la Reforma Universitaria</v>
      </c>
      <c r="L142" s="313" t="s">
        <v>412</v>
      </c>
    </row>
    <row r="144" spans="3:12" ht="15.75" thickBot="1" x14ac:dyDescent="0.3"/>
    <row r="145" spans="3:12" ht="15.75" thickBot="1" x14ac:dyDescent="0.3">
      <c r="C145" s="29" t="s">
        <v>43</v>
      </c>
      <c r="D145" s="30">
        <f>SUM(G152:G161)</f>
        <v>200000.25</v>
      </c>
      <c r="E145" s="91"/>
      <c r="F145" s="91"/>
      <c r="G145" s="91"/>
      <c r="H145" s="74"/>
      <c r="I145" s="74"/>
      <c r="J145" s="74"/>
      <c r="K145" s="110"/>
    </row>
    <row r="146" spans="3:12" x14ac:dyDescent="0.25">
      <c r="C146" s="70"/>
      <c r="D146" s="31"/>
      <c r="E146" s="91"/>
      <c r="F146" s="91"/>
      <c r="G146" s="91"/>
      <c r="H146" s="74"/>
      <c r="I146" s="74"/>
      <c r="J146" s="74"/>
      <c r="K146" s="110"/>
    </row>
    <row r="147" spans="3:12" x14ac:dyDescent="0.25">
      <c r="C147" s="70"/>
      <c r="D147" s="31"/>
      <c r="E147" s="91"/>
      <c r="F147" s="91"/>
      <c r="G147" s="91"/>
      <c r="H147" s="74"/>
      <c r="I147" s="74"/>
      <c r="J147" s="74"/>
      <c r="K147" s="110"/>
    </row>
    <row r="148" spans="3:12" ht="15.75" x14ac:dyDescent="0.25">
      <c r="C148" s="200" t="s">
        <v>392</v>
      </c>
      <c r="D148" s="328" t="s">
        <v>1606</v>
      </c>
      <c r="E148" s="91"/>
      <c r="F148" s="91"/>
      <c r="G148" s="91"/>
      <c r="H148" s="74"/>
      <c r="I148" s="74"/>
      <c r="J148" s="74"/>
      <c r="K148" s="110"/>
    </row>
    <row r="149" spans="3:12" ht="18.75" x14ac:dyDescent="0.25">
      <c r="C149" s="206" t="str">
        <f>IFERROR(VLOOKUP(D148,'1. Desarrollo e Innov. Curricu.'!$E:$F,2,FALSE),IFERROR(VLOOKUP(D148,'2. Investigación Científica'!$E:$F,2,FALSE),IFERROR(VLOOKUP(D148,'3. Vinculación Univ. Sociedad'!$E:$F,2,FALSE),IFERROR(VLOOKUP(D148,'4. Docencia y Profesorado Univ.'!$E:$F,2,FALSE),IFERROR(VLOOKUP(D148,'5. Estudiantes y Graduados'!$E:$F,2,FALSE),IFERROR(VLOOKUP(D148,'11. Gestion Administrativa'!$E:$F,2,FALSE),IFERROR(VLOOKUP(D148,'13. Gestión Académica'!$E:$F,2,FALSE),IFERROR(VLOOKUP(D148,'8. Asegura. de la Calid. y M'!$E:$F,2,FALSE),IFERROR(VLOOKUP(D148,'6. Gestión del Conocimiento'!$E:$F,2,FALSE),IFERROR(VLOOKUP(D148,'15. Gobernabilidad y Proceso...'!$E:$F,2,FALSE),IFERROR(VLOOKUP(D148,'12. Gestión del Talento Humano'!$E:$F,2,FALSE),IFERROR(VLOOKUP(D148,'14. Internacional... de la E.S.'!$E:$F,2,FALSE),IFERROR(VLOOKUP(D148,'10. Posgrado'!$E:$F,2,FALSE),IFERROR(VLOOKUP(D148,'17. Gestión TIC'!$E:$F,2,FALSE),IFERROR(VLOOKUP(D148,'16. Desa. del Sistema Educ.Sup.'!$E:$F,2,FALSE),IFERROR(VLOOKUP(D148,'9. Cultura de Inno. Insti...'!$E:$F,2,FALSE),VLOOKUP(D148,'7. Lo Esencial de la Reforma U.'!$E:$F,2,0)))))))))))))))))</f>
        <v>Gestionar cursos internacionales para incrementar el conocimiento, Lograr Acuerdos internacionales que promuevan intercambios académicos, con el patrocinio de empresas privadas</v>
      </c>
      <c r="D149" s="31"/>
      <c r="E149" s="91"/>
      <c r="F149" s="91"/>
      <c r="G149" s="91"/>
      <c r="H149" s="74"/>
      <c r="I149" s="74"/>
      <c r="J149" s="74"/>
      <c r="K149" s="110"/>
    </row>
    <row r="150" spans="3:12" ht="15.75" thickBot="1" x14ac:dyDescent="0.3">
      <c r="C150" s="70"/>
      <c r="D150" s="31"/>
      <c r="E150" s="91"/>
      <c r="F150" s="91"/>
      <c r="G150" s="91"/>
      <c r="H150" s="74"/>
      <c r="I150" s="74"/>
      <c r="J150" s="74"/>
      <c r="K150" s="110"/>
    </row>
    <row r="151" spans="3:12" ht="30.75" thickBot="1" x14ac:dyDescent="0.3">
      <c r="C151" s="124" t="s">
        <v>44</v>
      </c>
      <c r="D151" s="127" t="s">
        <v>45</v>
      </c>
      <c r="E151" s="126" t="s">
        <v>55</v>
      </c>
      <c r="F151" s="126" t="s">
        <v>57</v>
      </c>
      <c r="G151" s="125" t="s">
        <v>27</v>
      </c>
      <c r="H151" s="131" t="s">
        <v>131</v>
      </c>
      <c r="I151" s="126" t="s">
        <v>46</v>
      </c>
      <c r="J151" s="126" t="s">
        <v>132</v>
      </c>
      <c r="K151" s="126" t="s">
        <v>410</v>
      </c>
      <c r="L151" s="126" t="s">
        <v>411</v>
      </c>
    </row>
    <row r="152" spans="3:12" ht="15.75" thickBot="1" x14ac:dyDescent="0.3">
      <c r="C152" s="305" t="s">
        <v>47</v>
      </c>
      <c r="D152" s="594">
        <v>33</v>
      </c>
      <c r="E152" s="306">
        <v>3</v>
      </c>
      <c r="F152" s="113">
        <v>30147</v>
      </c>
      <c r="G152" s="307">
        <f t="shared" ref="G152:G160" si="9">E152*F152</f>
        <v>90441</v>
      </c>
      <c r="H152" s="308" t="s">
        <v>1473</v>
      </c>
      <c r="I152" s="114" t="s">
        <v>699</v>
      </c>
      <c r="J152" s="114" t="str">
        <f>VLOOKUP(I152,Presupuesto!$B$11:$C$566,2,0)</f>
        <v>SERVICIOS DE CAPACITACION.</v>
      </c>
      <c r="K152" s="309" t="s">
        <v>1364</v>
      </c>
      <c r="L152" s="114" t="s">
        <v>394</v>
      </c>
    </row>
    <row r="153" spans="3:12" ht="15.75" thickBot="1" x14ac:dyDescent="0.3">
      <c r="C153" s="97" t="s">
        <v>48</v>
      </c>
      <c r="D153" s="595"/>
      <c r="E153" s="198">
        <f>D152</f>
        <v>33</v>
      </c>
      <c r="F153" s="98">
        <v>50</v>
      </c>
      <c r="G153" s="95">
        <f t="shared" si="9"/>
        <v>1650</v>
      </c>
      <c r="H153" s="308" t="s">
        <v>1473</v>
      </c>
      <c r="I153" s="96" t="s">
        <v>717</v>
      </c>
      <c r="J153" s="96" t="str">
        <f>VLOOKUP(I153,Presupuesto!$B$11:$C$566,2,0)</f>
        <v>SERVICIOS DE IMPRENTA PUBLIC.Y REPRODUCCION</v>
      </c>
      <c r="K153" s="309" t="s">
        <v>1364</v>
      </c>
      <c r="L153" s="96" t="s">
        <v>412</v>
      </c>
    </row>
    <row r="154" spans="3:12" ht="15.75" thickBot="1" x14ac:dyDescent="0.3">
      <c r="C154" s="97" t="s">
        <v>49</v>
      </c>
      <c r="D154" s="595"/>
      <c r="E154" s="198">
        <f>D152</f>
        <v>33</v>
      </c>
      <c r="F154" s="98">
        <v>150</v>
      </c>
      <c r="G154" s="95">
        <f t="shared" si="9"/>
        <v>4950</v>
      </c>
      <c r="H154" s="308" t="s">
        <v>1473</v>
      </c>
      <c r="I154" s="96" t="s">
        <v>792</v>
      </c>
      <c r="J154" s="96" t="str">
        <f>VLOOKUP(I154,Presupuesto!$B$11:$C$566,2,0)</f>
        <v>ALIMENTOS B EBIDAS PARA PERSONAS</v>
      </c>
      <c r="K154" s="309" t="s">
        <v>1364</v>
      </c>
      <c r="L154" s="96" t="s">
        <v>396</v>
      </c>
    </row>
    <row r="155" spans="3:12" ht="15.75" thickBot="1" x14ac:dyDescent="0.3">
      <c r="C155" s="97" t="s">
        <v>50</v>
      </c>
      <c r="D155" s="595"/>
      <c r="E155" s="149">
        <v>10</v>
      </c>
      <c r="F155" s="116">
        <v>10000</v>
      </c>
      <c r="G155" s="95">
        <f t="shared" si="9"/>
        <v>100000</v>
      </c>
      <c r="H155" s="308" t="s">
        <v>1473</v>
      </c>
      <c r="I155" s="96" t="s">
        <v>749</v>
      </c>
      <c r="J155" s="96" t="str">
        <f>VLOOKUP(I155,Presupuesto!$B$11:$C$566,2,0)</f>
        <v>PASAJES NACIONALES</v>
      </c>
      <c r="K155" s="309" t="s">
        <v>1364</v>
      </c>
      <c r="L155" s="96" t="s">
        <v>412</v>
      </c>
    </row>
    <row r="156" spans="3:12" ht="15.75" thickBot="1" x14ac:dyDescent="0.3">
      <c r="C156" s="97" t="s">
        <v>417</v>
      </c>
      <c r="D156" s="595"/>
      <c r="E156" s="149">
        <v>10</v>
      </c>
      <c r="F156" s="116">
        <v>250</v>
      </c>
      <c r="G156" s="95">
        <f t="shared" si="9"/>
        <v>2500</v>
      </c>
      <c r="H156" s="308" t="s">
        <v>1473</v>
      </c>
      <c r="I156" s="96" t="s">
        <v>821</v>
      </c>
      <c r="J156" s="96" t="str">
        <f>VLOOKUP(I156,Presupuesto!$B$11:$C$566,2,0)</f>
        <v>PRODUCTOS PAPEL Y CARTON</v>
      </c>
      <c r="K156" s="309" t="s">
        <v>1364</v>
      </c>
      <c r="L156" s="96" t="s">
        <v>412</v>
      </c>
    </row>
    <row r="157" spans="3:12" ht="15.75" thickBot="1" x14ac:dyDescent="0.3">
      <c r="C157" s="97" t="s">
        <v>51</v>
      </c>
      <c r="D157" s="595"/>
      <c r="E157" s="198">
        <f>(D152*25)/500</f>
        <v>1.65</v>
      </c>
      <c r="F157" s="98">
        <v>85</v>
      </c>
      <c r="G157" s="95">
        <f t="shared" si="9"/>
        <v>140.25</v>
      </c>
      <c r="H157" s="308" t="s">
        <v>1473</v>
      </c>
      <c r="I157" s="96" t="s">
        <v>821</v>
      </c>
      <c r="J157" s="96" t="str">
        <f>VLOOKUP(I157,Presupuesto!$B$11:$C$566,2,0)</f>
        <v>PRODUCTOS PAPEL Y CARTON</v>
      </c>
      <c r="K157" s="309" t="s">
        <v>1364</v>
      </c>
      <c r="L157" s="96" t="s">
        <v>412</v>
      </c>
    </row>
    <row r="158" spans="3:12" ht="15.75" thickBot="1" x14ac:dyDescent="0.3">
      <c r="C158" s="97" t="s">
        <v>123</v>
      </c>
      <c r="D158" s="595"/>
      <c r="E158" s="198">
        <f>D152/12</f>
        <v>2.75</v>
      </c>
      <c r="F158" s="98">
        <v>36</v>
      </c>
      <c r="G158" s="95">
        <f t="shared" si="9"/>
        <v>99</v>
      </c>
      <c r="H158" s="308" t="s">
        <v>1473</v>
      </c>
      <c r="I158" s="96" t="s">
        <v>942</v>
      </c>
      <c r="J158" s="96" t="str">
        <f>VLOOKUP(I158,Presupuesto!$B$11:$C$566,2,0)</f>
        <v>UTILES DE ESCRITORIO, OFICINA Y ENSE¥ANZA</v>
      </c>
      <c r="K158" s="309" t="s">
        <v>1364</v>
      </c>
      <c r="L158" s="96" t="s">
        <v>412</v>
      </c>
    </row>
    <row r="159" spans="3:12" ht="15.75" thickBot="1" x14ac:dyDescent="0.3">
      <c r="C159" s="97" t="s">
        <v>34</v>
      </c>
      <c r="D159" s="595"/>
      <c r="E159" s="198">
        <f>D152/12</f>
        <v>2.75</v>
      </c>
      <c r="F159" s="98">
        <v>80</v>
      </c>
      <c r="G159" s="95">
        <f t="shared" si="9"/>
        <v>220</v>
      </c>
      <c r="H159" s="308" t="s">
        <v>1473</v>
      </c>
      <c r="I159" s="96" t="s">
        <v>942</v>
      </c>
      <c r="J159" s="96" t="str">
        <f>VLOOKUP(I159,Presupuesto!$B$11:$C$566,2,0)</f>
        <v>UTILES DE ESCRITORIO, OFICINA Y ENSE¥ANZA</v>
      </c>
      <c r="K159" s="309" t="s">
        <v>1364</v>
      </c>
      <c r="L159" s="96" t="s">
        <v>412</v>
      </c>
    </row>
    <row r="160" spans="3:12" x14ac:dyDescent="0.25">
      <c r="C160" s="107" t="s">
        <v>52</v>
      </c>
      <c r="D160" s="595"/>
      <c r="E160" s="208">
        <v>0</v>
      </c>
      <c r="F160" s="117">
        <v>25</v>
      </c>
      <c r="G160" s="95">
        <f t="shared" si="9"/>
        <v>0</v>
      </c>
      <c r="H160" s="308" t="s">
        <v>1473</v>
      </c>
      <c r="I160" s="96" t="s">
        <v>942</v>
      </c>
      <c r="J160" s="96" t="str">
        <f>VLOOKUP(I160,Presupuesto!$B$11:$C$566,2,0)</f>
        <v>UTILES DE ESCRITORIO, OFICINA Y ENSE¥ANZA</v>
      </c>
      <c r="K160" s="309" t="s">
        <v>1364</v>
      </c>
      <c r="L160" s="96" t="s">
        <v>412</v>
      </c>
    </row>
    <row r="161" spans="3:12" ht="15.75" thickBot="1" x14ac:dyDescent="0.3">
      <c r="C161" s="212" t="s">
        <v>430</v>
      </c>
      <c r="D161" s="213">
        <v>0</v>
      </c>
      <c r="E161" s="310">
        <v>0</v>
      </c>
      <c r="F161" s="102">
        <f>HLOOKUP(C161,$AH$2:$BU$3,2,0)</f>
        <v>1150</v>
      </c>
      <c r="G161" s="103">
        <f>D161*E161*F161</f>
        <v>0</v>
      </c>
      <c r="H161" s="311"/>
      <c r="I161" s="312" t="s">
        <v>301</v>
      </c>
      <c r="J161" s="104" t="str">
        <f>VLOOKUP(I161,Presupuesto!$B$11:$C$566,2,0)</f>
        <v>VIATICOS (26200-00)</v>
      </c>
      <c r="K161" s="313" t="str">
        <f t="shared" ref="K161" si="10">$K$152</f>
        <v>Gestión del Talento Humano, Administrativo y Docente</v>
      </c>
      <c r="L161" s="313" t="s">
        <v>412</v>
      </c>
    </row>
    <row r="162" spans="3:12" x14ac:dyDescent="0.25">
      <c r="C162" s="91"/>
      <c r="E162" s="110"/>
      <c r="F162" s="110"/>
      <c r="G162" s="110"/>
      <c r="H162" s="172"/>
      <c r="I162" s="110"/>
      <c r="J162" s="110"/>
      <c r="K162" s="110"/>
    </row>
    <row r="163" spans="3:12" ht="15.75" thickBot="1" x14ac:dyDescent="0.3"/>
    <row r="164" spans="3:12" ht="15.75" thickBot="1" x14ac:dyDescent="0.3">
      <c r="C164" s="29" t="s">
        <v>43</v>
      </c>
      <c r="D164" s="30">
        <f>SUM(G171:G180)</f>
        <v>0</v>
      </c>
      <c r="E164" s="91"/>
      <c r="F164" s="91"/>
      <c r="G164" s="91"/>
      <c r="H164" s="74"/>
      <c r="I164" s="74"/>
      <c r="J164" s="74"/>
      <c r="K164" s="110"/>
    </row>
    <row r="165" spans="3:12" x14ac:dyDescent="0.25">
      <c r="C165" s="70"/>
      <c r="D165" s="31"/>
      <c r="E165" s="91"/>
      <c r="F165" s="91"/>
      <c r="G165" s="91"/>
      <c r="H165" s="74"/>
      <c r="I165" s="74"/>
      <c r="J165" s="74"/>
      <c r="K165" s="110"/>
    </row>
    <row r="166" spans="3:12" x14ac:dyDescent="0.25">
      <c r="C166" s="70"/>
      <c r="D166" s="31"/>
      <c r="E166" s="91"/>
      <c r="F166" s="91"/>
      <c r="G166" s="91"/>
      <c r="H166" s="74"/>
      <c r="I166" s="74"/>
      <c r="J166" s="74"/>
      <c r="K166" s="110"/>
    </row>
    <row r="167" spans="3:12" ht="15.75" x14ac:dyDescent="0.25">
      <c r="C167" s="200" t="s">
        <v>392</v>
      </c>
      <c r="D167" s="328"/>
      <c r="E167" s="91"/>
      <c r="F167" s="91"/>
      <c r="G167" s="91"/>
      <c r="H167" s="74"/>
      <c r="I167" s="74"/>
      <c r="J167" s="74"/>
      <c r="K167" s="110"/>
    </row>
    <row r="168" spans="3:12" ht="18.75" x14ac:dyDescent="0.25">
      <c r="C168" s="206" t="e">
        <f>IFERROR(VLOOKUP(D167,'1. Desarrollo e Innov. Curricu.'!$E:$F,2,FALSE),IFERROR(VLOOKUP(D167,'2. Investigación Científica'!$E:$F,2,FALSE),IFERROR(VLOOKUP(D167,'3. Vinculación Univ. Sociedad'!$E:$F,2,FALSE),IFERROR(VLOOKUP(D167,'4. Docencia y Profesorado Univ.'!$E:$F,2,FALSE),IFERROR(VLOOKUP(D167,'5. Estudiantes y Graduados'!$E:$F,2,FALSE),IFERROR(VLOOKUP(D167,'11. Gestion Administrativa'!$E:$F,2,FALSE),IFERROR(VLOOKUP(D167,'13. Gestión Académica'!$E:$F,2,FALSE),IFERROR(VLOOKUP(D167,'8. Asegura. de la Calid. y M'!$E:$F,2,FALSE),IFERROR(VLOOKUP(D167,'6. Gestión del Conocimiento'!$E:$F,2,FALSE),IFERROR(VLOOKUP(D167,'15. Gobernabilidad y Proceso...'!$E:$F,2,FALSE),IFERROR(VLOOKUP(D167,'12. Gestión del Talento Humano'!$E:$F,2,FALSE),IFERROR(VLOOKUP(D167,'14. Internacional... de la E.S.'!$E:$F,2,FALSE),IFERROR(VLOOKUP(D167,'10. Posgrado'!$E:$F,2,FALSE),IFERROR(VLOOKUP(D167,'17. Gestión TIC'!$E:$F,2,FALSE),IFERROR(VLOOKUP(D167,'16. Desa. del Sistema Educ.Sup.'!$E:$F,2,FALSE),IFERROR(VLOOKUP(D167,'9. Cultura de Inno. Insti...'!$E:$F,2,FALSE),VLOOKUP(D167,'7. Lo Esencial de la Reforma U.'!$E:$F,2,0)))))))))))))))))</f>
        <v>#N/A</v>
      </c>
      <c r="D168" s="31"/>
      <c r="E168" s="91"/>
      <c r="F168" s="91"/>
      <c r="G168" s="91"/>
      <c r="H168" s="74"/>
      <c r="I168" s="74"/>
      <c r="J168" s="74"/>
      <c r="K168" s="110"/>
    </row>
    <row r="169" spans="3:12" ht="15.75" thickBot="1" x14ac:dyDescent="0.3">
      <c r="C169" s="70"/>
      <c r="D169" s="31"/>
      <c r="E169" s="91"/>
      <c r="F169" s="91"/>
      <c r="G169" s="91"/>
      <c r="H169" s="74"/>
      <c r="I169" s="74"/>
      <c r="J169" s="74"/>
      <c r="K169" s="110"/>
    </row>
    <row r="170" spans="3:12" ht="30.75" thickBot="1" x14ac:dyDescent="0.3">
      <c r="C170" s="124" t="s">
        <v>44</v>
      </c>
      <c r="D170" s="127" t="s">
        <v>45</v>
      </c>
      <c r="E170" s="126" t="s">
        <v>55</v>
      </c>
      <c r="F170" s="126" t="s">
        <v>57</v>
      </c>
      <c r="G170" s="125" t="s">
        <v>27</v>
      </c>
      <c r="H170" s="131" t="s">
        <v>131</v>
      </c>
      <c r="I170" s="126" t="s">
        <v>46</v>
      </c>
      <c r="J170" s="126" t="s">
        <v>132</v>
      </c>
      <c r="K170" s="126" t="s">
        <v>410</v>
      </c>
      <c r="L170" s="126" t="s">
        <v>411</v>
      </c>
    </row>
    <row r="171" spans="3:12" x14ac:dyDescent="0.25">
      <c r="C171" s="305" t="s">
        <v>47</v>
      </c>
      <c r="D171" s="594"/>
      <c r="E171" s="306"/>
      <c r="F171" s="113">
        <v>30000</v>
      </c>
      <c r="G171" s="307">
        <f t="shared" ref="G171:G179" si="11">E171*F171</f>
        <v>0</v>
      </c>
      <c r="H171" s="308"/>
      <c r="I171" s="114" t="s">
        <v>699</v>
      </c>
      <c r="J171" s="114" t="str">
        <f>VLOOKUP(I171,Presupuesto!$B$11:$C$566,2,0)</f>
        <v>SERVICIOS DE CAPACITACION.</v>
      </c>
      <c r="K171" s="309" t="s">
        <v>1481</v>
      </c>
      <c r="L171" s="114" t="s">
        <v>394</v>
      </c>
    </row>
    <row r="172" spans="3:12" x14ac:dyDescent="0.25">
      <c r="C172" s="97" t="s">
        <v>48</v>
      </c>
      <c r="D172" s="595"/>
      <c r="E172" s="198">
        <f>D171</f>
        <v>0</v>
      </c>
      <c r="F172" s="98">
        <v>50</v>
      </c>
      <c r="G172" s="95">
        <f t="shared" si="11"/>
        <v>0</v>
      </c>
      <c r="H172" s="159"/>
      <c r="I172" s="96" t="s">
        <v>717</v>
      </c>
      <c r="J172" s="96" t="str">
        <f>VLOOKUP(I172,Presupuesto!$B$11:$C$566,2,0)</f>
        <v>SERVICIOS DE IMPRENTA PUBLIC.Y REPRODUCCION</v>
      </c>
      <c r="K172" s="96" t="str">
        <f>$K$171</f>
        <v>Gestión Tecnologías de Información y Comunicación</v>
      </c>
      <c r="L172" s="96" t="s">
        <v>412</v>
      </c>
    </row>
    <row r="173" spans="3:12" x14ac:dyDescent="0.25">
      <c r="C173" s="97" t="s">
        <v>49</v>
      </c>
      <c r="D173" s="595"/>
      <c r="E173" s="198">
        <f>D171</f>
        <v>0</v>
      </c>
      <c r="F173" s="98">
        <v>150</v>
      </c>
      <c r="G173" s="95">
        <f t="shared" si="11"/>
        <v>0</v>
      </c>
      <c r="H173" s="159"/>
      <c r="I173" s="96" t="s">
        <v>792</v>
      </c>
      <c r="J173" s="96" t="str">
        <f>VLOOKUP(I173,Presupuesto!$B$11:$C$566,2,0)</f>
        <v>ALIMENTOS B EBIDAS PARA PERSONAS</v>
      </c>
      <c r="K173" s="96" t="str">
        <f t="shared" ref="K173:K180" si="12">$K$171</f>
        <v>Gestión Tecnologías de Información y Comunicación</v>
      </c>
      <c r="L173" s="96" t="s">
        <v>396</v>
      </c>
    </row>
    <row r="174" spans="3:12" x14ac:dyDescent="0.25">
      <c r="C174" s="97" t="s">
        <v>50</v>
      </c>
      <c r="D174" s="595"/>
      <c r="E174" s="149">
        <v>0</v>
      </c>
      <c r="F174" s="116">
        <v>10000</v>
      </c>
      <c r="G174" s="95">
        <f t="shared" si="11"/>
        <v>0</v>
      </c>
      <c r="H174" s="159"/>
      <c r="I174" s="302" t="s">
        <v>300</v>
      </c>
      <c r="J174" s="96" t="str">
        <f>VLOOKUP(I174,Presupuesto!$B$11:$C$566,2,0)</f>
        <v>PASAJES (26100-00)</v>
      </c>
      <c r="K174" s="96" t="str">
        <f t="shared" si="12"/>
        <v>Gestión Tecnologías de Información y Comunicación</v>
      </c>
      <c r="L174" s="96" t="s">
        <v>412</v>
      </c>
    </row>
    <row r="175" spans="3:12" x14ac:dyDescent="0.25">
      <c r="C175" s="97" t="s">
        <v>417</v>
      </c>
      <c r="D175" s="595"/>
      <c r="E175" s="149">
        <v>0</v>
      </c>
      <c r="F175" s="116">
        <v>250</v>
      </c>
      <c r="G175" s="95">
        <f t="shared" si="11"/>
        <v>0</v>
      </c>
      <c r="H175" s="159"/>
      <c r="I175" s="96" t="s">
        <v>821</v>
      </c>
      <c r="J175" s="96" t="str">
        <f>VLOOKUP(I175,Presupuesto!$B$11:$C$566,2,0)</f>
        <v>PRODUCTOS PAPEL Y CARTON</v>
      </c>
      <c r="K175" s="96" t="str">
        <f t="shared" si="12"/>
        <v>Gestión Tecnologías de Información y Comunicación</v>
      </c>
      <c r="L175" s="96" t="s">
        <v>412</v>
      </c>
    </row>
    <row r="176" spans="3:12" x14ac:dyDescent="0.25">
      <c r="C176" s="97" t="s">
        <v>51</v>
      </c>
      <c r="D176" s="595"/>
      <c r="E176" s="198">
        <f>(D171*25)/500</f>
        <v>0</v>
      </c>
      <c r="F176" s="98">
        <v>85</v>
      </c>
      <c r="G176" s="95">
        <f t="shared" si="11"/>
        <v>0</v>
      </c>
      <c r="H176" s="159"/>
      <c r="I176" s="96" t="s">
        <v>821</v>
      </c>
      <c r="J176" s="96" t="str">
        <f>VLOOKUP(I176,Presupuesto!$B$11:$C$566,2,0)</f>
        <v>PRODUCTOS PAPEL Y CARTON</v>
      </c>
      <c r="K176" s="96" t="str">
        <f t="shared" si="12"/>
        <v>Gestión Tecnologías de Información y Comunicación</v>
      </c>
      <c r="L176" s="96" t="s">
        <v>412</v>
      </c>
    </row>
    <row r="177" spans="3:12" x14ac:dyDescent="0.25">
      <c r="C177" s="97" t="s">
        <v>123</v>
      </c>
      <c r="D177" s="595"/>
      <c r="E177" s="198">
        <f>D171/12</f>
        <v>0</v>
      </c>
      <c r="F177" s="98">
        <v>36</v>
      </c>
      <c r="G177" s="95">
        <f t="shared" si="11"/>
        <v>0</v>
      </c>
      <c r="H177" s="159"/>
      <c r="I177" s="96" t="s">
        <v>942</v>
      </c>
      <c r="J177" s="96" t="str">
        <f>VLOOKUP(I177,Presupuesto!$B$11:$C$566,2,0)</f>
        <v>UTILES DE ESCRITORIO, OFICINA Y ENSE¥ANZA</v>
      </c>
      <c r="K177" s="96" t="str">
        <f t="shared" si="12"/>
        <v>Gestión Tecnologías de Información y Comunicación</v>
      </c>
      <c r="L177" s="96" t="s">
        <v>412</v>
      </c>
    </row>
    <row r="178" spans="3:12" x14ac:dyDescent="0.25">
      <c r="C178" s="97" t="s">
        <v>34</v>
      </c>
      <c r="D178" s="595"/>
      <c r="E178" s="198">
        <f>D171/12</f>
        <v>0</v>
      </c>
      <c r="F178" s="98">
        <v>80</v>
      </c>
      <c r="G178" s="95">
        <f t="shared" si="11"/>
        <v>0</v>
      </c>
      <c r="H178" s="159"/>
      <c r="I178" s="96" t="s">
        <v>942</v>
      </c>
      <c r="J178" s="96" t="str">
        <f>VLOOKUP(I178,Presupuesto!$B$11:$C$566,2,0)</f>
        <v>UTILES DE ESCRITORIO, OFICINA Y ENSE¥ANZA</v>
      </c>
      <c r="K178" s="96" t="str">
        <f t="shared" si="12"/>
        <v>Gestión Tecnologías de Información y Comunicación</v>
      </c>
      <c r="L178" s="96" t="s">
        <v>412</v>
      </c>
    </row>
    <row r="179" spans="3:12" x14ac:dyDescent="0.25">
      <c r="C179" s="107" t="s">
        <v>52</v>
      </c>
      <c r="D179" s="595"/>
      <c r="E179" s="208">
        <v>0</v>
      </c>
      <c r="F179" s="117">
        <v>25</v>
      </c>
      <c r="G179" s="95">
        <f t="shared" si="11"/>
        <v>0</v>
      </c>
      <c r="H179" s="159"/>
      <c r="I179" s="96" t="s">
        <v>942</v>
      </c>
      <c r="J179" s="96" t="str">
        <f>VLOOKUP(I179,Presupuesto!$B$11:$C$566,2,0)</f>
        <v>UTILES DE ESCRITORIO, OFICINA Y ENSE¥ANZA</v>
      </c>
      <c r="K179" s="96" t="str">
        <f t="shared" si="12"/>
        <v>Gestión Tecnologías de Información y Comunicación</v>
      </c>
      <c r="L179" s="96" t="s">
        <v>412</v>
      </c>
    </row>
    <row r="180" spans="3:12" ht="15.75" thickBot="1" x14ac:dyDescent="0.3">
      <c r="C180" s="212" t="s">
        <v>430</v>
      </c>
      <c r="D180" s="213">
        <v>0</v>
      </c>
      <c r="E180" s="310">
        <v>0</v>
      </c>
      <c r="F180" s="102">
        <f>HLOOKUP(C180,$AH$2:$BU$3,2,0)</f>
        <v>1150</v>
      </c>
      <c r="G180" s="103">
        <f>D180*E180*F180</f>
        <v>0</v>
      </c>
      <c r="H180" s="311"/>
      <c r="I180" s="312" t="s">
        <v>301</v>
      </c>
      <c r="J180" s="104" t="str">
        <f>VLOOKUP(I180,Presupuesto!$B$11:$C$566,2,0)</f>
        <v>VIATICOS (26200-00)</v>
      </c>
      <c r="K180" s="313" t="str">
        <f t="shared" si="12"/>
        <v>Gestión Tecnologías de Información y Comunicación</v>
      </c>
      <c r="L180" s="313" t="s">
        <v>412</v>
      </c>
    </row>
    <row r="182" spans="3:12" ht="15.75" thickBot="1" x14ac:dyDescent="0.3"/>
    <row r="183" spans="3:12" ht="15.75" thickBot="1" x14ac:dyDescent="0.3">
      <c r="C183" s="29" t="s">
        <v>43</v>
      </c>
      <c r="D183" s="30">
        <f>SUM(G190:G199)</f>
        <v>0</v>
      </c>
      <c r="E183" s="91"/>
      <c r="F183" s="91"/>
      <c r="G183" s="91"/>
      <c r="H183" s="74"/>
      <c r="I183" s="74"/>
      <c r="J183" s="74"/>
      <c r="K183" s="110"/>
    </row>
    <row r="184" spans="3:12" x14ac:dyDescent="0.25">
      <c r="C184" s="70"/>
      <c r="D184" s="31"/>
      <c r="E184" s="91"/>
      <c r="F184" s="91"/>
      <c r="G184" s="91"/>
      <c r="H184" s="74"/>
      <c r="I184" s="74"/>
      <c r="J184" s="74"/>
      <c r="K184" s="110"/>
    </row>
    <row r="185" spans="3:12" x14ac:dyDescent="0.25">
      <c r="C185" s="70"/>
      <c r="D185" s="31"/>
      <c r="E185" s="91"/>
      <c r="F185" s="91"/>
      <c r="G185" s="91"/>
      <c r="H185" s="74"/>
      <c r="I185" s="74"/>
      <c r="J185" s="74"/>
      <c r="K185" s="110"/>
    </row>
    <row r="186" spans="3:12" ht="15.75" x14ac:dyDescent="0.25">
      <c r="C186" s="200" t="s">
        <v>392</v>
      </c>
      <c r="D186" s="328"/>
      <c r="E186" s="91"/>
      <c r="F186" s="91"/>
      <c r="G186" s="91"/>
      <c r="H186" s="74"/>
      <c r="I186" s="74"/>
      <c r="J186" s="74"/>
      <c r="K186" s="110"/>
    </row>
    <row r="187" spans="3:12" ht="18.75" x14ac:dyDescent="0.25">
      <c r="C187" s="206" t="e">
        <f>IFERROR(VLOOKUP(D186,'1. Desarrollo e Innov. Curricu.'!$E:$F,2,FALSE),IFERROR(VLOOKUP(D186,'2. Investigación Científica'!$E:$F,2,FALSE),IFERROR(VLOOKUP(D186,'3. Vinculación Univ. Sociedad'!$E:$F,2,FALSE),IFERROR(VLOOKUP(D186,'4. Docencia y Profesorado Univ.'!$E:$F,2,FALSE),IFERROR(VLOOKUP(D186,'5. Estudiantes y Graduados'!$E:$F,2,FALSE),IFERROR(VLOOKUP(D186,'11. Gestion Administrativa'!$E:$F,2,FALSE),IFERROR(VLOOKUP(D186,'13. Gestión Académica'!$E:$F,2,FALSE),IFERROR(VLOOKUP(D186,'8. Asegura. de la Calid. y M'!$E:$F,2,FALSE),IFERROR(VLOOKUP(D186,'6. Gestión del Conocimiento'!$E:$F,2,FALSE),IFERROR(VLOOKUP(D186,'15. Gobernabilidad y Proceso...'!$E:$F,2,FALSE),IFERROR(VLOOKUP(D186,'12. Gestión del Talento Humano'!$E:$F,2,FALSE),IFERROR(VLOOKUP(D186,'14. Internacional... de la E.S.'!$E:$F,2,FALSE),IFERROR(VLOOKUP(D186,'10. Posgrado'!$E:$F,2,FALSE),IFERROR(VLOOKUP(D186,'17. Gestión TIC'!$E:$F,2,FALSE),IFERROR(VLOOKUP(D186,'16. Desa. del Sistema Educ.Sup.'!$E:$F,2,FALSE),IFERROR(VLOOKUP(D186,'9. Cultura de Inno. Insti...'!$E:$F,2,FALSE),VLOOKUP(D186,'7. Lo Esencial de la Reforma U.'!$E:$F,2,0)))))))))))))))))</f>
        <v>#N/A</v>
      </c>
      <c r="D187" s="31"/>
      <c r="E187" s="91"/>
      <c r="F187" s="91"/>
      <c r="G187" s="91"/>
      <c r="H187" s="74"/>
      <c r="I187" s="74"/>
      <c r="J187" s="74"/>
      <c r="K187" s="110"/>
    </row>
    <row r="188" spans="3:12" ht="15.75" thickBot="1" x14ac:dyDescent="0.3">
      <c r="C188" s="70"/>
      <c r="D188" s="31"/>
      <c r="E188" s="91"/>
      <c r="F188" s="91"/>
      <c r="G188" s="91"/>
      <c r="H188" s="74"/>
      <c r="I188" s="74"/>
      <c r="J188" s="74"/>
      <c r="K188" s="110"/>
    </row>
    <row r="189" spans="3:12" ht="30.75" thickBot="1" x14ac:dyDescent="0.3">
      <c r="C189" s="124" t="s">
        <v>44</v>
      </c>
      <c r="D189" s="127" t="s">
        <v>45</v>
      </c>
      <c r="E189" s="126" t="s">
        <v>55</v>
      </c>
      <c r="F189" s="126" t="s">
        <v>57</v>
      </c>
      <c r="G189" s="125" t="s">
        <v>27</v>
      </c>
      <c r="H189" s="131" t="s">
        <v>131</v>
      </c>
      <c r="I189" s="126" t="s">
        <v>46</v>
      </c>
      <c r="J189" s="126" t="s">
        <v>132</v>
      </c>
      <c r="K189" s="126" t="s">
        <v>410</v>
      </c>
      <c r="L189" s="126" t="s">
        <v>411</v>
      </c>
    </row>
    <row r="190" spans="3:12" x14ac:dyDescent="0.25">
      <c r="C190" s="305" t="s">
        <v>47</v>
      </c>
      <c r="D190" s="594"/>
      <c r="E190" s="306"/>
      <c r="F190" s="113">
        <v>30000</v>
      </c>
      <c r="G190" s="307">
        <f t="shared" ref="G190:G198" si="13">E190*F190</f>
        <v>0</v>
      </c>
      <c r="H190" s="308"/>
      <c r="I190" s="114" t="s">
        <v>699</v>
      </c>
      <c r="J190" s="114" t="str">
        <f>VLOOKUP(I190,Presupuesto!$B$11:$C$566,2,0)</f>
        <v>SERVICIOS DE CAPACITACION.</v>
      </c>
      <c r="K190" s="309" t="s">
        <v>1481</v>
      </c>
      <c r="L190" s="114" t="s">
        <v>394</v>
      </c>
    </row>
    <row r="191" spans="3:12" x14ac:dyDescent="0.25">
      <c r="C191" s="97" t="s">
        <v>48</v>
      </c>
      <c r="D191" s="595"/>
      <c r="E191" s="198">
        <f>D190</f>
        <v>0</v>
      </c>
      <c r="F191" s="98">
        <v>50</v>
      </c>
      <c r="G191" s="95">
        <f t="shared" si="13"/>
        <v>0</v>
      </c>
      <c r="H191" s="159"/>
      <c r="I191" s="96" t="s">
        <v>717</v>
      </c>
      <c r="J191" s="96" t="str">
        <f>VLOOKUP(I191,Presupuesto!$B$11:$C$566,2,0)</f>
        <v>SERVICIOS DE IMPRENTA PUBLIC.Y REPRODUCCION</v>
      </c>
      <c r="K191" s="96" t="str">
        <f>$K$190</f>
        <v>Gestión Tecnologías de Información y Comunicación</v>
      </c>
      <c r="L191" s="96" t="s">
        <v>412</v>
      </c>
    </row>
    <row r="192" spans="3:12" x14ac:dyDescent="0.25">
      <c r="C192" s="97" t="s">
        <v>49</v>
      </c>
      <c r="D192" s="595"/>
      <c r="E192" s="198">
        <f>D190</f>
        <v>0</v>
      </c>
      <c r="F192" s="98">
        <v>150</v>
      </c>
      <c r="G192" s="95">
        <f t="shared" si="13"/>
        <v>0</v>
      </c>
      <c r="H192" s="159"/>
      <c r="I192" s="96" t="s">
        <v>792</v>
      </c>
      <c r="J192" s="96" t="str">
        <f>VLOOKUP(I192,Presupuesto!$B$11:$C$566,2,0)</f>
        <v>ALIMENTOS B EBIDAS PARA PERSONAS</v>
      </c>
      <c r="K192" s="96" t="str">
        <f t="shared" ref="K192:K199" si="14">$K$190</f>
        <v>Gestión Tecnologías de Información y Comunicación</v>
      </c>
      <c r="L192" s="96" t="s">
        <v>396</v>
      </c>
    </row>
    <row r="193" spans="3:12" x14ac:dyDescent="0.25">
      <c r="C193" s="97" t="s">
        <v>50</v>
      </c>
      <c r="D193" s="595"/>
      <c r="E193" s="149">
        <v>0</v>
      </c>
      <c r="F193" s="116">
        <v>10000</v>
      </c>
      <c r="G193" s="95">
        <f t="shared" si="13"/>
        <v>0</v>
      </c>
      <c r="H193" s="159"/>
      <c r="I193" s="302" t="s">
        <v>300</v>
      </c>
      <c r="J193" s="96" t="str">
        <f>VLOOKUP(I193,Presupuesto!$B$11:$C$566,2,0)</f>
        <v>PASAJES (26100-00)</v>
      </c>
      <c r="K193" s="96" t="str">
        <f t="shared" si="14"/>
        <v>Gestión Tecnologías de Información y Comunicación</v>
      </c>
      <c r="L193" s="96" t="s">
        <v>412</v>
      </c>
    </row>
    <row r="194" spans="3:12" x14ac:dyDescent="0.25">
      <c r="C194" s="97" t="s">
        <v>417</v>
      </c>
      <c r="D194" s="595"/>
      <c r="E194" s="149">
        <v>0</v>
      </c>
      <c r="F194" s="116">
        <v>250</v>
      </c>
      <c r="G194" s="95">
        <f t="shared" si="13"/>
        <v>0</v>
      </c>
      <c r="H194" s="159"/>
      <c r="I194" s="96" t="s">
        <v>821</v>
      </c>
      <c r="J194" s="96" t="str">
        <f>VLOOKUP(I194,Presupuesto!$B$11:$C$566,2,0)</f>
        <v>PRODUCTOS PAPEL Y CARTON</v>
      </c>
      <c r="K194" s="96" t="str">
        <f t="shared" si="14"/>
        <v>Gestión Tecnologías de Información y Comunicación</v>
      </c>
      <c r="L194" s="96" t="s">
        <v>412</v>
      </c>
    </row>
    <row r="195" spans="3:12" x14ac:dyDescent="0.25">
      <c r="C195" s="97" t="s">
        <v>51</v>
      </c>
      <c r="D195" s="595"/>
      <c r="E195" s="198">
        <f>(D190*25)/500</f>
        <v>0</v>
      </c>
      <c r="F195" s="98">
        <v>85</v>
      </c>
      <c r="G195" s="95">
        <f t="shared" si="13"/>
        <v>0</v>
      </c>
      <c r="H195" s="159"/>
      <c r="I195" s="96" t="s">
        <v>821</v>
      </c>
      <c r="J195" s="96" t="str">
        <f>VLOOKUP(I195,Presupuesto!$B$11:$C$566,2,0)</f>
        <v>PRODUCTOS PAPEL Y CARTON</v>
      </c>
      <c r="K195" s="96" t="str">
        <f t="shared" si="14"/>
        <v>Gestión Tecnologías de Información y Comunicación</v>
      </c>
      <c r="L195" s="96" t="s">
        <v>412</v>
      </c>
    </row>
    <row r="196" spans="3:12" x14ac:dyDescent="0.25">
      <c r="C196" s="97" t="s">
        <v>123</v>
      </c>
      <c r="D196" s="595"/>
      <c r="E196" s="198">
        <f>D190/12</f>
        <v>0</v>
      </c>
      <c r="F196" s="98">
        <v>36</v>
      </c>
      <c r="G196" s="95">
        <f t="shared" si="13"/>
        <v>0</v>
      </c>
      <c r="H196" s="159"/>
      <c r="I196" s="96" t="s">
        <v>942</v>
      </c>
      <c r="J196" s="96" t="str">
        <f>VLOOKUP(I196,Presupuesto!$B$11:$C$566,2,0)</f>
        <v>UTILES DE ESCRITORIO, OFICINA Y ENSE¥ANZA</v>
      </c>
      <c r="K196" s="96" t="str">
        <f t="shared" si="14"/>
        <v>Gestión Tecnologías de Información y Comunicación</v>
      </c>
      <c r="L196" s="96" t="s">
        <v>412</v>
      </c>
    </row>
    <row r="197" spans="3:12" x14ac:dyDescent="0.25">
      <c r="C197" s="97" t="s">
        <v>34</v>
      </c>
      <c r="D197" s="595"/>
      <c r="E197" s="198">
        <f>D190/12</f>
        <v>0</v>
      </c>
      <c r="F197" s="98">
        <v>80</v>
      </c>
      <c r="G197" s="95">
        <f t="shared" si="13"/>
        <v>0</v>
      </c>
      <c r="H197" s="159"/>
      <c r="I197" s="96" t="s">
        <v>942</v>
      </c>
      <c r="J197" s="96" t="str">
        <f>VLOOKUP(I197,Presupuesto!$B$11:$C$566,2,0)</f>
        <v>UTILES DE ESCRITORIO, OFICINA Y ENSE¥ANZA</v>
      </c>
      <c r="K197" s="96" t="str">
        <f t="shared" si="14"/>
        <v>Gestión Tecnologías de Información y Comunicación</v>
      </c>
      <c r="L197" s="96" t="s">
        <v>412</v>
      </c>
    </row>
    <row r="198" spans="3:12" x14ac:dyDescent="0.25">
      <c r="C198" s="107" t="s">
        <v>52</v>
      </c>
      <c r="D198" s="595"/>
      <c r="E198" s="208">
        <v>0</v>
      </c>
      <c r="F198" s="117">
        <v>25</v>
      </c>
      <c r="G198" s="95">
        <f t="shared" si="13"/>
        <v>0</v>
      </c>
      <c r="H198" s="159"/>
      <c r="I198" s="96" t="s">
        <v>942</v>
      </c>
      <c r="J198" s="96" t="str">
        <f>VLOOKUP(I198,Presupuesto!$B$11:$C$566,2,0)</f>
        <v>UTILES DE ESCRITORIO, OFICINA Y ENSE¥ANZA</v>
      </c>
      <c r="K198" s="96" t="str">
        <f t="shared" si="14"/>
        <v>Gestión Tecnologías de Información y Comunicación</v>
      </c>
      <c r="L198" s="96" t="s">
        <v>412</v>
      </c>
    </row>
    <row r="199" spans="3:12" ht="15.75" thickBot="1" x14ac:dyDescent="0.3">
      <c r="C199" s="212" t="s">
        <v>430</v>
      </c>
      <c r="D199" s="213">
        <v>0</v>
      </c>
      <c r="E199" s="310">
        <v>0</v>
      </c>
      <c r="F199" s="102">
        <f>HLOOKUP(C199,$AH$2:$BU$3,2,0)</f>
        <v>1150</v>
      </c>
      <c r="G199" s="103">
        <f>D199*E199*F199</f>
        <v>0</v>
      </c>
      <c r="H199" s="311"/>
      <c r="I199" s="312" t="s">
        <v>301</v>
      </c>
      <c r="J199" s="104" t="str">
        <f>VLOOKUP(I199,Presupuesto!$B$11:$C$566,2,0)</f>
        <v>VIATICOS (26200-00)</v>
      </c>
      <c r="K199" s="313" t="str">
        <f t="shared" si="14"/>
        <v>Gestión Tecnologías de Información y Comunicación</v>
      </c>
      <c r="L199" s="313" t="s">
        <v>412</v>
      </c>
    </row>
    <row r="200" spans="3:12" x14ac:dyDescent="0.25">
      <c r="C200" s="91"/>
      <c r="E200" s="110"/>
      <c r="F200" s="110"/>
      <c r="G200" s="110"/>
      <c r="H200" s="172"/>
      <c r="I200" s="110"/>
      <c r="J200" s="110"/>
      <c r="K200" s="110"/>
    </row>
    <row r="201" spans="3:12" ht="15.75" thickBot="1" x14ac:dyDescent="0.3"/>
    <row r="202" spans="3:12" ht="15.75" thickBot="1" x14ac:dyDescent="0.3">
      <c r="C202" s="29" t="s">
        <v>43</v>
      </c>
      <c r="D202" s="30">
        <f>SUM(G209:G218)</f>
        <v>0</v>
      </c>
      <c r="E202" s="91"/>
      <c r="F202" s="91"/>
      <c r="G202" s="91"/>
      <c r="H202" s="74"/>
      <c r="I202" s="74"/>
      <c r="J202" s="74"/>
      <c r="K202" s="110"/>
    </row>
    <row r="203" spans="3:12" x14ac:dyDescent="0.25">
      <c r="C203" s="70"/>
      <c r="D203" s="31"/>
      <c r="E203" s="91"/>
      <c r="F203" s="91"/>
      <c r="G203" s="91"/>
      <c r="H203" s="74"/>
      <c r="I203" s="74"/>
      <c r="J203" s="74"/>
      <c r="K203" s="110"/>
    </row>
    <row r="204" spans="3:12" x14ac:dyDescent="0.25">
      <c r="C204" s="70"/>
      <c r="D204" s="31"/>
      <c r="E204" s="91"/>
      <c r="F204" s="91"/>
      <c r="G204" s="91"/>
      <c r="H204" s="74"/>
      <c r="I204" s="74"/>
      <c r="J204" s="74"/>
      <c r="K204" s="110"/>
    </row>
    <row r="205" spans="3:12" ht="15.75" x14ac:dyDescent="0.25">
      <c r="C205" s="200" t="s">
        <v>392</v>
      </c>
      <c r="D205" s="328"/>
      <c r="E205" s="91"/>
      <c r="F205" s="91"/>
      <c r="G205" s="91"/>
      <c r="H205" s="74"/>
      <c r="I205" s="74"/>
      <c r="J205" s="74"/>
      <c r="K205" s="110"/>
    </row>
    <row r="206" spans="3:12" ht="18.75" x14ac:dyDescent="0.25">
      <c r="C206" s="206" t="e">
        <f>IFERROR(VLOOKUP(D205,'1. Desarrollo e Innov. Curricu.'!$E:$F,2,FALSE),IFERROR(VLOOKUP(D205,'2. Investigación Científica'!$E:$F,2,FALSE),IFERROR(VLOOKUP(D205,'3. Vinculación Univ. Sociedad'!$E:$F,2,FALSE),IFERROR(VLOOKUP(D205,'4. Docencia y Profesorado Univ.'!$E:$F,2,FALSE),IFERROR(VLOOKUP(D205,'5. Estudiantes y Graduados'!$E:$F,2,FALSE),IFERROR(VLOOKUP(D205,'11. Gestion Administrativa'!$E:$F,2,FALSE),IFERROR(VLOOKUP(D205,'13. Gestión Académica'!$E:$F,2,FALSE),IFERROR(VLOOKUP(D205,'8. Asegura. de la Calid. y M'!$E:$F,2,FALSE),IFERROR(VLOOKUP(D205,'6. Gestión del Conocimiento'!$E:$F,2,FALSE),IFERROR(VLOOKUP(D205,'15. Gobernabilidad y Proceso...'!$E:$F,2,FALSE),IFERROR(VLOOKUP(D205,'12. Gestión del Talento Humano'!$E:$F,2,FALSE),IFERROR(VLOOKUP(D205,'14. Internacional... de la E.S.'!$E:$F,2,FALSE),IFERROR(VLOOKUP(D205,'10. Posgrado'!$E:$F,2,FALSE),IFERROR(VLOOKUP(D205,'17. Gestión TIC'!$E:$F,2,FALSE),IFERROR(VLOOKUP(D205,'16. Desa. del Sistema Educ.Sup.'!$E:$F,2,FALSE),IFERROR(VLOOKUP(D205,'9. Cultura de Inno. Insti...'!$E:$F,2,FALSE),VLOOKUP(D205,'7. Lo Esencial de la Reforma U.'!$E:$F,2,0)))))))))))))))))</f>
        <v>#N/A</v>
      </c>
      <c r="D206" s="31"/>
      <c r="E206" s="91"/>
      <c r="F206" s="91"/>
      <c r="G206" s="91"/>
      <c r="H206" s="74"/>
      <c r="I206" s="74"/>
      <c r="J206" s="74"/>
      <c r="K206" s="110"/>
    </row>
    <row r="207" spans="3:12" ht="15.75" thickBot="1" x14ac:dyDescent="0.3">
      <c r="C207" s="70"/>
      <c r="D207" s="31"/>
      <c r="E207" s="91"/>
      <c r="F207" s="91"/>
      <c r="G207" s="91"/>
      <c r="H207" s="74"/>
      <c r="I207" s="74"/>
      <c r="J207" s="74"/>
      <c r="K207" s="110"/>
    </row>
    <row r="208" spans="3:12" ht="30.75" thickBot="1" x14ac:dyDescent="0.3">
      <c r="C208" s="124" t="s">
        <v>44</v>
      </c>
      <c r="D208" s="127" t="s">
        <v>45</v>
      </c>
      <c r="E208" s="126" t="s">
        <v>55</v>
      </c>
      <c r="F208" s="126" t="s">
        <v>57</v>
      </c>
      <c r="G208" s="125" t="s">
        <v>27</v>
      </c>
      <c r="H208" s="131" t="s">
        <v>131</v>
      </c>
      <c r="I208" s="126" t="s">
        <v>46</v>
      </c>
      <c r="J208" s="126" t="s">
        <v>132</v>
      </c>
      <c r="K208" s="126" t="s">
        <v>410</v>
      </c>
      <c r="L208" s="126" t="s">
        <v>411</v>
      </c>
    </row>
    <row r="209" spans="3:12" x14ac:dyDescent="0.25">
      <c r="C209" s="305" t="s">
        <v>47</v>
      </c>
      <c r="D209" s="594"/>
      <c r="E209" s="306"/>
      <c r="F209" s="113">
        <v>30000</v>
      </c>
      <c r="G209" s="307">
        <f t="shared" ref="G209:G217" si="15">E209*F209</f>
        <v>0</v>
      </c>
      <c r="H209" s="308"/>
      <c r="I209" s="114" t="s">
        <v>699</v>
      </c>
      <c r="J209" s="114" t="str">
        <f>VLOOKUP(I209,Presupuesto!$B$11:$C$566,2,0)</f>
        <v>SERVICIOS DE CAPACITACION.</v>
      </c>
      <c r="K209" s="309" t="s">
        <v>1481</v>
      </c>
      <c r="L209" s="114" t="s">
        <v>394</v>
      </c>
    </row>
    <row r="210" spans="3:12" x14ac:dyDescent="0.25">
      <c r="C210" s="97" t="s">
        <v>48</v>
      </c>
      <c r="D210" s="595"/>
      <c r="E210" s="198">
        <f>D209</f>
        <v>0</v>
      </c>
      <c r="F210" s="98">
        <v>50</v>
      </c>
      <c r="G210" s="95">
        <f t="shared" si="15"/>
        <v>0</v>
      </c>
      <c r="H210" s="159"/>
      <c r="I210" s="96" t="s">
        <v>717</v>
      </c>
      <c r="J210" s="96" t="str">
        <f>VLOOKUP(I210,Presupuesto!$B$11:$C$566,2,0)</f>
        <v>SERVICIOS DE IMPRENTA PUBLIC.Y REPRODUCCION</v>
      </c>
      <c r="K210" s="96" t="str">
        <f>$K$209</f>
        <v>Gestión Tecnologías de Información y Comunicación</v>
      </c>
      <c r="L210" s="96" t="s">
        <v>412</v>
      </c>
    </row>
    <row r="211" spans="3:12" x14ac:dyDescent="0.25">
      <c r="C211" s="97" t="s">
        <v>49</v>
      </c>
      <c r="D211" s="595"/>
      <c r="E211" s="198">
        <f>D209</f>
        <v>0</v>
      </c>
      <c r="F211" s="98">
        <v>150</v>
      </c>
      <c r="G211" s="95">
        <f t="shared" si="15"/>
        <v>0</v>
      </c>
      <c r="H211" s="159"/>
      <c r="I211" s="96" t="s">
        <v>792</v>
      </c>
      <c r="J211" s="96" t="str">
        <f>VLOOKUP(I211,Presupuesto!$B$11:$C$566,2,0)</f>
        <v>ALIMENTOS B EBIDAS PARA PERSONAS</v>
      </c>
      <c r="K211" s="96" t="str">
        <f t="shared" ref="K211:K218" si="16">$K$209</f>
        <v>Gestión Tecnologías de Información y Comunicación</v>
      </c>
      <c r="L211" s="96" t="s">
        <v>396</v>
      </c>
    </row>
    <row r="212" spans="3:12" x14ac:dyDescent="0.25">
      <c r="C212" s="97" t="s">
        <v>50</v>
      </c>
      <c r="D212" s="595"/>
      <c r="E212" s="149">
        <v>0</v>
      </c>
      <c r="F212" s="116">
        <v>10000</v>
      </c>
      <c r="G212" s="95">
        <f t="shared" si="15"/>
        <v>0</v>
      </c>
      <c r="H212" s="159"/>
      <c r="I212" s="302" t="s">
        <v>300</v>
      </c>
      <c r="J212" s="96" t="str">
        <f>VLOOKUP(I212,Presupuesto!$B$11:$C$566,2,0)</f>
        <v>PASAJES (26100-00)</v>
      </c>
      <c r="K212" s="96" t="str">
        <f t="shared" si="16"/>
        <v>Gestión Tecnologías de Información y Comunicación</v>
      </c>
      <c r="L212" s="96" t="s">
        <v>412</v>
      </c>
    </row>
    <row r="213" spans="3:12" x14ac:dyDescent="0.25">
      <c r="C213" s="97" t="s">
        <v>417</v>
      </c>
      <c r="D213" s="595"/>
      <c r="E213" s="149">
        <v>0</v>
      </c>
      <c r="F213" s="116">
        <v>250</v>
      </c>
      <c r="G213" s="95">
        <f t="shared" si="15"/>
        <v>0</v>
      </c>
      <c r="H213" s="159"/>
      <c r="I213" s="96" t="s">
        <v>821</v>
      </c>
      <c r="J213" s="96" t="str">
        <f>VLOOKUP(I213,Presupuesto!$B$11:$C$566,2,0)</f>
        <v>PRODUCTOS PAPEL Y CARTON</v>
      </c>
      <c r="K213" s="96" t="str">
        <f t="shared" si="16"/>
        <v>Gestión Tecnologías de Información y Comunicación</v>
      </c>
      <c r="L213" s="96" t="s">
        <v>412</v>
      </c>
    </row>
    <row r="214" spans="3:12" x14ac:dyDescent="0.25">
      <c r="C214" s="97" t="s">
        <v>51</v>
      </c>
      <c r="D214" s="595"/>
      <c r="E214" s="198">
        <f>(D209*25)/500</f>
        <v>0</v>
      </c>
      <c r="F214" s="98">
        <v>85</v>
      </c>
      <c r="G214" s="95">
        <f t="shared" si="15"/>
        <v>0</v>
      </c>
      <c r="H214" s="159"/>
      <c r="I214" s="96" t="s">
        <v>821</v>
      </c>
      <c r="J214" s="96" t="str">
        <f>VLOOKUP(I214,Presupuesto!$B$11:$C$566,2,0)</f>
        <v>PRODUCTOS PAPEL Y CARTON</v>
      </c>
      <c r="K214" s="96" t="str">
        <f t="shared" si="16"/>
        <v>Gestión Tecnologías de Información y Comunicación</v>
      </c>
      <c r="L214" s="96" t="s">
        <v>412</v>
      </c>
    </row>
    <row r="215" spans="3:12" x14ac:dyDescent="0.25">
      <c r="C215" s="97" t="s">
        <v>123</v>
      </c>
      <c r="D215" s="595"/>
      <c r="E215" s="198">
        <f>D209/12</f>
        <v>0</v>
      </c>
      <c r="F215" s="98">
        <v>36</v>
      </c>
      <c r="G215" s="95">
        <f t="shared" si="15"/>
        <v>0</v>
      </c>
      <c r="H215" s="159"/>
      <c r="I215" s="96" t="s">
        <v>942</v>
      </c>
      <c r="J215" s="96" t="str">
        <f>VLOOKUP(I215,Presupuesto!$B$11:$C$566,2,0)</f>
        <v>UTILES DE ESCRITORIO, OFICINA Y ENSE¥ANZA</v>
      </c>
      <c r="K215" s="96" t="str">
        <f t="shared" si="16"/>
        <v>Gestión Tecnologías de Información y Comunicación</v>
      </c>
      <c r="L215" s="96" t="s">
        <v>412</v>
      </c>
    </row>
    <row r="216" spans="3:12" x14ac:dyDescent="0.25">
      <c r="C216" s="97" t="s">
        <v>34</v>
      </c>
      <c r="D216" s="595"/>
      <c r="E216" s="198">
        <f>D209/12</f>
        <v>0</v>
      </c>
      <c r="F216" s="98">
        <v>80</v>
      </c>
      <c r="G216" s="95">
        <f t="shared" si="15"/>
        <v>0</v>
      </c>
      <c r="H216" s="159"/>
      <c r="I216" s="96" t="s">
        <v>942</v>
      </c>
      <c r="J216" s="96" t="str">
        <f>VLOOKUP(I216,Presupuesto!$B$11:$C$566,2,0)</f>
        <v>UTILES DE ESCRITORIO, OFICINA Y ENSE¥ANZA</v>
      </c>
      <c r="K216" s="96" t="str">
        <f t="shared" si="16"/>
        <v>Gestión Tecnologías de Información y Comunicación</v>
      </c>
      <c r="L216" s="96" t="s">
        <v>412</v>
      </c>
    </row>
    <row r="217" spans="3:12" x14ac:dyDescent="0.25">
      <c r="C217" s="107" t="s">
        <v>52</v>
      </c>
      <c r="D217" s="595"/>
      <c r="E217" s="208">
        <v>0</v>
      </c>
      <c r="F217" s="117">
        <v>25</v>
      </c>
      <c r="G217" s="95">
        <f t="shared" si="15"/>
        <v>0</v>
      </c>
      <c r="H217" s="159"/>
      <c r="I217" s="96" t="s">
        <v>942</v>
      </c>
      <c r="J217" s="96" t="str">
        <f>VLOOKUP(I217,Presupuesto!$B$11:$C$566,2,0)</f>
        <v>UTILES DE ESCRITORIO, OFICINA Y ENSE¥ANZA</v>
      </c>
      <c r="K217" s="96" t="str">
        <f t="shared" si="16"/>
        <v>Gestión Tecnologías de Información y Comunicación</v>
      </c>
      <c r="L217" s="96" t="s">
        <v>412</v>
      </c>
    </row>
    <row r="218" spans="3:12" ht="15.75" thickBot="1" x14ac:dyDescent="0.3">
      <c r="C218" s="212" t="s">
        <v>430</v>
      </c>
      <c r="D218" s="213">
        <v>0</v>
      </c>
      <c r="E218" s="310">
        <v>0</v>
      </c>
      <c r="F218" s="102">
        <f>HLOOKUP(C218,$AH$2:$BU$3,2,0)</f>
        <v>1150</v>
      </c>
      <c r="G218" s="103">
        <f>D218*E218*F218</f>
        <v>0</v>
      </c>
      <c r="H218" s="311"/>
      <c r="I218" s="312" t="s">
        <v>301</v>
      </c>
      <c r="J218" s="104" t="str">
        <f>VLOOKUP(I218,Presupuesto!$B$11:$C$566,2,0)</f>
        <v>VIATICOS (26200-00)</v>
      </c>
      <c r="K218" s="313" t="str">
        <f t="shared" si="16"/>
        <v>Gestión Tecnologías de Información y Comunicación</v>
      </c>
      <c r="L218" s="313" t="s">
        <v>412</v>
      </c>
    </row>
  </sheetData>
  <sheetProtection password="E3C0" sheet="1" objects="1" scenarios="1"/>
  <protectedRanges>
    <protectedRange password="DE9D" sqref="D16:F26 K57:K66 K76 K95 K133 K171 K190 K209 K36:K45 K16:L26 H16:I26 K152:K160 K114:K123" name="bloqueo"/>
  </protectedRanges>
  <mergeCells count="11">
    <mergeCell ref="D209:D217"/>
    <mergeCell ref="D95:D103"/>
    <mergeCell ref="D114:D122"/>
    <mergeCell ref="D133:D141"/>
    <mergeCell ref="D152:D160"/>
    <mergeCell ref="D171:D179"/>
    <mergeCell ref="D17:D25"/>
    <mergeCell ref="D36:D44"/>
    <mergeCell ref="D57:D65"/>
    <mergeCell ref="D76:D84"/>
    <mergeCell ref="D190:D198"/>
  </mergeCells>
  <dataValidations xWindow="1042" yWindow="423" count="6">
    <dataValidation type="list" allowBlank="1" showInputMessage="1" showErrorMessage="1" sqref="C26 C45 C66 C85 C104 C123 C142 C161 C180 C199 C218">
      <formula1>$AH$2:$BU$2</formula1>
    </dataValidation>
    <dataValidation type="list" allowBlank="1" showInputMessage="1" showErrorMessage="1" errorTitle="¡Ingreso Inválido!" error="Seleccione una opción de la lista" promptTitle="Mes Requerido" prompt="Seleccione el mes en el que requiere el recurso." sqref="L17:L26 L36:L45 L209:L218 L76:L85 L95:L104 L114:L123 L133:L142 L152:L161 L171:L180 L190:L199 L57:L66">
      <formula1>$U$2:$AF$2</formula1>
    </dataValidation>
    <dataValidation type="list" allowBlank="1" showInputMessage="1" showErrorMessage="1" errorTitle="¡Ingreso no valido!" error="Favor ingrese un elemento de la lista." promptTitle="Tipo de Presupuesto" prompt="Seleccione una opción de la lista." sqref="H209:H218 H17:H26 H114:H123 H36:H45 H57:H66 H76:H85 H95:H104 H152:H161 H190:H199 H171:H180 H133:H142">
      <formula1>$S$2:$T$2</formula1>
    </dataValidation>
    <dataValidation type="list" allowBlank="1" showInputMessage="1" showErrorMessage="1" errorTitle="¡Ingreso Inválido!" error="Verifique el valor ingresado._x000a_" sqref="I17:I26 I36:I45 I57:I66 I76:I85 I95:I104 I114:I123 I133:I142 I209:I218 I171:I180 I190:I199 I152:I161">
      <formula1>$A$1:$UI$1</formula1>
    </dataValidation>
    <dataValidation type="list" allowBlank="1" showInputMessage="1" showErrorMessage="1" sqref="K191:K199 K210:K218 K172:K180 K77:K85 K161 K96:K104 K134:K142">
      <formula1>$A$2:$P$2</formula1>
    </dataValidation>
    <dataValidation type="list" allowBlank="1" showInputMessage="1" showErrorMessage="1" errorTitle="¡Ingreso Inválido!" error="Seleccione una opción de la lista." promptTitle="Dimensión Estratégica" prompt="Seleccione una opción de la lista." sqref="K17:K26 K36:K45 K57:K66 K76 K95 K114:K123 K133 K152:K160 K171 K190 K209">
      <formula1>$A$2:$Q$2</formula1>
    </dataValidation>
  </dataValidations>
  <pageMargins left="0.7" right="0.7" top="0.75" bottom="0.75" header="0.3" footer="0.3"/>
  <pageSetup orientation="portrait" horizontalDpi="300" verticalDpi="3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UI967"/>
  <sheetViews>
    <sheetView showGridLines="0" topLeftCell="A4" zoomScale="84" zoomScaleNormal="84" workbookViewId="0">
      <selection activeCell="H28" sqref="H28"/>
    </sheetView>
  </sheetViews>
  <sheetFormatPr baseColWidth="10" defaultColWidth="11.5703125" defaultRowHeight="15" x14ac:dyDescent="0.25"/>
  <cols>
    <col min="1" max="1" width="1.85546875" style="84" customWidth="1"/>
    <col min="2" max="2" width="7.85546875" style="84" customWidth="1"/>
    <col min="3" max="3" width="41.7109375" style="84" customWidth="1"/>
    <col min="4" max="4" width="29.28515625" style="75" customWidth="1"/>
    <col min="5" max="5" width="10.140625" style="84" customWidth="1"/>
    <col min="6" max="7" width="13.85546875" style="84" customWidth="1"/>
    <col min="8" max="8" width="13.85546875" style="75" customWidth="1"/>
    <col min="9" max="9" width="12.7109375" style="84" bestFit="1" customWidth="1"/>
    <col min="10" max="10" width="37.140625" style="84" bestFit="1" customWidth="1"/>
    <col min="11" max="11" width="24.42578125" style="84" customWidth="1"/>
    <col min="12" max="12" width="11.5703125" style="84"/>
    <col min="13" max="13" width="14.7109375" style="84" bestFit="1" customWidth="1"/>
    <col min="14" max="77" width="11.5703125" style="84"/>
    <col min="78" max="78" width="16.7109375" style="84" bestFit="1" customWidth="1"/>
    <col min="79" max="16384" width="11.5703125" style="84"/>
  </cols>
  <sheetData>
    <row r="1" spans="1:555" ht="26.25" hidden="1" x14ac:dyDescent="0.25">
      <c r="A1" s="185" t="s">
        <v>251</v>
      </c>
      <c r="B1" s="188" t="s">
        <v>252</v>
      </c>
      <c r="C1" s="179" t="s">
        <v>253</v>
      </c>
      <c r="D1" s="179" t="s">
        <v>496</v>
      </c>
      <c r="E1" s="179" t="s">
        <v>498</v>
      </c>
      <c r="F1" s="179" t="s">
        <v>500</v>
      </c>
      <c r="G1" s="179" t="s">
        <v>502</v>
      </c>
      <c r="H1" s="179" t="s">
        <v>504</v>
      </c>
      <c r="I1" s="179" t="s">
        <v>506</v>
      </c>
      <c r="J1" s="179" t="s">
        <v>254</v>
      </c>
      <c r="K1" s="179" t="s">
        <v>509</v>
      </c>
      <c r="L1" s="179" t="s">
        <v>255</v>
      </c>
      <c r="M1" s="179" t="s">
        <v>511</v>
      </c>
      <c r="N1" s="179" t="s">
        <v>513</v>
      </c>
      <c r="O1" s="179" t="s">
        <v>515</v>
      </c>
      <c r="P1" s="179" t="s">
        <v>256</v>
      </c>
      <c r="Q1" s="179" t="s">
        <v>516</v>
      </c>
      <c r="R1" s="179" t="s">
        <v>519</v>
      </c>
      <c r="S1" s="179" t="s">
        <v>257</v>
      </c>
      <c r="T1" s="179" t="s">
        <v>521</v>
      </c>
      <c r="U1" s="179" t="s">
        <v>258</v>
      </c>
      <c r="V1" s="179" t="s">
        <v>522</v>
      </c>
      <c r="W1" s="179" t="s">
        <v>523</v>
      </c>
      <c r="X1" s="179" t="s">
        <v>527</v>
      </c>
      <c r="Y1" s="179" t="s">
        <v>274</v>
      </c>
      <c r="Z1" s="179" t="s">
        <v>528</v>
      </c>
      <c r="AA1" s="179" t="s">
        <v>530</v>
      </c>
      <c r="AB1" s="179" t="s">
        <v>532</v>
      </c>
      <c r="AC1" s="179" t="s">
        <v>275</v>
      </c>
      <c r="AD1" s="179" t="s">
        <v>534</v>
      </c>
      <c r="AE1" s="179" t="s">
        <v>536</v>
      </c>
      <c r="AF1" s="179" t="s">
        <v>538</v>
      </c>
      <c r="AG1" s="179" t="s">
        <v>540</v>
      </c>
      <c r="AH1" s="179" t="s">
        <v>250</v>
      </c>
      <c r="AI1" s="179" t="s">
        <v>542</v>
      </c>
      <c r="AJ1" s="188" t="s">
        <v>259</v>
      </c>
      <c r="AK1" s="179" t="s">
        <v>544</v>
      </c>
      <c r="AL1" s="179" t="s">
        <v>260</v>
      </c>
      <c r="AM1" s="179" t="s">
        <v>546</v>
      </c>
      <c r="AN1" s="179" t="s">
        <v>548</v>
      </c>
      <c r="AO1" s="179" t="s">
        <v>261</v>
      </c>
      <c r="AP1" s="179" t="s">
        <v>550</v>
      </c>
      <c r="AQ1" s="179" t="s">
        <v>552</v>
      </c>
      <c r="AR1" s="179" t="s">
        <v>262</v>
      </c>
      <c r="AS1" s="179" t="s">
        <v>553</v>
      </c>
      <c r="AT1" s="179" t="s">
        <v>555</v>
      </c>
      <c r="AU1" s="179" t="s">
        <v>556</v>
      </c>
      <c r="AV1" s="179" t="s">
        <v>557</v>
      </c>
      <c r="AW1" s="179" t="s">
        <v>559</v>
      </c>
      <c r="AX1" s="179" t="s">
        <v>561</v>
      </c>
      <c r="AY1" s="179" t="s">
        <v>562</v>
      </c>
      <c r="AZ1" s="179" t="s">
        <v>263</v>
      </c>
      <c r="BA1" s="179" t="s">
        <v>564</v>
      </c>
      <c r="BB1" s="179" t="s">
        <v>566</v>
      </c>
      <c r="BC1" s="179" t="s">
        <v>568</v>
      </c>
      <c r="BD1" s="179" t="s">
        <v>570</v>
      </c>
      <c r="BE1" s="179" t="s">
        <v>572</v>
      </c>
      <c r="BF1" s="179" t="s">
        <v>574</v>
      </c>
      <c r="BG1" s="179" t="s">
        <v>576</v>
      </c>
      <c r="BH1" s="179" t="s">
        <v>578</v>
      </c>
      <c r="BI1" s="179" t="s">
        <v>276</v>
      </c>
      <c r="BJ1" s="179" t="s">
        <v>580</v>
      </c>
      <c r="BK1" s="179" t="s">
        <v>582</v>
      </c>
      <c r="BL1" s="179" t="s">
        <v>584</v>
      </c>
      <c r="BM1" s="179" t="s">
        <v>586</v>
      </c>
      <c r="BN1" s="179" t="s">
        <v>588</v>
      </c>
      <c r="BO1" s="179" t="s">
        <v>590</v>
      </c>
      <c r="BP1" s="179" t="s">
        <v>592</v>
      </c>
      <c r="BQ1" s="179" t="s">
        <v>594</v>
      </c>
      <c r="BR1" s="179" t="s">
        <v>596</v>
      </c>
      <c r="BS1" s="179" t="s">
        <v>598</v>
      </c>
      <c r="BT1" s="188" t="s">
        <v>264</v>
      </c>
      <c r="BU1" s="179" t="s">
        <v>265</v>
      </c>
      <c r="BV1" s="179" t="s">
        <v>600</v>
      </c>
      <c r="BW1" s="179" t="s">
        <v>266</v>
      </c>
      <c r="BX1" s="179" t="s">
        <v>602</v>
      </c>
      <c r="BY1" s="179" t="s">
        <v>604</v>
      </c>
      <c r="BZ1" s="188" t="s">
        <v>267</v>
      </c>
      <c r="CA1" s="179" t="s">
        <v>268</v>
      </c>
      <c r="CB1" s="179" t="s">
        <v>606</v>
      </c>
      <c r="CC1" s="179" t="s">
        <v>269</v>
      </c>
      <c r="CD1" s="179" t="s">
        <v>608</v>
      </c>
      <c r="CE1" s="179" t="s">
        <v>610</v>
      </c>
      <c r="CF1" s="179" t="s">
        <v>612</v>
      </c>
      <c r="CG1" s="188" t="s">
        <v>270</v>
      </c>
      <c r="CH1" s="179" t="s">
        <v>618</v>
      </c>
      <c r="CI1" s="179" t="s">
        <v>620</v>
      </c>
      <c r="CJ1" s="179" t="s">
        <v>271</v>
      </c>
      <c r="CK1" s="179" t="s">
        <v>614</v>
      </c>
      <c r="CL1" s="179" t="s">
        <v>616</v>
      </c>
      <c r="CM1" s="179" t="s">
        <v>272</v>
      </c>
      <c r="CN1" s="179" t="s">
        <v>622</v>
      </c>
      <c r="CO1" s="179" t="s">
        <v>273</v>
      </c>
      <c r="CP1" s="179" t="s">
        <v>623</v>
      </c>
      <c r="CQ1" s="176" t="s">
        <v>277</v>
      </c>
      <c r="CR1" s="188" t="s">
        <v>278</v>
      </c>
      <c r="CS1" s="179" t="s">
        <v>624</v>
      </c>
      <c r="CT1" s="179" t="s">
        <v>625</v>
      </c>
      <c r="CU1" s="179" t="s">
        <v>627</v>
      </c>
      <c r="CV1" s="179" t="s">
        <v>279</v>
      </c>
      <c r="CW1" s="179" t="s">
        <v>629</v>
      </c>
      <c r="CX1" s="179" t="s">
        <v>631</v>
      </c>
      <c r="CY1" s="179" t="s">
        <v>633</v>
      </c>
      <c r="CZ1" s="179" t="s">
        <v>635</v>
      </c>
      <c r="DA1" s="179" t="s">
        <v>637</v>
      </c>
      <c r="DB1" s="179" t="s">
        <v>639</v>
      </c>
      <c r="DC1" s="188" t="s">
        <v>280</v>
      </c>
      <c r="DD1" s="179" t="s">
        <v>281</v>
      </c>
      <c r="DE1" s="179" t="s">
        <v>641</v>
      </c>
      <c r="DF1" s="179" t="s">
        <v>282</v>
      </c>
      <c r="DG1" s="179" t="s">
        <v>643</v>
      </c>
      <c r="DH1" s="179" t="s">
        <v>645</v>
      </c>
      <c r="DI1" s="179" t="s">
        <v>647</v>
      </c>
      <c r="DJ1" s="179" t="s">
        <v>649</v>
      </c>
      <c r="DK1" s="179" t="s">
        <v>651</v>
      </c>
      <c r="DL1" s="179" t="s">
        <v>653</v>
      </c>
      <c r="DM1" s="179" t="s">
        <v>655</v>
      </c>
      <c r="DN1" s="179" t="s">
        <v>283</v>
      </c>
      <c r="DO1" s="179" t="s">
        <v>657</v>
      </c>
      <c r="DP1" s="179" t="s">
        <v>659</v>
      </c>
      <c r="DQ1" s="179" t="s">
        <v>661</v>
      </c>
      <c r="DR1" s="188" t="s">
        <v>284</v>
      </c>
      <c r="DS1" s="179" t="s">
        <v>663</v>
      </c>
      <c r="DT1" s="179" t="s">
        <v>285</v>
      </c>
      <c r="DU1" s="179" t="s">
        <v>665</v>
      </c>
      <c r="DV1" s="179" t="s">
        <v>286</v>
      </c>
      <c r="DW1" s="179" t="s">
        <v>667</v>
      </c>
      <c r="DX1" s="179" t="s">
        <v>669</v>
      </c>
      <c r="DY1" s="179" t="s">
        <v>671</v>
      </c>
      <c r="DZ1" s="179" t="s">
        <v>673</v>
      </c>
      <c r="EA1" s="179" t="s">
        <v>675</v>
      </c>
      <c r="EB1" s="179" t="s">
        <v>677</v>
      </c>
      <c r="EC1" s="179" t="s">
        <v>679</v>
      </c>
      <c r="ED1" s="179" t="s">
        <v>681</v>
      </c>
      <c r="EE1" s="179" t="s">
        <v>683</v>
      </c>
      <c r="EF1" s="179" t="s">
        <v>685</v>
      </c>
      <c r="EG1" s="179" t="s">
        <v>687</v>
      </c>
      <c r="EH1" s="188" t="s">
        <v>287</v>
      </c>
      <c r="EI1" s="179" t="s">
        <v>689</v>
      </c>
      <c r="EJ1" s="179" t="s">
        <v>288</v>
      </c>
      <c r="EK1" s="179" t="s">
        <v>691</v>
      </c>
      <c r="EL1" s="179" t="s">
        <v>693</v>
      </c>
      <c r="EM1" s="179" t="s">
        <v>289</v>
      </c>
      <c r="EN1" s="179" t="s">
        <v>695</v>
      </c>
      <c r="EO1" s="179" t="s">
        <v>697</v>
      </c>
      <c r="EP1" s="179" t="s">
        <v>290</v>
      </c>
      <c r="EQ1" s="179" t="s">
        <v>699</v>
      </c>
      <c r="ER1" s="179" t="s">
        <v>701</v>
      </c>
      <c r="ES1" s="179" t="s">
        <v>703</v>
      </c>
      <c r="ET1" s="179" t="s">
        <v>291</v>
      </c>
      <c r="EU1" s="179" t="s">
        <v>705</v>
      </c>
      <c r="EV1" s="179" t="s">
        <v>707</v>
      </c>
      <c r="EW1" s="188" t="s">
        <v>292</v>
      </c>
      <c r="EX1" s="179" t="s">
        <v>293</v>
      </c>
      <c r="EY1" s="179" t="s">
        <v>709</v>
      </c>
      <c r="EZ1" s="179" t="s">
        <v>711</v>
      </c>
      <c r="FA1" s="179" t="s">
        <v>713</v>
      </c>
      <c r="FB1" s="179" t="s">
        <v>715</v>
      </c>
      <c r="FC1" s="179" t="s">
        <v>294</v>
      </c>
      <c r="FD1" s="179" t="s">
        <v>717</v>
      </c>
      <c r="FE1" s="179" t="s">
        <v>719</v>
      </c>
      <c r="FF1" s="179" t="s">
        <v>721</v>
      </c>
      <c r="FG1" s="179" t="s">
        <v>723</v>
      </c>
      <c r="FH1" s="179" t="s">
        <v>725</v>
      </c>
      <c r="FI1" s="179" t="s">
        <v>295</v>
      </c>
      <c r="FJ1" s="179" t="s">
        <v>728</v>
      </c>
      <c r="FK1" s="179" t="s">
        <v>296</v>
      </c>
      <c r="FL1" s="179" t="s">
        <v>731</v>
      </c>
      <c r="FM1" s="179" t="s">
        <v>732</v>
      </c>
      <c r="FN1" s="179" t="s">
        <v>734</v>
      </c>
      <c r="FO1" s="179" t="s">
        <v>297</v>
      </c>
      <c r="FP1" s="179" t="s">
        <v>737</v>
      </c>
      <c r="FQ1" s="179" t="s">
        <v>738</v>
      </c>
      <c r="FR1" s="179" t="s">
        <v>740</v>
      </c>
      <c r="FS1" s="179" t="s">
        <v>298</v>
      </c>
      <c r="FT1" s="179" t="s">
        <v>743</v>
      </c>
      <c r="FU1" s="179" t="s">
        <v>745</v>
      </c>
      <c r="FV1" s="179" t="s">
        <v>747</v>
      </c>
      <c r="FW1" s="188" t="s">
        <v>299</v>
      </c>
      <c r="FX1" s="188" t="s">
        <v>300</v>
      </c>
      <c r="FY1" s="179" t="s">
        <v>306</v>
      </c>
      <c r="FZ1" s="179" t="s">
        <v>749</v>
      </c>
      <c r="GA1" s="179" t="s">
        <v>751</v>
      </c>
      <c r="GB1" s="179" t="s">
        <v>753</v>
      </c>
      <c r="GC1" s="179" t="s">
        <v>755</v>
      </c>
      <c r="GD1" s="179" t="s">
        <v>757</v>
      </c>
      <c r="GE1" s="179" t="s">
        <v>759</v>
      </c>
      <c r="GF1" s="188" t="s">
        <v>301</v>
      </c>
      <c r="GG1" s="179" t="s">
        <v>307</v>
      </c>
      <c r="GH1" s="179" t="s">
        <v>761</v>
      </c>
      <c r="GI1" s="179" t="s">
        <v>763</v>
      </c>
      <c r="GJ1" s="179" t="s">
        <v>764</v>
      </c>
      <c r="GK1" s="179" t="s">
        <v>308</v>
      </c>
      <c r="GL1" s="179" t="s">
        <v>767</v>
      </c>
      <c r="GM1" s="179" t="s">
        <v>768</v>
      </c>
      <c r="GN1" s="188" t="s">
        <v>302</v>
      </c>
      <c r="GO1" s="179" t="s">
        <v>303</v>
      </c>
      <c r="GP1" s="179" t="s">
        <v>770</v>
      </c>
      <c r="GQ1" s="179" t="s">
        <v>772</v>
      </c>
      <c r="GR1" s="179" t="s">
        <v>774</v>
      </c>
      <c r="GS1" s="179" t="s">
        <v>776</v>
      </c>
      <c r="GT1" s="179" t="s">
        <v>778</v>
      </c>
      <c r="GU1" s="188" t="s">
        <v>304</v>
      </c>
      <c r="GV1" s="179" t="s">
        <v>305</v>
      </c>
      <c r="GW1" s="179" t="s">
        <v>780</v>
      </c>
      <c r="GX1" s="179" t="s">
        <v>782</v>
      </c>
      <c r="GY1" s="179" t="s">
        <v>784</v>
      </c>
      <c r="GZ1" s="179" t="s">
        <v>786</v>
      </c>
      <c r="HA1" s="179" t="s">
        <v>788</v>
      </c>
      <c r="HB1" s="179" t="s">
        <v>790</v>
      </c>
      <c r="HC1" s="176" t="s">
        <v>309</v>
      </c>
      <c r="HD1" s="188" t="s">
        <v>310</v>
      </c>
      <c r="HE1" s="179" t="s">
        <v>311</v>
      </c>
      <c r="HF1" s="179" t="s">
        <v>792</v>
      </c>
      <c r="HG1" s="179" t="s">
        <v>794</v>
      </c>
      <c r="HH1" s="179" t="s">
        <v>796</v>
      </c>
      <c r="HI1" s="179" t="s">
        <v>798</v>
      </c>
      <c r="HJ1" s="179" t="s">
        <v>312</v>
      </c>
      <c r="HK1" s="179" t="s">
        <v>801</v>
      </c>
      <c r="HL1" s="179" t="s">
        <v>329</v>
      </c>
      <c r="HM1" s="179" t="s">
        <v>839</v>
      </c>
      <c r="HN1" s="179" t="s">
        <v>841</v>
      </c>
      <c r="HO1" s="179" t="s">
        <v>843</v>
      </c>
      <c r="HP1" s="188" t="s">
        <v>313</v>
      </c>
      <c r="HQ1" s="179" t="s">
        <v>803</v>
      </c>
      <c r="HR1" s="179" t="s">
        <v>805</v>
      </c>
      <c r="HS1" s="179" t="s">
        <v>314</v>
      </c>
      <c r="HT1" s="179" t="s">
        <v>808</v>
      </c>
      <c r="HU1" s="179" t="s">
        <v>810</v>
      </c>
      <c r="HV1" s="179" t="s">
        <v>811</v>
      </c>
      <c r="HW1" s="179" t="s">
        <v>813</v>
      </c>
      <c r="HX1" s="188" t="s">
        <v>315</v>
      </c>
      <c r="HY1" s="179" t="s">
        <v>815</v>
      </c>
      <c r="HZ1" s="179" t="s">
        <v>817</v>
      </c>
      <c r="IA1" s="179" t="s">
        <v>819</v>
      </c>
      <c r="IB1" s="179" t="s">
        <v>316</v>
      </c>
      <c r="IC1" s="179" t="s">
        <v>821</v>
      </c>
      <c r="ID1" s="179" t="s">
        <v>823</v>
      </c>
      <c r="IE1" s="179" t="s">
        <v>317</v>
      </c>
      <c r="IF1" s="179" t="s">
        <v>825</v>
      </c>
      <c r="IG1" s="179" t="s">
        <v>827</v>
      </c>
      <c r="IH1" s="179" t="s">
        <v>318</v>
      </c>
      <c r="II1" s="179" t="s">
        <v>829</v>
      </c>
      <c r="IJ1" s="179" t="s">
        <v>831</v>
      </c>
      <c r="IK1" s="179" t="s">
        <v>833</v>
      </c>
      <c r="IL1" s="179" t="s">
        <v>835</v>
      </c>
      <c r="IM1" s="179" t="s">
        <v>319</v>
      </c>
      <c r="IN1" s="179" t="s">
        <v>837</v>
      </c>
      <c r="IO1" s="188" t="s">
        <v>320</v>
      </c>
      <c r="IP1" s="179" t="s">
        <v>845</v>
      </c>
      <c r="IQ1" s="179" t="s">
        <v>847</v>
      </c>
      <c r="IR1" s="179" t="s">
        <v>321</v>
      </c>
      <c r="IS1" s="179" t="s">
        <v>849</v>
      </c>
      <c r="IT1" s="179" t="s">
        <v>851</v>
      </c>
      <c r="IU1" s="179" t="s">
        <v>853</v>
      </c>
      <c r="IV1" s="188" t="s">
        <v>322</v>
      </c>
      <c r="IW1" s="179" t="s">
        <v>855</v>
      </c>
      <c r="IX1" s="179" t="s">
        <v>323</v>
      </c>
      <c r="IY1" s="179" t="s">
        <v>858</v>
      </c>
      <c r="IZ1" s="179" t="s">
        <v>860</v>
      </c>
      <c r="JA1" s="179" t="s">
        <v>862</v>
      </c>
      <c r="JB1" s="179" t="s">
        <v>864</v>
      </c>
      <c r="JC1" s="179" t="s">
        <v>866</v>
      </c>
      <c r="JD1" s="179" t="s">
        <v>868</v>
      </c>
      <c r="JE1" s="179" t="s">
        <v>324</v>
      </c>
      <c r="JF1" s="179" t="s">
        <v>871</v>
      </c>
      <c r="JG1" s="179" t="s">
        <v>873</v>
      </c>
      <c r="JH1" s="179" t="s">
        <v>875</v>
      </c>
      <c r="JI1" s="179" t="s">
        <v>877</v>
      </c>
      <c r="JJ1" s="179" t="s">
        <v>879</v>
      </c>
      <c r="JK1" s="179" t="s">
        <v>881</v>
      </c>
      <c r="JL1" s="179" t="s">
        <v>883</v>
      </c>
      <c r="JM1" s="179" t="s">
        <v>885</v>
      </c>
      <c r="JN1" s="179" t="s">
        <v>325</v>
      </c>
      <c r="JO1" s="179" t="s">
        <v>888</v>
      </c>
      <c r="JP1" s="179" t="s">
        <v>890</v>
      </c>
      <c r="JQ1" s="179" t="s">
        <v>892</v>
      </c>
      <c r="JR1" s="179" t="s">
        <v>894</v>
      </c>
      <c r="JS1" s="179" t="s">
        <v>895</v>
      </c>
      <c r="JT1" s="179" t="s">
        <v>897</v>
      </c>
      <c r="JU1" s="179" t="s">
        <v>899</v>
      </c>
      <c r="JV1" s="179" t="s">
        <v>901</v>
      </c>
      <c r="JW1" s="179" t="s">
        <v>903</v>
      </c>
      <c r="JX1" s="179" t="s">
        <v>905</v>
      </c>
      <c r="JY1" s="179" t="s">
        <v>907</v>
      </c>
      <c r="JZ1" s="179" t="s">
        <v>909</v>
      </c>
      <c r="KA1" s="179" t="s">
        <v>911</v>
      </c>
      <c r="KB1" s="179" t="s">
        <v>913</v>
      </c>
      <c r="KC1" s="179" t="s">
        <v>915</v>
      </c>
      <c r="KD1" s="179" t="s">
        <v>917</v>
      </c>
      <c r="KE1" s="179" t="s">
        <v>919</v>
      </c>
      <c r="KF1" s="179" t="s">
        <v>921</v>
      </c>
      <c r="KG1" s="179" t="s">
        <v>923</v>
      </c>
      <c r="KH1" s="179" t="s">
        <v>925</v>
      </c>
      <c r="KI1" s="179" t="s">
        <v>927</v>
      </c>
      <c r="KJ1" s="179" t="s">
        <v>929</v>
      </c>
      <c r="KK1" s="179" t="s">
        <v>931</v>
      </c>
      <c r="KL1" s="179" t="s">
        <v>933</v>
      </c>
      <c r="KM1" s="179" t="s">
        <v>935</v>
      </c>
      <c r="KN1" s="179" t="s">
        <v>937</v>
      </c>
      <c r="KO1" s="188" t="s">
        <v>326</v>
      </c>
      <c r="KP1" s="179" t="s">
        <v>939</v>
      </c>
      <c r="KQ1" s="179" t="s">
        <v>327</v>
      </c>
      <c r="KR1" s="179" t="s">
        <v>942</v>
      </c>
      <c r="KS1" s="179" t="s">
        <v>944</v>
      </c>
      <c r="KT1" s="179" t="s">
        <v>946</v>
      </c>
      <c r="KU1" s="179" t="s">
        <v>948</v>
      </c>
      <c r="KV1" s="179" t="s">
        <v>328</v>
      </c>
      <c r="KW1" s="179" t="s">
        <v>951</v>
      </c>
      <c r="KX1" s="179" t="s">
        <v>953</v>
      </c>
      <c r="KY1" s="179" t="s">
        <v>955</v>
      </c>
      <c r="KZ1" s="179" t="s">
        <v>957</v>
      </c>
      <c r="LA1" s="179" t="s">
        <v>959</v>
      </c>
      <c r="LB1" s="179" t="s">
        <v>961</v>
      </c>
      <c r="LC1" s="179" t="s">
        <v>963</v>
      </c>
      <c r="LD1" s="176" t="s">
        <v>330</v>
      </c>
      <c r="LE1" s="188" t="s">
        <v>331</v>
      </c>
      <c r="LF1" s="179" t="s">
        <v>332</v>
      </c>
      <c r="LG1" s="179" t="s">
        <v>346</v>
      </c>
      <c r="LH1" s="179" t="s">
        <v>965</v>
      </c>
      <c r="LI1" s="179" t="s">
        <v>967</v>
      </c>
      <c r="LJ1" s="179" t="s">
        <v>969</v>
      </c>
      <c r="LK1" s="179" t="s">
        <v>971</v>
      </c>
      <c r="LL1" s="179" t="s">
        <v>347</v>
      </c>
      <c r="LM1" s="179" t="s">
        <v>973</v>
      </c>
      <c r="LN1" s="179" t="s">
        <v>348</v>
      </c>
      <c r="LO1" s="179" t="s">
        <v>975</v>
      </c>
      <c r="LP1" s="179" t="s">
        <v>333</v>
      </c>
      <c r="LQ1" s="179" t="s">
        <v>977</v>
      </c>
      <c r="LR1" s="179" t="s">
        <v>349</v>
      </c>
      <c r="LS1" s="179" t="s">
        <v>979</v>
      </c>
      <c r="LT1" s="179" t="s">
        <v>981</v>
      </c>
      <c r="LU1" s="179" t="s">
        <v>350</v>
      </c>
      <c r="LV1" s="188" t="s">
        <v>334</v>
      </c>
      <c r="LW1" s="179" t="s">
        <v>335</v>
      </c>
      <c r="LX1" s="179" t="s">
        <v>983</v>
      </c>
      <c r="LY1" s="179" t="s">
        <v>985</v>
      </c>
      <c r="LZ1" s="179" t="s">
        <v>986</v>
      </c>
      <c r="MA1" s="179" t="s">
        <v>988</v>
      </c>
      <c r="MB1" s="179" t="s">
        <v>989</v>
      </c>
      <c r="MC1" s="179" t="s">
        <v>991</v>
      </c>
      <c r="MD1" s="179" t="s">
        <v>993</v>
      </c>
      <c r="ME1" s="179" t="s">
        <v>995</v>
      </c>
      <c r="MF1" s="179" t="s">
        <v>997</v>
      </c>
      <c r="MG1" s="179" t="s">
        <v>336</v>
      </c>
      <c r="MH1" s="179" t="s">
        <v>1000</v>
      </c>
      <c r="MI1" s="179" t="s">
        <v>1001</v>
      </c>
      <c r="MJ1" s="179" t="s">
        <v>1003</v>
      </c>
      <c r="MK1" s="179" t="s">
        <v>337</v>
      </c>
      <c r="ML1" s="179" t="s">
        <v>1006</v>
      </c>
      <c r="MM1" s="179" t="s">
        <v>1007</v>
      </c>
      <c r="MN1" s="179" t="s">
        <v>1009</v>
      </c>
      <c r="MO1" s="179" t="s">
        <v>1011</v>
      </c>
      <c r="MP1" s="179" t="s">
        <v>338</v>
      </c>
      <c r="MQ1" s="179" t="s">
        <v>1014</v>
      </c>
      <c r="MR1" s="179" t="s">
        <v>1016</v>
      </c>
      <c r="MS1" s="179" t="s">
        <v>1018</v>
      </c>
      <c r="MT1" s="179" t="s">
        <v>1020</v>
      </c>
      <c r="MU1" s="179" t="s">
        <v>339</v>
      </c>
      <c r="MV1" s="179" t="s">
        <v>1023</v>
      </c>
      <c r="MW1" s="179" t="s">
        <v>1025</v>
      </c>
      <c r="MX1" s="179" t="s">
        <v>1027</v>
      </c>
      <c r="MY1" s="179" t="s">
        <v>1029</v>
      </c>
      <c r="MZ1" s="179" t="s">
        <v>1031</v>
      </c>
      <c r="NA1" s="179" t="s">
        <v>1033</v>
      </c>
      <c r="NB1" s="179" t="s">
        <v>1035</v>
      </c>
      <c r="NC1" s="179" t="s">
        <v>1037</v>
      </c>
      <c r="ND1" s="179" t="s">
        <v>1039</v>
      </c>
      <c r="NE1" s="179" t="s">
        <v>1041</v>
      </c>
      <c r="NF1" s="179" t="s">
        <v>1043</v>
      </c>
      <c r="NG1" s="179" t="s">
        <v>1044</v>
      </c>
      <c r="NH1" s="188" t="s">
        <v>340</v>
      </c>
      <c r="NI1" s="179" t="s">
        <v>341</v>
      </c>
      <c r="NJ1" s="179" t="s">
        <v>1046</v>
      </c>
      <c r="NK1" s="179" t="s">
        <v>1048</v>
      </c>
      <c r="NL1" s="179" t="s">
        <v>1050</v>
      </c>
      <c r="NM1" s="179" t="s">
        <v>1052</v>
      </c>
      <c r="NN1" s="188" t="s">
        <v>342</v>
      </c>
      <c r="NO1" s="179" t="s">
        <v>343</v>
      </c>
      <c r="NP1" s="179" t="s">
        <v>1053</v>
      </c>
      <c r="NQ1" s="179" t="s">
        <v>344</v>
      </c>
      <c r="NR1" s="179" t="s">
        <v>1055</v>
      </c>
      <c r="NS1" s="179" t="s">
        <v>1057</v>
      </c>
      <c r="NT1" s="179" t="s">
        <v>345</v>
      </c>
      <c r="NU1" s="179" t="s">
        <v>1059</v>
      </c>
      <c r="NV1" s="176" t="s">
        <v>351</v>
      </c>
      <c r="NW1" s="188" t="s">
        <v>352</v>
      </c>
      <c r="NX1" s="179" t="s">
        <v>353</v>
      </c>
      <c r="NY1" s="179" t="s">
        <v>1062</v>
      </c>
      <c r="NZ1" s="179" t="s">
        <v>1064</v>
      </c>
      <c r="OA1" s="179" t="s">
        <v>354</v>
      </c>
      <c r="OB1" s="179" t="s">
        <v>364</v>
      </c>
      <c r="OC1" s="179" t="s">
        <v>1066</v>
      </c>
      <c r="OD1" s="179" t="s">
        <v>1068</v>
      </c>
      <c r="OE1" s="179" t="s">
        <v>1070</v>
      </c>
      <c r="OF1" s="179" t="s">
        <v>1072</v>
      </c>
      <c r="OG1" s="179" t="s">
        <v>1074</v>
      </c>
      <c r="OH1" s="179" t="s">
        <v>1076</v>
      </c>
      <c r="OI1" s="179" t="s">
        <v>1078</v>
      </c>
      <c r="OJ1" s="179" t="s">
        <v>1080</v>
      </c>
      <c r="OK1" s="179" t="s">
        <v>1082</v>
      </c>
      <c r="OL1" s="179" t="s">
        <v>1084</v>
      </c>
      <c r="OM1" s="179" t="s">
        <v>1086</v>
      </c>
      <c r="ON1" s="179" t="s">
        <v>1088</v>
      </c>
      <c r="OO1" s="179" t="s">
        <v>1090</v>
      </c>
      <c r="OP1" s="179" t="s">
        <v>1092</v>
      </c>
      <c r="OQ1" s="179" t="s">
        <v>1094</v>
      </c>
      <c r="OR1" s="179" t="s">
        <v>1096</v>
      </c>
      <c r="OS1" s="179" t="s">
        <v>1098</v>
      </c>
      <c r="OT1" s="179" t="s">
        <v>1100</v>
      </c>
      <c r="OU1" s="179" t="s">
        <v>1102</v>
      </c>
      <c r="OV1" s="179" t="s">
        <v>1104</v>
      </c>
      <c r="OW1" s="179" t="s">
        <v>1106</v>
      </c>
      <c r="OX1" s="179" t="s">
        <v>1108</v>
      </c>
      <c r="OY1" s="179" t="s">
        <v>365</v>
      </c>
      <c r="OZ1" s="179" t="s">
        <v>1111</v>
      </c>
      <c r="PA1" s="179" t="s">
        <v>1113</v>
      </c>
      <c r="PB1" s="179" t="s">
        <v>1114</v>
      </c>
      <c r="PC1" s="179" t="s">
        <v>1116</v>
      </c>
      <c r="PD1" s="179" t="s">
        <v>1118</v>
      </c>
      <c r="PE1" s="179" t="s">
        <v>1120</v>
      </c>
      <c r="PF1" s="179" t="s">
        <v>1122</v>
      </c>
      <c r="PG1" s="179" t="s">
        <v>1124</v>
      </c>
      <c r="PH1" s="179" t="s">
        <v>1126</v>
      </c>
      <c r="PI1" s="179" t="s">
        <v>1128</v>
      </c>
      <c r="PJ1" s="179" t="s">
        <v>1130</v>
      </c>
      <c r="PK1" s="179" t="s">
        <v>1132</v>
      </c>
      <c r="PL1" s="179" t="s">
        <v>1134</v>
      </c>
      <c r="PM1" s="179" t="s">
        <v>1136</v>
      </c>
      <c r="PN1" s="179" t="s">
        <v>1138</v>
      </c>
      <c r="PO1" s="179" t="s">
        <v>1140</v>
      </c>
      <c r="PP1" s="179" t="s">
        <v>1142</v>
      </c>
      <c r="PQ1" s="179" t="s">
        <v>1144</v>
      </c>
      <c r="PR1" s="179" t="s">
        <v>1146</v>
      </c>
      <c r="PS1" s="179" t="s">
        <v>1148</v>
      </c>
      <c r="PT1" s="179" t="s">
        <v>1150</v>
      </c>
      <c r="PU1" s="179" t="s">
        <v>1152</v>
      </c>
      <c r="PV1" s="179" t="s">
        <v>1154</v>
      </c>
      <c r="PW1" s="179" t="s">
        <v>1156</v>
      </c>
      <c r="PX1" s="179" t="s">
        <v>1158</v>
      </c>
      <c r="PY1" s="179" t="s">
        <v>1160</v>
      </c>
      <c r="PZ1" s="179" t="s">
        <v>355</v>
      </c>
      <c r="QA1" s="179" t="s">
        <v>1162</v>
      </c>
      <c r="QB1" s="179" t="s">
        <v>1164</v>
      </c>
      <c r="QC1" s="179" t="s">
        <v>1166</v>
      </c>
      <c r="QD1" s="179" t="s">
        <v>1168</v>
      </c>
      <c r="QE1" s="179" t="s">
        <v>1170</v>
      </c>
      <c r="QF1" s="188" t="s">
        <v>356</v>
      </c>
      <c r="QG1" s="179" t="s">
        <v>357</v>
      </c>
      <c r="QH1" s="179" t="s">
        <v>1172</v>
      </c>
      <c r="QI1" s="179" t="s">
        <v>1174</v>
      </c>
      <c r="QJ1" s="179" t="s">
        <v>1176</v>
      </c>
      <c r="QK1" s="179" t="s">
        <v>1178</v>
      </c>
      <c r="QL1" s="179" t="s">
        <v>1180</v>
      </c>
      <c r="QM1" s="179" t="s">
        <v>1182</v>
      </c>
      <c r="QN1" s="188" t="s">
        <v>358</v>
      </c>
      <c r="QO1" s="179" t="s">
        <v>1184</v>
      </c>
      <c r="QP1" s="179" t="s">
        <v>359</v>
      </c>
      <c r="QQ1" s="179" t="s">
        <v>366</v>
      </c>
      <c r="QR1" s="179" t="s">
        <v>1186</v>
      </c>
      <c r="QS1" s="179" t="s">
        <v>1188</v>
      </c>
      <c r="QT1" s="179" t="s">
        <v>1190</v>
      </c>
      <c r="QU1" s="179" t="s">
        <v>1192</v>
      </c>
      <c r="QV1" s="179" t="s">
        <v>1194</v>
      </c>
      <c r="QW1" s="179" t="s">
        <v>1196</v>
      </c>
      <c r="QX1" s="179" t="s">
        <v>1198</v>
      </c>
      <c r="QY1" s="179" t="s">
        <v>1200</v>
      </c>
      <c r="QZ1" s="179" t="s">
        <v>1202</v>
      </c>
      <c r="RA1" s="179" t="s">
        <v>1204</v>
      </c>
      <c r="RB1" s="179" t="s">
        <v>1206</v>
      </c>
      <c r="RC1" s="179" t="s">
        <v>1208</v>
      </c>
      <c r="RD1" s="179" t="s">
        <v>1210</v>
      </c>
      <c r="RE1" s="179" t="s">
        <v>1212</v>
      </c>
      <c r="RF1" s="188" t="s">
        <v>360</v>
      </c>
      <c r="RG1" s="179" t="s">
        <v>361</v>
      </c>
      <c r="RH1" s="179" t="s">
        <v>1214</v>
      </c>
      <c r="RI1" s="179" t="s">
        <v>1216</v>
      </c>
      <c r="RJ1" s="188" t="s">
        <v>362</v>
      </c>
      <c r="RK1" s="179" t="s">
        <v>363</v>
      </c>
      <c r="RL1" s="179" t="s">
        <v>1218</v>
      </c>
      <c r="RM1" s="179" t="s">
        <v>1219</v>
      </c>
      <c r="RN1" s="179" t="s">
        <v>1220</v>
      </c>
      <c r="RO1" s="179" t="s">
        <v>1221</v>
      </c>
      <c r="RP1" s="179" t="s">
        <v>1223</v>
      </c>
      <c r="RQ1" s="179" t="s">
        <v>1224</v>
      </c>
      <c r="RR1" s="179" t="s">
        <v>1226</v>
      </c>
      <c r="RS1" s="179" t="s">
        <v>1227</v>
      </c>
      <c r="RT1" s="176" t="s">
        <v>367</v>
      </c>
      <c r="RU1" s="188" t="s">
        <v>368</v>
      </c>
      <c r="RV1" s="179" t="s">
        <v>369</v>
      </c>
      <c r="RW1" s="179" t="s">
        <v>1229</v>
      </c>
      <c r="RX1" s="179" t="s">
        <v>1231</v>
      </c>
      <c r="RY1" s="179" t="s">
        <v>370</v>
      </c>
      <c r="RZ1" s="179" t="s">
        <v>1233</v>
      </c>
      <c r="SA1" s="179" t="s">
        <v>1235</v>
      </c>
      <c r="SB1" s="179" t="s">
        <v>1237</v>
      </c>
      <c r="SC1" s="179" t="s">
        <v>1239</v>
      </c>
      <c r="SD1" s="188" t="s">
        <v>371</v>
      </c>
      <c r="SE1" s="179" t="s">
        <v>372</v>
      </c>
      <c r="SF1" s="179" t="s">
        <v>1241</v>
      </c>
      <c r="SG1" s="179" t="s">
        <v>1243</v>
      </c>
      <c r="SH1" s="179" t="s">
        <v>1245</v>
      </c>
      <c r="SI1" s="179" t="s">
        <v>1247</v>
      </c>
      <c r="SJ1" s="179" t="s">
        <v>1249</v>
      </c>
      <c r="SK1" s="179" t="s">
        <v>1251</v>
      </c>
      <c r="SL1" s="179" t="s">
        <v>1253</v>
      </c>
      <c r="SM1" s="179" t="s">
        <v>1255</v>
      </c>
      <c r="SN1" s="179" t="s">
        <v>1257</v>
      </c>
      <c r="SO1" s="179" t="s">
        <v>1259</v>
      </c>
      <c r="SP1" s="179" t="s">
        <v>1261</v>
      </c>
      <c r="SQ1" s="179" t="s">
        <v>1263</v>
      </c>
      <c r="SR1" s="179" t="s">
        <v>1265</v>
      </c>
      <c r="SS1" s="179" t="s">
        <v>1267</v>
      </c>
      <c r="ST1" s="179" t="s">
        <v>1269</v>
      </c>
      <c r="SU1" s="176" t="s">
        <v>373</v>
      </c>
      <c r="SV1" s="188" t="s">
        <v>374</v>
      </c>
      <c r="SW1" s="179" t="s">
        <v>375</v>
      </c>
      <c r="SX1" s="179" t="s">
        <v>1271</v>
      </c>
      <c r="SY1" s="179" t="s">
        <v>1273</v>
      </c>
      <c r="SZ1" s="179" t="s">
        <v>1275</v>
      </c>
      <c r="TA1" s="179" t="s">
        <v>1277</v>
      </c>
      <c r="TB1" s="179" t="s">
        <v>1279</v>
      </c>
      <c r="TC1" s="179" t="s">
        <v>376</v>
      </c>
      <c r="TD1" s="179" t="s">
        <v>1281</v>
      </c>
      <c r="TE1" s="179" t="s">
        <v>1283</v>
      </c>
      <c r="TF1" s="179" t="s">
        <v>1285</v>
      </c>
      <c r="TG1" s="179" t="s">
        <v>1287</v>
      </c>
      <c r="TH1" s="179" t="s">
        <v>1289</v>
      </c>
      <c r="TI1" s="179" t="s">
        <v>1291</v>
      </c>
      <c r="TJ1" s="188" t="s">
        <v>377</v>
      </c>
      <c r="TK1" s="179" t="s">
        <v>378</v>
      </c>
      <c r="TL1" s="179" t="s">
        <v>379</v>
      </c>
      <c r="TM1" s="179" t="s">
        <v>1293</v>
      </c>
      <c r="TN1" s="179" t="s">
        <v>1295</v>
      </c>
      <c r="TO1" s="179" t="s">
        <v>1296</v>
      </c>
      <c r="TP1" s="179" t="s">
        <v>1298</v>
      </c>
      <c r="TQ1" s="179" t="s">
        <v>1300</v>
      </c>
      <c r="TR1" s="179" t="s">
        <v>1302</v>
      </c>
      <c r="TS1" s="179" t="s">
        <v>1304</v>
      </c>
      <c r="TT1" s="179" t="s">
        <v>1306</v>
      </c>
      <c r="TU1" s="179" t="s">
        <v>1308</v>
      </c>
      <c r="TV1" s="179" t="s">
        <v>1310</v>
      </c>
      <c r="TW1" s="179" t="s">
        <v>1312</v>
      </c>
      <c r="TX1" s="179" t="s">
        <v>1314</v>
      </c>
      <c r="TY1" s="179" t="s">
        <v>1316</v>
      </c>
      <c r="TZ1" s="179" t="s">
        <v>1318</v>
      </c>
      <c r="UA1" s="179" t="s">
        <v>1320</v>
      </c>
      <c r="UB1" s="179" t="s">
        <v>1322</v>
      </c>
      <c r="UC1" s="176" t="s">
        <v>1324</v>
      </c>
      <c r="UD1" s="179" t="s">
        <v>1326</v>
      </c>
      <c r="UE1" s="179" t="s">
        <v>1328</v>
      </c>
      <c r="UF1" s="179" t="s">
        <v>1330</v>
      </c>
      <c r="UG1" s="179" t="s">
        <v>1332</v>
      </c>
      <c r="UH1" s="179" t="s">
        <v>1334</v>
      </c>
      <c r="UI1" s="182"/>
    </row>
    <row r="2" spans="1:555" s="120" customFormat="1" hidden="1" x14ac:dyDescent="0.25">
      <c r="A2" s="120" t="s">
        <v>1356</v>
      </c>
      <c r="B2" s="120" t="s">
        <v>1358</v>
      </c>
      <c r="C2" s="120" t="s">
        <v>471</v>
      </c>
      <c r="D2" s="158" t="s">
        <v>1357</v>
      </c>
      <c r="E2" s="120" t="s">
        <v>1359</v>
      </c>
      <c r="F2" s="120" t="s">
        <v>472</v>
      </c>
      <c r="G2" s="120" t="s">
        <v>1360</v>
      </c>
      <c r="H2" s="158" t="s">
        <v>1361</v>
      </c>
      <c r="I2" s="120" t="s">
        <v>1362</v>
      </c>
      <c r="J2" s="120" t="s">
        <v>1430</v>
      </c>
      <c r="K2" s="120" t="s">
        <v>1363</v>
      </c>
      <c r="L2" s="120" t="s">
        <v>1364</v>
      </c>
      <c r="M2" s="120" t="s">
        <v>1365</v>
      </c>
      <c r="N2" s="120" t="s">
        <v>1366</v>
      </c>
      <c r="O2" s="120" t="s">
        <v>1367</v>
      </c>
      <c r="P2" s="120" t="s">
        <v>1443</v>
      </c>
      <c r="Q2" s="120" t="s">
        <v>1481</v>
      </c>
      <c r="R2" s="389" t="str">
        <f>+Presupuesto!D11</f>
        <v>Recurrente</v>
      </c>
      <c r="S2" s="389" t="str">
        <f>+Presupuesto!E11</f>
        <v>Programa / Proyecto 2016</v>
      </c>
      <c r="U2" s="120" t="s">
        <v>394</v>
      </c>
      <c r="V2" s="120" t="s">
        <v>412</v>
      </c>
      <c r="W2" s="120" t="s">
        <v>395</v>
      </c>
      <c r="X2" s="120" t="s">
        <v>396</v>
      </c>
      <c r="Y2" s="120" t="s">
        <v>397</v>
      </c>
      <c r="Z2" s="120" t="s">
        <v>398</v>
      </c>
      <c r="AA2" s="120" t="s">
        <v>399</v>
      </c>
      <c r="AB2" s="120" t="s">
        <v>400</v>
      </c>
      <c r="AC2" s="120" t="s">
        <v>401</v>
      </c>
      <c r="AD2" s="120" t="s">
        <v>402</v>
      </c>
      <c r="AE2" s="120" t="s">
        <v>403</v>
      </c>
      <c r="AF2" s="120" t="s">
        <v>404</v>
      </c>
      <c r="AH2" s="209" t="s">
        <v>420</v>
      </c>
      <c r="AI2" s="209" t="s">
        <v>421</v>
      </c>
      <c r="AJ2" s="209" t="s">
        <v>422</v>
      </c>
      <c r="AK2" s="209" t="s">
        <v>423</v>
      </c>
      <c r="AL2" s="209" t="s">
        <v>424</v>
      </c>
      <c r="AM2" s="209" t="s">
        <v>427</v>
      </c>
      <c r="AN2" s="209" t="s">
        <v>425</v>
      </c>
      <c r="AO2" s="209" t="s">
        <v>426</v>
      </c>
      <c r="AP2" s="209" t="s">
        <v>428</v>
      </c>
      <c r="AQ2" s="209" t="s">
        <v>429</v>
      </c>
      <c r="AR2" s="209" t="s">
        <v>430</v>
      </c>
      <c r="AS2" s="209" t="s">
        <v>431</v>
      </c>
      <c r="AT2" s="209" t="s">
        <v>432</v>
      </c>
      <c r="AU2" s="209" t="s">
        <v>433</v>
      </c>
      <c r="AV2" s="209" t="s">
        <v>434</v>
      </c>
      <c r="AW2" s="209" t="s">
        <v>435</v>
      </c>
      <c r="AX2" s="209" t="s">
        <v>436</v>
      </c>
      <c r="AY2" s="209" t="s">
        <v>437</v>
      </c>
      <c r="AZ2" s="209" t="s">
        <v>438</v>
      </c>
      <c r="BA2" s="209" t="s">
        <v>439</v>
      </c>
      <c r="BB2" s="209" t="s">
        <v>440</v>
      </c>
      <c r="BC2" s="209" t="s">
        <v>441</v>
      </c>
      <c r="BD2" s="209" t="s">
        <v>442</v>
      </c>
      <c r="BE2" s="209" t="s">
        <v>443</v>
      </c>
      <c r="BF2" s="209" t="s">
        <v>444</v>
      </c>
      <c r="BG2" s="209" t="s">
        <v>445</v>
      </c>
      <c r="BH2" s="209" t="s">
        <v>446</v>
      </c>
      <c r="BI2" s="209" t="s">
        <v>447</v>
      </c>
      <c r="BJ2" s="209" t="s">
        <v>448</v>
      </c>
      <c r="BK2" s="209" t="s">
        <v>449</v>
      </c>
      <c r="BL2" s="209" t="s">
        <v>450</v>
      </c>
      <c r="BM2" s="209" t="s">
        <v>451</v>
      </c>
      <c r="BN2" s="209" t="s">
        <v>452</v>
      </c>
      <c r="BO2" s="209" t="s">
        <v>453</v>
      </c>
      <c r="BP2" s="209" t="s">
        <v>454</v>
      </c>
      <c r="BQ2" s="209" t="s">
        <v>455</v>
      </c>
      <c r="BR2" s="209" t="s">
        <v>456</v>
      </c>
      <c r="BS2" s="209" t="s">
        <v>457</v>
      </c>
      <c r="BT2" s="209" t="s">
        <v>458</v>
      </c>
      <c r="BU2" s="209" t="s">
        <v>459</v>
      </c>
      <c r="BZ2" s="84" t="s">
        <v>482</v>
      </c>
      <c r="CA2" s="84" t="s">
        <v>483</v>
      </c>
      <c r="CB2" s="84" t="s">
        <v>484</v>
      </c>
      <c r="CC2" s="84" t="s">
        <v>485</v>
      </c>
      <c r="CD2" s="84" t="s">
        <v>486</v>
      </c>
      <c r="CE2" s="84" t="s">
        <v>487</v>
      </c>
      <c r="CF2" s="84" t="s">
        <v>488</v>
      </c>
      <c r="CG2" s="84" t="s">
        <v>489</v>
      </c>
      <c r="CH2" s="84" t="s">
        <v>490</v>
      </c>
      <c r="CI2" s="84" t="s">
        <v>491</v>
      </c>
      <c r="CJ2" s="84" t="s">
        <v>492</v>
      </c>
      <c r="CK2" s="84" t="s">
        <v>493</v>
      </c>
      <c r="CL2" s="84" t="s">
        <v>494</v>
      </c>
      <c r="CM2" s="84" t="s">
        <v>495</v>
      </c>
    </row>
    <row r="3" spans="1:555" hidden="1" x14ac:dyDescent="0.25">
      <c r="AH3" s="210">
        <v>2500</v>
      </c>
      <c r="AI3" s="210">
        <v>1900</v>
      </c>
      <c r="AJ3" s="210">
        <v>1650</v>
      </c>
      <c r="AK3" s="210">
        <v>1580</v>
      </c>
      <c r="AL3" s="210">
        <v>2250</v>
      </c>
      <c r="AM3" s="210">
        <v>1650</v>
      </c>
      <c r="AN3" s="210">
        <v>1400</v>
      </c>
      <c r="AO3" s="211">
        <v>1340</v>
      </c>
      <c r="AP3" s="211">
        <v>2000</v>
      </c>
      <c r="AQ3" s="211">
        <v>1400</v>
      </c>
      <c r="AR3" s="211">
        <v>1150</v>
      </c>
      <c r="AS3" s="211">
        <v>1100</v>
      </c>
      <c r="AT3" s="211">
        <v>1750</v>
      </c>
      <c r="AU3" s="211">
        <v>1150</v>
      </c>
      <c r="AV3" s="211">
        <v>900</v>
      </c>
      <c r="AW3" s="211">
        <v>860</v>
      </c>
      <c r="AX3" s="211">
        <v>1200</v>
      </c>
      <c r="AY3" s="120">
        <v>900</v>
      </c>
      <c r="AZ3" s="120">
        <v>650</v>
      </c>
      <c r="BA3" s="120">
        <v>620</v>
      </c>
      <c r="BB3" s="210">
        <f>+'Cuadro Resumen'!C213</f>
        <v>5605.2314999999999</v>
      </c>
      <c r="BC3" s="210">
        <f>+'Cuadro Resumen'!D213</f>
        <v>5165.6055000000006</v>
      </c>
      <c r="BD3" s="210">
        <f>+'Cuadro Resumen'!E213</f>
        <v>6594.39</v>
      </c>
      <c r="BE3" s="210">
        <f>+'Cuadro Resumen'!F213</f>
        <v>6154.7640000000001</v>
      </c>
      <c r="BF3" s="210">
        <f>+'Cuadro Resumen'!C214</f>
        <v>4945.7925000000005</v>
      </c>
      <c r="BG3" s="210">
        <f>+'Cuadro Resumen'!D214</f>
        <v>4506.1665000000003</v>
      </c>
      <c r="BH3" s="210">
        <f>+'Cuadro Resumen'!E214</f>
        <v>5934.951</v>
      </c>
      <c r="BI3" s="210">
        <f>+'Cuadro Resumen'!F214</f>
        <v>5495.3249999999998</v>
      </c>
      <c r="BJ3" s="211">
        <f>+'Cuadro Resumen'!C215</f>
        <v>4286.3535000000002</v>
      </c>
      <c r="BK3" s="211">
        <f>+'Cuadro Resumen'!D215</f>
        <v>3956.634</v>
      </c>
      <c r="BL3" s="211">
        <f>+'Cuadro Resumen'!E215</f>
        <v>5275.5120000000006</v>
      </c>
      <c r="BM3" s="211">
        <f>+'Cuadro Resumen'!F215</f>
        <v>4835.8860000000004</v>
      </c>
      <c r="BN3" s="211">
        <f>+'Cuadro Resumen'!C216</f>
        <v>3626.9145000000003</v>
      </c>
      <c r="BO3" s="211">
        <f>+'Cuadro Resumen'!D216</f>
        <v>3297.1950000000002</v>
      </c>
      <c r="BP3" s="211">
        <f>+'Cuadro Resumen'!E216</f>
        <v>4616.0730000000003</v>
      </c>
      <c r="BQ3" s="211">
        <f>+'Cuadro Resumen'!F216</f>
        <v>4286.3535000000002</v>
      </c>
      <c r="BR3" s="211">
        <f>+'Cuadro Resumen'!C217</f>
        <v>3187.2885000000001</v>
      </c>
      <c r="BS3" s="211">
        <f>+'Cuadro Resumen'!D217</f>
        <v>2967.4755</v>
      </c>
      <c r="BT3" s="211">
        <f>+'Cuadro Resumen'!E217</f>
        <v>4066.5405000000001</v>
      </c>
      <c r="BU3" s="211">
        <f>+'Cuadro Resumen'!F217</f>
        <v>3736.8210000000004</v>
      </c>
      <c r="BZ3" s="287">
        <v>43674.39</v>
      </c>
      <c r="CA3" s="287">
        <v>39703.99</v>
      </c>
      <c r="CB3" s="287">
        <v>35733.589999999997</v>
      </c>
      <c r="CC3" s="287">
        <v>31763.19</v>
      </c>
      <c r="CD3" s="287">
        <v>29777.99</v>
      </c>
      <c r="CE3" s="287">
        <v>27792.79</v>
      </c>
      <c r="CF3" s="287">
        <v>18859.39</v>
      </c>
      <c r="CG3" s="287">
        <v>17866.8</v>
      </c>
      <c r="CH3" s="287">
        <v>13896.4</v>
      </c>
      <c r="CI3" s="287">
        <v>15004.09</v>
      </c>
      <c r="CJ3" s="287">
        <v>13238.9</v>
      </c>
      <c r="CK3" s="287">
        <v>12356.31</v>
      </c>
      <c r="CL3" s="287">
        <v>463.22</v>
      </c>
      <c r="CM3" s="287">
        <v>2007.3</v>
      </c>
    </row>
    <row r="5" spans="1:555" ht="52.5" x14ac:dyDescent="0.25">
      <c r="C5" s="193" t="s">
        <v>128</v>
      </c>
      <c r="D5" s="390">
        <f>SUMIF(C:C,$C$10,D:D)</f>
        <v>0</v>
      </c>
      <c r="CA5" s="287"/>
    </row>
    <row r="6" spans="1:555" x14ac:dyDescent="0.25">
      <c r="CA6" s="287"/>
    </row>
    <row r="7" spans="1:555" x14ac:dyDescent="0.25">
      <c r="CA7" s="287"/>
    </row>
    <row r="8" spans="1:555" x14ac:dyDescent="0.25">
      <c r="C8" s="70" t="s">
        <v>54</v>
      </c>
      <c r="D8" s="77"/>
      <c r="E8" s="70"/>
      <c r="F8" s="70"/>
      <c r="G8" s="70"/>
      <c r="H8" s="77"/>
      <c r="I8" s="70"/>
      <c r="J8" s="70"/>
      <c r="CA8" s="287"/>
    </row>
    <row r="9" spans="1:555" ht="15.75" thickBot="1" x14ac:dyDescent="0.3">
      <c r="C9" s="92"/>
      <c r="D9" s="77"/>
      <c r="E9" s="92"/>
      <c r="F9" s="92"/>
      <c r="G9" s="92"/>
      <c r="H9" s="77"/>
      <c r="I9" s="92"/>
      <c r="J9" s="119"/>
      <c r="CA9" s="287"/>
    </row>
    <row r="10" spans="1:555" ht="15.75" thickBot="1" x14ac:dyDescent="0.3">
      <c r="C10" s="69" t="s">
        <v>43</v>
      </c>
      <c r="D10" s="30">
        <f>SUM(G17:G67)</f>
        <v>0</v>
      </c>
      <c r="E10" s="91"/>
      <c r="F10" s="91"/>
      <c r="G10" s="91"/>
      <c r="H10" s="74"/>
      <c r="I10" s="74"/>
      <c r="J10" s="74"/>
      <c r="K10" s="151"/>
      <c r="CA10" s="287"/>
    </row>
    <row r="11" spans="1:555" x14ac:dyDescent="0.25">
      <c r="B11" s="175"/>
      <c r="D11" s="31"/>
      <c r="E11" s="91"/>
      <c r="F11" s="91"/>
      <c r="G11" s="91"/>
      <c r="H11" s="74"/>
      <c r="I11" s="74"/>
      <c r="J11" s="74"/>
      <c r="K11" s="151"/>
      <c r="CA11" s="287"/>
    </row>
    <row r="12" spans="1:555" x14ac:dyDescent="0.25">
      <c r="B12" s="175"/>
      <c r="D12" s="31"/>
      <c r="E12" s="91"/>
      <c r="F12" s="91"/>
      <c r="G12" s="91"/>
      <c r="H12" s="74"/>
      <c r="I12" s="74"/>
      <c r="J12" s="74"/>
      <c r="K12" s="151"/>
      <c r="CA12" s="287"/>
    </row>
    <row r="13" spans="1:555" ht="15.75" x14ac:dyDescent="0.25">
      <c r="C13" s="200" t="s">
        <v>392</v>
      </c>
      <c r="D13" s="328"/>
      <c r="E13" s="91"/>
      <c r="F13" s="91"/>
      <c r="G13" s="91"/>
      <c r="H13" s="74"/>
      <c r="I13" s="74"/>
      <c r="J13" s="74"/>
      <c r="K13" s="151"/>
      <c r="CA13" s="287"/>
    </row>
    <row r="14" spans="1:555" ht="18.75" x14ac:dyDescent="0.25">
      <c r="C14" s="206" t="e">
        <f>IFERROR(VLOOKUP(D13,'1. Desarrollo e Innov. Curricu.'!$E:$F,2,FALSE),IFERROR(VLOOKUP(D13,'2. Investigación Científica'!$E:$F,2,FALSE),IFERROR(VLOOKUP(D13,'3. Vinculación Univ. Sociedad'!$E:$F,2,FALSE),IFERROR(VLOOKUP(D13,'4. Docencia y Profesorado Univ.'!$E:$F,2,FALSE),IFERROR(VLOOKUP(D13,'5. Estudiantes y Graduados'!$E:$F,2,FALSE),IFERROR(VLOOKUP(D13,'11. Gestion Administrativa'!$E:$F,2,FALSE),IFERROR(VLOOKUP(D13,'13. Gestión Académica'!$E:$F,2,FALSE),IFERROR(VLOOKUP(D13,'8. Asegura. de la Calid. y M'!$E:$F,2,FALSE),IFERROR(VLOOKUP(D13,'6. Gestión del Conocimiento'!$E:$F,2,FALSE),IFERROR(VLOOKUP(D13,'15. Gobernabilidad y Proceso...'!$E:$F,2,FALSE),IFERROR(VLOOKUP(D13,'12. Gestión del Talento Humano'!$E:$F,2,FALSE),IFERROR(VLOOKUP(D13,'14. Internacional... de la E.S.'!$E:$F,2,FALSE),IFERROR(VLOOKUP(D13,'10. Posgrado'!$E:$F,2,FALSE),IFERROR(VLOOKUP(D13,'17. Gestión TIC'!$E:$F,2,FALSE),IFERROR(VLOOKUP(D13,'16. Desa. del Sistema Educ.Sup.'!$E:$F,2,FALSE),IFERROR(VLOOKUP(D13,'9. Cultura de Inno. Insti...'!$E:$F,2,FALSE),VLOOKUP(D13,'7. Lo Esencial de la Reforma U.'!$E:$F,2,0)))))))))))))))))</f>
        <v>#N/A</v>
      </c>
      <c r="D14" s="31"/>
      <c r="E14" s="91"/>
      <c r="F14" s="91"/>
      <c r="G14" s="91"/>
      <c r="H14" s="74"/>
      <c r="I14" s="74"/>
      <c r="J14" s="74"/>
      <c r="K14" s="151"/>
      <c r="CA14" s="287"/>
    </row>
    <row r="15" spans="1:555" ht="15.75" thickBot="1" x14ac:dyDescent="0.3">
      <c r="C15" s="92"/>
      <c r="D15" s="31"/>
      <c r="E15" s="91"/>
      <c r="F15" s="91"/>
      <c r="G15" s="91"/>
      <c r="H15" s="74"/>
      <c r="I15" s="74"/>
      <c r="J15" s="74"/>
      <c r="K15" s="151"/>
      <c r="CA15" s="287"/>
    </row>
    <row r="16" spans="1:555" ht="30.75" thickBot="1" x14ac:dyDescent="0.3">
      <c r="C16" s="132" t="s">
        <v>44</v>
      </c>
      <c r="D16" s="136" t="s">
        <v>55</v>
      </c>
      <c r="E16" s="168" t="s">
        <v>56</v>
      </c>
      <c r="F16" s="136" t="s">
        <v>57</v>
      </c>
      <c r="G16" s="133" t="s">
        <v>27</v>
      </c>
      <c r="H16" s="131" t="s">
        <v>131</v>
      </c>
      <c r="I16" s="134" t="s">
        <v>46</v>
      </c>
      <c r="J16" s="134" t="s">
        <v>132</v>
      </c>
      <c r="K16" s="134" t="s">
        <v>410</v>
      </c>
      <c r="L16" s="134" t="s">
        <v>411</v>
      </c>
      <c r="CA16" s="287"/>
    </row>
    <row r="17" spans="3:79" ht="15.75" thickBot="1" x14ac:dyDescent="0.3">
      <c r="C17" s="135" t="s">
        <v>482</v>
      </c>
      <c r="D17" s="197"/>
      <c r="E17" s="150">
        <v>12</v>
      </c>
      <c r="F17" s="288">
        <f>HLOOKUP($C17,$BZ$2:$CM$3,2,0)</f>
        <v>43674.39</v>
      </c>
      <c r="G17" s="111">
        <f>D17*E17*F17</f>
        <v>0</v>
      </c>
      <c r="H17" s="164"/>
      <c r="I17" s="112" t="s">
        <v>496</v>
      </c>
      <c r="J17" s="112" t="str">
        <f>VLOOKUP(I17,Presupuesto!$B$11:$C$565,2,0)</f>
        <v>SUELDOS Y SALARIOS PERMANENTES</v>
      </c>
      <c r="K17" s="214" t="s">
        <v>1481</v>
      </c>
      <c r="L17" s="96" t="s">
        <v>394</v>
      </c>
      <c r="CA17" s="287"/>
    </row>
    <row r="18" spans="3:79" x14ac:dyDescent="0.25">
      <c r="C18" s="169" t="s">
        <v>58</v>
      </c>
      <c r="D18" s="161"/>
      <c r="E18" s="152">
        <v>0</v>
      </c>
      <c r="F18" s="98">
        <f>IF(E17=0,"",(G17/E17)/12*E17)</f>
        <v>0</v>
      </c>
      <c r="G18" s="95">
        <f>F18</f>
        <v>0</v>
      </c>
      <c r="H18" s="162"/>
      <c r="I18" s="114" t="s">
        <v>516</v>
      </c>
      <c r="J18" s="114" t="str">
        <f>VLOOKUP(I18,Presupuesto!$B$11:$C$565,2,0)</f>
        <v>AGUINALDO Y DECIMO CUARTO MES</v>
      </c>
      <c r="K18" s="96" t="str">
        <f t="shared" ref="K18:K49" si="0">$K$17</f>
        <v>Gestión Tecnologías de Información y Comunicación</v>
      </c>
      <c r="L18" s="96" t="s">
        <v>412</v>
      </c>
      <c r="CA18" s="287"/>
    </row>
    <row r="19" spans="3:79" ht="15.75" thickBot="1" x14ac:dyDescent="0.3">
      <c r="C19" s="170" t="s">
        <v>59</v>
      </c>
      <c r="D19" s="161"/>
      <c r="E19" s="152">
        <v>0</v>
      </c>
      <c r="F19" s="115">
        <f>IF(E17&lt;6,"",((E17-6)/12)*(G17/E17))</f>
        <v>0</v>
      </c>
      <c r="G19" s="95">
        <f>F19</f>
        <v>0</v>
      </c>
      <c r="H19" s="162"/>
      <c r="I19" s="99" t="s">
        <v>519</v>
      </c>
      <c r="J19" s="99" t="str">
        <f>VLOOKUP(I19,Presupuesto!$B$11:$C$565,2,0)</f>
        <v>DECIMOCUARTO MES</v>
      </c>
      <c r="K19" s="96" t="str">
        <f t="shared" si="0"/>
        <v>Gestión Tecnologías de Información y Comunicación</v>
      </c>
      <c r="L19" s="96" t="s">
        <v>395</v>
      </c>
      <c r="CA19" s="287"/>
    </row>
    <row r="20" spans="3:79" ht="15.75" thickBot="1" x14ac:dyDescent="0.3">
      <c r="C20" s="135" t="s">
        <v>483</v>
      </c>
      <c r="D20" s="197"/>
      <c r="E20" s="150">
        <v>12</v>
      </c>
      <c r="F20" s="288">
        <f>HLOOKUP($C20,$BZ$2:$CM$3,2,0)</f>
        <v>39703.99</v>
      </c>
      <c r="G20" s="111">
        <f>D20*E20*F20</f>
        <v>0</v>
      </c>
      <c r="H20" s="164"/>
      <c r="I20" s="112" t="s">
        <v>496</v>
      </c>
      <c r="J20" s="112" t="str">
        <f>VLOOKUP(I20,Presupuesto!$B$11:$C$565,2,0)</f>
        <v>SUELDOS Y SALARIOS PERMANENTES</v>
      </c>
      <c r="K20" s="96" t="str">
        <f t="shared" si="0"/>
        <v>Gestión Tecnologías de Información y Comunicación</v>
      </c>
      <c r="L20" s="96" t="s">
        <v>395</v>
      </c>
    </row>
    <row r="21" spans="3:79" x14ac:dyDescent="0.25">
      <c r="C21" s="169" t="s">
        <v>58</v>
      </c>
      <c r="D21" s="161"/>
      <c r="E21" s="152">
        <v>0</v>
      </c>
      <c r="F21" s="98">
        <f>IF(E20=0,"",(G20/E20)/12*E20)</f>
        <v>0</v>
      </c>
      <c r="G21" s="95">
        <f>F21</f>
        <v>0</v>
      </c>
      <c r="H21" s="162"/>
      <c r="I21" s="114" t="s">
        <v>516</v>
      </c>
      <c r="J21" s="114" t="str">
        <f>VLOOKUP(I21,Presupuesto!$B$11:$C$565,2,0)</f>
        <v>AGUINALDO Y DECIMO CUARTO MES</v>
      </c>
      <c r="K21" s="96" t="str">
        <f t="shared" si="0"/>
        <v>Gestión Tecnologías de Información y Comunicación</v>
      </c>
      <c r="L21" s="96" t="s">
        <v>395</v>
      </c>
    </row>
    <row r="22" spans="3:79" ht="15.75" thickBot="1" x14ac:dyDescent="0.3">
      <c r="C22" s="170" t="s">
        <v>59</v>
      </c>
      <c r="D22" s="161"/>
      <c r="E22" s="152">
        <v>0</v>
      </c>
      <c r="F22" s="115">
        <f>IF(E20&lt;6,"",((E20-6)/12)*(G20/E20))</f>
        <v>0</v>
      </c>
      <c r="G22" s="95">
        <f>F22</f>
        <v>0</v>
      </c>
      <c r="H22" s="162"/>
      <c r="I22" s="99" t="s">
        <v>519</v>
      </c>
      <c r="J22" s="99" t="str">
        <f>VLOOKUP(I22,Presupuesto!$B$11:$C$565,2,0)</f>
        <v>DECIMOCUARTO MES</v>
      </c>
      <c r="K22" s="96" t="str">
        <f t="shared" si="0"/>
        <v>Gestión Tecnologías de Información y Comunicación</v>
      </c>
      <c r="L22" s="96" t="s">
        <v>395</v>
      </c>
    </row>
    <row r="23" spans="3:79" ht="15.75" thickBot="1" x14ac:dyDescent="0.3">
      <c r="C23" s="135" t="s">
        <v>484</v>
      </c>
      <c r="D23" s="197"/>
      <c r="E23" s="150">
        <v>12</v>
      </c>
      <c r="F23" s="288">
        <f>HLOOKUP($C23,$BZ$2:$CM$3,2,0)</f>
        <v>35733.589999999997</v>
      </c>
      <c r="G23" s="111">
        <f>D23*E23*F23</f>
        <v>0</v>
      </c>
      <c r="H23" s="164"/>
      <c r="I23" s="112" t="s">
        <v>496</v>
      </c>
      <c r="J23" s="112" t="str">
        <f>VLOOKUP(I23,Presupuesto!$B$11:$C$565,2,0)</f>
        <v>SUELDOS Y SALARIOS PERMANENTES</v>
      </c>
      <c r="K23" s="96" t="str">
        <f t="shared" si="0"/>
        <v>Gestión Tecnologías de Información y Comunicación</v>
      </c>
      <c r="L23" s="96" t="s">
        <v>395</v>
      </c>
    </row>
    <row r="24" spans="3:79" x14ac:dyDescent="0.25">
      <c r="C24" s="169" t="s">
        <v>58</v>
      </c>
      <c r="D24" s="161"/>
      <c r="E24" s="152">
        <v>0</v>
      </c>
      <c r="F24" s="98">
        <f>IF(E23=0,"",(G23/E23)/12*E23)</f>
        <v>0</v>
      </c>
      <c r="G24" s="95">
        <f>F24</f>
        <v>0</v>
      </c>
      <c r="H24" s="162"/>
      <c r="I24" s="114" t="s">
        <v>516</v>
      </c>
      <c r="J24" s="114" t="str">
        <f>VLOOKUP(I24,Presupuesto!$B$11:$C$565,2,0)</f>
        <v>AGUINALDO Y DECIMO CUARTO MES</v>
      </c>
      <c r="K24" s="96" t="str">
        <f t="shared" si="0"/>
        <v>Gestión Tecnologías de Información y Comunicación</v>
      </c>
      <c r="L24" s="96" t="s">
        <v>395</v>
      </c>
    </row>
    <row r="25" spans="3:79" ht="15.75" thickBot="1" x14ac:dyDescent="0.3">
      <c r="C25" s="170" t="s">
        <v>59</v>
      </c>
      <c r="D25" s="161"/>
      <c r="E25" s="152">
        <v>0</v>
      </c>
      <c r="F25" s="115">
        <f>IF(E23&lt;6,"",((E23-6)/12)*(G23/E23))</f>
        <v>0</v>
      </c>
      <c r="G25" s="95">
        <f>F25</f>
        <v>0</v>
      </c>
      <c r="H25" s="162"/>
      <c r="I25" s="99" t="s">
        <v>519</v>
      </c>
      <c r="J25" s="99" t="str">
        <f>VLOOKUP(I25,Presupuesto!$B$11:$C$565,2,0)</f>
        <v>DECIMOCUARTO MES</v>
      </c>
      <c r="K25" s="96" t="str">
        <f t="shared" si="0"/>
        <v>Gestión Tecnologías de Información y Comunicación</v>
      </c>
      <c r="L25" s="96" t="s">
        <v>395</v>
      </c>
    </row>
    <row r="26" spans="3:79" ht="15.75" thickBot="1" x14ac:dyDescent="0.3">
      <c r="C26" s="135" t="s">
        <v>485</v>
      </c>
      <c r="D26" s="197"/>
      <c r="E26" s="150">
        <v>12</v>
      </c>
      <c r="F26" s="288">
        <f>HLOOKUP($C26,$BZ$2:$CM$3,2,0)</f>
        <v>31763.19</v>
      </c>
      <c r="G26" s="111">
        <f>D26*E26*F26</f>
        <v>0</v>
      </c>
      <c r="H26" s="164"/>
      <c r="I26" s="112" t="s">
        <v>496</v>
      </c>
      <c r="J26" s="112" t="str">
        <f>VLOOKUP(I26,Presupuesto!$B$11:$C$565,2,0)</f>
        <v>SUELDOS Y SALARIOS PERMANENTES</v>
      </c>
      <c r="K26" s="96" t="str">
        <f t="shared" si="0"/>
        <v>Gestión Tecnologías de Información y Comunicación</v>
      </c>
      <c r="L26" s="96" t="s">
        <v>395</v>
      </c>
    </row>
    <row r="27" spans="3:79" x14ac:dyDescent="0.25">
      <c r="C27" s="169" t="s">
        <v>58</v>
      </c>
      <c r="D27" s="161"/>
      <c r="E27" s="152">
        <v>0</v>
      </c>
      <c r="F27" s="98">
        <f>IF(E26=0,"",(G26/E26)/12*E26)</f>
        <v>0</v>
      </c>
      <c r="G27" s="95">
        <f>F27</f>
        <v>0</v>
      </c>
      <c r="H27" s="162"/>
      <c r="I27" s="114" t="s">
        <v>516</v>
      </c>
      <c r="J27" s="114" t="str">
        <f>VLOOKUP(I27,Presupuesto!$B$11:$C$565,2,0)</f>
        <v>AGUINALDO Y DECIMO CUARTO MES</v>
      </c>
      <c r="K27" s="96" t="str">
        <f t="shared" si="0"/>
        <v>Gestión Tecnologías de Información y Comunicación</v>
      </c>
      <c r="L27" s="96" t="s">
        <v>395</v>
      </c>
    </row>
    <row r="28" spans="3:79" ht="15.75" thickBot="1" x14ac:dyDescent="0.3">
      <c r="C28" s="170" t="s">
        <v>59</v>
      </c>
      <c r="D28" s="161"/>
      <c r="E28" s="152">
        <v>0</v>
      </c>
      <c r="F28" s="115">
        <f>IF(E26&lt;6,"",((E26-6)/12)*(G26/E26))</f>
        <v>0</v>
      </c>
      <c r="G28" s="95">
        <f>F28</f>
        <v>0</v>
      </c>
      <c r="H28" s="162"/>
      <c r="I28" s="99" t="s">
        <v>519</v>
      </c>
      <c r="J28" s="99" t="str">
        <f>VLOOKUP(I28,Presupuesto!$B$11:$C$565,2,0)</f>
        <v>DECIMOCUARTO MES</v>
      </c>
      <c r="K28" s="96" t="str">
        <f t="shared" si="0"/>
        <v>Gestión Tecnologías de Información y Comunicación</v>
      </c>
      <c r="L28" s="96" t="s">
        <v>395</v>
      </c>
    </row>
    <row r="29" spans="3:79" ht="15.75" thickBot="1" x14ac:dyDescent="0.3">
      <c r="C29" s="135" t="s">
        <v>486</v>
      </c>
      <c r="D29" s="197"/>
      <c r="E29" s="150">
        <v>12</v>
      </c>
      <c r="F29" s="288">
        <f>HLOOKUP($C29,$BZ$2:$CM$3,2,0)</f>
        <v>29777.99</v>
      </c>
      <c r="G29" s="111">
        <f>D29*E29*F29</f>
        <v>0</v>
      </c>
      <c r="H29" s="164"/>
      <c r="I29" s="112" t="s">
        <v>496</v>
      </c>
      <c r="J29" s="112" t="str">
        <f>VLOOKUP(I29,Presupuesto!$B$11:$C$565,2,0)</f>
        <v>SUELDOS Y SALARIOS PERMANENTES</v>
      </c>
      <c r="K29" s="96" t="str">
        <f t="shared" si="0"/>
        <v>Gestión Tecnologías de Información y Comunicación</v>
      </c>
      <c r="L29" s="96" t="s">
        <v>395</v>
      </c>
    </row>
    <row r="30" spans="3:79" x14ac:dyDescent="0.25">
      <c r="C30" s="169" t="s">
        <v>58</v>
      </c>
      <c r="D30" s="161"/>
      <c r="E30" s="152">
        <v>0</v>
      </c>
      <c r="F30" s="98">
        <f>IF(E29=0,"",(G29/E29)/12*E29)</f>
        <v>0</v>
      </c>
      <c r="G30" s="95">
        <f>F30</f>
        <v>0</v>
      </c>
      <c r="H30" s="162"/>
      <c r="I30" s="114" t="s">
        <v>516</v>
      </c>
      <c r="J30" s="114" t="str">
        <f>VLOOKUP(I30,Presupuesto!$B$11:$C$565,2,0)</f>
        <v>AGUINALDO Y DECIMO CUARTO MES</v>
      </c>
      <c r="K30" s="96" t="str">
        <f t="shared" si="0"/>
        <v>Gestión Tecnologías de Información y Comunicación</v>
      </c>
      <c r="L30" s="96" t="s">
        <v>395</v>
      </c>
    </row>
    <row r="31" spans="3:79" ht="15.75" thickBot="1" x14ac:dyDescent="0.3">
      <c r="C31" s="170" t="s">
        <v>59</v>
      </c>
      <c r="D31" s="161"/>
      <c r="E31" s="152">
        <v>0</v>
      </c>
      <c r="F31" s="115">
        <f>IF(E29&lt;6,"",((E29-6)/12)*(G29/E29))</f>
        <v>0</v>
      </c>
      <c r="G31" s="95">
        <f>F31</f>
        <v>0</v>
      </c>
      <c r="H31" s="162"/>
      <c r="I31" s="99" t="s">
        <v>519</v>
      </c>
      <c r="J31" s="99" t="str">
        <f>VLOOKUP(I31,Presupuesto!$B$11:$C$565,2,0)</f>
        <v>DECIMOCUARTO MES</v>
      </c>
      <c r="K31" s="96" t="str">
        <f t="shared" si="0"/>
        <v>Gestión Tecnologías de Información y Comunicación</v>
      </c>
      <c r="L31" s="96" t="s">
        <v>395</v>
      </c>
    </row>
    <row r="32" spans="3:79" ht="15.75" thickBot="1" x14ac:dyDescent="0.3">
      <c r="C32" s="135" t="s">
        <v>487</v>
      </c>
      <c r="D32" s="197"/>
      <c r="E32" s="150">
        <v>12</v>
      </c>
      <c r="F32" s="288">
        <f>HLOOKUP($C32,$BZ$2:$CM$3,2,0)</f>
        <v>27792.79</v>
      </c>
      <c r="G32" s="111">
        <f>D32*E32*F32</f>
        <v>0</v>
      </c>
      <c r="H32" s="164"/>
      <c r="I32" s="112" t="s">
        <v>496</v>
      </c>
      <c r="J32" s="112" t="str">
        <f>VLOOKUP(I32,Presupuesto!$B$11:$C$565,2,0)</f>
        <v>SUELDOS Y SALARIOS PERMANENTES</v>
      </c>
      <c r="K32" s="96" t="str">
        <f t="shared" si="0"/>
        <v>Gestión Tecnologías de Información y Comunicación</v>
      </c>
      <c r="L32" s="96" t="s">
        <v>395</v>
      </c>
    </row>
    <row r="33" spans="3:12" x14ac:dyDescent="0.25">
      <c r="C33" s="169" t="s">
        <v>58</v>
      </c>
      <c r="D33" s="161"/>
      <c r="E33" s="152">
        <v>0</v>
      </c>
      <c r="F33" s="98">
        <f>IF(E32=0,"",(G32/E32)/12*E32)</f>
        <v>0</v>
      </c>
      <c r="G33" s="95">
        <f>F33</f>
        <v>0</v>
      </c>
      <c r="H33" s="162"/>
      <c r="I33" s="114" t="s">
        <v>516</v>
      </c>
      <c r="J33" s="114" t="str">
        <f>VLOOKUP(I33,Presupuesto!$B$11:$C$565,2,0)</f>
        <v>AGUINALDO Y DECIMO CUARTO MES</v>
      </c>
      <c r="K33" s="96" t="str">
        <f t="shared" si="0"/>
        <v>Gestión Tecnologías de Información y Comunicación</v>
      </c>
      <c r="L33" s="96" t="s">
        <v>395</v>
      </c>
    </row>
    <row r="34" spans="3:12" ht="15.75" thickBot="1" x14ac:dyDescent="0.3">
      <c r="C34" s="170" t="s">
        <v>59</v>
      </c>
      <c r="D34" s="161"/>
      <c r="E34" s="152">
        <v>0</v>
      </c>
      <c r="F34" s="115">
        <f>IF(E32&lt;6,"",((E32-6)/12)*(G32/E32))</f>
        <v>0</v>
      </c>
      <c r="G34" s="95">
        <f>F34</f>
        <v>0</v>
      </c>
      <c r="H34" s="162"/>
      <c r="I34" s="99" t="s">
        <v>519</v>
      </c>
      <c r="J34" s="99" t="str">
        <f>VLOOKUP(I34,Presupuesto!$B$11:$C$565,2,0)</f>
        <v>DECIMOCUARTO MES</v>
      </c>
      <c r="K34" s="96" t="str">
        <f t="shared" si="0"/>
        <v>Gestión Tecnologías de Información y Comunicación</v>
      </c>
      <c r="L34" s="96" t="s">
        <v>395</v>
      </c>
    </row>
    <row r="35" spans="3:12" ht="15.75" thickBot="1" x14ac:dyDescent="0.3">
      <c r="C35" s="135" t="s">
        <v>488</v>
      </c>
      <c r="D35" s="197"/>
      <c r="E35" s="150">
        <v>12</v>
      </c>
      <c r="F35" s="288">
        <f>HLOOKUP($C35,$BZ$2:$CM$3,2,0)</f>
        <v>18859.39</v>
      </c>
      <c r="G35" s="111">
        <f>D35*E35*F35</f>
        <v>0</v>
      </c>
      <c r="H35" s="164"/>
      <c r="I35" s="112" t="s">
        <v>496</v>
      </c>
      <c r="J35" s="112" t="str">
        <f>VLOOKUP(I35,Presupuesto!$B$11:$C$565,2,0)</f>
        <v>SUELDOS Y SALARIOS PERMANENTES</v>
      </c>
      <c r="K35" s="96" t="str">
        <f t="shared" si="0"/>
        <v>Gestión Tecnologías de Información y Comunicación</v>
      </c>
      <c r="L35" s="96" t="s">
        <v>395</v>
      </c>
    </row>
    <row r="36" spans="3:12" x14ac:dyDescent="0.25">
      <c r="C36" s="169" t="s">
        <v>58</v>
      </c>
      <c r="D36" s="161"/>
      <c r="E36" s="152">
        <v>0</v>
      </c>
      <c r="F36" s="98">
        <f>IF(E35=0,"",(G35/E35)/12*E35)</f>
        <v>0</v>
      </c>
      <c r="G36" s="95">
        <f>F36</f>
        <v>0</v>
      </c>
      <c r="H36" s="162"/>
      <c r="I36" s="114" t="s">
        <v>516</v>
      </c>
      <c r="J36" s="114" t="str">
        <f>VLOOKUP(I36,Presupuesto!$B$11:$C$565,2,0)</f>
        <v>AGUINALDO Y DECIMO CUARTO MES</v>
      </c>
      <c r="K36" s="96" t="str">
        <f t="shared" si="0"/>
        <v>Gestión Tecnologías de Información y Comunicación</v>
      </c>
      <c r="L36" s="96" t="s">
        <v>395</v>
      </c>
    </row>
    <row r="37" spans="3:12" ht="15.75" thickBot="1" x14ac:dyDescent="0.3">
      <c r="C37" s="170" t="s">
        <v>59</v>
      </c>
      <c r="D37" s="161"/>
      <c r="E37" s="152">
        <v>0</v>
      </c>
      <c r="F37" s="115">
        <f>IF(E35&lt;6,"",((E35-6)/12)*(G35/E35))</f>
        <v>0</v>
      </c>
      <c r="G37" s="95">
        <f>F37</f>
        <v>0</v>
      </c>
      <c r="H37" s="162"/>
      <c r="I37" s="99" t="s">
        <v>519</v>
      </c>
      <c r="J37" s="99" t="str">
        <f>VLOOKUP(I37,Presupuesto!$B$11:$C$565,2,0)</f>
        <v>DECIMOCUARTO MES</v>
      </c>
      <c r="K37" s="96" t="str">
        <f t="shared" si="0"/>
        <v>Gestión Tecnologías de Información y Comunicación</v>
      </c>
      <c r="L37" s="96" t="s">
        <v>395</v>
      </c>
    </row>
    <row r="38" spans="3:12" ht="15.75" thickBot="1" x14ac:dyDescent="0.3">
      <c r="C38" s="135" t="s">
        <v>489</v>
      </c>
      <c r="D38" s="197"/>
      <c r="E38" s="150">
        <v>12</v>
      </c>
      <c r="F38" s="288">
        <f>HLOOKUP($C38,$BZ$2:$CM$3,2,0)</f>
        <v>17866.8</v>
      </c>
      <c r="G38" s="111">
        <f>D38*E38*F38</f>
        <v>0</v>
      </c>
      <c r="H38" s="164"/>
      <c r="I38" s="112" t="s">
        <v>496</v>
      </c>
      <c r="J38" s="112" t="str">
        <f>VLOOKUP(I38,Presupuesto!$B$11:$C$565,2,0)</f>
        <v>SUELDOS Y SALARIOS PERMANENTES</v>
      </c>
      <c r="K38" s="96" t="str">
        <f t="shared" si="0"/>
        <v>Gestión Tecnologías de Información y Comunicación</v>
      </c>
      <c r="L38" s="96" t="s">
        <v>395</v>
      </c>
    </row>
    <row r="39" spans="3:12" x14ac:dyDescent="0.25">
      <c r="C39" s="169" t="s">
        <v>58</v>
      </c>
      <c r="D39" s="161"/>
      <c r="E39" s="152">
        <v>0</v>
      </c>
      <c r="F39" s="98">
        <f>IF(E38=0,"",(G38/E38)/12*E38)</f>
        <v>0</v>
      </c>
      <c r="G39" s="95">
        <f>F39</f>
        <v>0</v>
      </c>
      <c r="H39" s="162"/>
      <c r="I39" s="114" t="s">
        <v>516</v>
      </c>
      <c r="J39" s="114" t="str">
        <f>VLOOKUP(I39,Presupuesto!$B$11:$C$565,2,0)</f>
        <v>AGUINALDO Y DECIMO CUARTO MES</v>
      </c>
      <c r="K39" s="96" t="str">
        <f t="shared" si="0"/>
        <v>Gestión Tecnologías de Información y Comunicación</v>
      </c>
      <c r="L39" s="96" t="s">
        <v>395</v>
      </c>
    </row>
    <row r="40" spans="3:12" ht="15.75" thickBot="1" x14ac:dyDescent="0.3">
      <c r="C40" s="170" t="s">
        <v>59</v>
      </c>
      <c r="D40" s="161"/>
      <c r="E40" s="152">
        <v>0</v>
      </c>
      <c r="F40" s="115">
        <f>IF(E38&lt;6,"",((E38-6)/12)*(G38/E38))</f>
        <v>0</v>
      </c>
      <c r="G40" s="95">
        <f>F40</f>
        <v>0</v>
      </c>
      <c r="H40" s="162"/>
      <c r="I40" s="99" t="s">
        <v>519</v>
      </c>
      <c r="J40" s="99" t="str">
        <f>VLOOKUP(I40,Presupuesto!$B$11:$C$565,2,0)</f>
        <v>DECIMOCUARTO MES</v>
      </c>
      <c r="K40" s="96" t="str">
        <f t="shared" si="0"/>
        <v>Gestión Tecnologías de Información y Comunicación</v>
      </c>
      <c r="L40" s="96" t="s">
        <v>395</v>
      </c>
    </row>
    <row r="41" spans="3:12" ht="15.75" thickBot="1" x14ac:dyDescent="0.3">
      <c r="C41" s="135" t="s">
        <v>490</v>
      </c>
      <c r="D41" s="197"/>
      <c r="E41" s="150">
        <v>12</v>
      </c>
      <c r="F41" s="288">
        <f>HLOOKUP($C41,$BZ$2:$CM$3,2,0)</f>
        <v>13896.4</v>
      </c>
      <c r="G41" s="111">
        <f>D41*E41*F41</f>
        <v>0</v>
      </c>
      <c r="H41" s="164"/>
      <c r="I41" s="112" t="s">
        <v>496</v>
      </c>
      <c r="J41" s="112" t="str">
        <f>VLOOKUP(I41,Presupuesto!$B$11:$C$565,2,0)</f>
        <v>SUELDOS Y SALARIOS PERMANENTES</v>
      </c>
      <c r="K41" s="96" t="str">
        <f t="shared" si="0"/>
        <v>Gestión Tecnologías de Información y Comunicación</v>
      </c>
      <c r="L41" s="96" t="s">
        <v>395</v>
      </c>
    </row>
    <row r="42" spans="3:12" x14ac:dyDescent="0.25">
      <c r="C42" s="169" t="s">
        <v>58</v>
      </c>
      <c r="D42" s="161"/>
      <c r="E42" s="152">
        <v>0</v>
      </c>
      <c r="F42" s="98">
        <f>IF(E41=0,"",(G41/E41)/12*E41)</f>
        <v>0</v>
      </c>
      <c r="G42" s="95">
        <f>F42</f>
        <v>0</v>
      </c>
      <c r="H42" s="162"/>
      <c r="I42" s="114" t="s">
        <v>516</v>
      </c>
      <c r="J42" s="114" t="str">
        <f>VLOOKUP(I42,Presupuesto!$B$11:$C$565,2,0)</f>
        <v>AGUINALDO Y DECIMO CUARTO MES</v>
      </c>
      <c r="K42" s="96" t="str">
        <f t="shared" si="0"/>
        <v>Gestión Tecnologías de Información y Comunicación</v>
      </c>
      <c r="L42" s="96" t="s">
        <v>395</v>
      </c>
    </row>
    <row r="43" spans="3:12" ht="15.75" thickBot="1" x14ac:dyDescent="0.3">
      <c r="C43" s="170" t="s">
        <v>59</v>
      </c>
      <c r="D43" s="161"/>
      <c r="E43" s="152">
        <v>0</v>
      </c>
      <c r="F43" s="115">
        <f>IF(E41&lt;6,"",((E41-6)/12)*(G41/E41))</f>
        <v>0</v>
      </c>
      <c r="G43" s="95">
        <f>F43</f>
        <v>0</v>
      </c>
      <c r="H43" s="162"/>
      <c r="I43" s="99" t="s">
        <v>519</v>
      </c>
      <c r="J43" s="99" t="str">
        <f>VLOOKUP(I43,Presupuesto!$B$11:$C$565,2,0)</f>
        <v>DECIMOCUARTO MES</v>
      </c>
      <c r="K43" s="96" t="str">
        <f t="shared" si="0"/>
        <v>Gestión Tecnologías de Información y Comunicación</v>
      </c>
      <c r="L43" s="96" t="s">
        <v>395</v>
      </c>
    </row>
    <row r="44" spans="3:12" ht="15.75" thickBot="1" x14ac:dyDescent="0.3">
      <c r="C44" s="135" t="s">
        <v>491</v>
      </c>
      <c r="D44" s="197"/>
      <c r="E44" s="150">
        <v>12</v>
      </c>
      <c r="F44" s="288">
        <f>HLOOKUP($C44,$BZ$2:$CM$3,2,0)</f>
        <v>15004.09</v>
      </c>
      <c r="G44" s="111">
        <f>D44*E44*F44</f>
        <v>0</v>
      </c>
      <c r="H44" s="164"/>
      <c r="I44" s="112" t="s">
        <v>496</v>
      </c>
      <c r="J44" s="112" t="str">
        <f>VLOOKUP(I44,Presupuesto!$B$11:$C$565,2,0)</f>
        <v>SUELDOS Y SALARIOS PERMANENTES</v>
      </c>
      <c r="K44" s="96" t="str">
        <f t="shared" si="0"/>
        <v>Gestión Tecnologías de Información y Comunicación</v>
      </c>
      <c r="L44" s="96" t="s">
        <v>395</v>
      </c>
    </row>
    <row r="45" spans="3:12" x14ac:dyDescent="0.25">
      <c r="C45" s="169" t="s">
        <v>58</v>
      </c>
      <c r="D45" s="161"/>
      <c r="E45" s="152">
        <v>0</v>
      </c>
      <c r="F45" s="98">
        <f>IF(E44=0,"",(G44/E44)/12*E44)</f>
        <v>0</v>
      </c>
      <c r="G45" s="95">
        <f>F45</f>
        <v>0</v>
      </c>
      <c r="H45" s="162"/>
      <c r="I45" s="114" t="s">
        <v>516</v>
      </c>
      <c r="J45" s="114" t="str">
        <f>VLOOKUP(I45,Presupuesto!$B$11:$C$565,2,0)</f>
        <v>AGUINALDO Y DECIMO CUARTO MES</v>
      </c>
      <c r="K45" s="96" t="str">
        <f t="shared" si="0"/>
        <v>Gestión Tecnologías de Información y Comunicación</v>
      </c>
      <c r="L45" s="96" t="s">
        <v>395</v>
      </c>
    </row>
    <row r="46" spans="3:12" ht="15.75" thickBot="1" x14ac:dyDescent="0.3">
      <c r="C46" s="170" t="s">
        <v>59</v>
      </c>
      <c r="D46" s="161"/>
      <c r="E46" s="152">
        <v>0</v>
      </c>
      <c r="F46" s="115">
        <f>IF(E44&lt;6,"",((E44-6)/12)*(G44/E44))</f>
        <v>0</v>
      </c>
      <c r="G46" s="95">
        <f>F46</f>
        <v>0</v>
      </c>
      <c r="H46" s="162"/>
      <c r="I46" s="99" t="s">
        <v>519</v>
      </c>
      <c r="J46" s="99" t="str">
        <f>VLOOKUP(I46,Presupuesto!$B$11:$C$565,2,0)</f>
        <v>DECIMOCUARTO MES</v>
      </c>
      <c r="K46" s="96" t="str">
        <f t="shared" si="0"/>
        <v>Gestión Tecnologías de Información y Comunicación</v>
      </c>
      <c r="L46" s="96" t="s">
        <v>395</v>
      </c>
    </row>
    <row r="47" spans="3:12" ht="15.75" thickBot="1" x14ac:dyDescent="0.3">
      <c r="C47" s="135" t="s">
        <v>492</v>
      </c>
      <c r="D47" s="197"/>
      <c r="E47" s="150">
        <v>12</v>
      </c>
      <c r="F47" s="288">
        <f>HLOOKUP($C47,$BZ$2:$CM$3,2,0)</f>
        <v>13238.9</v>
      </c>
      <c r="G47" s="111">
        <f>D47*E47*F47</f>
        <v>0</v>
      </c>
      <c r="H47" s="164"/>
      <c r="I47" s="112" t="s">
        <v>496</v>
      </c>
      <c r="J47" s="112" t="str">
        <f>VLOOKUP(I47,Presupuesto!$B$11:$C$565,2,0)</f>
        <v>SUELDOS Y SALARIOS PERMANENTES</v>
      </c>
      <c r="K47" s="96" t="str">
        <f t="shared" si="0"/>
        <v>Gestión Tecnologías de Información y Comunicación</v>
      </c>
      <c r="L47" s="96" t="s">
        <v>395</v>
      </c>
    </row>
    <row r="48" spans="3:12" x14ac:dyDescent="0.25">
      <c r="C48" s="169" t="s">
        <v>58</v>
      </c>
      <c r="D48" s="161"/>
      <c r="E48" s="152">
        <v>0</v>
      </c>
      <c r="F48" s="98">
        <f>IF(E47=0,"",(G47/E47)/12*E47)</f>
        <v>0</v>
      </c>
      <c r="G48" s="95">
        <f>F48</f>
        <v>0</v>
      </c>
      <c r="H48" s="162"/>
      <c r="I48" s="114" t="s">
        <v>516</v>
      </c>
      <c r="J48" s="114" t="str">
        <f>VLOOKUP(I48,Presupuesto!$B$11:$C$565,2,0)</f>
        <v>AGUINALDO Y DECIMO CUARTO MES</v>
      </c>
      <c r="K48" s="96" t="str">
        <f t="shared" si="0"/>
        <v>Gestión Tecnologías de Información y Comunicación</v>
      </c>
      <c r="L48" s="96" t="s">
        <v>395</v>
      </c>
    </row>
    <row r="49" spans="3:12" ht="15.75" thickBot="1" x14ac:dyDescent="0.3">
      <c r="C49" s="170" t="s">
        <v>59</v>
      </c>
      <c r="D49" s="161"/>
      <c r="E49" s="152">
        <v>0</v>
      </c>
      <c r="F49" s="115">
        <f>IF(E47&lt;6,"",((E47-6)/12)*(G47/E47))</f>
        <v>0</v>
      </c>
      <c r="G49" s="95">
        <f>F49</f>
        <v>0</v>
      </c>
      <c r="H49" s="162"/>
      <c r="I49" s="99" t="s">
        <v>519</v>
      </c>
      <c r="J49" s="99" t="str">
        <f>VLOOKUP(I49,Presupuesto!$B$11:$C$565,2,0)</f>
        <v>DECIMOCUARTO MES</v>
      </c>
      <c r="K49" s="96" t="str">
        <f t="shared" si="0"/>
        <v>Gestión Tecnologías de Información y Comunicación</v>
      </c>
      <c r="L49" s="96" t="s">
        <v>395</v>
      </c>
    </row>
    <row r="50" spans="3:12" ht="15.75" thickBot="1" x14ac:dyDescent="0.3">
      <c r="C50" s="135" t="s">
        <v>493</v>
      </c>
      <c r="D50" s="197"/>
      <c r="E50" s="150">
        <v>12</v>
      </c>
      <c r="F50" s="288">
        <f>HLOOKUP($C50,$BZ$2:$CM$3,2,0)</f>
        <v>12356.31</v>
      </c>
      <c r="G50" s="111">
        <f>D50*E50*F50</f>
        <v>0</v>
      </c>
      <c r="H50" s="164"/>
      <c r="I50" s="112" t="s">
        <v>496</v>
      </c>
      <c r="J50" s="112" t="str">
        <f>VLOOKUP(I50,Presupuesto!$B$11:$C$565,2,0)</f>
        <v>SUELDOS Y SALARIOS PERMANENTES</v>
      </c>
      <c r="K50" s="96" t="str">
        <f t="shared" ref="K50:K67" si="1">$K$17</f>
        <v>Gestión Tecnologías de Información y Comunicación</v>
      </c>
      <c r="L50" s="96" t="s">
        <v>395</v>
      </c>
    </row>
    <row r="51" spans="3:12" x14ac:dyDescent="0.25">
      <c r="C51" s="169" t="s">
        <v>58</v>
      </c>
      <c r="D51" s="161"/>
      <c r="E51" s="152">
        <v>0</v>
      </c>
      <c r="F51" s="98">
        <f>IF(E50=0,"",(G50/E50)/12*E50)</f>
        <v>0</v>
      </c>
      <c r="G51" s="95">
        <f>F51</f>
        <v>0</v>
      </c>
      <c r="H51" s="162"/>
      <c r="I51" s="114" t="s">
        <v>516</v>
      </c>
      <c r="J51" s="114" t="str">
        <f>VLOOKUP(I51,Presupuesto!$B$11:$C$565,2,0)</f>
        <v>AGUINALDO Y DECIMO CUARTO MES</v>
      </c>
      <c r="K51" s="96" t="str">
        <f t="shared" si="1"/>
        <v>Gestión Tecnologías de Información y Comunicación</v>
      </c>
      <c r="L51" s="96" t="s">
        <v>395</v>
      </c>
    </row>
    <row r="52" spans="3:12" ht="15.75" thickBot="1" x14ac:dyDescent="0.3">
      <c r="C52" s="170" t="s">
        <v>59</v>
      </c>
      <c r="D52" s="161"/>
      <c r="E52" s="152">
        <v>0</v>
      </c>
      <c r="F52" s="115">
        <f>IF(E50&lt;6,"",((E50-6)/12)*(G50/E50))</f>
        <v>0</v>
      </c>
      <c r="G52" s="95">
        <f>F52</f>
        <v>0</v>
      </c>
      <c r="H52" s="162"/>
      <c r="I52" s="99" t="s">
        <v>519</v>
      </c>
      <c r="J52" s="99" t="str">
        <f>VLOOKUP(I52,Presupuesto!$B$11:$C$565,2,0)</f>
        <v>DECIMOCUARTO MES</v>
      </c>
      <c r="K52" s="96" t="str">
        <f t="shared" si="1"/>
        <v>Gestión Tecnologías de Información y Comunicación</v>
      </c>
      <c r="L52" s="96" t="s">
        <v>395</v>
      </c>
    </row>
    <row r="53" spans="3:12" ht="15.75" thickBot="1" x14ac:dyDescent="0.3">
      <c r="C53" s="135" t="s">
        <v>494</v>
      </c>
      <c r="D53" s="197"/>
      <c r="E53" s="150">
        <v>12</v>
      </c>
      <c r="F53" s="288">
        <f>HLOOKUP($C53,$BZ$2:$CM$3,2,0)</f>
        <v>463.22</v>
      </c>
      <c r="G53" s="111">
        <f>D53*E53*F53</f>
        <v>0</v>
      </c>
      <c r="H53" s="164"/>
      <c r="I53" s="112" t="s">
        <v>496</v>
      </c>
      <c r="J53" s="112" t="str">
        <f>VLOOKUP(I53,Presupuesto!$B$11:$C$565,2,0)</f>
        <v>SUELDOS Y SALARIOS PERMANENTES</v>
      </c>
      <c r="K53" s="96" t="str">
        <f t="shared" si="1"/>
        <v>Gestión Tecnologías de Información y Comunicación</v>
      </c>
      <c r="L53" s="96" t="s">
        <v>395</v>
      </c>
    </row>
    <row r="54" spans="3:12" x14ac:dyDescent="0.25">
      <c r="C54" s="169" t="s">
        <v>58</v>
      </c>
      <c r="D54" s="161"/>
      <c r="E54" s="152">
        <v>0</v>
      </c>
      <c r="F54" s="98">
        <f>IF(E53=0,"",(G53/E53)/12*E53)</f>
        <v>0</v>
      </c>
      <c r="G54" s="95">
        <f>F54</f>
        <v>0</v>
      </c>
      <c r="H54" s="162"/>
      <c r="I54" s="114" t="s">
        <v>516</v>
      </c>
      <c r="J54" s="114" t="str">
        <f>VLOOKUP(I54,Presupuesto!$B$11:$C$565,2,0)</f>
        <v>AGUINALDO Y DECIMO CUARTO MES</v>
      </c>
      <c r="K54" s="96" t="str">
        <f t="shared" si="1"/>
        <v>Gestión Tecnologías de Información y Comunicación</v>
      </c>
      <c r="L54" s="96" t="s">
        <v>395</v>
      </c>
    </row>
    <row r="55" spans="3:12" ht="15.75" thickBot="1" x14ac:dyDescent="0.3">
      <c r="C55" s="170" t="s">
        <v>59</v>
      </c>
      <c r="D55" s="161"/>
      <c r="E55" s="152">
        <v>0</v>
      </c>
      <c r="F55" s="115">
        <f>IF(E53&lt;6,"",((E53-6)/12)*(G53/E53))</f>
        <v>0</v>
      </c>
      <c r="G55" s="95">
        <f>F55</f>
        <v>0</v>
      </c>
      <c r="H55" s="162"/>
      <c r="I55" s="99" t="s">
        <v>519</v>
      </c>
      <c r="J55" s="99" t="str">
        <f>VLOOKUP(I55,Presupuesto!$B$11:$C$565,2,0)</f>
        <v>DECIMOCUARTO MES</v>
      </c>
      <c r="K55" s="96" t="str">
        <f t="shared" si="1"/>
        <v>Gestión Tecnologías de Información y Comunicación</v>
      </c>
      <c r="L55" s="96" t="s">
        <v>395</v>
      </c>
    </row>
    <row r="56" spans="3:12" ht="15.75" thickBot="1" x14ac:dyDescent="0.3">
      <c r="C56" s="135" t="s">
        <v>495</v>
      </c>
      <c r="D56" s="197"/>
      <c r="E56" s="150">
        <v>12</v>
      </c>
      <c r="F56" s="288">
        <f>HLOOKUP($C56,$BZ$2:$CM$3,2,0)</f>
        <v>2007.3</v>
      </c>
      <c r="G56" s="111">
        <f>D56*E56*F56</f>
        <v>0</v>
      </c>
      <c r="H56" s="164"/>
      <c r="I56" s="112" t="s">
        <v>496</v>
      </c>
      <c r="J56" s="112" t="str">
        <f>VLOOKUP(I56,Presupuesto!$B$11:$C$565,2,0)</f>
        <v>SUELDOS Y SALARIOS PERMANENTES</v>
      </c>
      <c r="K56" s="96" t="str">
        <f t="shared" si="1"/>
        <v>Gestión Tecnologías de Información y Comunicación</v>
      </c>
      <c r="L56" s="96" t="s">
        <v>395</v>
      </c>
    </row>
    <row r="57" spans="3:12" x14ac:dyDescent="0.25">
      <c r="C57" s="169" t="s">
        <v>58</v>
      </c>
      <c r="D57" s="161"/>
      <c r="E57" s="152">
        <v>0</v>
      </c>
      <c r="F57" s="98">
        <f>IF(E56=0,"",(G56/E56)/12*E56)</f>
        <v>0</v>
      </c>
      <c r="G57" s="95">
        <f>F57</f>
        <v>0</v>
      </c>
      <c r="H57" s="162"/>
      <c r="I57" s="114" t="s">
        <v>516</v>
      </c>
      <c r="J57" s="114" t="str">
        <f>VLOOKUP(I57,Presupuesto!$B$11:$C$565,2,0)</f>
        <v>AGUINALDO Y DECIMO CUARTO MES</v>
      </c>
      <c r="K57" s="96" t="str">
        <f t="shared" si="1"/>
        <v>Gestión Tecnologías de Información y Comunicación</v>
      </c>
      <c r="L57" s="96" t="s">
        <v>395</v>
      </c>
    </row>
    <row r="58" spans="3:12" ht="15.75" thickBot="1" x14ac:dyDescent="0.3">
      <c r="C58" s="170" t="s">
        <v>59</v>
      </c>
      <c r="D58" s="161"/>
      <c r="E58" s="152">
        <v>0</v>
      </c>
      <c r="F58" s="115">
        <f>IF(E56&lt;6,"",((E56-6)/12)*(G56/E56))</f>
        <v>0</v>
      </c>
      <c r="G58" s="95">
        <f>F58</f>
        <v>0</v>
      </c>
      <c r="H58" s="162"/>
      <c r="I58" s="99" t="s">
        <v>519</v>
      </c>
      <c r="J58" s="99" t="str">
        <f>VLOOKUP(I58,Presupuesto!$B$11:$C$565,2,0)</f>
        <v>DECIMOCUARTO MES</v>
      </c>
      <c r="K58" s="96" t="str">
        <f t="shared" si="1"/>
        <v>Gestión Tecnologías de Información y Comunicación</v>
      </c>
      <c r="L58" s="96" t="s">
        <v>395</v>
      </c>
    </row>
    <row r="59" spans="3:12" ht="15.75" thickBot="1" x14ac:dyDescent="0.3">
      <c r="C59" s="138" t="s">
        <v>83</v>
      </c>
      <c r="D59" s="197"/>
      <c r="E59" s="150">
        <v>12</v>
      </c>
      <c r="F59" s="137">
        <v>30000</v>
      </c>
      <c r="G59" s="111">
        <f>D59*E59*F59</f>
        <v>0</v>
      </c>
      <c r="H59" s="164"/>
      <c r="I59" s="112" t="s">
        <v>564</v>
      </c>
      <c r="J59" s="112" t="str">
        <f>VLOOKUP(I59,Presupuesto!$B$11:$C$565,2,0)</f>
        <v>CONTRATOS ESPECIALES</v>
      </c>
      <c r="K59" s="96" t="str">
        <f t="shared" si="1"/>
        <v>Gestión Tecnologías de Información y Comunicación</v>
      </c>
      <c r="L59" s="96" t="s">
        <v>395</v>
      </c>
    </row>
    <row r="60" spans="3:12" x14ac:dyDescent="0.25">
      <c r="C60" s="169" t="s">
        <v>58</v>
      </c>
      <c r="D60" s="161"/>
      <c r="E60" s="152">
        <v>0</v>
      </c>
      <c r="F60" s="115">
        <f>IF(E59=0,"",(G59/E59)/12*E59)</f>
        <v>0</v>
      </c>
      <c r="G60" s="95">
        <f>F60</f>
        <v>0</v>
      </c>
      <c r="H60" s="162"/>
      <c r="I60" s="99" t="s">
        <v>564</v>
      </c>
      <c r="J60" s="99" t="str">
        <f>VLOOKUP(I60,Presupuesto!$B$11:$C$565,2,0)</f>
        <v>CONTRATOS ESPECIALES</v>
      </c>
      <c r="K60" s="96" t="str">
        <f t="shared" si="1"/>
        <v>Gestión Tecnologías de Información y Comunicación</v>
      </c>
      <c r="L60" s="96" t="s">
        <v>394</v>
      </c>
    </row>
    <row r="61" spans="3:12" ht="15.75" thickBot="1" x14ac:dyDescent="0.3">
      <c r="C61" s="170" t="s">
        <v>59</v>
      </c>
      <c r="D61" s="161"/>
      <c r="E61" s="152">
        <v>0</v>
      </c>
      <c r="F61" s="98">
        <f>IF(E59&lt;6,"",((E59-6)/12)*(G59/E59))</f>
        <v>0</v>
      </c>
      <c r="G61" s="95">
        <f>F61</f>
        <v>0</v>
      </c>
      <c r="H61" s="162"/>
      <c r="I61" s="99" t="s">
        <v>564</v>
      </c>
      <c r="J61" s="99" t="str">
        <f>VLOOKUP(I61,Presupuesto!$B$11:$C$565,2,0)</f>
        <v>CONTRATOS ESPECIALES</v>
      </c>
      <c r="K61" s="96" t="str">
        <f t="shared" si="1"/>
        <v>Gestión Tecnologías de Información y Comunicación</v>
      </c>
      <c r="L61" s="96" t="s">
        <v>399</v>
      </c>
    </row>
    <row r="62" spans="3:12" ht="15.75" thickBot="1" x14ac:dyDescent="0.3">
      <c r="C62" s="138" t="s">
        <v>60</v>
      </c>
      <c r="D62" s="197"/>
      <c r="E62" s="150">
        <v>12</v>
      </c>
      <c r="F62" s="116">
        <v>30000</v>
      </c>
      <c r="G62" s="111">
        <f>D62*E62*F62</f>
        <v>0</v>
      </c>
      <c r="H62" s="164"/>
      <c r="I62" s="112" t="s">
        <v>705</v>
      </c>
      <c r="J62" s="112" t="str">
        <f>VLOOKUP(I62,Presupuesto!$B$11:$C$565,2,0)</f>
        <v>OTROS SERVICIOS TECNICOS Y PROFESIONALES</v>
      </c>
      <c r="K62" s="96" t="str">
        <f t="shared" si="1"/>
        <v>Gestión Tecnologías de Información y Comunicación</v>
      </c>
      <c r="L62" s="96" t="s">
        <v>394</v>
      </c>
    </row>
    <row r="63" spans="3:12" x14ac:dyDescent="0.25">
      <c r="C63" s="169" t="s">
        <v>58</v>
      </c>
      <c r="D63" s="161"/>
      <c r="E63" s="152">
        <v>0</v>
      </c>
      <c r="F63" s="98">
        <v>0</v>
      </c>
      <c r="G63" s="95">
        <f>F63</f>
        <v>0</v>
      </c>
      <c r="H63" s="162"/>
      <c r="I63" s="99" t="s">
        <v>705</v>
      </c>
      <c r="J63" s="99" t="str">
        <f>VLOOKUP(I63,Presupuesto!$B$11:$C$565,2,0)</f>
        <v>OTROS SERVICIOS TECNICOS Y PROFESIONALES</v>
      </c>
      <c r="K63" s="96" t="str">
        <f t="shared" si="1"/>
        <v>Gestión Tecnologías de Información y Comunicación</v>
      </c>
      <c r="L63" s="96" t="s">
        <v>394</v>
      </c>
    </row>
    <row r="64" spans="3:12" ht="15.75" thickBot="1" x14ac:dyDescent="0.3">
      <c r="C64" s="170" t="s">
        <v>59</v>
      </c>
      <c r="D64" s="161"/>
      <c r="E64" s="152">
        <v>0</v>
      </c>
      <c r="F64" s="98">
        <v>0</v>
      </c>
      <c r="G64" s="95">
        <f>F64</f>
        <v>0</v>
      </c>
      <c r="H64" s="162"/>
      <c r="I64" s="99" t="s">
        <v>705</v>
      </c>
      <c r="J64" s="99" t="str">
        <f>VLOOKUP(I64,Presupuesto!$B$11:$C$565,2,0)</f>
        <v>OTROS SERVICIOS TECNICOS Y PROFESIONALES</v>
      </c>
      <c r="K64" s="96" t="str">
        <f t="shared" si="1"/>
        <v>Gestión Tecnologías de Información y Comunicación</v>
      </c>
      <c r="L64" s="96" t="s">
        <v>394</v>
      </c>
    </row>
    <row r="65" spans="3:12" ht="15.75" thickBot="1" x14ac:dyDescent="0.3">
      <c r="C65" s="138" t="s">
        <v>61</v>
      </c>
      <c r="D65" s="197"/>
      <c r="E65" s="150">
        <v>12</v>
      </c>
      <c r="F65" s="116">
        <v>30000</v>
      </c>
      <c r="G65" s="111">
        <f>D65*E65*F65</f>
        <v>0</v>
      </c>
      <c r="H65" s="164"/>
      <c r="I65" s="112" t="s">
        <v>496</v>
      </c>
      <c r="J65" s="112" t="str">
        <f>VLOOKUP(I65,Presupuesto!$B$11:$C$565,2,0)</f>
        <v>SUELDOS Y SALARIOS PERMANENTES</v>
      </c>
      <c r="K65" s="96" t="str">
        <f t="shared" si="1"/>
        <v>Gestión Tecnologías de Información y Comunicación</v>
      </c>
      <c r="L65" s="96" t="s">
        <v>394</v>
      </c>
    </row>
    <row r="66" spans="3:12" x14ac:dyDescent="0.25">
      <c r="C66" s="169" t="s">
        <v>58</v>
      </c>
      <c r="D66" s="167"/>
      <c r="E66" s="129">
        <v>0</v>
      </c>
      <c r="F66" s="117">
        <f>IF(E65=0,"",(G65/E65)/12*E65)</f>
        <v>0</v>
      </c>
      <c r="G66" s="118">
        <f>F66</f>
        <v>0</v>
      </c>
      <c r="H66" s="162"/>
      <c r="I66" s="99" t="s">
        <v>516</v>
      </c>
      <c r="J66" s="99" t="str">
        <f>VLOOKUP(I66,Presupuesto!$B$11:$C$565,2,0)</f>
        <v>AGUINALDO Y DECIMO CUARTO MES</v>
      </c>
      <c r="K66" s="96" t="str">
        <f t="shared" si="1"/>
        <v>Gestión Tecnologías de Información y Comunicación</v>
      </c>
      <c r="L66" s="96" t="s">
        <v>394</v>
      </c>
    </row>
    <row r="67" spans="3:12" ht="15.75" thickBot="1" x14ac:dyDescent="0.3">
      <c r="C67" s="171" t="s">
        <v>59</v>
      </c>
      <c r="D67" s="160"/>
      <c r="E67" s="130">
        <v>0</v>
      </c>
      <c r="F67" s="103">
        <f>IF(E65&lt;6,"",((E65-6)/12)*(G65/E65))</f>
        <v>0</v>
      </c>
      <c r="G67" s="103">
        <f>F67</f>
        <v>0</v>
      </c>
      <c r="H67" s="160"/>
      <c r="I67" s="104" t="s">
        <v>519</v>
      </c>
      <c r="J67" s="122" t="str">
        <f>VLOOKUP(I67,Presupuesto!$B$11:$C$565,2,0)</f>
        <v>DECIMOCUARTO MES</v>
      </c>
      <c r="K67" s="104" t="str">
        <f t="shared" si="1"/>
        <v>Gestión Tecnologías de Información y Comunicación</v>
      </c>
      <c r="L67" s="122" t="s">
        <v>394</v>
      </c>
    </row>
    <row r="69" spans="3:12" ht="15.75" thickBot="1" x14ac:dyDescent="0.3">
      <c r="K69" s="151"/>
    </row>
    <row r="70" spans="3:12" ht="15.75" thickBot="1" x14ac:dyDescent="0.3">
      <c r="C70" s="69" t="s">
        <v>43</v>
      </c>
      <c r="D70" s="30">
        <f>SUM(G77:G127)</f>
        <v>0</v>
      </c>
      <c r="E70" s="91"/>
      <c r="F70" s="91"/>
      <c r="G70" s="91"/>
      <c r="H70" s="74"/>
      <c r="I70" s="74"/>
      <c r="J70" s="74"/>
      <c r="K70" s="151"/>
    </row>
    <row r="71" spans="3:12" x14ac:dyDescent="0.25">
      <c r="D71" s="31"/>
      <c r="E71" s="91"/>
      <c r="F71" s="91"/>
      <c r="G71" s="91"/>
      <c r="H71" s="74"/>
      <c r="I71" s="74"/>
      <c r="J71" s="74"/>
      <c r="K71" s="151"/>
    </row>
    <row r="72" spans="3:12" x14ac:dyDescent="0.25">
      <c r="D72" s="31"/>
      <c r="E72" s="91"/>
      <c r="F72" s="91"/>
      <c r="G72" s="91"/>
      <c r="H72" s="74"/>
      <c r="I72" s="74"/>
      <c r="J72" s="74"/>
      <c r="K72" s="151"/>
    </row>
    <row r="73" spans="3:12" ht="15.75" x14ac:dyDescent="0.25">
      <c r="C73" s="200" t="s">
        <v>392</v>
      </c>
      <c r="D73" s="328"/>
      <c r="E73" s="91"/>
      <c r="F73" s="91"/>
      <c r="G73" s="91"/>
      <c r="H73" s="74"/>
      <c r="I73" s="74"/>
      <c r="J73" s="74"/>
      <c r="K73" s="151"/>
    </row>
    <row r="74" spans="3:12" ht="18.75" x14ac:dyDescent="0.25">
      <c r="C74" s="206" t="e">
        <f>IFERROR(VLOOKUP(D73,'1. Desarrollo e Innov. Curricu.'!$E:$F,2,FALSE),IFERROR(VLOOKUP(D73,'2. Investigación Científica'!$E:$F,2,FALSE),IFERROR(VLOOKUP(D73,'3. Vinculación Univ. Sociedad'!$E:$F,2,FALSE),IFERROR(VLOOKUP(D73,'4. Docencia y Profesorado Univ.'!$E:$F,2,FALSE),IFERROR(VLOOKUP(D73,'5. Estudiantes y Graduados'!$E:$F,2,FALSE),IFERROR(VLOOKUP(D73,'11. Gestion Administrativa'!$E:$F,2,FALSE),IFERROR(VLOOKUP(D73,'13. Gestión Académica'!$E:$F,2,FALSE),IFERROR(VLOOKUP(D73,'8. Asegura. de la Calid. y M'!$E:$F,2,FALSE),IFERROR(VLOOKUP(D73,'6. Gestión del Conocimiento'!$E:$F,2,FALSE),IFERROR(VLOOKUP(D73,'15. Gobernabilidad y Proceso...'!$E:$F,2,FALSE),IFERROR(VLOOKUP(D73,'12. Gestión del Talento Humano'!$E:$F,2,FALSE),IFERROR(VLOOKUP(D73,'14. Internacional... de la E.S.'!$E:$F,2,FALSE),IFERROR(VLOOKUP(D73,'10. Posgrado'!$E:$F,2,FALSE),IFERROR(VLOOKUP(D73,'17. Gestión TIC'!$E:$F,2,FALSE),IFERROR(VLOOKUP(D73,'16. Desa. del Sistema Educ.Sup.'!$E:$F,2,FALSE),IFERROR(VLOOKUP(D73,'9. Cultura de Inno. Insti...'!$E:$F,2,FALSE),VLOOKUP(D73,'7. Lo Esencial de la Reforma U.'!$E:$F,2,0)))))))))))))))))</f>
        <v>#N/A</v>
      </c>
      <c r="D74" s="31"/>
      <c r="E74" s="91"/>
      <c r="F74" s="91"/>
      <c r="G74" s="91"/>
      <c r="H74" s="74"/>
      <c r="I74" s="74"/>
      <c r="J74" s="74"/>
      <c r="K74" s="151"/>
    </row>
    <row r="75" spans="3:12" ht="15.75" thickBot="1" x14ac:dyDescent="0.3">
      <c r="C75" s="175"/>
      <c r="D75" s="31"/>
      <c r="E75" s="91"/>
      <c r="F75" s="91"/>
      <c r="G75" s="91"/>
      <c r="H75" s="74"/>
      <c r="I75" s="74"/>
      <c r="J75" s="74"/>
      <c r="K75" s="151"/>
    </row>
    <row r="76" spans="3:12" ht="30.75" thickBot="1" x14ac:dyDescent="0.3">
      <c r="C76" s="132" t="s">
        <v>44</v>
      </c>
      <c r="D76" s="136" t="s">
        <v>55</v>
      </c>
      <c r="E76" s="168" t="s">
        <v>56</v>
      </c>
      <c r="F76" s="136" t="s">
        <v>57</v>
      </c>
      <c r="G76" s="133" t="s">
        <v>27</v>
      </c>
      <c r="H76" s="131" t="s">
        <v>131</v>
      </c>
      <c r="I76" s="134" t="s">
        <v>46</v>
      </c>
      <c r="J76" s="134" t="s">
        <v>132</v>
      </c>
      <c r="K76" s="134" t="s">
        <v>410</v>
      </c>
      <c r="L76" s="134" t="s">
        <v>411</v>
      </c>
    </row>
    <row r="77" spans="3:12" ht="15.75" thickBot="1" x14ac:dyDescent="0.3">
      <c r="C77" s="135" t="s">
        <v>482</v>
      </c>
      <c r="D77" s="197"/>
      <c r="E77" s="150">
        <v>12</v>
      </c>
      <c r="F77" s="288">
        <f>HLOOKUP($C77,$BZ$2:$CM$3,2,0)</f>
        <v>43674.39</v>
      </c>
      <c r="G77" s="111">
        <f>D77*E77*F77</f>
        <v>0</v>
      </c>
      <c r="H77" s="164"/>
      <c r="I77" s="112" t="s">
        <v>496</v>
      </c>
      <c r="J77" s="112" t="str">
        <f>VLOOKUP(I77,Presupuesto!$B$11:$C$565,2,0)</f>
        <v>SUELDOS Y SALARIOS PERMANENTES</v>
      </c>
      <c r="K77" s="214" t="s">
        <v>1430</v>
      </c>
      <c r="L77" s="96" t="s">
        <v>394</v>
      </c>
    </row>
    <row r="78" spans="3:12" x14ac:dyDescent="0.25">
      <c r="C78" s="169" t="s">
        <v>58</v>
      </c>
      <c r="D78" s="161"/>
      <c r="E78" s="152">
        <v>0</v>
      </c>
      <c r="F78" s="98">
        <f>IF(E77=0,"",(G77/E77)/12*E77)</f>
        <v>0</v>
      </c>
      <c r="G78" s="95">
        <f>F78</f>
        <v>0</v>
      </c>
      <c r="H78" s="162"/>
      <c r="I78" s="114" t="s">
        <v>516</v>
      </c>
      <c r="J78" s="114" t="str">
        <f>VLOOKUP(I78,Presupuesto!$B$11:$C$565,2,0)</f>
        <v>AGUINALDO Y DECIMO CUARTO MES</v>
      </c>
      <c r="K78" s="96" t="str">
        <f t="shared" ref="K78:K109" si="2">$K$77</f>
        <v>Posgrado</v>
      </c>
      <c r="L78" s="96" t="s">
        <v>412</v>
      </c>
    </row>
    <row r="79" spans="3:12" ht="15.75" thickBot="1" x14ac:dyDescent="0.3">
      <c r="C79" s="170" t="s">
        <v>59</v>
      </c>
      <c r="D79" s="161"/>
      <c r="E79" s="152">
        <v>0</v>
      </c>
      <c r="F79" s="115">
        <f>IF(E77&lt;6,"",((E77-6)/12)*(G77/E77))</f>
        <v>0</v>
      </c>
      <c r="G79" s="95">
        <f>F79</f>
        <v>0</v>
      </c>
      <c r="H79" s="162"/>
      <c r="I79" s="99" t="s">
        <v>519</v>
      </c>
      <c r="J79" s="99" t="str">
        <f>VLOOKUP(I79,Presupuesto!$B$11:$C$565,2,0)</f>
        <v>DECIMOCUARTO MES</v>
      </c>
      <c r="K79" s="96" t="str">
        <f t="shared" si="2"/>
        <v>Posgrado</v>
      </c>
      <c r="L79" s="96" t="s">
        <v>395</v>
      </c>
    </row>
    <row r="80" spans="3:12" ht="15.75" thickBot="1" x14ac:dyDescent="0.3">
      <c r="C80" s="135" t="s">
        <v>483</v>
      </c>
      <c r="D80" s="197"/>
      <c r="E80" s="150">
        <v>12</v>
      </c>
      <c r="F80" s="288">
        <f>HLOOKUP($C80,$BZ$2:$CM$3,2,0)</f>
        <v>39703.99</v>
      </c>
      <c r="G80" s="111">
        <f>D80*E80*F80</f>
        <v>0</v>
      </c>
      <c r="H80" s="164"/>
      <c r="I80" s="112" t="s">
        <v>496</v>
      </c>
      <c r="J80" s="112" t="str">
        <f>VLOOKUP(I80,Presupuesto!$B$11:$C$565,2,0)</f>
        <v>SUELDOS Y SALARIOS PERMANENTES</v>
      </c>
      <c r="K80" s="96" t="str">
        <f t="shared" si="2"/>
        <v>Posgrado</v>
      </c>
      <c r="L80" s="96" t="s">
        <v>395</v>
      </c>
    </row>
    <row r="81" spans="3:12" x14ac:dyDescent="0.25">
      <c r="C81" s="169" t="s">
        <v>58</v>
      </c>
      <c r="D81" s="161"/>
      <c r="E81" s="152">
        <v>0</v>
      </c>
      <c r="F81" s="98">
        <f>IF(E80=0,"",(G80/E80)/12*E80)</f>
        <v>0</v>
      </c>
      <c r="G81" s="95">
        <f>F81</f>
        <v>0</v>
      </c>
      <c r="H81" s="162"/>
      <c r="I81" s="114" t="s">
        <v>516</v>
      </c>
      <c r="J81" s="114" t="str">
        <f>VLOOKUP(I81,Presupuesto!$B$11:$C$565,2,0)</f>
        <v>AGUINALDO Y DECIMO CUARTO MES</v>
      </c>
      <c r="K81" s="96" t="str">
        <f t="shared" si="2"/>
        <v>Posgrado</v>
      </c>
      <c r="L81" s="96" t="s">
        <v>395</v>
      </c>
    </row>
    <row r="82" spans="3:12" ht="15.75" thickBot="1" x14ac:dyDescent="0.3">
      <c r="C82" s="170" t="s">
        <v>59</v>
      </c>
      <c r="D82" s="161"/>
      <c r="E82" s="152">
        <v>0</v>
      </c>
      <c r="F82" s="115">
        <f>IF(E80&lt;6,"",((E80-6)/12)*(G80/E80))</f>
        <v>0</v>
      </c>
      <c r="G82" s="95">
        <f>F82</f>
        <v>0</v>
      </c>
      <c r="H82" s="162"/>
      <c r="I82" s="99" t="s">
        <v>519</v>
      </c>
      <c r="J82" s="99" t="str">
        <f>VLOOKUP(I82,Presupuesto!$B$11:$C$565,2,0)</f>
        <v>DECIMOCUARTO MES</v>
      </c>
      <c r="K82" s="96" t="str">
        <f t="shared" si="2"/>
        <v>Posgrado</v>
      </c>
      <c r="L82" s="96" t="s">
        <v>395</v>
      </c>
    </row>
    <row r="83" spans="3:12" ht="15.75" thickBot="1" x14ac:dyDescent="0.3">
      <c r="C83" s="135" t="s">
        <v>484</v>
      </c>
      <c r="D83" s="197"/>
      <c r="E83" s="150">
        <v>12</v>
      </c>
      <c r="F83" s="288">
        <f>HLOOKUP($C83,$BZ$2:$CM$3,2,0)</f>
        <v>35733.589999999997</v>
      </c>
      <c r="G83" s="111">
        <f>D83*E83*F83</f>
        <v>0</v>
      </c>
      <c r="H83" s="164"/>
      <c r="I83" s="112" t="s">
        <v>496</v>
      </c>
      <c r="J83" s="112" t="str">
        <f>VLOOKUP(I83,Presupuesto!$B$11:$C$565,2,0)</f>
        <v>SUELDOS Y SALARIOS PERMANENTES</v>
      </c>
      <c r="K83" s="96" t="str">
        <f t="shared" si="2"/>
        <v>Posgrado</v>
      </c>
      <c r="L83" s="96" t="s">
        <v>395</v>
      </c>
    </row>
    <row r="84" spans="3:12" x14ac:dyDescent="0.25">
      <c r="C84" s="169" t="s">
        <v>58</v>
      </c>
      <c r="D84" s="161"/>
      <c r="E84" s="152">
        <v>0</v>
      </c>
      <c r="F84" s="98">
        <f>IF(E83=0,"",(G83/E83)/12*E83)</f>
        <v>0</v>
      </c>
      <c r="G84" s="95">
        <f>F84</f>
        <v>0</v>
      </c>
      <c r="H84" s="162"/>
      <c r="I84" s="114" t="s">
        <v>516</v>
      </c>
      <c r="J84" s="114" t="str">
        <f>VLOOKUP(I84,Presupuesto!$B$11:$C$565,2,0)</f>
        <v>AGUINALDO Y DECIMO CUARTO MES</v>
      </c>
      <c r="K84" s="96" t="str">
        <f t="shared" si="2"/>
        <v>Posgrado</v>
      </c>
      <c r="L84" s="96" t="s">
        <v>395</v>
      </c>
    </row>
    <row r="85" spans="3:12" ht="15.75" thickBot="1" x14ac:dyDescent="0.3">
      <c r="C85" s="170" t="s">
        <v>59</v>
      </c>
      <c r="D85" s="161"/>
      <c r="E85" s="152">
        <v>0</v>
      </c>
      <c r="F85" s="115">
        <f>IF(E83&lt;6,"",((E83-6)/12)*(G83/E83))</f>
        <v>0</v>
      </c>
      <c r="G85" s="95">
        <f>F85</f>
        <v>0</v>
      </c>
      <c r="H85" s="162"/>
      <c r="I85" s="99" t="s">
        <v>519</v>
      </c>
      <c r="J85" s="99" t="str">
        <f>VLOOKUP(I85,Presupuesto!$B$11:$C$565,2,0)</f>
        <v>DECIMOCUARTO MES</v>
      </c>
      <c r="K85" s="96" t="str">
        <f t="shared" si="2"/>
        <v>Posgrado</v>
      </c>
      <c r="L85" s="96" t="s">
        <v>395</v>
      </c>
    </row>
    <row r="86" spans="3:12" ht="15.75" thickBot="1" x14ac:dyDescent="0.3">
      <c r="C86" s="135" t="s">
        <v>485</v>
      </c>
      <c r="D86" s="197"/>
      <c r="E86" s="150">
        <v>12</v>
      </c>
      <c r="F86" s="288">
        <f>HLOOKUP($C86,$BZ$2:$CM$3,2,0)</f>
        <v>31763.19</v>
      </c>
      <c r="G86" s="111">
        <f>D86*E86*F86</f>
        <v>0</v>
      </c>
      <c r="H86" s="164"/>
      <c r="I86" s="112" t="s">
        <v>496</v>
      </c>
      <c r="J86" s="112" t="str">
        <f>VLOOKUP(I86,Presupuesto!$B$11:$C$565,2,0)</f>
        <v>SUELDOS Y SALARIOS PERMANENTES</v>
      </c>
      <c r="K86" s="96" t="str">
        <f t="shared" si="2"/>
        <v>Posgrado</v>
      </c>
      <c r="L86" s="96" t="s">
        <v>395</v>
      </c>
    </row>
    <row r="87" spans="3:12" x14ac:dyDescent="0.25">
      <c r="C87" s="169" t="s">
        <v>58</v>
      </c>
      <c r="D87" s="161"/>
      <c r="E87" s="152">
        <v>0</v>
      </c>
      <c r="F87" s="98">
        <f>IF(E86=0,"",(G86/E86)/12*E86)</f>
        <v>0</v>
      </c>
      <c r="G87" s="95">
        <f>F87</f>
        <v>0</v>
      </c>
      <c r="H87" s="162"/>
      <c r="I87" s="114" t="s">
        <v>516</v>
      </c>
      <c r="J87" s="114" t="str">
        <f>VLOOKUP(I87,Presupuesto!$B$11:$C$565,2,0)</f>
        <v>AGUINALDO Y DECIMO CUARTO MES</v>
      </c>
      <c r="K87" s="96" t="str">
        <f t="shared" si="2"/>
        <v>Posgrado</v>
      </c>
      <c r="L87" s="96" t="s">
        <v>395</v>
      </c>
    </row>
    <row r="88" spans="3:12" ht="15.75" thickBot="1" x14ac:dyDescent="0.3">
      <c r="C88" s="170" t="s">
        <v>59</v>
      </c>
      <c r="D88" s="161"/>
      <c r="E88" s="152">
        <v>0</v>
      </c>
      <c r="F88" s="115">
        <f>IF(E86&lt;6,"",((E86-6)/12)*(G86/E86))</f>
        <v>0</v>
      </c>
      <c r="G88" s="95">
        <f>F88</f>
        <v>0</v>
      </c>
      <c r="H88" s="162"/>
      <c r="I88" s="99" t="s">
        <v>519</v>
      </c>
      <c r="J88" s="99" t="str">
        <f>VLOOKUP(I88,Presupuesto!$B$11:$C$565,2,0)</f>
        <v>DECIMOCUARTO MES</v>
      </c>
      <c r="K88" s="96" t="str">
        <f t="shared" si="2"/>
        <v>Posgrado</v>
      </c>
      <c r="L88" s="96" t="s">
        <v>395</v>
      </c>
    </row>
    <row r="89" spans="3:12" ht="15.75" thickBot="1" x14ac:dyDescent="0.3">
      <c r="C89" s="135" t="s">
        <v>486</v>
      </c>
      <c r="D89" s="197"/>
      <c r="E89" s="150">
        <v>12</v>
      </c>
      <c r="F89" s="288">
        <f>HLOOKUP($C89,$BZ$2:$CM$3,2,0)</f>
        <v>29777.99</v>
      </c>
      <c r="G89" s="111">
        <f>D89*E89*F89</f>
        <v>0</v>
      </c>
      <c r="H89" s="164"/>
      <c r="I89" s="112" t="s">
        <v>496</v>
      </c>
      <c r="J89" s="112" t="str">
        <f>VLOOKUP(I89,Presupuesto!$B$11:$C$565,2,0)</f>
        <v>SUELDOS Y SALARIOS PERMANENTES</v>
      </c>
      <c r="K89" s="96" t="str">
        <f t="shared" si="2"/>
        <v>Posgrado</v>
      </c>
      <c r="L89" s="96" t="s">
        <v>395</v>
      </c>
    </row>
    <row r="90" spans="3:12" x14ac:dyDescent="0.25">
      <c r="C90" s="169" t="s">
        <v>58</v>
      </c>
      <c r="D90" s="161"/>
      <c r="E90" s="152">
        <v>0</v>
      </c>
      <c r="F90" s="98">
        <f>IF(E89=0,"",(G89/E89)/12*E89)</f>
        <v>0</v>
      </c>
      <c r="G90" s="95">
        <f>F90</f>
        <v>0</v>
      </c>
      <c r="H90" s="162"/>
      <c r="I90" s="114" t="s">
        <v>516</v>
      </c>
      <c r="J90" s="114" t="str">
        <f>VLOOKUP(I90,Presupuesto!$B$11:$C$565,2,0)</f>
        <v>AGUINALDO Y DECIMO CUARTO MES</v>
      </c>
      <c r="K90" s="96" t="str">
        <f t="shared" si="2"/>
        <v>Posgrado</v>
      </c>
      <c r="L90" s="96" t="s">
        <v>395</v>
      </c>
    </row>
    <row r="91" spans="3:12" ht="15.75" thickBot="1" x14ac:dyDescent="0.3">
      <c r="C91" s="170" t="s">
        <v>59</v>
      </c>
      <c r="D91" s="161"/>
      <c r="E91" s="152">
        <v>0</v>
      </c>
      <c r="F91" s="115">
        <f>IF(E89&lt;6,"",((E89-6)/12)*(G89/E89))</f>
        <v>0</v>
      </c>
      <c r="G91" s="95">
        <f>F91</f>
        <v>0</v>
      </c>
      <c r="H91" s="162"/>
      <c r="I91" s="99" t="s">
        <v>519</v>
      </c>
      <c r="J91" s="99" t="str">
        <f>VLOOKUP(I91,Presupuesto!$B$11:$C$565,2,0)</f>
        <v>DECIMOCUARTO MES</v>
      </c>
      <c r="K91" s="96" t="str">
        <f t="shared" si="2"/>
        <v>Posgrado</v>
      </c>
      <c r="L91" s="96" t="s">
        <v>395</v>
      </c>
    </row>
    <row r="92" spans="3:12" ht="15.75" thickBot="1" x14ac:dyDescent="0.3">
      <c r="C92" s="135" t="s">
        <v>487</v>
      </c>
      <c r="D92" s="197"/>
      <c r="E92" s="150">
        <v>12</v>
      </c>
      <c r="F92" s="288">
        <f>HLOOKUP($C92,$BZ$2:$CM$3,2,0)</f>
        <v>27792.79</v>
      </c>
      <c r="G92" s="111">
        <f>D92*E92*F92</f>
        <v>0</v>
      </c>
      <c r="H92" s="164"/>
      <c r="I92" s="112" t="s">
        <v>496</v>
      </c>
      <c r="J92" s="112" t="str">
        <f>VLOOKUP(I92,Presupuesto!$B$11:$C$565,2,0)</f>
        <v>SUELDOS Y SALARIOS PERMANENTES</v>
      </c>
      <c r="K92" s="96" t="str">
        <f t="shared" si="2"/>
        <v>Posgrado</v>
      </c>
      <c r="L92" s="96" t="s">
        <v>395</v>
      </c>
    </row>
    <row r="93" spans="3:12" x14ac:dyDescent="0.25">
      <c r="C93" s="169" t="s">
        <v>58</v>
      </c>
      <c r="D93" s="161"/>
      <c r="E93" s="152">
        <v>0</v>
      </c>
      <c r="F93" s="98">
        <f>IF(E92=0,"",(G92/E92)/12*E92)</f>
        <v>0</v>
      </c>
      <c r="G93" s="95">
        <f>F93</f>
        <v>0</v>
      </c>
      <c r="H93" s="162"/>
      <c r="I93" s="114" t="s">
        <v>516</v>
      </c>
      <c r="J93" s="114" t="str">
        <f>VLOOKUP(I93,Presupuesto!$B$11:$C$565,2,0)</f>
        <v>AGUINALDO Y DECIMO CUARTO MES</v>
      </c>
      <c r="K93" s="96" t="str">
        <f t="shared" si="2"/>
        <v>Posgrado</v>
      </c>
      <c r="L93" s="96" t="s">
        <v>395</v>
      </c>
    </row>
    <row r="94" spans="3:12" ht="15.75" thickBot="1" x14ac:dyDescent="0.3">
      <c r="C94" s="170" t="s">
        <v>59</v>
      </c>
      <c r="D94" s="161"/>
      <c r="E94" s="152">
        <v>0</v>
      </c>
      <c r="F94" s="115">
        <f>IF(E92&lt;6,"",((E92-6)/12)*(G92/E92))</f>
        <v>0</v>
      </c>
      <c r="G94" s="95">
        <f>F94</f>
        <v>0</v>
      </c>
      <c r="H94" s="162"/>
      <c r="I94" s="99" t="s">
        <v>519</v>
      </c>
      <c r="J94" s="99" t="str">
        <f>VLOOKUP(I94,Presupuesto!$B$11:$C$565,2,0)</f>
        <v>DECIMOCUARTO MES</v>
      </c>
      <c r="K94" s="96" t="str">
        <f t="shared" si="2"/>
        <v>Posgrado</v>
      </c>
      <c r="L94" s="96" t="s">
        <v>395</v>
      </c>
    </row>
    <row r="95" spans="3:12" ht="15.75" thickBot="1" x14ac:dyDescent="0.3">
      <c r="C95" s="135" t="s">
        <v>488</v>
      </c>
      <c r="D95" s="197"/>
      <c r="E95" s="150">
        <v>12</v>
      </c>
      <c r="F95" s="288">
        <f>HLOOKUP($C95,$BZ$2:$CM$3,2,0)</f>
        <v>18859.39</v>
      </c>
      <c r="G95" s="111">
        <f>D95*E95*F95</f>
        <v>0</v>
      </c>
      <c r="H95" s="164"/>
      <c r="I95" s="112" t="s">
        <v>496</v>
      </c>
      <c r="J95" s="112" t="str">
        <f>VLOOKUP(I95,Presupuesto!$B$11:$C$565,2,0)</f>
        <v>SUELDOS Y SALARIOS PERMANENTES</v>
      </c>
      <c r="K95" s="96" t="str">
        <f t="shared" si="2"/>
        <v>Posgrado</v>
      </c>
      <c r="L95" s="96" t="s">
        <v>395</v>
      </c>
    </row>
    <row r="96" spans="3:12" x14ac:dyDescent="0.25">
      <c r="C96" s="169" t="s">
        <v>58</v>
      </c>
      <c r="D96" s="161"/>
      <c r="E96" s="152">
        <v>0</v>
      </c>
      <c r="F96" s="98">
        <f>IF(E95=0,"",(G95/E95)/12*E95)</f>
        <v>0</v>
      </c>
      <c r="G96" s="95">
        <f>F96</f>
        <v>0</v>
      </c>
      <c r="H96" s="162"/>
      <c r="I96" s="114" t="s">
        <v>516</v>
      </c>
      <c r="J96" s="114" t="str">
        <f>VLOOKUP(I96,Presupuesto!$B$11:$C$565,2,0)</f>
        <v>AGUINALDO Y DECIMO CUARTO MES</v>
      </c>
      <c r="K96" s="96" t="str">
        <f t="shared" si="2"/>
        <v>Posgrado</v>
      </c>
      <c r="L96" s="96" t="s">
        <v>395</v>
      </c>
    </row>
    <row r="97" spans="3:12" ht="15.75" thickBot="1" x14ac:dyDescent="0.3">
      <c r="C97" s="170" t="s">
        <v>59</v>
      </c>
      <c r="D97" s="161"/>
      <c r="E97" s="152">
        <v>0</v>
      </c>
      <c r="F97" s="115">
        <f>IF(E95&lt;6,"",((E95-6)/12)*(G95/E95))</f>
        <v>0</v>
      </c>
      <c r="G97" s="95">
        <f>F97</f>
        <v>0</v>
      </c>
      <c r="H97" s="162"/>
      <c r="I97" s="99" t="s">
        <v>519</v>
      </c>
      <c r="J97" s="99" t="str">
        <f>VLOOKUP(I97,Presupuesto!$B$11:$C$565,2,0)</f>
        <v>DECIMOCUARTO MES</v>
      </c>
      <c r="K97" s="96" t="str">
        <f t="shared" si="2"/>
        <v>Posgrado</v>
      </c>
      <c r="L97" s="96" t="s">
        <v>395</v>
      </c>
    </row>
    <row r="98" spans="3:12" ht="15.75" thickBot="1" x14ac:dyDescent="0.3">
      <c r="C98" s="135" t="s">
        <v>489</v>
      </c>
      <c r="D98" s="197"/>
      <c r="E98" s="150">
        <v>12</v>
      </c>
      <c r="F98" s="288">
        <f>HLOOKUP($C98,$BZ$2:$CM$3,2,0)</f>
        <v>17866.8</v>
      </c>
      <c r="G98" s="111">
        <f>D98*E98*F98</f>
        <v>0</v>
      </c>
      <c r="H98" s="164"/>
      <c r="I98" s="112" t="s">
        <v>496</v>
      </c>
      <c r="J98" s="112" t="str">
        <f>VLOOKUP(I98,Presupuesto!$B$11:$C$565,2,0)</f>
        <v>SUELDOS Y SALARIOS PERMANENTES</v>
      </c>
      <c r="K98" s="96" t="str">
        <f t="shared" si="2"/>
        <v>Posgrado</v>
      </c>
      <c r="L98" s="96" t="s">
        <v>395</v>
      </c>
    </row>
    <row r="99" spans="3:12" x14ac:dyDescent="0.25">
      <c r="C99" s="169" t="s">
        <v>58</v>
      </c>
      <c r="D99" s="161"/>
      <c r="E99" s="152">
        <v>0</v>
      </c>
      <c r="F99" s="98">
        <f>IF(E98=0,"",(G98/E98)/12*E98)</f>
        <v>0</v>
      </c>
      <c r="G99" s="95">
        <f>F99</f>
        <v>0</v>
      </c>
      <c r="H99" s="162"/>
      <c r="I99" s="114" t="s">
        <v>516</v>
      </c>
      <c r="J99" s="114" t="str">
        <f>VLOOKUP(I99,Presupuesto!$B$11:$C$565,2,0)</f>
        <v>AGUINALDO Y DECIMO CUARTO MES</v>
      </c>
      <c r="K99" s="96" t="str">
        <f t="shared" si="2"/>
        <v>Posgrado</v>
      </c>
      <c r="L99" s="96" t="s">
        <v>395</v>
      </c>
    </row>
    <row r="100" spans="3:12" ht="15.75" thickBot="1" x14ac:dyDescent="0.3">
      <c r="C100" s="170" t="s">
        <v>59</v>
      </c>
      <c r="D100" s="161"/>
      <c r="E100" s="152">
        <v>0</v>
      </c>
      <c r="F100" s="115">
        <f>IF(E98&lt;6,"",((E98-6)/12)*(G98/E98))</f>
        <v>0</v>
      </c>
      <c r="G100" s="95">
        <f>F100</f>
        <v>0</v>
      </c>
      <c r="H100" s="162"/>
      <c r="I100" s="99" t="s">
        <v>519</v>
      </c>
      <c r="J100" s="99" t="str">
        <f>VLOOKUP(I100,Presupuesto!$B$11:$C$565,2,0)</f>
        <v>DECIMOCUARTO MES</v>
      </c>
      <c r="K100" s="96" t="str">
        <f t="shared" si="2"/>
        <v>Posgrado</v>
      </c>
      <c r="L100" s="96" t="s">
        <v>395</v>
      </c>
    </row>
    <row r="101" spans="3:12" ht="15.75" thickBot="1" x14ac:dyDescent="0.3">
      <c r="C101" s="135" t="s">
        <v>490</v>
      </c>
      <c r="D101" s="197"/>
      <c r="E101" s="150">
        <v>12</v>
      </c>
      <c r="F101" s="288">
        <f>HLOOKUP($C101,$BZ$2:$CM$3,2,0)</f>
        <v>13896.4</v>
      </c>
      <c r="G101" s="111">
        <f>D101*E101*F101</f>
        <v>0</v>
      </c>
      <c r="H101" s="164"/>
      <c r="I101" s="112" t="s">
        <v>496</v>
      </c>
      <c r="J101" s="112" t="str">
        <f>VLOOKUP(I101,Presupuesto!$B$11:$C$565,2,0)</f>
        <v>SUELDOS Y SALARIOS PERMANENTES</v>
      </c>
      <c r="K101" s="96" t="str">
        <f t="shared" si="2"/>
        <v>Posgrado</v>
      </c>
      <c r="L101" s="96" t="s">
        <v>395</v>
      </c>
    </row>
    <row r="102" spans="3:12" x14ac:dyDescent="0.25">
      <c r="C102" s="169" t="s">
        <v>58</v>
      </c>
      <c r="D102" s="161"/>
      <c r="E102" s="152">
        <v>0</v>
      </c>
      <c r="F102" s="98">
        <f>IF(E101=0,"",(G101/E101)/12*E101)</f>
        <v>0</v>
      </c>
      <c r="G102" s="95">
        <f>F102</f>
        <v>0</v>
      </c>
      <c r="H102" s="162"/>
      <c r="I102" s="114" t="s">
        <v>516</v>
      </c>
      <c r="J102" s="114" t="str">
        <f>VLOOKUP(I102,Presupuesto!$B$11:$C$565,2,0)</f>
        <v>AGUINALDO Y DECIMO CUARTO MES</v>
      </c>
      <c r="K102" s="96" t="str">
        <f t="shared" si="2"/>
        <v>Posgrado</v>
      </c>
      <c r="L102" s="96" t="s">
        <v>395</v>
      </c>
    </row>
    <row r="103" spans="3:12" ht="15.75" thickBot="1" x14ac:dyDescent="0.3">
      <c r="C103" s="170" t="s">
        <v>59</v>
      </c>
      <c r="D103" s="161"/>
      <c r="E103" s="152">
        <v>0</v>
      </c>
      <c r="F103" s="115">
        <f>IF(E101&lt;6,"",((E101-6)/12)*(G101/E101))</f>
        <v>0</v>
      </c>
      <c r="G103" s="95">
        <f>F103</f>
        <v>0</v>
      </c>
      <c r="H103" s="162"/>
      <c r="I103" s="99" t="s">
        <v>519</v>
      </c>
      <c r="J103" s="99" t="str">
        <f>VLOOKUP(I103,Presupuesto!$B$11:$C$565,2,0)</f>
        <v>DECIMOCUARTO MES</v>
      </c>
      <c r="K103" s="96" t="str">
        <f t="shared" si="2"/>
        <v>Posgrado</v>
      </c>
      <c r="L103" s="96" t="s">
        <v>395</v>
      </c>
    </row>
    <row r="104" spans="3:12" ht="15.75" thickBot="1" x14ac:dyDescent="0.3">
      <c r="C104" s="135" t="s">
        <v>491</v>
      </c>
      <c r="D104" s="197"/>
      <c r="E104" s="150">
        <v>12</v>
      </c>
      <c r="F104" s="288">
        <f>HLOOKUP($C104,$BZ$2:$CM$3,2,0)</f>
        <v>15004.09</v>
      </c>
      <c r="G104" s="111">
        <f>D104*E104*F104</f>
        <v>0</v>
      </c>
      <c r="H104" s="164"/>
      <c r="I104" s="112" t="s">
        <v>496</v>
      </c>
      <c r="J104" s="112" t="str">
        <f>VLOOKUP(I104,Presupuesto!$B$11:$C$565,2,0)</f>
        <v>SUELDOS Y SALARIOS PERMANENTES</v>
      </c>
      <c r="K104" s="96" t="str">
        <f t="shared" si="2"/>
        <v>Posgrado</v>
      </c>
      <c r="L104" s="96" t="s">
        <v>395</v>
      </c>
    </row>
    <row r="105" spans="3:12" x14ac:dyDescent="0.25">
      <c r="C105" s="169" t="s">
        <v>58</v>
      </c>
      <c r="D105" s="161"/>
      <c r="E105" s="152">
        <v>0</v>
      </c>
      <c r="F105" s="98">
        <f>IF(E104=0,"",(G104/E104)/12*E104)</f>
        <v>0</v>
      </c>
      <c r="G105" s="95">
        <f>F105</f>
        <v>0</v>
      </c>
      <c r="H105" s="162"/>
      <c r="I105" s="114" t="s">
        <v>516</v>
      </c>
      <c r="J105" s="114" t="str">
        <f>VLOOKUP(I105,Presupuesto!$B$11:$C$565,2,0)</f>
        <v>AGUINALDO Y DECIMO CUARTO MES</v>
      </c>
      <c r="K105" s="96" t="str">
        <f t="shared" si="2"/>
        <v>Posgrado</v>
      </c>
      <c r="L105" s="96" t="s">
        <v>395</v>
      </c>
    </row>
    <row r="106" spans="3:12" ht="15.75" thickBot="1" x14ac:dyDescent="0.3">
      <c r="C106" s="170" t="s">
        <v>59</v>
      </c>
      <c r="D106" s="161"/>
      <c r="E106" s="152">
        <v>0</v>
      </c>
      <c r="F106" s="115">
        <f>IF(E104&lt;6,"",((E104-6)/12)*(G104/E104))</f>
        <v>0</v>
      </c>
      <c r="G106" s="95">
        <f>F106</f>
        <v>0</v>
      </c>
      <c r="H106" s="162"/>
      <c r="I106" s="99" t="s">
        <v>519</v>
      </c>
      <c r="J106" s="99" t="str">
        <f>VLOOKUP(I106,Presupuesto!$B$11:$C$565,2,0)</f>
        <v>DECIMOCUARTO MES</v>
      </c>
      <c r="K106" s="96" t="str">
        <f t="shared" si="2"/>
        <v>Posgrado</v>
      </c>
      <c r="L106" s="96" t="s">
        <v>395</v>
      </c>
    </row>
    <row r="107" spans="3:12" ht="15.75" thickBot="1" x14ac:dyDescent="0.3">
      <c r="C107" s="135" t="s">
        <v>492</v>
      </c>
      <c r="D107" s="197"/>
      <c r="E107" s="150">
        <v>12</v>
      </c>
      <c r="F107" s="288">
        <f>HLOOKUP($C107,$BZ$2:$CM$3,2,0)</f>
        <v>13238.9</v>
      </c>
      <c r="G107" s="111">
        <f>D107*E107*F107</f>
        <v>0</v>
      </c>
      <c r="H107" s="164"/>
      <c r="I107" s="112" t="s">
        <v>496</v>
      </c>
      <c r="J107" s="112" t="str">
        <f>VLOOKUP(I107,Presupuesto!$B$11:$C$565,2,0)</f>
        <v>SUELDOS Y SALARIOS PERMANENTES</v>
      </c>
      <c r="K107" s="96" t="str">
        <f t="shared" si="2"/>
        <v>Posgrado</v>
      </c>
      <c r="L107" s="96" t="s">
        <v>395</v>
      </c>
    </row>
    <row r="108" spans="3:12" x14ac:dyDescent="0.25">
      <c r="C108" s="169" t="s">
        <v>58</v>
      </c>
      <c r="D108" s="161"/>
      <c r="E108" s="152">
        <v>0</v>
      </c>
      <c r="F108" s="98">
        <f>IF(E107=0,"",(G107/E107)/12*E107)</f>
        <v>0</v>
      </c>
      <c r="G108" s="95">
        <f>F108</f>
        <v>0</v>
      </c>
      <c r="H108" s="162"/>
      <c r="I108" s="114" t="s">
        <v>516</v>
      </c>
      <c r="J108" s="114" t="str">
        <f>VLOOKUP(I108,Presupuesto!$B$11:$C$565,2,0)</f>
        <v>AGUINALDO Y DECIMO CUARTO MES</v>
      </c>
      <c r="K108" s="96" t="str">
        <f t="shared" si="2"/>
        <v>Posgrado</v>
      </c>
      <c r="L108" s="96" t="s">
        <v>395</v>
      </c>
    </row>
    <row r="109" spans="3:12" ht="15.75" thickBot="1" x14ac:dyDescent="0.3">
      <c r="C109" s="170" t="s">
        <v>59</v>
      </c>
      <c r="D109" s="161"/>
      <c r="E109" s="152">
        <v>0</v>
      </c>
      <c r="F109" s="115">
        <f>IF(E107&lt;6,"",((E107-6)/12)*(G107/E107))</f>
        <v>0</v>
      </c>
      <c r="G109" s="95">
        <f>F109</f>
        <v>0</v>
      </c>
      <c r="H109" s="162"/>
      <c r="I109" s="99" t="s">
        <v>519</v>
      </c>
      <c r="J109" s="99" t="str">
        <f>VLOOKUP(I109,Presupuesto!$B$11:$C$565,2,0)</f>
        <v>DECIMOCUARTO MES</v>
      </c>
      <c r="K109" s="96" t="str">
        <f t="shared" si="2"/>
        <v>Posgrado</v>
      </c>
      <c r="L109" s="96" t="s">
        <v>395</v>
      </c>
    </row>
    <row r="110" spans="3:12" ht="15.75" thickBot="1" x14ac:dyDescent="0.3">
      <c r="C110" s="135" t="s">
        <v>493</v>
      </c>
      <c r="D110" s="197"/>
      <c r="E110" s="150">
        <v>12</v>
      </c>
      <c r="F110" s="288">
        <f>HLOOKUP($C110,$BZ$2:$CM$3,2,0)</f>
        <v>12356.31</v>
      </c>
      <c r="G110" s="111">
        <f>D110*E110*F110</f>
        <v>0</v>
      </c>
      <c r="H110" s="164"/>
      <c r="I110" s="112" t="s">
        <v>496</v>
      </c>
      <c r="J110" s="112" t="str">
        <f>VLOOKUP(I110,Presupuesto!$B$11:$C$565,2,0)</f>
        <v>SUELDOS Y SALARIOS PERMANENTES</v>
      </c>
      <c r="K110" s="96" t="str">
        <f t="shared" ref="K110:K127" si="3">$K$77</f>
        <v>Posgrado</v>
      </c>
      <c r="L110" s="96" t="s">
        <v>395</v>
      </c>
    </row>
    <row r="111" spans="3:12" x14ac:dyDescent="0.25">
      <c r="C111" s="169" t="s">
        <v>58</v>
      </c>
      <c r="D111" s="161"/>
      <c r="E111" s="152">
        <v>0</v>
      </c>
      <c r="F111" s="98">
        <f>IF(E110=0,"",(G110/E110)/12*E110)</f>
        <v>0</v>
      </c>
      <c r="G111" s="95">
        <f>F111</f>
        <v>0</v>
      </c>
      <c r="H111" s="162"/>
      <c r="I111" s="114" t="s">
        <v>516</v>
      </c>
      <c r="J111" s="114" t="str">
        <f>VLOOKUP(I111,Presupuesto!$B$11:$C$565,2,0)</f>
        <v>AGUINALDO Y DECIMO CUARTO MES</v>
      </c>
      <c r="K111" s="96" t="str">
        <f t="shared" si="3"/>
        <v>Posgrado</v>
      </c>
      <c r="L111" s="96" t="s">
        <v>395</v>
      </c>
    </row>
    <row r="112" spans="3:12" ht="15.75" thickBot="1" x14ac:dyDescent="0.3">
      <c r="C112" s="170" t="s">
        <v>59</v>
      </c>
      <c r="D112" s="161"/>
      <c r="E112" s="152">
        <v>0</v>
      </c>
      <c r="F112" s="115">
        <f>IF(E110&lt;6,"",((E110-6)/12)*(G110/E110))</f>
        <v>0</v>
      </c>
      <c r="G112" s="95">
        <f>F112</f>
        <v>0</v>
      </c>
      <c r="H112" s="162"/>
      <c r="I112" s="99" t="s">
        <v>519</v>
      </c>
      <c r="J112" s="99" t="str">
        <f>VLOOKUP(I112,Presupuesto!$B$11:$C$565,2,0)</f>
        <v>DECIMOCUARTO MES</v>
      </c>
      <c r="K112" s="96" t="str">
        <f t="shared" si="3"/>
        <v>Posgrado</v>
      </c>
      <c r="L112" s="96" t="s">
        <v>395</v>
      </c>
    </row>
    <row r="113" spans="3:12" ht="15.75" thickBot="1" x14ac:dyDescent="0.3">
      <c r="C113" s="135" t="s">
        <v>494</v>
      </c>
      <c r="D113" s="197"/>
      <c r="E113" s="150">
        <v>12</v>
      </c>
      <c r="F113" s="288">
        <f>HLOOKUP($C113,$BZ$2:$CM$3,2,0)</f>
        <v>463.22</v>
      </c>
      <c r="G113" s="111">
        <f>D113*E113*F113</f>
        <v>0</v>
      </c>
      <c r="H113" s="164"/>
      <c r="I113" s="112" t="s">
        <v>496</v>
      </c>
      <c r="J113" s="112" t="str">
        <f>VLOOKUP(I113,Presupuesto!$B$11:$C$565,2,0)</f>
        <v>SUELDOS Y SALARIOS PERMANENTES</v>
      </c>
      <c r="K113" s="96" t="str">
        <f t="shared" si="3"/>
        <v>Posgrado</v>
      </c>
      <c r="L113" s="96" t="s">
        <v>395</v>
      </c>
    </row>
    <row r="114" spans="3:12" x14ac:dyDescent="0.25">
      <c r="C114" s="169" t="s">
        <v>58</v>
      </c>
      <c r="D114" s="161"/>
      <c r="E114" s="152">
        <v>0</v>
      </c>
      <c r="F114" s="98">
        <f>IF(E113=0,"",(G113/E113)/12*E113)</f>
        <v>0</v>
      </c>
      <c r="G114" s="95">
        <f>F114</f>
        <v>0</v>
      </c>
      <c r="H114" s="162"/>
      <c r="I114" s="114" t="s">
        <v>516</v>
      </c>
      <c r="J114" s="114" t="str">
        <f>VLOOKUP(I114,Presupuesto!$B$11:$C$565,2,0)</f>
        <v>AGUINALDO Y DECIMO CUARTO MES</v>
      </c>
      <c r="K114" s="96" t="str">
        <f t="shared" si="3"/>
        <v>Posgrado</v>
      </c>
      <c r="L114" s="96" t="s">
        <v>395</v>
      </c>
    </row>
    <row r="115" spans="3:12" ht="15.75" thickBot="1" x14ac:dyDescent="0.3">
      <c r="C115" s="170" t="s">
        <v>59</v>
      </c>
      <c r="D115" s="161"/>
      <c r="E115" s="152">
        <v>0</v>
      </c>
      <c r="F115" s="115">
        <f>IF(E113&lt;6,"",((E113-6)/12)*(G113/E113))</f>
        <v>0</v>
      </c>
      <c r="G115" s="95">
        <f>F115</f>
        <v>0</v>
      </c>
      <c r="H115" s="162"/>
      <c r="I115" s="99" t="s">
        <v>519</v>
      </c>
      <c r="J115" s="99" t="str">
        <f>VLOOKUP(I115,Presupuesto!$B$11:$C$565,2,0)</f>
        <v>DECIMOCUARTO MES</v>
      </c>
      <c r="K115" s="96" t="str">
        <f t="shared" si="3"/>
        <v>Posgrado</v>
      </c>
      <c r="L115" s="96" t="s">
        <v>395</v>
      </c>
    </row>
    <row r="116" spans="3:12" ht="15.75" thickBot="1" x14ac:dyDescent="0.3">
      <c r="C116" s="135" t="s">
        <v>495</v>
      </c>
      <c r="D116" s="197"/>
      <c r="E116" s="150">
        <v>12</v>
      </c>
      <c r="F116" s="288">
        <f>HLOOKUP($C116,$BZ$2:$CM$3,2,0)</f>
        <v>2007.3</v>
      </c>
      <c r="G116" s="111">
        <f>D116*E116*F116</f>
        <v>0</v>
      </c>
      <c r="H116" s="164"/>
      <c r="I116" s="112" t="s">
        <v>496</v>
      </c>
      <c r="J116" s="112" t="str">
        <f>VLOOKUP(I116,Presupuesto!$B$11:$C$565,2,0)</f>
        <v>SUELDOS Y SALARIOS PERMANENTES</v>
      </c>
      <c r="K116" s="96" t="str">
        <f t="shared" si="3"/>
        <v>Posgrado</v>
      </c>
      <c r="L116" s="96" t="s">
        <v>395</v>
      </c>
    </row>
    <row r="117" spans="3:12" x14ac:dyDescent="0.25">
      <c r="C117" s="169" t="s">
        <v>58</v>
      </c>
      <c r="D117" s="161"/>
      <c r="E117" s="152">
        <v>0</v>
      </c>
      <c r="F117" s="98">
        <f>IF(E116=0,"",(G116/E116)/12*E116)</f>
        <v>0</v>
      </c>
      <c r="G117" s="95">
        <f>F117</f>
        <v>0</v>
      </c>
      <c r="H117" s="162"/>
      <c r="I117" s="114" t="s">
        <v>516</v>
      </c>
      <c r="J117" s="114" t="str">
        <f>VLOOKUP(I117,Presupuesto!$B$11:$C$565,2,0)</f>
        <v>AGUINALDO Y DECIMO CUARTO MES</v>
      </c>
      <c r="K117" s="96" t="str">
        <f t="shared" si="3"/>
        <v>Posgrado</v>
      </c>
      <c r="L117" s="96" t="s">
        <v>395</v>
      </c>
    </row>
    <row r="118" spans="3:12" ht="15.75" thickBot="1" x14ac:dyDescent="0.3">
      <c r="C118" s="170" t="s">
        <v>59</v>
      </c>
      <c r="D118" s="161"/>
      <c r="E118" s="152">
        <v>0</v>
      </c>
      <c r="F118" s="115">
        <f>IF(E116&lt;6,"",((E116-6)/12)*(G116/E116))</f>
        <v>0</v>
      </c>
      <c r="G118" s="95">
        <f>F118</f>
        <v>0</v>
      </c>
      <c r="H118" s="162"/>
      <c r="I118" s="99" t="s">
        <v>519</v>
      </c>
      <c r="J118" s="99" t="str">
        <f>VLOOKUP(I118,Presupuesto!$B$11:$C$565,2,0)</f>
        <v>DECIMOCUARTO MES</v>
      </c>
      <c r="K118" s="96" t="str">
        <f t="shared" si="3"/>
        <v>Posgrado</v>
      </c>
      <c r="L118" s="96" t="s">
        <v>395</v>
      </c>
    </row>
    <row r="119" spans="3:12" ht="15.75" thickBot="1" x14ac:dyDescent="0.3">
      <c r="C119" s="138" t="s">
        <v>83</v>
      </c>
      <c r="D119" s="197"/>
      <c r="E119" s="150">
        <v>12</v>
      </c>
      <c r="F119" s="137">
        <v>30000</v>
      </c>
      <c r="G119" s="111">
        <f>D119*E119*F119</f>
        <v>0</v>
      </c>
      <c r="H119" s="164"/>
      <c r="I119" s="112" t="s">
        <v>564</v>
      </c>
      <c r="J119" s="112" t="str">
        <f>VLOOKUP(I119,Presupuesto!$B$11:$C$565,2,0)</f>
        <v>CONTRATOS ESPECIALES</v>
      </c>
      <c r="K119" s="96" t="str">
        <f t="shared" si="3"/>
        <v>Posgrado</v>
      </c>
      <c r="L119" s="96" t="s">
        <v>395</v>
      </c>
    </row>
    <row r="120" spans="3:12" x14ac:dyDescent="0.25">
      <c r="C120" s="169" t="s">
        <v>58</v>
      </c>
      <c r="D120" s="161"/>
      <c r="E120" s="152">
        <v>0</v>
      </c>
      <c r="F120" s="115">
        <f>IF(E119=0,"",(G119/E119)/12*E119)</f>
        <v>0</v>
      </c>
      <c r="G120" s="95">
        <f>F120</f>
        <v>0</v>
      </c>
      <c r="H120" s="162"/>
      <c r="I120" s="99" t="s">
        <v>564</v>
      </c>
      <c r="J120" s="99" t="str">
        <f>VLOOKUP(I120,Presupuesto!$B$11:$C$565,2,0)</f>
        <v>CONTRATOS ESPECIALES</v>
      </c>
      <c r="K120" s="96" t="str">
        <f t="shared" si="3"/>
        <v>Posgrado</v>
      </c>
      <c r="L120" s="96" t="s">
        <v>394</v>
      </c>
    </row>
    <row r="121" spans="3:12" ht="15.75" thickBot="1" x14ac:dyDescent="0.3">
      <c r="C121" s="170" t="s">
        <v>59</v>
      </c>
      <c r="D121" s="161"/>
      <c r="E121" s="152">
        <v>0</v>
      </c>
      <c r="F121" s="98">
        <f>IF(E119&lt;6,"",((E119-6)/12)*(G119/E119))</f>
        <v>0</v>
      </c>
      <c r="G121" s="95">
        <f>F121</f>
        <v>0</v>
      </c>
      <c r="H121" s="162"/>
      <c r="I121" s="99" t="s">
        <v>564</v>
      </c>
      <c r="J121" s="99" t="str">
        <f>VLOOKUP(I121,Presupuesto!$B$11:$C$565,2,0)</f>
        <v>CONTRATOS ESPECIALES</v>
      </c>
      <c r="K121" s="96" t="str">
        <f t="shared" si="3"/>
        <v>Posgrado</v>
      </c>
      <c r="L121" s="96" t="s">
        <v>399</v>
      </c>
    </row>
    <row r="122" spans="3:12" ht="15.75" thickBot="1" x14ac:dyDescent="0.3">
      <c r="C122" s="138" t="s">
        <v>60</v>
      </c>
      <c r="D122" s="197"/>
      <c r="E122" s="150">
        <v>12</v>
      </c>
      <c r="F122" s="116">
        <v>30000</v>
      </c>
      <c r="G122" s="111">
        <f>D122*E122*F122</f>
        <v>0</v>
      </c>
      <c r="H122" s="164"/>
      <c r="I122" s="112" t="s">
        <v>705</v>
      </c>
      <c r="J122" s="112" t="str">
        <f>VLOOKUP(I122,Presupuesto!$B$11:$C$565,2,0)</f>
        <v>OTROS SERVICIOS TECNICOS Y PROFESIONALES</v>
      </c>
      <c r="K122" s="96" t="str">
        <f t="shared" si="3"/>
        <v>Posgrado</v>
      </c>
      <c r="L122" s="96" t="s">
        <v>394</v>
      </c>
    </row>
    <row r="123" spans="3:12" x14ac:dyDescent="0.25">
      <c r="C123" s="169" t="s">
        <v>58</v>
      </c>
      <c r="D123" s="161"/>
      <c r="E123" s="152">
        <v>0</v>
      </c>
      <c r="F123" s="98">
        <v>0</v>
      </c>
      <c r="G123" s="95">
        <f>F123</f>
        <v>0</v>
      </c>
      <c r="H123" s="162"/>
      <c r="I123" s="99" t="s">
        <v>705</v>
      </c>
      <c r="J123" s="99" t="str">
        <f>VLOOKUP(I123,Presupuesto!$B$11:$C$565,2,0)</f>
        <v>OTROS SERVICIOS TECNICOS Y PROFESIONALES</v>
      </c>
      <c r="K123" s="96" t="str">
        <f t="shared" si="3"/>
        <v>Posgrado</v>
      </c>
      <c r="L123" s="96" t="s">
        <v>394</v>
      </c>
    </row>
    <row r="124" spans="3:12" ht="15.75" thickBot="1" x14ac:dyDescent="0.3">
      <c r="C124" s="170" t="s">
        <v>59</v>
      </c>
      <c r="D124" s="161"/>
      <c r="E124" s="152">
        <v>0</v>
      </c>
      <c r="F124" s="98">
        <v>0</v>
      </c>
      <c r="G124" s="95">
        <f>F124</f>
        <v>0</v>
      </c>
      <c r="H124" s="162"/>
      <c r="I124" s="99" t="s">
        <v>705</v>
      </c>
      <c r="J124" s="99" t="str">
        <f>VLOOKUP(I124,Presupuesto!$B$11:$C$565,2,0)</f>
        <v>OTROS SERVICIOS TECNICOS Y PROFESIONALES</v>
      </c>
      <c r="K124" s="96" t="str">
        <f t="shared" si="3"/>
        <v>Posgrado</v>
      </c>
      <c r="L124" s="96" t="s">
        <v>394</v>
      </c>
    </row>
    <row r="125" spans="3:12" ht="15.75" thickBot="1" x14ac:dyDescent="0.3">
      <c r="C125" s="138" t="s">
        <v>61</v>
      </c>
      <c r="D125" s="197"/>
      <c r="E125" s="150">
        <v>12</v>
      </c>
      <c r="F125" s="116">
        <v>30000</v>
      </c>
      <c r="G125" s="111">
        <f>D125*E125*F125</f>
        <v>0</v>
      </c>
      <c r="H125" s="164"/>
      <c r="I125" s="112" t="s">
        <v>496</v>
      </c>
      <c r="J125" s="112" t="str">
        <f>VLOOKUP(I125,Presupuesto!$B$11:$C$565,2,0)</f>
        <v>SUELDOS Y SALARIOS PERMANENTES</v>
      </c>
      <c r="K125" s="96" t="str">
        <f t="shared" si="3"/>
        <v>Posgrado</v>
      </c>
      <c r="L125" s="96" t="s">
        <v>394</v>
      </c>
    </row>
    <row r="126" spans="3:12" x14ac:dyDescent="0.25">
      <c r="C126" s="169" t="s">
        <v>58</v>
      </c>
      <c r="D126" s="167"/>
      <c r="E126" s="129">
        <v>0</v>
      </c>
      <c r="F126" s="117">
        <f>IF(E125=0,"",(G125/E125)/12*E125)</f>
        <v>0</v>
      </c>
      <c r="G126" s="118">
        <f>F126</f>
        <v>0</v>
      </c>
      <c r="H126" s="162"/>
      <c r="I126" s="99" t="s">
        <v>516</v>
      </c>
      <c r="J126" s="99" t="str">
        <f>VLOOKUP(I126,Presupuesto!$B$11:$C$565,2,0)</f>
        <v>AGUINALDO Y DECIMO CUARTO MES</v>
      </c>
      <c r="K126" s="96" t="str">
        <f t="shared" si="3"/>
        <v>Posgrado</v>
      </c>
      <c r="L126" s="96" t="s">
        <v>394</v>
      </c>
    </row>
    <row r="127" spans="3:12" ht="15.75" thickBot="1" x14ac:dyDescent="0.3">
      <c r="C127" s="171" t="s">
        <v>59</v>
      </c>
      <c r="D127" s="160"/>
      <c r="E127" s="130">
        <v>0</v>
      </c>
      <c r="F127" s="103">
        <f>IF(E125&lt;6,"",((E125-6)/12)*(G125/E125))</f>
        <v>0</v>
      </c>
      <c r="G127" s="103">
        <f>F127</f>
        <v>0</v>
      </c>
      <c r="H127" s="160"/>
      <c r="I127" s="104" t="s">
        <v>519</v>
      </c>
      <c r="J127" s="122" t="str">
        <f>VLOOKUP(I127,Presupuesto!$B$11:$C$565,2,0)</f>
        <v>DECIMOCUARTO MES</v>
      </c>
      <c r="K127" s="104" t="str">
        <f t="shared" si="3"/>
        <v>Posgrado</v>
      </c>
      <c r="L127" s="122" t="s">
        <v>394</v>
      </c>
    </row>
    <row r="129" spans="3:12" ht="15.75" thickBot="1" x14ac:dyDescent="0.3">
      <c r="K129" s="151"/>
    </row>
    <row r="130" spans="3:12" ht="15.75" thickBot="1" x14ac:dyDescent="0.3">
      <c r="C130" s="69" t="s">
        <v>43</v>
      </c>
      <c r="D130" s="30">
        <f>SUM(G137:G187)</f>
        <v>0</v>
      </c>
      <c r="E130" s="91"/>
      <c r="F130" s="91"/>
      <c r="G130" s="91"/>
      <c r="H130" s="74"/>
      <c r="I130" s="74"/>
      <c r="J130" s="74"/>
      <c r="K130" s="151"/>
    </row>
    <row r="131" spans="3:12" x14ac:dyDescent="0.25">
      <c r="D131" s="31"/>
      <c r="E131" s="91"/>
      <c r="F131" s="91"/>
      <c r="G131" s="91"/>
      <c r="H131" s="74"/>
      <c r="I131" s="74"/>
      <c r="J131" s="74"/>
      <c r="K131" s="151"/>
    </row>
    <row r="132" spans="3:12" x14ac:dyDescent="0.25">
      <c r="D132" s="31"/>
      <c r="E132" s="91"/>
      <c r="F132" s="91"/>
      <c r="G132" s="91"/>
      <c r="H132" s="74"/>
      <c r="I132" s="74"/>
      <c r="J132" s="74"/>
      <c r="K132" s="151"/>
    </row>
    <row r="133" spans="3:12" ht="15.75" x14ac:dyDescent="0.25">
      <c r="C133" s="200" t="s">
        <v>392</v>
      </c>
      <c r="D133" s="328"/>
      <c r="E133" s="91"/>
      <c r="F133" s="91"/>
      <c r="G133" s="91"/>
      <c r="H133" s="74"/>
      <c r="I133" s="74"/>
      <c r="J133" s="74"/>
      <c r="K133" s="151"/>
    </row>
    <row r="134" spans="3:12" ht="18.75" x14ac:dyDescent="0.25">
      <c r="C134" s="206" t="e">
        <f>IFERROR(VLOOKUP(D133,'1. Desarrollo e Innov. Curricu.'!$E:$F,2,FALSE),IFERROR(VLOOKUP(D133,'2. Investigación Científica'!$E:$F,2,FALSE),IFERROR(VLOOKUP(D133,'3. Vinculación Univ. Sociedad'!$E:$F,2,FALSE),IFERROR(VLOOKUP(D133,'4. Docencia y Profesorado Univ.'!$E:$F,2,FALSE),IFERROR(VLOOKUP(D133,'5. Estudiantes y Graduados'!$E:$F,2,FALSE),IFERROR(VLOOKUP(D133,'11. Gestion Administrativa'!$E:$F,2,FALSE),IFERROR(VLOOKUP(D133,'13. Gestión Académica'!$E:$F,2,FALSE),IFERROR(VLOOKUP(D133,'8. Asegura. de la Calid. y M'!$E:$F,2,FALSE),IFERROR(VLOOKUP(D133,'6. Gestión del Conocimiento'!$E:$F,2,FALSE),IFERROR(VLOOKUP(D133,'15. Gobernabilidad y Proceso...'!$E:$F,2,FALSE),IFERROR(VLOOKUP(D133,'12. Gestión del Talento Humano'!$E:$F,2,FALSE),IFERROR(VLOOKUP(D133,'14. Internacional... de la E.S.'!$E:$F,2,FALSE),IFERROR(VLOOKUP(D133,'10. Posgrado'!$E:$F,2,FALSE),IFERROR(VLOOKUP(D133,'17. Gestión TIC'!$E:$F,2,FALSE),IFERROR(VLOOKUP(D133,'16. Desa. del Sistema Educ.Sup.'!$E:$F,2,FALSE),IFERROR(VLOOKUP(D133,'9. Cultura de Inno. Insti...'!$E:$F,2,FALSE),VLOOKUP(D133,'7. Lo Esencial de la Reforma U.'!$E:$F,2,0)))))))))))))))))</f>
        <v>#N/A</v>
      </c>
      <c r="D134" s="31"/>
      <c r="E134" s="91"/>
      <c r="F134" s="91"/>
      <c r="G134" s="91"/>
      <c r="H134" s="74"/>
      <c r="I134" s="74"/>
      <c r="J134" s="74"/>
      <c r="K134" s="151"/>
    </row>
    <row r="135" spans="3:12" ht="15.75" thickBot="1" x14ac:dyDescent="0.3">
      <c r="C135" s="175"/>
      <c r="D135" s="31"/>
      <c r="E135" s="91"/>
      <c r="F135" s="91"/>
      <c r="G135" s="91"/>
      <c r="H135" s="74"/>
      <c r="I135" s="74"/>
      <c r="J135" s="74"/>
      <c r="K135" s="151"/>
    </row>
    <row r="136" spans="3:12" ht="30.75" thickBot="1" x14ac:dyDescent="0.3">
      <c r="C136" s="132" t="s">
        <v>44</v>
      </c>
      <c r="D136" s="136" t="s">
        <v>55</v>
      </c>
      <c r="E136" s="168" t="s">
        <v>56</v>
      </c>
      <c r="F136" s="136" t="s">
        <v>57</v>
      </c>
      <c r="G136" s="133" t="s">
        <v>27</v>
      </c>
      <c r="H136" s="131" t="s">
        <v>131</v>
      </c>
      <c r="I136" s="134" t="s">
        <v>46</v>
      </c>
      <c r="J136" s="134" t="s">
        <v>132</v>
      </c>
      <c r="K136" s="134" t="s">
        <v>410</v>
      </c>
      <c r="L136" s="134" t="s">
        <v>411</v>
      </c>
    </row>
    <row r="137" spans="3:12" ht="15.75" thickBot="1" x14ac:dyDescent="0.3">
      <c r="C137" s="135" t="s">
        <v>482</v>
      </c>
      <c r="D137" s="197"/>
      <c r="E137" s="150">
        <v>12</v>
      </c>
      <c r="F137" s="288">
        <f>HLOOKUP($C137,$BZ$2:$CM$3,2,0)</f>
        <v>43674.39</v>
      </c>
      <c r="G137" s="111">
        <f>D137*E137*F137</f>
        <v>0</v>
      </c>
      <c r="H137" s="164"/>
      <c r="I137" s="112" t="s">
        <v>496</v>
      </c>
      <c r="J137" s="112" t="str">
        <f>VLOOKUP(I137,Presupuesto!$B$11:$C$565,2,0)</f>
        <v>SUELDOS Y SALARIOS PERMANENTES</v>
      </c>
      <c r="K137" s="214" t="s">
        <v>1430</v>
      </c>
      <c r="L137" s="96" t="s">
        <v>394</v>
      </c>
    </row>
    <row r="138" spans="3:12" x14ac:dyDescent="0.25">
      <c r="C138" s="169" t="s">
        <v>58</v>
      </c>
      <c r="D138" s="161"/>
      <c r="E138" s="152">
        <v>0</v>
      </c>
      <c r="F138" s="98">
        <f>IF(E137=0,"",(G137/E137)/12*E137)</f>
        <v>0</v>
      </c>
      <c r="G138" s="95">
        <f>F138</f>
        <v>0</v>
      </c>
      <c r="H138" s="162"/>
      <c r="I138" s="114" t="s">
        <v>516</v>
      </c>
      <c r="J138" s="114" t="str">
        <f>VLOOKUP(I138,Presupuesto!$B$11:$C$565,2,0)</f>
        <v>AGUINALDO Y DECIMO CUARTO MES</v>
      </c>
      <c r="K138" s="96" t="str">
        <f t="shared" ref="K138:K169" si="4">$K$137</f>
        <v>Posgrado</v>
      </c>
      <c r="L138" s="96" t="s">
        <v>412</v>
      </c>
    </row>
    <row r="139" spans="3:12" ht="15.75" thickBot="1" x14ac:dyDescent="0.3">
      <c r="C139" s="170" t="s">
        <v>59</v>
      </c>
      <c r="D139" s="161"/>
      <c r="E139" s="152">
        <v>0</v>
      </c>
      <c r="F139" s="115">
        <f>IF(E137&lt;6,"",((E137-6)/12)*(G137/E137))</f>
        <v>0</v>
      </c>
      <c r="G139" s="95">
        <f>F139</f>
        <v>0</v>
      </c>
      <c r="H139" s="162"/>
      <c r="I139" s="99" t="s">
        <v>519</v>
      </c>
      <c r="J139" s="99" t="str">
        <f>VLOOKUP(I139,Presupuesto!$B$11:$C$565,2,0)</f>
        <v>DECIMOCUARTO MES</v>
      </c>
      <c r="K139" s="96" t="str">
        <f t="shared" si="4"/>
        <v>Posgrado</v>
      </c>
      <c r="L139" s="96" t="s">
        <v>395</v>
      </c>
    </row>
    <row r="140" spans="3:12" ht="15.75" thickBot="1" x14ac:dyDescent="0.3">
      <c r="C140" s="135" t="s">
        <v>483</v>
      </c>
      <c r="D140" s="197"/>
      <c r="E140" s="150">
        <v>12</v>
      </c>
      <c r="F140" s="288">
        <f>HLOOKUP($C140,$BZ$2:$CM$3,2,0)</f>
        <v>39703.99</v>
      </c>
      <c r="G140" s="111">
        <f>D140*E140*F140</f>
        <v>0</v>
      </c>
      <c r="H140" s="164"/>
      <c r="I140" s="112" t="s">
        <v>496</v>
      </c>
      <c r="J140" s="112" t="str">
        <f>VLOOKUP(I140,Presupuesto!$B$11:$C$565,2,0)</f>
        <v>SUELDOS Y SALARIOS PERMANENTES</v>
      </c>
      <c r="K140" s="96" t="str">
        <f t="shared" si="4"/>
        <v>Posgrado</v>
      </c>
      <c r="L140" s="96" t="s">
        <v>395</v>
      </c>
    </row>
    <row r="141" spans="3:12" x14ac:dyDescent="0.25">
      <c r="C141" s="169" t="s">
        <v>58</v>
      </c>
      <c r="D141" s="161"/>
      <c r="E141" s="152">
        <v>0</v>
      </c>
      <c r="F141" s="98">
        <f>IF(E140=0,"",(G140/E140)/12*E140)</f>
        <v>0</v>
      </c>
      <c r="G141" s="95">
        <f>F141</f>
        <v>0</v>
      </c>
      <c r="H141" s="162"/>
      <c r="I141" s="114" t="s">
        <v>516</v>
      </c>
      <c r="J141" s="114" t="str">
        <f>VLOOKUP(I141,Presupuesto!$B$11:$C$565,2,0)</f>
        <v>AGUINALDO Y DECIMO CUARTO MES</v>
      </c>
      <c r="K141" s="96" t="str">
        <f t="shared" si="4"/>
        <v>Posgrado</v>
      </c>
      <c r="L141" s="96" t="s">
        <v>395</v>
      </c>
    </row>
    <row r="142" spans="3:12" ht="15.75" thickBot="1" x14ac:dyDescent="0.3">
      <c r="C142" s="170" t="s">
        <v>59</v>
      </c>
      <c r="D142" s="161"/>
      <c r="E142" s="152">
        <v>0</v>
      </c>
      <c r="F142" s="115">
        <f>IF(E140&lt;6,"",((E140-6)/12)*(G140/E140))</f>
        <v>0</v>
      </c>
      <c r="G142" s="95">
        <f>F142</f>
        <v>0</v>
      </c>
      <c r="H142" s="162"/>
      <c r="I142" s="99" t="s">
        <v>519</v>
      </c>
      <c r="J142" s="99" t="str">
        <f>VLOOKUP(I142,Presupuesto!$B$11:$C$565,2,0)</f>
        <v>DECIMOCUARTO MES</v>
      </c>
      <c r="K142" s="96" t="str">
        <f t="shared" si="4"/>
        <v>Posgrado</v>
      </c>
      <c r="L142" s="96" t="s">
        <v>395</v>
      </c>
    </row>
    <row r="143" spans="3:12" ht="15.75" thickBot="1" x14ac:dyDescent="0.3">
      <c r="C143" s="135" t="s">
        <v>484</v>
      </c>
      <c r="D143" s="197"/>
      <c r="E143" s="150">
        <v>12</v>
      </c>
      <c r="F143" s="288">
        <f>HLOOKUP($C143,$BZ$2:$CM$3,2,0)</f>
        <v>35733.589999999997</v>
      </c>
      <c r="G143" s="111">
        <f>D143*E143*F143</f>
        <v>0</v>
      </c>
      <c r="H143" s="164"/>
      <c r="I143" s="112" t="s">
        <v>496</v>
      </c>
      <c r="J143" s="112" t="str">
        <f>VLOOKUP(I143,Presupuesto!$B$11:$C$565,2,0)</f>
        <v>SUELDOS Y SALARIOS PERMANENTES</v>
      </c>
      <c r="K143" s="96" t="str">
        <f t="shared" si="4"/>
        <v>Posgrado</v>
      </c>
      <c r="L143" s="96" t="s">
        <v>395</v>
      </c>
    </row>
    <row r="144" spans="3:12" x14ac:dyDescent="0.25">
      <c r="C144" s="169" t="s">
        <v>58</v>
      </c>
      <c r="D144" s="161"/>
      <c r="E144" s="152">
        <v>0</v>
      </c>
      <c r="F144" s="98">
        <f>IF(E143=0,"",(G143/E143)/12*E143)</f>
        <v>0</v>
      </c>
      <c r="G144" s="95">
        <f>F144</f>
        <v>0</v>
      </c>
      <c r="H144" s="162"/>
      <c r="I144" s="114" t="s">
        <v>516</v>
      </c>
      <c r="J144" s="114" t="str">
        <f>VLOOKUP(I144,Presupuesto!$B$11:$C$565,2,0)</f>
        <v>AGUINALDO Y DECIMO CUARTO MES</v>
      </c>
      <c r="K144" s="96" t="str">
        <f t="shared" si="4"/>
        <v>Posgrado</v>
      </c>
      <c r="L144" s="96" t="s">
        <v>395</v>
      </c>
    </row>
    <row r="145" spans="3:12" ht="15.75" thickBot="1" x14ac:dyDescent="0.3">
      <c r="C145" s="170" t="s">
        <v>59</v>
      </c>
      <c r="D145" s="161"/>
      <c r="E145" s="152">
        <v>0</v>
      </c>
      <c r="F145" s="115">
        <f>IF(E143&lt;6,"",((E143-6)/12)*(G143/E143))</f>
        <v>0</v>
      </c>
      <c r="G145" s="95">
        <f>F145</f>
        <v>0</v>
      </c>
      <c r="H145" s="162"/>
      <c r="I145" s="99" t="s">
        <v>519</v>
      </c>
      <c r="J145" s="99" t="str">
        <f>VLOOKUP(I145,Presupuesto!$B$11:$C$565,2,0)</f>
        <v>DECIMOCUARTO MES</v>
      </c>
      <c r="K145" s="96" t="str">
        <f t="shared" si="4"/>
        <v>Posgrado</v>
      </c>
      <c r="L145" s="96" t="s">
        <v>395</v>
      </c>
    </row>
    <row r="146" spans="3:12" ht="15.75" thickBot="1" x14ac:dyDescent="0.3">
      <c r="C146" s="135" t="s">
        <v>485</v>
      </c>
      <c r="D146" s="197"/>
      <c r="E146" s="150">
        <v>12</v>
      </c>
      <c r="F146" s="288">
        <f>HLOOKUP($C146,$BZ$2:$CM$3,2,0)</f>
        <v>31763.19</v>
      </c>
      <c r="G146" s="111">
        <f>D146*E146*F146</f>
        <v>0</v>
      </c>
      <c r="H146" s="164"/>
      <c r="I146" s="112" t="s">
        <v>496</v>
      </c>
      <c r="J146" s="112" t="str">
        <f>VLOOKUP(I146,Presupuesto!$B$11:$C$565,2,0)</f>
        <v>SUELDOS Y SALARIOS PERMANENTES</v>
      </c>
      <c r="K146" s="96" t="str">
        <f t="shared" si="4"/>
        <v>Posgrado</v>
      </c>
      <c r="L146" s="96" t="s">
        <v>395</v>
      </c>
    </row>
    <row r="147" spans="3:12" x14ac:dyDescent="0.25">
      <c r="C147" s="169" t="s">
        <v>58</v>
      </c>
      <c r="D147" s="161"/>
      <c r="E147" s="152">
        <v>0</v>
      </c>
      <c r="F147" s="98">
        <f>IF(E146=0,"",(G146/E146)/12*E146)</f>
        <v>0</v>
      </c>
      <c r="G147" s="95">
        <f>F147</f>
        <v>0</v>
      </c>
      <c r="H147" s="162"/>
      <c r="I147" s="114" t="s">
        <v>516</v>
      </c>
      <c r="J147" s="114" t="str">
        <f>VLOOKUP(I147,Presupuesto!$B$11:$C$565,2,0)</f>
        <v>AGUINALDO Y DECIMO CUARTO MES</v>
      </c>
      <c r="K147" s="96" t="str">
        <f t="shared" si="4"/>
        <v>Posgrado</v>
      </c>
      <c r="L147" s="96" t="s">
        <v>395</v>
      </c>
    </row>
    <row r="148" spans="3:12" ht="15.75" thickBot="1" x14ac:dyDescent="0.3">
      <c r="C148" s="170" t="s">
        <v>59</v>
      </c>
      <c r="D148" s="161"/>
      <c r="E148" s="152">
        <v>0</v>
      </c>
      <c r="F148" s="115">
        <f>IF(E146&lt;6,"",((E146-6)/12)*(G146/E146))</f>
        <v>0</v>
      </c>
      <c r="G148" s="95">
        <f>F148</f>
        <v>0</v>
      </c>
      <c r="H148" s="162"/>
      <c r="I148" s="99" t="s">
        <v>519</v>
      </c>
      <c r="J148" s="99" t="str">
        <f>VLOOKUP(I148,Presupuesto!$B$11:$C$565,2,0)</f>
        <v>DECIMOCUARTO MES</v>
      </c>
      <c r="K148" s="96" t="str">
        <f t="shared" si="4"/>
        <v>Posgrado</v>
      </c>
      <c r="L148" s="96" t="s">
        <v>395</v>
      </c>
    </row>
    <row r="149" spans="3:12" ht="15.75" thickBot="1" x14ac:dyDescent="0.3">
      <c r="C149" s="135" t="s">
        <v>486</v>
      </c>
      <c r="D149" s="197"/>
      <c r="E149" s="150">
        <v>12</v>
      </c>
      <c r="F149" s="288">
        <f>HLOOKUP($C149,$BZ$2:$CM$3,2,0)</f>
        <v>29777.99</v>
      </c>
      <c r="G149" s="111">
        <f>D149*E149*F149</f>
        <v>0</v>
      </c>
      <c r="H149" s="164"/>
      <c r="I149" s="112" t="s">
        <v>496</v>
      </c>
      <c r="J149" s="112" t="str">
        <f>VLOOKUP(I149,Presupuesto!$B$11:$C$565,2,0)</f>
        <v>SUELDOS Y SALARIOS PERMANENTES</v>
      </c>
      <c r="K149" s="96" t="str">
        <f t="shared" si="4"/>
        <v>Posgrado</v>
      </c>
      <c r="L149" s="96" t="s">
        <v>395</v>
      </c>
    </row>
    <row r="150" spans="3:12" x14ac:dyDescent="0.25">
      <c r="C150" s="169" t="s">
        <v>58</v>
      </c>
      <c r="D150" s="161"/>
      <c r="E150" s="152">
        <v>0</v>
      </c>
      <c r="F150" s="98">
        <f>IF(E149=0,"",(G149/E149)/12*E149)</f>
        <v>0</v>
      </c>
      <c r="G150" s="95">
        <f>F150</f>
        <v>0</v>
      </c>
      <c r="H150" s="162"/>
      <c r="I150" s="114" t="s">
        <v>516</v>
      </c>
      <c r="J150" s="114" t="str">
        <f>VLOOKUP(I150,Presupuesto!$B$11:$C$565,2,0)</f>
        <v>AGUINALDO Y DECIMO CUARTO MES</v>
      </c>
      <c r="K150" s="96" t="str">
        <f t="shared" si="4"/>
        <v>Posgrado</v>
      </c>
      <c r="L150" s="96" t="s">
        <v>395</v>
      </c>
    </row>
    <row r="151" spans="3:12" ht="15.75" thickBot="1" x14ac:dyDescent="0.3">
      <c r="C151" s="170" t="s">
        <v>59</v>
      </c>
      <c r="D151" s="161"/>
      <c r="E151" s="152">
        <v>0</v>
      </c>
      <c r="F151" s="115">
        <f>IF(E149&lt;6,"",((E149-6)/12)*(G149/E149))</f>
        <v>0</v>
      </c>
      <c r="G151" s="95">
        <f>F151</f>
        <v>0</v>
      </c>
      <c r="H151" s="162"/>
      <c r="I151" s="99" t="s">
        <v>519</v>
      </c>
      <c r="J151" s="99" t="str">
        <f>VLOOKUP(I151,Presupuesto!$B$11:$C$565,2,0)</f>
        <v>DECIMOCUARTO MES</v>
      </c>
      <c r="K151" s="96" t="str">
        <f t="shared" si="4"/>
        <v>Posgrado</v>
      </c>
      <c r="L151" s="96" t="s">
        <v>395</v>
      </c>
    </row>
    <row r="152" spans="3:12" ht="15.75" thickBot="1" x14ac:dyDescent="0.3">
      <c r="C152" s="135" t="s">
        <v>487</v>
      </c>
      <c r="D152" s="197"/>
      <c r="E152" s="150">
        <v>12</v>
      </c>
      <c r="F152" s="288">
        <f>HLOOKUP($C152,$BZ$2:$CM$3,2,0)</f>
        <v>27792.79</v>
      </c>
      <c r="G152" s="111">
        <f>D152*E152*F152</f>
        <v>0</v>
      </c>
      <c r="H152" s="164"/>
      <c r="I152" s="112" t="s">
        <v>496</v>
      </c>
      <c r="J152" s="112" t="str">
        <f>VLOOKUP(I152,Presupuesto!$B$11:$C$565,2,0)</f>
        <v>SUELDOS Y SALARIOS PERMANENTES</v>
      </c>
      <c r="K152" s="96" t="str">
        <f t="shared" si="4"/>
        <v>Posgrado</v>
      </c>
      <c r="L152" s="96" t="s">
        <v>395</v>
      </c>
    </row>
    <row r="153" spans="3:12" x14ac:dyDescent="0.25">
      <c r="C153" s="169" t="s">
        <v>58</v>
      </c>
      <c r="D153" s="161"/>
      <c r="E153" s="152">
        <v>0</v>
      </c>
      <c r="F153" s="98">
        <f>IF(E152=0,"",(G152/E152)/12*E152)</f>
        <v>0</v>
      </c>
      <c r="G153" s="95">
        <f>F153</f>
        <v>0</v>
      </c>
      <c r="H153" s="162"/>
      <c r="I153" s="114" t="s">
        <v>516</v>
      </c>
      <c r="J153" s="114" t="str">
        <f>VLOOKUP(I153,Presupuesto!$B$11:$C$565,2,0)</f>
        <v>AGUINALDO Y DECIMO CUARTO MES</v>
      </c>
      <c r="K153" s="96" t="str">
        <f t="shared" si="4"/>
        <v>Posgrado</v>
      </c>
      <c r="L153" s="96" t="s">
        <v>395</v>
      </c>
    </row>
    <row r="154" spans="3:12" ht="15.75" thickBot="1" x14ac:dyDescent="0.3">
      <c r="C154" s="170" t="s">
        <v>59</v>
      </c>
      <c r="D154" s="161"/>
      <c r="E154" s="152">
        <v>0</v>
      </c>
      <c r="F154" s="115">
        <f>IF(E152&lt;6,"",((E152-6)/12)*(G152/E152))</f>
        <v>0</v>
      </c>
      <c r="G154" s="95">
        <f>F154</f>
        <v>0</v>
      </c>
      <c r="H154" s="162"/>
      <c r="I154" s="99" t="s">
        <v>519</v>
      </c>
      <c r="J154" s="99" t="str">
        <f>VLOOKUP(I154,Presupuesto!$B$11:$C$565,2,0)</f>
        <v>DECIMOCUARTO MES</v>
      </c>
      <c r="K154" s="96" t="str">
        <f t="shared" si="4"/>
        <v>Posgrado</v>
      </c>
      <c r="L154" s="96" t="s">
        <v>395</v>
      </c>
    </row>
    <row r="155" spans="3:12" ht="15.75" thickBot="1" x14ac:dyDescent="0.3">
      <c r="C155" s="135" t="s">
        <v>488</v>
      </c>
      <c r="D155" s="197"/>
      <c r="E155" s="150">
        <v>12</v>
      </c>
      <c r="F155" s="288">
        <f>HLOOKUP($C155,$BZ$2:$CM$3,2,0)</f>
        <v>18859.39</v>
      </c>
      <c r="G155" s="111">
        <f>D155*E155*F155</f>
        <v>0</v>
      </c>
      <c r="H155" s="164"/>
      <c r="I155" s="112" t="s">
        <v>496</v>
      </c>
      <c r="J155" s="112" t="str">
        <f>VLOOKUP(I155,Presupuesto!$B$11:$C$565,2,0)</f>
        <v>SUELDOS Y SALARIOS PERMANENTES</v>
      </c>
      <c r="K155" s="96" t="str">
        <f t="shared" si="4"/>
        <v>Posgrado</v>
      </c>
      <c r="L155" s="96" t="s">
        <v>395</v>
      </c>
    </row>
    <row r="156" spans="3:12" x14ac:dyDescent="0.25">
      <c r="C156" s="169" t="s">
        <v>58</v>
      </c>
      <c r="D156" s="161"/>
      <c r="E156" s="152">
        <v>0</v>
      </c>
      <c r="F156" s="98">
        <f>IF(E155=0,"",(G155/E155)/12*E155)</f>
        <v>0</v>
      </c>
      <c r="G156" s="95">
        <f>F156</f>
        <v>0</v>
      </c>
      <c r="H156" s="162"/>
      <c r="I156" s="114" t="s">
        <v>516</v>
      </c>
      <c r="J156" s="114" t="str">
        <f>VLOOKUP(I156,Presupuesto!$B$11:$C$565,2,0)</f>
        <v>AGUINALDO Y DECIMO CUARTO MES</v>
      </c>
      <c r="K156" s="96" t="str">
        <f t="shared" si="4"/>
        <v>Posgrado</v>
      </c>
      <c r="L156" s="96" t="s">
        <v>395</v>
      </c>
    </row>
    <row r="157" spans="3:12" ht="15.75" thickBot="1" x14ac:dyDescent="0.3">
      <c r="C157" s="170" t="s">
        <v>59</v>
      </c>
      <c r="D157" s="161"/>
      <c r="E157" s="152">
        <v>0</v>
      </c>
      <c r="F157" s="115">
        <f>IF(E155&lt;6,"",((E155-6)/12)*(G155/E155))</f>
        <v>0</v>
      </c>
      <c r="G157" s="95">
        <f>F157</f>
        <v>0</v>
      </c>
      <c r="H157" s="162"/>
      <c r="I157" s="99" t="s">
        <v>519</v>
      </c>
      <c r="J157" s="99" t="str">
        <f>VLOOKUP(I157,Presupuesto!$B$11:$C$565,2,0)</f>
        <v>DECIMOCUARTO MES</v>
      </c>
      <c r="K157" s="96" t="str">
        <f t="shared" si="4"/>
        <v>Posgrado</v>
      </c>
      <c r="L157" s="96" t="s">
        <v>395</v>
      </c>
    </row>
    <row r="158" spans="3:12" ht="15.75" thickBot="1" x14ac:dyDescent="0.3">
      <c r="C158" s="135" t="s">
        <v>489</v>
      </c>
      <c r="D158" s="197"/>
      <c r="E158" s="150">
        <v>12</v>
      </c>
      <c r="F158" s="288">
        <f>HLOOKUP($C158,$BZ$2:$CM$3,2,0)</f>
        <v>17866.8</v>
      </c>
      <c r="G158" s="111">
        <f>D158*E158*F158</f>
        <v>0</v>
      </c>
      <c r="H158" s="164"/>
      <c r="I158" s="112" t="s">
        <v>496</v>
      </c>
      <c r="J158" s="112" t="str">
        <f>VLOOKUP(I158,Presupuesto!$B$11:$C$565,2,0)</f>
        <v>SUELDOS Y SALARIOS PERMANENTES</v>
      </c>
      <c r="K158" s="96" t="str">
        <f t="shared" si="4"/>
        <v>Posgrado</v>
      </c>
      <c r="L158" s="96" t="s">
        <v>395</v>
      </c>
    </row>
    <row r="159" spans="3:12" x14ac:dyDescent="0.25">
      <c r="C159" s="169" t="s">
        <v>58</v>
      </c>
      <c r="D159" s="161"/>
      <c r="E159" s="152">
        <v>0</v>
      </c>
      <c r="F159" s="98">
        <f>IF(E158=0,"",(G158/E158)/12*E158)</f>
        <v>0</v>
      </c>
      <c r="G159" s="95">
        <f>F159</f>
        <v>0</v>
      </c>
      <c r="H159" s="162"/>
      <c r="I159" s="114" t="s">
        <v>516</v>
      </c>
      <c r="J159" s="114" t="str">
        <f>VLOOKUP(I159,Presupuesto!$B$11:$C$565,2,0)</f>
        <v>AGUINALDO Y DECIMO CUARTO MES</v>
      </c>
      <c r="K159" s="96" t="str">
        <f t="shared" si="4"/>
        <v>Posgrado</v>
      </c>
      <c r="L159" s="96" t="s">
        <v>395</v>
      </c>
    </row>
    <row r="160" spans="3:12" ht="15.75" thickBot="1" x14ac:dyDescent="0.3">
      <c r="C160" s="170" t="s">
        <v>59</v>
      </c>
      <c r="D160" s="161"/>
      <c r="E160" s="152">
        <v>0</v>
      </c>
      <c r="F160" s="115">
        <f>IF(E158&lt;6,"",((E158-6)/12)*(G158/E158))</f>
        <v>0</v>
      </c>
      <c r="G160" s="95">
        <f>F160</f>
        <v>0</v>
      </c>
      <c r="H160" s="162"/>
      <c r="I160" s="99" t="s">
        <v>519</v>
      </c>
      <c r="J160" s="99" t="str">
        <f>VLOOKUP(I160,Presupuesto!$B$11:$C$565,2,0)</f>
        <v>DECIMOCUARTO MES</v>
      </c>
      <c r="K160" s="96" t="str">
        <f t="shared" si="4"/>
        <v>Posgrado</v>
      </c>
      <c r="L160" s="96" t="s">
        <v>395</v>
      </c>
    </row>
    <row r="161" spans="3:12" ht="15.75" thickBot="1" x14ac:dyDescent="0.3">
      <c r="C161" s="135" t="s">
        <v>490</v>
      </c>
      <c r="D161" s="197"/>
      <c r="E161" s="150">
        <v>12</v>
      </c>
      <c r="F161" s="288">
        <f>HLOOKUP($C161,$BZ$2:$CM$3,2,0)</f>
        <v>13896.4</v>
      </c>
      <c r="G161" s="111">
        <f>D161*E161*F161</f>
        <v>0</v>
      </c>
      <c r="H161" s="164"/>
      <c r="I161" s="112" t="s">
        <v>496</v>
      </c>
      <c r="J161" s="112" t="str">
        <f>VLOOKUP(I161,Presupuesto!$B$11:$C$565,2,0)</f>
        <v>SUELDOS Y SALARIOS PERMANENTES</v>
      </c>
      <c r="K161" s="96" t="str">
        <f t="shared" si="4"/>
        <v>Posgrado</v>
      </c>
      <c r="L161" s="96" t="s">
        <v>395</v>
      </c>
    </row>
    <row r="162" spans="3:12" x14ac:dyDescent="0.25">
      <c r="C162" s="169" t="s">
        <v>58</v>
      </c>
      <c r="D162" s="161"/>
      <c r="E162" s="152">
        <v>0</v>
      </c>
      <c r="F162" s="98">
        <f>IF(E161=0,"",(G161/E161)/12*E161)</f>
        <v>0</v>
      </c>
      <c r="G162" s="95">
        <f>F162</f>
        <v>0</v>
      </c>
      <c r="H162" s="162"/>
      <c r="I162" s="114" t="s">
        <v>516</v>
      </c>
      <c r="J162" s="114" t="str">
        <f>VLOOKUP(I162,Presupuesto!$B$11:$C$565,2,0)</f>
        <v>AGUINALDO Y DECIMO CUARTO MES</v>
      </c>
      <c r="K162" s="96" t="str">
        <f t="shared" si="4"/>
        <v>Posgrado</v>
      </c>
      <c r="L162" s="96" t="s">
        <v>395</v>
      </c>
    </row>
    <row r="163" spans="3:12" ht="15.75" thickBot="1" x14ac:dyDescent="0.3">
      <c r="C163" s="170" t="s">
        <v>59</v>
      </c>
      <c r="D163" s="161"/>
      <c r="E163" s="152">
        <v>0</v>
      </c>
      <c r="F163" s="115">
        <f>IF(E161&lt;6,"",((E161-6)/12)*(G161/E161))</f>
        <v>0</v>
      </c>
      <c r="G163" s="95">
        <f>F163</f>
        <v>0</v>
      </c>
      <c r="H163" s="162"/>
      <c r="I163" s="99" t="s">
        <v>519</v>
      </c>
      <c r="J163" s="99" t="str">
        <f>VLOOKUP(I163,Presupuesto!$B$11:$C$565,2,0)</f>
        <v>DECIMOCUARTO MES</v>
      </c>
      <c r="K163" s="96" t="str">
        <f t="shared" si="4"/>
        <v>Posgrado</v>
      </c>
      <c r="L163" s="96" t="s">
        <v>395</v>
      </c>
    </row>
    <row r="164" spans="3:12" ht="15.75" thickBot="1" x14ac:dyDescent="0.3">
      <c r="C164" s="135" t="s">
        <v>491</v>
      </c>
      <c r="D164" s="197"/>
      <c r="E164" s="150">
        <v>12</v>
      </c>
      <c r="F164" s="288">
        <f>HLOOKUP($C164,$BZ$2:$CM$3,2,0)</f>
        <v>15004.09</v>
      </c>
      <c r="G164" s="111">
        <f>D164*E164*F164</f>
        <v>0</v>
      </c>
      <c r="H164" s="164"/>
      <c r="I164" s="112" t="s">
        <v>496</v>
      </c>
      <c r="J164" s="112" t="str">
        <f>VLOOKUP(I164,Presupuesto!$B$11:$C$565,2,0)</f>
        <v>SUELDOS Y SALARIOS PERMANENTES</v>
      </c>
      <c r="K164" s="96" t="str">
        <f t="shared" si="4"/>
        <v>Posgrado</v>
      </c>
      <c r="L164" s="96" t="s">
        <v>395</v>
      </c>
    </row>
    <row r="165" spans="3:12" x14ac:dyDescent="0.25">
      <c r="C165" s="169" t="s">
        <v>58</v>
      </c>
      <c r="D165" s="161"/>
      <c r="E165" s="152">
        <v>0</v>
      </c>
      <c r="F165" s="98">
        <f>IF(E164=0,"",(G164/E164)/12*E164)</f>
        <v>0</v>
      </c>
      <c r="G165" s="95">
        <f>F165</f>
        <v>0</v>
      </c>
      <c r="H165" s="162"/>
      <c r="I165" s="114" t="s">
        <v>516</v>
      </c>
      <c r="J165" s="114" t="str">
        <f>VLOOKUP(I165,Presupuesto!$B$11:$C$565,2,0)</f>
        <v>AGUINALDO Y DECIMO CUARTO MES</v>
      </c>
      <c r="K165" s="96" t="str">
        <f t="shared" si="4"/>
        <v>Posgrado</v>
      </c>
      <c r="L165" s="96" t="s">
        <v>395</v>
      </c>
    </row>
    <row r="166" spans="3:12" ht="15.75" thickBot="1" x14ac:dyDescent="0.3">
      <c r="C166" s="170" t="s">
        <v>59</v>
      </c>
      <c r="D166" s="161"/>
      <c r="E166" s="152">
        <v>0</v>
      </c>
      <c r="F166" s="115">
        <f>IF(E164&lt;6,"",((E164-6)/12)*(G164/E164))</f>
        <v>0</v>
      </c>
      <c r="G166" s="95">
        <f>F166</f>
        <v>0</v>
      </c>
      <c r="H166" s="162"/>
      <c r="I166" s="99" t="s">
        <v>519</v>
      </c>
      <c r="J166" s="99" t="str">
        <f>VLOOKUP(I166,Presupuesto!$B$11:$C$565,2,0)</f>
        <v>DECIMOCUARTO MES</v>
      </c>
      <c r="K166" s="96" t="str">
        <f t="shared" si="4"/>
        <v>Posgrado</v>
      </c>
      <c r="L166" s="96" t="s">
        <v>395</v>
      </c>
    </row>
    <row r="167" spans="3:12" ht="15.75" thickBot="1" x14ac:dyDescent="0.3">
      <c r="C167" s="135" t="s">
        <v>492</v>
      </c>
      <c r="D167" s="197"/>
      <c r="E167" s="150">
        <v>12</v>
      </c>
      <c r="F167" s="288">
        <f>HLOOKUP($C167,$BZ$2:$CM$3,2,0)</f>
        <v>13238.9</v>
      </c>
      <c r="G167" s="111">
        <f>D167*E167*F167</f>
        <v>0</v>
      </c>
      <c r="H167" s="164"/>
      <c r="I167" s="112" t="s">
        <v>496</v>
      </c>
      <c r="J167" s="112" t="str">
        <f>VLOOKUP(I167,Presupuesto!$B$11:$C$565,2,0)</f>
        <v>SUELDOS Y SALARIOS PERMANENTES</v>
      </c>
      <c r="K167" s="96" t="str">
        <f t="shared" si="4"/>
        <v>Posgrado</v>
      </c>
      <c r="L167" s="96" t="s">
        <v>395</v>
      </c>
    </row>
    <row r="168" spans="3:12" x14ac:dyDescent="0.25">
      <c r="C168" s="169" t="s">
        <v>58</v>
      </c>
      <c r="D168" s="161"/>
      <c r="E168" s="152">
        <v>0</v>
      </c>
      <c r="F168" s="98">
        <f>IF(E167=0,"",(G167/E167)/12*E167)</f>
        <v>0</v>
      </c>
      <c r="G168" s="95">
        <f>F168</f>
        <v>0</v>
      </c>
      <c r="H168" s="162"/>
      <c r="I168" s="114" t="s">
        <v>516</v>
      </c>
      <c r="J168" s="114" t="str">
        <f>VLOOKUP(I168,Presupuesto!$B$11:$C$565,2,0)</f>
        <v>AGUINALDO Y DECIMO CUARTO MES</v>
      </c>
      <c r="K168" s="96" t="str">
        <f t="shared" si="4"/>
        <v>Posgrado</v>
      </c>
      <c r="L168" s="96" t="s">
        <v>395</v>
      </c>
    </row>
    <row r="169" spans="3:12" ht="15.75" thickBot="1" x14ac:dyDescent="0.3">
      <c r="C169" s="170" t="s">
        <v>59</v>
      </c>
      <c r="D169" s="161"/>
      <c r="E169" s="152">
        <v>0</v>
      </c>
      <c r="F169" s="115">
        <f>IF(E167&lt;6,"",((E167-6)/12)*(G167/E167))</f>
        <v>0</v>
      </c>
      <c r="G169" s="95">
        <f>F169</f>
        <v>0</v>
      </c>
      <c r="H169" s="162"/>
      <c r="I169" s="99" t="s">
        <v>519</v>
      </c>
      <c r="J169" s="99" t="str">
        <f>VLOOKUP(I169,Presupuesto!$B$11:$C$565,2,0)</f>
        <v>DECIMOCUARTO MES</v>
      </c>
      <c r="K169" s="96" t="str">
        <f t="shared" si="4"/>
        <v>Posgrado</v>
      </c>
      <c r="L169" s="96" t="s">
        <v>395</v>
      </c>
    </row>
    <row r="170" spans="3:12" ht="15.75" thickBot="1" x14ac:dyDescent="0.3">
      <c r="C170" s="135" t="s">
        <v>493</v>
      </c>
      <c r="D170" s="197"/>
      <c r="E170" s="150">
        <v>12</v>
      </c>
      <c r="F170" s="288">
        <f>HLOOKUP($C170,$BZ$2:$CM$3,2,0)</f>
        <v>12356.31</v>
      </c>
      <c r="G170" s="111">
        <f>D170*E170*F170</f>
        <v>0</v>
      </c>
      <c r="H170" s="164"/>
      <c r="I170" s="112" t="s">
        <v>496</v>
      </c>
      <c r="J170" s="112" t="str">
        <f>VLOOKUP(I170,Presupuesto!$B$11:$C$565,2,0)</f>
        <v>SUELDOS Y SALARIOS PERMANENTES</v>
      </c>
      <c r="K170" s="96" t="str">
        <f t="shared" ref="K170:K187" si="5">$K$137</f>
        <v>Posgrado</v>
      </c>
      <c r="L170" s="96" t="s">
        <v>395</v>
      </c>
    </row>
    <row r="171" spans="3:12" x14ac:dyDescent="0.25">
      <c r="C171" s="169" t="s">
        <v>58</v>
      </c>
      <c r="D171" s="161"/>
      <c r="E171" s="152">
        <v>0</v>
      </c>
      <c r="F171" s="98">
        <f>IF(E170=0,"",(G170/E170)/12*E170)</f>
        <v>0</v>
      </c>
      <c r="G171" s="95">
        <f>F171</f>
        <v>0</v>
      </c>
      <c r="H171" s="162"/>
      <c r="I171" s="114" t="s">
        <v>516</v>
      </c>
      <c r="J171" s="114" t="str">
        <f>VLOOKUP(I171,Presupuesto!$B$11:$C$565,2,0)</f>
        <v>AGUINALDO Y DECIMO CUARTO MES</v>
      </c>
      <c r="K171" s="96" t="str">
        <f t="shared" si="5"/>
        <v>Posgrado</v>
      </c>
      <c r="L171" s="96" t="s">
        <v>395</v>
      </c>
    </row>
    <row r="172" spans="3:12" ht="15.75" thickBot="1" x14ac:dyDescent="0.3">
      <c r="C172" s="170" t="s">
        <v>59</v>
      </c>
      <c r="D172" s="161"/>
      <c r="E172" s="152">
        <v>0</v>
      </c>
      <c r="F172" s="115">
        <f>IF(E170&lt;6,"",((E170-6)/12)*(G170/E170))</f>
        <v>0</v>
      </c>
      <c r="G172" s="95">
        <f>F172</f>
        <v>0</v>
      </c>
      <c r="H172" s="162"/>
      <c r="I172" s="99" t="s">
        <v>519</v>
      </c>
      <c r="J172" s="99" t="str">
        <f>VLOOKUP(I172,Presupuesto!$B$11:$C$565,2,0)</f>
        <v>DECIMOCUARTO MES</v>
      </c>
      <c r="K172" s="96" t="str">
        <f t="shared" si="5"/>
        <v>Posgrado</v>
      </c>
      <c r="L172" s="96" t="s">
        <v>395</v>
      </c>
    </row>
    <row r="173" spans="3:12" ht="15.75" thickBot="1" x14ac:dyDescent="0.3">
      <c r="C173" s="135" t="s">
        <v>494</v>
      </c>
      <c r="D173" s="197"/>
      <c r="E173" s="150">
        <v>12</v>
      </c>
      <c r="F173" s="288">
        <f>HLOOKUP($C173,$BZ$2:$CM$3,2,0)</f>
        <v>463.22</v>
      </c>
      <c r="G173" s="111">
        <f>D173*E173*F173</f>
        <v>0</v>
      </c>
      <c r="H173" s="164"/>
      <c r="I173" s="112" t="s">
        <v>496</v>
      </c>
      <c r="J173" s="112" t="str">
        <f>VLOOKUP(I173,Presupuesto!$B$11:$C$565,2,0)</f>
        <v>SUELDOS Y SALARIOS PERMANENTES</v>
      </c>
      <c r="K173" s="96" t="str">
        <f t="shared" si="5"/>
        <v>Posgrado</v>
      </c>
      <c r="L173" s="96" t="s">
        <v>395</v>
      </c>
    </row>
    <row r="174" spans="3:12" x14ac:dyDescent="0.25">
      <c r="C174" s="169" t="s">
        <v>58</v>
      </c>
      <c r="D174" s="161"/>
      <c r="E174" s="152">
        <v>0</v>
      </c>
      <c r="F174" s="98">
        <f>IF(E173=0,"",(G173/E173)/12*E173)</f>
        <v>0</v>
      </c>
      <c r="G174" s="95">
        <f>F174</f>
        <v>0</v>
      </c>
      <c r="H174" s="162"/>
      <c r="I174" s="114" t="s">
        <v>516</v>
      </c>
      <c r="J174" s="114" t="str">
        <f>VLOOKUP(I174,Presupuesto!$B$11:$C$565,2,0)</f>
        <v>AGUINALDO Y DECIMO CUARTO MES</v>
      </c>
      <c r="K174" s="96" t="str">
        <f t="shared" si="5"/>
        <v>Posgrado</v>
      </c>
      <c r="L174" s="96" t="s">
        <v>395</v>
      </c>
    </row>
    <row r="175" spans="3:12" ht="15.75" thickBot="1" x14ac:dyDescent="0.3">
      <c r="C175" s="170" t="s">
        <v>59</v>
      </c>
      <c r="D175" s="161"/>
      <c r="E175" s="152">
        <v>0</v>
      </c>
      <c r="F175" s="115">
        <f>IF(E173&lt;6,"",((E173-6)/12)*(G173/E173))</f>
        <v>0</v>
      </c>
      <c r="G175" s="95">
        <f>F175</f>
        <v>0</v>
      </c>
      <c r="H175" s="162"/>
      <c r="I175" s="99" t="s">
        <v>519</v>
      </c>
      <c r="J175" s="99" t="str">
        <f>VLOOKUP(I175,Presupuesto!$B$11:$C$565,2,0)</f>
        <v>DECIMOCUARTO MES</v>
      </c>
      <c r="K175" s="96" t="str">
        <f t="shared" si="5"/>
        <v>Posgrado</v>
      </c>
      <c r="L175" s="96" t="s">
        <v>395</v>
      </c>
    </row>
    <row r="176" spans="3:12" ht="15.75" thickBot="1" x14ac:dyDescent="0.3">
      <c r="C176" s="135" t="s">
        <v>495</v>
      </c>
      <c r="D176" s="197"/>
      <c r="E176" s="150">
        <v>12</v>
      </c>
      <c r="F176" s="288">
        <f>HLOOKUP($C176,$BZ$2:$CM$3,2,0)</f>
        <v>2007.3</v>
      </c>
      <c r="G176" s="111">
        <f>D176*E176*F176</f>
        <v>0</v>
      </c>
      <c r="H176" s="164"/>
      <c r="I176" s="112" t="s">
        <v>496</v>
      </c>
      <c r="J176" s="112" t="str">
        <f>VLOOKUP(I176,Presupuesto!$B$11:$C$565,2,0)</f>
        <v>SUELDOS Y SALARIOS PERMANENTES</v>
      </c>
      <c r="K176" s="96" t="str">
        <f t="shared" si="5"/>
        <v>Posgrado</v>
      </c>
      <c r="L176" s="96" t="s">
        <v>395</v>
      </c>
    </row>
    <row r="177" spans="3:12" x14ac:dyDescent="0.25">
      <c r="C177" s="169" t="s">
        <v>58</v>
      </c>
      <c r="D177" s="161"/>
      <c r="E177" s="152">
        <v>0</v>
      </c>
      <c r="F177" s="98">
        <f>IF(E176=0,"",(G176/E176)/12*E176)</f>
        <v>0</v>
      </c>
      <c r="G177" s="95">
        <f>F177</f>
        <v>0</v>
      </c>
      <c r="H177" s="162"/>
      <c r="I177" s="114" t="s">
        <v>516</v>
      </c>
      <c r="J177" s="114" t="str">
        <f>VLOOKUP(I177,Presupuesto!$B$11:$C$565,2,0)</f>
        <v>AGUINALDO Y DECIMO CUARTO MES</v>
      </c>
      <c r="K177" s="96" t="str">
        <f t="shared" si="5"/>
        <v>Posgrado</v>
      </c>
      <c r="L177" s="96" t="s">
        <v>395</v>
      </c>
    </row>
    <row r="178" spans="3:12" ht="15.75" thickBot="1" x14ac:dyDescent="0.3">
      <c r="C178" s="170" t="s">
        <v>59</v>
      </c>
      <c r="D178" s="161"/>
      <c r="E178" s="152">
        <v>0</v>
      </c>
      <c r="F178" s="115">
        <f>IF(E176&lt;6,"",((E176-6)/12)*(G176/E176))</f>
        <v>0</v>
      </c>
      <c r="G178" s="95">
        <f>F178</f>
        <v>0</v>
      </c>
      <c r="H178" s="162"/>
      <c r="I178" s="99" t="s">
        <v>519</v>
      </c>
      <c r="J178" s="99" t="str">
        <f>VLOOKUP(I178,Presupuesto!$B$11:$C$565,2,0)</f>
        <v>DECIMOCUARTO MES</v>
      </c>
      <c r="K178" s="96" t="str">
        <f t="shared" si="5"/>
        <v>Posgrado</v>
      </c>
      <c r="L178" s="96" t="s">
        <v>395</v>
      </c>
    </row>
    <row r="179" spans="3:12" ht="15.75" thickBot="1" x14ac:dyDescent="0.3">
      <c r="C179" s="138" t="s">
        <v>83</v>
      </c>
      <c r="D179" s="197"/>
      <c r="E179" s="150">
        <v>12</v>
      </c>
      <c r="F179" s="137">
        <v>30000</v>
      </c>
      <c r="G179" s="111">
        <f>D179*E179*F179</f>
        <v>0</v>
      </c>
      <c r="H179" s="164"/>
      <c r="I179" s="112" t="s">
        <v>564</v>
      </c>
      <c r="J179" s="112" t="str">
        <f>VLOOKUP(I179,Presupuesto!$B$11:$C$565,2,0)</f>
        <v>CONTRATOS ESPECIALES</v>
      </c>
      <c r="K179" s="96" t="str">
        <f t="shared" si="5"/>
        <v>Posgrado</v>
      </c>
      <c r="L179" s="96" t="s">
        <v>395</v>
      </c>
    </row>
    <row r="180" spans="3:12" x14ac:dyDescent="0.25">
      <c r="C180" s="169" t="s">
        <v>58</v>
      </c>
      <c r="D180" s="161"/>
      <c r="E180" s="152">
        <v>0</v>
      </c>
      <c r="F180" s="115">
        <f>IF(E179=0,"",(G179/E179)/12*E179)</f>
        <v>0</v>
      </c>
      <c r="G180" s="95">
        <f>F180</f>
        <v>0</v>
      </c>
      <c r="H180" s="162"/>
      <c r="I180" s="99" t="s">
        <v>564</v>
      </c>
      <c r="J180" s="99" t="str">
        <f>VLOOKUP(I180,Presupuesto!$B$11:$C$565,2,0)</f>
        <v>CONTRATOS ESPECIALES</v>
      </c>
      <c r="K180" s="96" t="str">
        <f t="shared" si="5"/>
        <v>Posgrado</v>
      </c>
      <c r="L180" s="96" t="s">
        <v>394</v>
      </c>
    </row>
    <row r="181" spans="3:12" ht="15.75" thickBot="1" x14ac:dyDescent="0.3">
      <c r="C181" s="170" t="s">
        <v>59</v>
      </c>
      <c r="D181" s="161"/>
      <c r="E181" s="152">
        <v>0</v>
      </c>
      <c r="F181" s="98">
        <f>IF(E179&lt;6,"",((E179-6)/12)*(G179/E179))</f>
        <v>0</v>
      </c>
      <c r="G181" s="95">
        <f>F181</f>
        <v>0</v>
      </c>
      <c r="H181" s="162"/>
      <c r="I181" s="99" t="s">
        <v>564</v>
      </c>
      <c r="J181" s="99" t="str">
        <f>VLOOKUP(I181,Presupuesto!$B$11:$C$565,2,0)</f>
        <v>CONTRATOS ESPECIALES</v>
      </c>
      <c r="K181" s="96" t="str">
        <f t="shared" si="5"/>
        <v>Posgrado</v>
      </c>
      <c r="L181" s="96" t="s">
        <v>399</v>
      </c>
    </row>
    <row r="182" spans="3:12" ht="15.75" thickBot="1" x14ac:dyDescent="0.3">
      <c r="C182" s="138" t="s">
        <v>60</v>
      </c>
      <c r="D182" s="197"/>
      <c r="E182" s="150">
        <v>12</v>
      </c>
      <c r="F182" s="116">
        <v>30000</v>
      </c>
      <c r="G182" s="111">
        <f>D182*E182*F182</f>
        <v>0</v>
      </c>
      <c r="H182" s="164"/>
      <c r="I182" s="112" t="s">
        <v>705</v>
      </c>
      <c r="J182" s="112" t="str">
        <f>VLOOKUP(I182,Presupuesto!$B$11:$C$565,2,0)</f>
        <v>OTROS SERVICIOS TECNICOS Y PROFESIONALES</v>
      </c>
      <c r="K182" s="96" t="str">
        <f t="shared" si="5"/>
        <v>Posgrado</v>
      </c>
      <c r="L182" s="96" t="s">
        <v>394</v>
      </c>
    </row>
    <row r="183" spans="3:12" x14ac:dyDescent="0.25">
      <c r="C183" s="169" t="s">
        <v>58</v>
      </c>
      <c r="D183" s="161"/>
      <c r="E183" s="152">
        <v>0</v>
      </c>
      <c r="F183" s="98">
        <v>0</v>
      </c>
      <c r="G183" s="95">
        <f>F183</f>
        <v>0</v>
      </c>
      <c r="H183" s="162"/>
      <c r="I183" s="99" t="s">
        <v>705</v>
      </c>
      <c r="J183" s="99" t="str">
        <f>VLOOKUP(I183,Presupuesto!$B$11:$C$565,2,0)</f>
        <v>OTROS SERVICIOS TECNICOS Y PROFESIONALES</v>
      </c>
      <c r="K183" s="96" t="str">
        <f t="shared" si="5"/>
        <v>Posgrado</v>
      </c>
      <c r="L183" s="96" t="s">
        <v>394</v>
      </c>
    </row>
    <row r="184" spans="3:12" ht="15.75" thickBot="1" x14ac:dyDescent="0.3">
      <c r="C184" s="170" t="s">
        <v>59</v>
      </c>
      <c r="D184" s="161"/>
      <c r="E184" s="152">
        <v>0</v>
      </c>
      <c r="F184" s="98">
        <v>0</v>
      </c>
      <c r="G184" s="95">
        <f>F184</f>
        <v>0</v>
      </c>
      <c r="H184" s="162"/>
      <c r="I184" s="99" t="s">
        <v>705</v>
      </c>
      <c r="J184" s="99" t="str">
        <f>VLOOKUP(I184,Presupuesto!$B$11:$C$565,2,0)</f>
        <v>OTROS SERVICIOS TECNICOS Y PROFESIONALES</v>
      </c>
      <c r="K184" s="96" t="str">
        <f t="shared" si="5"/>
        <v>Posgrado</v>
      </c>
      <c r="L184" s="96" t="s">
        <v>394</v>
      </c>
    </row>
    <row r="185" spans="3:12" ht="15.75" thickBot="1" x14ac:dyDescent="0.3">
      <c r="C185" s="138" t="s">
        <v>61</v>
      </c>
      <c r="D185" s="197"/>
      <c r="E185" s="150">
        <v>12</v>
      </c>
      <c r="F185" s="116">
        <v>30000</v>
      </c>
      <c r="G185" s="111">
        <f>D185*E185*F185</f>
        <v>0</v>
      </c>
      <c r="H185" s="164"/>
      <c r="I185" s="112" t="s">
        <v>496</v>
      </c>
      <c r="J185" s="112" t="str">
        <f>VLOOKUP(I185,Presupuesto!$B$11:$C$565,2,0)</f>
        <v>SUELDOS Y SALARIOS PERMANENTES</v>
      </c>
      <c r="K185" s="96" t="str">
        <f t="shared" si="5"/>
        <v>Posgrado</v>
      </c>
      <c r="L185" s="96" t="s">
        <v>394</v>
      </c>
    </row>
    <row r="186" spans="3:12" x14ac:dyDescent="0.25">
      <c r="C186" s="169" t="s">
        <v>58</v>
      </c>
      <c r="D186" s="167"/>
      <c r="E186" s="129">
        <v>0</v>
      </c>
      <c r="F186" s="117">
        <f>IF(E185=0,"",(G185/E185)/12*E185)</f>
        <v>0</v>
      </c>
      <c r="G186" s="118">
        <f>F186</f>
        <v>0</v>
      </c>
      <c r="H186" s="162"/>
      <c r="I186" s="99" t="s">
        <v>516</v>
      </c>
      <c r="J186" s="99" t="str">
        <f>VLOOKUP(I186,Presupuesto!$B$11:$C$565,2,0)</f>
        <v>AGUINALDO Y DECIMO CUARTO MES</v>
      </c>
      <c r="K186" s="96" t="str">
        <f t="shared" si="5"/>
        <v>Posgrado</v>
      </c>
      <c r="L186" s="96" t="s">
        <v>394</v>
      </c>
    </row>
    <row r="187" spans="3:12" ht="15.75" thickBot="1" x14ac:dyDescent="0.3">
      <c r="C187" s="171" t="s">
        <v>59</v>
      </c>
      <c r="D187" s="160"/>
      <c r="E187" s="130">
        <v>0</v>
      </c>
      <c r="F187" s="103">
        <f>IF(E185&lt;6,"",((E185-6)/12)*(G185/E185))</f>
        <v>0</v>
      </c>
      <c r="G187" s="103">
        <f>F187</f>
        <v>0</v>
      </c>
      <c r="H187" s="160"/>
      <c r="I187" s="104" t="s">
        <v>519</v>
      </c>
      <c r="J187" s="122" t="str">
        <f>VLOOKUP(I187,Presupuesto!$B$11:$C$565,2,0)</f>
        <v>DECIMOCUARTO MES</v>
      </c>
      <c r="K187" s="104" t="str">
        <f t="shared" si="5"/>
        <v>Posgrado</v>
      </c>
      <c r="L187" s="122" t="s">
        <v>394</v>
      </c>
    </row>
    <row r="189" spans="3:12" ht="15.75" thickBot="1" x14ac:dyDescent="0.3">
      <c r="K189" s="151"/>
    </row>
    <row r="190" spans="3:12" ht="15.75" thickBot="1" x14ac:dyDescent="0.3">
      <c r="C190" s="69" t="s">
        <v>43</v>
      </c>
      <c r="D190" s="30">
        <f>SUM(G197:G247)</f>
        <v>0</v>
      </c>
      <c r="E190" s="91"/>
      <c r="F190" s="91"/>
      <c r="G190" s="91"/>
      <c r="H190" s="74"/>
      <c r="I190" s="74"/>
      <c r="J190" s="74"/>
      <c r="K190" s="151"/>
    </row>
    <row r="191" spans="3:12" x14ac:dyDescent="0.25">
      <c r="D191" s="31"/>
      <c r="E191" s="91"/>
      <c r="F191" s="91"/>
      <c r="G191" s="91"/>
      <c r="H191" s="74"/>
      <c r="I191" s="74"/>
      <c r="J191" s="74"/>
      <c r="K191" s="151"/>
    </row>
    <row r="192" spans="3:12" x14ac:dyDescent="0.25">
      <c r="D192" s="31"/>
      <c r="E192" s="91"/>
      <c r="F192" s="91"/>
      <c r="G192" s="91"/>
      <c r="H192" s="74"/>
      <c r="I192" s="74"/>
      <c r="J192" s="74"/>
      <c r="K192" s="151"/>
    </row>
    <row r="193" spans="3:12" ht="15.75" x14ac:dyDescent="0.25">
      <c r="C193" s="200" t="s">
        <v>392</v>
      </c>
      <c r="D193" s="328"/>
      <c r="E193" s="91"/>
      <c r="F193" s="91"/>
      <c r="G193" s="91"/>
      <c r="H193" s="74"/>
      <c r="I193" s="74"/>
      <c r="J193" s="74"/>
      <c r="K193" s="151"/>
    </row>
    <row r="194" spans="3:12" ht="18.75" x14ac:dyDescent="0.25">
      <c r="C194" s="206" t="e">
        <f>IFERROR(VLOOKUP(D193,'1. Desarrollo e Innov. Curricu.'!$E:$F,2,FALSE),IFERROR(VLOOKUP(D193,'2. Investigación Científica'!$E:$F,2,FALSE),IFERROR(VLOOKUP(D193,'3. Vinculación Univ. Sociedad'!$E:$F,2,FALSE),IFERROR(VLOOKUP(D193,'4. Docencia y Profesorado Univ.'!$E:$F,2,FALSE),IFERROR(VLOOKUP(D193,'5. Estudiantes y Graduados'!$E:$F,2,FALSE),IFERROR(VLOOKUP(D193,'11. Gestion Administrativa'!$E:$F,2,FALSE),IFERROR(VLOOKUP(D193,'13. Gestión Académica'!$E:$F,2,FALSE),IFERROR(VLOOKUP(D193,'8. Asegura. de la Calid. y M'!$E:$F,2,FALSE),IFERROR(VLOOKUP(D193,'6. Gestión del Conocimiento'!$E:$F,2,FALSE),IFERROR(VLOOKUP(D193,'15. Gobernabilidad y Proceso...'!$E:$F,2,FALSE),IFERROR(VLOOKUP(D193,'12. Gestión del Talento Humano'!$E:$F,2,FALSE),IFERROR(VLOOKUP(D193,'14. Internacional... de la E.S.'!$E:$F,2,FALSE),IFERROR(VLOOKUP(D193,'10. Posgrado'!$E:$F,2,FALSE),IFERROR(VLOOKUP(D193,'17. Gestión TIC'!$E:$F,2,FALSE),IFERROR(VLOOKUP(D193,'16. Desa. del Sistema Educ.Sup.'!$E:$F,2,FALSE),IFERROR(VLOOKUP(D193,'9. Cultura de Inno. Insti...'!$E:$F,2,FALSE),VLOOKUP(D193,'7. Lo Esencial de la Reforma U.'!$E:$F,2,0)))))))))))))))))</f>
        <v>#N/A</v>
      </c>
      <c r="D194" s="31"/>
      <c r="E194" s="91"/>
      <c r="F194" s="91"/>
      <c r="G194" s="91"/>
      <c r="H194" s="74"/>
      <c r="I194" s="74"/>
      <c r="J194" s="74"/>
      <c r="K194" s="151"/>
    </row>
    <row r="195" spans="3:12" ht="15.75" thickBot="1" x14ac:dyDescent="0.3">
      <c r="C195" s="175"/>
      <c r="D195" s="31"/>
      <c r="E195" s="91"/>
      <c r="F195" s="91"/>
      <c r="G195" s="91"/>
      <c r="H195" s="74"/>
      <c r="I195" s="74"/>
      <c r="J195" s="74"/>
      <c r="K195" s="151"/>
    </row>
    <row r="196" spans="3:12" ht="30.75" thickBot="1" x14ac:dyDescent="0.3">
      <c r="C196" s="132" t="s">
        <v>44</v>
      </c>
      <c r="D196" s="136" t="s">
        <v>55</v>
      </c>
      <c r="E196" s="168" t="s">
        <v>56</v>
      </c>
      <c r="F196" s="136" t="s">
        <v>57</v>
      </c>
      <c r="G196" s="133" t="s">
        <v>27</v>
      </c>
      <c r="H196" s="131" t="s">
        <v>131</v>
      </c>
      <c r="I196" s="134" t="s">
        <v>46</v>
      </c>
      <c r="J196" s="134" t="s">
        <v>132</v>
      </c>
      <c r="K196" s="134" t="s">
        <v>410</v>
      </c>
      <c r="L196" s="134" t="s">
        <v>411</v>
      </c>
    </row>
    <row r="197" spans="3:12" ht="15.75" thickBot="1" x14ac:dyDescent="0.3">
      <c r="C197" s="135" t="s">
        <v>482</v>
      </c>
      <c r="D197" s="197"/>
      <c r="E197" s="150">
        <v>12</v>
      </c>
      <c r="F197" s="288">
        <f>HLOOKUP($C197,$BZ$2:$CM$3,2,0)</f>
        <v>43674.39</v>
      </c>
      <c r="G197" s="111">
        <f>D197*E197*F197</f>
        <v>0</v>
      </c>
      <c r="H197" s="164"/>
      <c r="I197" s="112" t="s">
        <v>496</v>
      </c>
      <c r="J197" s="112" t="str">
        <f>VLOOKUP(I197,Presupuesto!$B$11:$C$565,2,0)</f>
        <v>SUELDOS Y SALARIOS PERMANENTES</v>
      </c>
      <c r="K197" s="214" t="s">
        <v>1430</v>
      </c>
      <c r="L197" s="96" t="s">
        <v>394</v>
      </c>
    </row>
    <row r="198" spans="3:12" x14ac:dyDescent="0.25">
      <c r="C198" s="169" t="s">
        <v>58</v>
      </c>
      <c r="D198" s="161"/>
      <c r="E198" s="152">
        <v>0</v>
      </c>
      <c r="F198" s="98">
        <f>IF(E197=0,"",(G197/E197)/12*E197)</f>
        <v>0</v>
      </c>
      <c r="G198" s="95">
        <f>F198</f>
        <v>0</v>
      </c>
      <c r="H198" s="162"/>
      <c r="I198" s="114" t="s">
        <v>516</v>
      </c>
      <c r="J198" s="114" t="str">
        <f>VLOOKUP(I198,Presupuesto!$B$11:$C$565,2,0)</f>
        <v>AGUINALDO Y DECIMO CUARTO MES</v>
      </c>
      <c r="K198" s="96" t="str">
        <f t="shared" ref="K198:K229" si="6">$K$197</f>
        <v>Posgrado</v>
      </c>
      <c r="L198" s="96" t="s">
        <v>412</v>
      </c>
    </row>
    <row r="199" spans="3:12" ht="15.75" thickBot="1" x14ac:dyDescent="0.3">
      <c r="C199" s="170" t="s">
        <v>59</v>
      </c>
      <c r="D199" s="161"/>
      <c r="E199" s="152">
        <v>0</v>
      </c>
      <c r="F199" s="115">
        <f>IF(E197&lt;6,"",((E197-6)/12)*(G197/E197))</f>
        <v>0</v>
      </c>
      <c r="G199" s="95">
        <f>F199</f>
        <v>0</v>
      </c>
      <c r="H199" s="162"/>
      <c r="I199" s="99" t="s">
        <v>519</v>
      </c>
      <c r="J199" s="99" t="str">
        <f>VLOOKUP(I199,Presupuesto!$B$11:$C$565,2,0)</f>
        <v>DECIMOCUARTO MES</v>
      </c>
      <c r="K199" s="96" t="str">
        <f t="shared" si="6"/>
        <v>Posgrado</v>
      </c>
      <c r="L199" s="96" t="s">
        <v>395</v>
      </c>
    </row>
    <row r="200" spans="3:12" ht="15.75" thickBot="1" x14ac:dyDescent="0.3">
      <c r="C200" s="135" t="s">
        <v>483</v>
      </c>
      <c r="D200" s="197"/>
      <c r="E200" s="150">
        <v>12</v>
      </c>
      <c r="F200" s="288">
        <f>HLOOKUP($C200,$BZ$2:$CM$3,2,0)</f>
        <v>39703.99</v>
      </c>
      <c r="G200" s="111">
        <f>D200*E200*F200</f>
        <v>0</v>
      </c>
      <c r="H200" s="164"/>
      <c r="I200" s="112" t="s">
        <v>496</v>
      </c>
      <c r="J200" s="112" t="str">
        <f>VLOOKUP(I200,Presupuesto!$B$11:$C$565,2,0)</f>
        <v>SUELDOS Y SALARIOS PERMANENTES</v>
      </c>
      <c r="K200" s="96" t="str">
        <f t="shared" si="6"/>
        <v>Posgrado</v>
      </c>
      <c r="L200" s="96" t="s">
        <v>395</v>
      </c>
    </row>
    <row r="201" spans="3:12" x14ac:dyDescent="0.25">
      <c r="C201" s="169" t="s">
        <v>58</v>
      </c>
      <c r="D201" s="161"/>
      <c r="E201" s="152">
        <v>0</v>
      </c>
      <c r="F201" s="98">
        <f>IF(E200=0,"",(G200/E200)/12*E200)</f>
        <v>0</v>
      </c>
      <c r="G201" s="95">
        <f>F201</f>
        <v>0</v>
      </c>
      <c r="H201" s="162"/>
      <c r="I201" s="114" t="s">
        <v>516</v>
      </c>
      <c r="J201" s="114" t="str">
        <f>VLOOKUP(I201,Presupuesto!$B$11:$C$565,2,0)</f>
        <v>AGUINALDO Y DECIMO CUARTO MES</v>
      </c>
      <c r="K201" s="96" t="str">
        <f t="shared" si="6"/>
        <v>Posgrado</v>
      </c>
      <c r="L201" s="96" t="s">
        <v>395</v>
      </c>
    </row>
    <row r="202" spans="3:12" ht="15.75" thickBot="1" x14ac:dyDescent="0.3">
      <c r="C202" s="170" t="s">
        <v>59</v>
      </c>
      <c r="D202" s="161"/>
      <c r="E202" s="152">
        <v>0</v>
      </c>
      <c r="F202" s="115">
        <f>IF(E200&lt;6,"",((E200-6)/12)*(G200/E200))</f>
        <v>0</v>
      </c>
      <c r="G202" s="95">
        <f>F202</f>
        <v>0</v>
      </c>
      <c r="H202" s="162"/>
      <c r="I202" s="99" t="s">
        <v>519</v>
      </c>
      <c r="J202" s="99" t="str">
        <f>VLOOKUP(I202,Presupuesto!$B$11:$C$565,2,0)</f>
        <v>DECIMOCUARTO MES</v>
      </c>
      <c r="K202" s="96" t="str">
        <f t="shared" si="6"/>
        <v>Posgrado</v>
      </c>
      <c r="L202" s="96" t="s">
        <v>395</v>
      </c>
    </row>
    <row r="203" spans="3:12" ht="15.75" thickBot="1" x14ac:dyDescent="0.3">
      <c r="C203" s="135" t="s">
        <v>484</v>
      </c>
      <c r="D203" s="197"/>
      <c r="E203" s="150">
        <v>12</v>
      </c>
      <c r="F203" s="288">
        <f>HLOOKUP($C203,$BZ$2:$CM$3,2,0)</f>
        <v>35733.589999999997</v>
      </c>
      <c r="G203" s="111">
        <f>D203*E203*F203</f>
        <v>0</v>
      </c>
      <c r="H203" s="164"/>
      <c r="I203" s="112" t="s">
        <v>496</v>
      </c>
      <c r="J203" s="112" t="str">
        <f>VLOOKUP(I203,Presupuesto!$B$11:$C$565,2,0)</f>
        <v>SUELDOS Y SALARIOS PERMANENTES</v>
      </c>
      <c r="K203" s="96" t="str">
        <f t="shared" si="6"/>
        <v>Posgrado</v>
      </c>
      <c r="L203" s="96" t="s">
        <v>395</v>
      </c>
    </row>
    <row r="204" spans="3:12" x14ac:dyDescent="0.25">
      <c r="C204" s="169" t="s">
        <v>58</v>
      </c>
      <c r="D204" s="161"/>
      <c r="E204" s="152">
        <v>0</v>
      </c>
      <c r="F204" s="98">
        <f>IF(E203=0,"",(G203/E203)/12*E203)</f>
        <v>0</v>
      </c>
      <c r="G204" s="95">
        <f>F204</f>
        <v>0</v>
      </c>
      <c r="H204" s="162"/>
      <c r="I204" s="114" t="s">
        <v>516</v>
      </c>
      <c r="J204" s="114" t="str">
        <f>VLOOKUP(I204,Presupuesto!$B$11:$C$565,2,0)</f>
        <v>AGUINALDO Y DECIMO CUARTO MES</v>
      </c>
      <c r="K204" s="96" t="str">
        <f t="shared" si="6"/>
        <v>Posgrado</v>
      </c>
      <c r="L204" s="96" t="s">
        <v>395</v>
      </c>
    </row>
    <row r="205" spans="3:12" ht="15.75" thickBot="1" x14ac:dyDescent="0.3">
      <c r="C205" s="170" t="s">
        <v>59</v>
      </c>
      <c r="D205" s="161"/>
      <c r="E205" s="152">
        <v>0</v>
      </c>
      <c r="F205" s="115">
        <f>IF(E203&lt;6,"",((E203-6)/12)*(G203/E203))</f>
        <v>0</v>
      </c>
      <c r="G205" s="95">
        <f>F205</f>
        <v>0</v>
      </c>
      <c r="H205" s="162"/>
      <c r="I205" s="99" t="s">
        <v>519</v>
      </c>
      <c r="J205" s="99" t="str">
        <f>VLOOKUP(I205,Presupuesto!$B$11:$C$565,2,0)</f>
        <v>DECIMOCUARTO MES</v>
      </c>
      <c r="K205" s="96" t="str">
        <f t="shared" si="6"/>
        <v>Posgrado</v>
      </c>
      <c r="L205" s="96" t="s">
        <v>395</v>
      </c>
    </row>
    <row r="206" spans="3:12" ht="15.75" thickBot="1" x14ac:dyDescent="0.3">
      <c r="C206" s="135" t="s">
        <v>485</v>
      </c>
      <c r="D206" s="197"/>
      <c r="E206" s="150">
        <v>12</v>
      </c>
      <c r="F206" s="288">
        <f>HLOOKUP($C206,$BZ$2:$CM$3,2,0)</f>
        <v>31763.19</v>
      </c>
      <c r="G206" s="111">
        <f>D206*E206*F206</f>
        <v>0</v>
      </c>
      <c r="H206" s="164"/>
      <c r="I206" s="112" t="s">
        <v>496</v>
      </c>
      <c r="J206" s="112" t="str">
        <f>VLOOKUP(I206,Presupuesto!$B$11:$C$565,2,0)</f>
        <v>SUELDOS Y SALARIOS PERMANENTES</v>
      </c>
      <c r="K206" s="96" t="str">
        <f t="shared" si="6"/>
        <v>Posgrado</v>
      </c>
      <c r="L206" s="96" t="s">
        <v>395</v>
      </c>
    </row>
    <row r="207" spans="3:12" x14ac:dyDescent="0.25">
      <c r="C207" s="169" t="s">
        <v>58</v>
      </c>
      <c r="D207" s="161"/>
      <c r="E207" s="152">
        <v>0</v>
      </c>
      <c r="F207" s="98">
        <f>IF(E206=0,"",(G206/E206)/12*E206)</f>
        <v>0</v>
      </c>
      <c r="G207" s="95">
        <f>F207</f>
        <v>0</v>
      </c>
      <c r="H207" s="162"/>
      <c r="I207" s="114" t="s">
        <v>516</v>
      </c>
      <c r="J207" s="114" t="str">
        <f>VLOOKUP(I207,Presupuesto!$B$11:$C$565,2,0)</f>
        <v>AGUINALDO Y DECIMO CUARTO MES</v>
      </c>
      <c r="K207" s="96" t="str">
        <f t="shared" si="6"/>
        <v>Posgrado</v>
      </c>
      <c r="L207" s="96" t="s">
        <v>395</v>
      </c>
    </row>
    <row r="208" spans="3:12" ht="15.75" thickBot="1" x14ac:dyDescent="0.3">
      <c r="C208" s="170" t="s">
        <v>59</v>
      </c>
      <c r="D208" s="161"/>
      <c r="E208" s="152">
        <v>0</v>
      </c>
      <c r="F208" s="115">
        <f>IF(E206&lt;6,"",((E206-6)/12)*(G206/E206))</f>
        <v>0</v>
      </c>
      <c r="G208" s="95">
        <f>F208</f>
        <v>0</v>
      </c>
      <c r="H208" s="162"/>
      <c r="I208" s="99" t="s">
        <v>519</v>
      </c>
      <c r="J208" s="99" t="str">
        <f>VLOOKUP(I208,Presupuesto!$B$11:$C$565,2,0)</f>
        <v>DECIMOCUARTO MES</v>
      </c>
      <c r="K208" s="96" t="str">
        <f t="shared" si="6"/>
        <v>Posgrado</v>
      </c>
      <c r="L208" s="96" t="s">
        <v>395</v>
      </c>
    </row>
    <row r="209" spans="3:12" ht="15.75" thickBot="1" x14ac:dyDescent="0.3">
      <c r="C209" s="135" t="s">
        <v>486</v>
      </c>
      <c r="D209" s="197"/>
      <c r="E209" s="150">
        <v>12</v>
      </c>
      <c r="F209" s="288">
        <f>HLOOKUP($C209,$BZ$2:$CM$3,2,0)</f>
        <v>29777.99</v>
      </c>
      <c r="G209" s="111">
        <f>D209*E209*F209</f>
        <v>0</v>
      </c>
      <c r="H209" s="164"/>
      <c r="I209" s="112" t="s">
        <v>496</v>
      </c>
      <c r="J209" s="112" t="str">
        <f>VLOOKUP(I209,Presupuesto!$B$11:$C$565,2,0)</f>
        <v>SUELDOS Y SALARIOS PERMANENTES</v>
      </c>
      <c r="K209" s="96" t="str">
        <f t="shared" si="6"/>
        <v>Posgrado</v>
      </c>
      <c r="L209" s="96" t="s">
        <v>395</v>
      </c>
    </row>
    <row r="210" spans="3:12" x14ac:dyDescent="0.25">
      <c r="C210" s="169" t="s">
        <v>58</v>
      </c>
      <c r="D210" s="161"/>
      <c r="E210" s="152">
        <v>0</v>
      </c>
      <c r="F210" s="98">
        <f>IF(E209=0,"",(G209/E209)/12*E209)</f>
        <v>0</v>
      </c>
      <c r="G210" s="95">
        <f>F210</f>
        <v>0</v>
      </c>
      <c r="H210" s="162"/>
      <c r="I210" s="114" t="s">
        <v>516</v>
      </c>
      <c r="J210" s="114" t="str">
        <f>VLOOKUP(I210,Presupuesto!$B$11:$C$565,2,0)</f>
        <v>AGUINALDO Y DECIMO CUARTO MES</v>
      </c>
      <c r="K210" s="96" t="str">
        <f t="shared" si="6"/>
        <v>Posgrado</v>
      </c>
      <c r="L210" s="96" t="s">
        <v>395</v>
      </c>
    </row>
    <row r="211" spans="3:12" ht="15.75" thickBot="1" x14ac:dyDescent="0.3">
      <c r="C211" s="170" t="s">
        <v>59</v>
      </c>
      <c r="D211" s="161"/>
      <c r="E211" s="152">
        <v>0</v>
      </c>
      <c r="F211" s="115">
        <f>IF(E209&lt;6,"",((E209-6)/12)*(G209/E209))</f>
        <v>0</v>
      </c>
      <c r="G211" s="95">
        <f>F211</f>
        <v>0</v>
      </c>
      <c r="H211" s="162"/>
      <c r="I211" s="99" t="s">
        <v>519</v>
      </c>
      <c r="J211" s="99" t="str">
        <f>VLOOKUP(I211,Presupuesto!$B$11:$C$565,2,0)</f>
        <v>DECIMOCUARTO MES</v>
      </c>
      <c r="K211" s="96" t="str">
        <f t="shared" si="6"/>
        <v>Posgrado</v>
      </c>
      <c r="L211" s="96" t="s">
        <v>395</v>
      </c>
    </row>
    <row r="212" spans="3:12" ht="15.75" thickBot="1" x14ac:dyDescent="0.3">
      <c r="C212" s="135" t="s">
        <v>487</v>
      </c>
      <c r="D212" s="197"/>
      <c r="E212" s="150">
        <v>12</v>
      </c>
      <c r="F212" s="288">
        <f>HLOOKUP($C212,$BZ$2:$CM$3,2,0)</f>
        <v>27792.79</v>
      </c>
      <c r="G212" s="111">
        <f>D212*E212*F212</f>
        <v>0</v>
      </c>
      <c r="H212" s="164"/>
      <c r="I212" s="112" t="s">
        <v>496</v>
      </c>
      <c r="J212" s="112" t="str">
        <f>VLOOKUP(I212,Presupuesto!$B$11:$C$565,2,0)</f>
        <v>SUELDOS Y SALARIOS PERMANENTES</v>
      </c>
      <c r="K212" s="96" t="str">
        <f t="shared" si="6"/>
        <v>Posgrado</v>
      </c>
      <c r="L212" s="96" t="s">
        <v>395</v>
      </c>
    </row>
    <row r="213" spans="3:12" x14ac:dyDescent="0.25">
      <c r="C213" s="169" t="s">
        <v>58</v>
      </c>
      <c r="D213" s="161"/>
      <c r="E213" s="152">
        <v>0</v>
      </c>
      <c r="F213" s="98">
        <f>IF(E212=0,"",(G212/E212)/12*E212)</f>
        <v>0</v>
      </c>
      <c r="G213" s="95">
        <f>F213</f>
        <v>0</v>
      </c>
      <c r="H213" s="162"/>
      <c r="I213" s="114" t="s">
        <v>516</v>
      </c>
      <c r="J213" s="114" t="str">
        <f>VLOOKUP(I213,Presupuesto!$B$11:$C$565,2,0)</f>
        <v>AGUINALDO Y DECIMO CUARTO MES</v>
      </c>
      <c r="K213" s="96" t="str">
        <f t="shared" si="6"/>
        <v>Posgrado</v>
      </c>
      <c r="L213" s="96" t="s">
        <v>395</v>
      </c>
    </row>
    <row r="214" spans="3:12" ht="15.75" thickBot="1" x14ac:dyDescent="0.3">
      <c r="C214" s="170" t="s">
        <v>59</v>
      </c>
      <c r="D214" s="161"/>
      <c r="E214" s="152">
        <v>0</v>
      </c>
      <c r="F214" s="115">
        <f>IF(E212&lt;6,"",((E212-6)/12)*(G212/E212))</f>
        <v>0</v>
      </c>
      <c r="G214" s="95">
        <f>F214</f>
        <v>0</v>
      </c>
      <c r="H214" s="162"/>
      <c r="I214" s="99" t="s">
        <v>519</v>
      </c>
      <c r="J214" s="99" t="str">
        <f>VLOOKUP(I214,Presupuesto!$B$11:$C$565,2,0)</f>
        <v>DECIMOCUARTO MES</v>
      </c>
      <c r="K214" s="96" t="str">
        <f t="shared" si="6"/>
        <v>Posgrado</v>
      </c>
      <c r="L214" s="96" t="s">
        <v>395</v>
      </c>
    </row>
    <row r="215" spans="3:12" ht="15.75" thickBot="1" x14ac:dyDescent="0.3">
      <c r="C215" s="135" t="s">
        <v>488</v>
      </c>
      <c r="D215" s="197"/>
      <c r="E215" s="150">
        <v>12</v>
      </c>
      <c r="F215" s="288">
        <f>HLOOKUP($C215,$BZ$2:$CM$3,2,0)</f>
        <v>18859.39</v>
      </c>
      <c r="G215" s="111">
        <f>D215*E215*F215</f>
        <v>0</v>
      </c>
      <c r="H215" s="164"/>
      <c r="I215" s="112" t="s">
        <v>496</v>
      </c>
      <c r="J215" s="112" t="str">
        <f>VLOOKUP(I215,Presupuesto!$B$11:$C$565,2,0)</f>
        <v>SUELDOS Y SALARIOS PERMANENTES</v>
      </c>
      <c r="K215" s="96" t="str">
        <f t="shared" si="6"/>
        <v>Posgrado</v>
      </c>
      <c r="L215" s="96" t="s">
        <v>395</v>
      </c>
    </row>
    <row r="216" spans="3:12" x14ac:dyDescent="0.25">
      <c r="C216" s="169" t="s">
        <v>58</v>
      </c>
      <c r="D216" s="161"/>
      <c r="E216" s="152">
        <v>0</v>
      </c>
      <c r="F216" s="98">
        <f>IF(E215=0,"",(G215/E215)/12*E215)</f>
        <v>0</v>
      </c>
      <c r="G216" s="95">
        <f>F216</f>
        <v>0</v>
      </c>
      <c r="H216" s="162"/>
      <c r="I216" s="114" t="s">
        <v>516</v>
      </c>
      <c r="J216" s="114" t="str">
        <f>VLOOKUP(I216,Presupuesto!$B$11:$C$565,2,0)</f>
        <v>AGUINALDO Y DECIMO CUARTO MES</v>
      </c>
      <c r="K216" s="96" t="str">
        <f t="shared" si="6"/>
        <v>Posgrado</v>
      </c>
      <c r="L216" s="96" t="s">
        <v>395</v>
      </c>
    </row>
    <row r="217" spans="3:12" ht="15.75" thickBot="1" x14ac:dyDescent="0.3">
      <c r="C217" s="170" t="s">
        <v>59</v>
      </c>
      <c r="D217" s="161"/>
      <c r="E217" s="152">
        <v>0</v>
      </c>
      <c r="F217" s="115">
        <f>IF(E215&lt;6,"",((E215-6)/12)*(G215/E215))</f>
        <v>0</v>
      </c>
      <c r="G217" s="95">
        <f>F217</f>
        <v>0</v>
      </c>
      <c r="H217" s="162"/>
      <c r="I217" s="99" t="s">
        <v>519</v>
      </c>
      <c r="J217" s="99" t="str">
        <f>VLOOKUP(I217,Presupuesto!$B$11:$C$565,2,0)</f>
        <v>DECIMOCUARTO MES</v>
      </c>
      <c r="K217" s="96" t="str">
        <f t="shared" si="6"/>
        <v>Posgrado</v>
      </c>
      <c r="L217" s="96" t="s">
        <v>395</v>
      </c>
    </row>
    <row r="218" spans="3:12" ht="15.75" thickBot="1" x14ac:dyDescent="0.3">
      <c r="C218" s="135" t="s">
        <v>489</v>
      </c>
      <c r="D218" s="197"/>
      <c r="E218" s="150">
        <v>12</v>
      </c>
      <c r="F218" s="288">
        <f>HLOOKUP($C218,$BZ$2:$CM$3,2,0)</f>
        <v>17866.8</v>
      </c>
      <c r="G218" s="111">
        <f>D218*E218*F218</f>
        <v>0</v>
      </c>
      <c r="H218" s="164"/>
      <c r="I218" s="112" t="s">
        <v>496</v>
      </c>
      <c r="J218" s="112" t="str">
        <f>VLOOKUP(I218,Presupuesto!$B$11:$C$565,2,0)</f>
        <v>SUELDOS Y SALARIOS PERMANENTES</v>
      </c>
      <c r="K218" s="96" t="str">
        <f t="shared" si="6"/>
        <v>Posgrado</v>
      </c>
      <c r="L218" s="96" t="s">
        <v>395</v>
      </c>
    </row>
    <row r="219" spans="3:12" x14ac:dyDescent="0.25">
      <c r="C219" s="169" t="s">
        <v>58</v>
      </c>
      <c r="D219" s="161"/>
      <c r="E219" s="152">
        <v>0</v>
      </c>
      <c r="F219" s="98">
        <f>IF(E218=0,"",(G218/E218)/12*E218)</f>
        <v>0</v>
      </c>
      <c r="G219" s="95">
        <f>F219</f>
        <v>0</v>
      </c>
      <c r="H219" s="162"/>
      <c r="I219" s="114" t="s">
        <v>516</v>
      </c>
      <c r="J219" s="114" t="str">
        <f>VLOOKUP(I219,Presupuesto!$B$11:$C$565,2,0)</f>
        <v>AGUINALDO Y DECIMO CUARTO MES</v>
      </c>
      <c r="K219" s="96" t="str">
        <f t="shared" si="6"/>
        <v>Posgrado</v>
      </c>
      <c r="L219" s="96" t="s">
        <v>395</v>
      </c>
    </row>
    <row r="220" spans="3:12" ht="15.75" thickBot="1" x14ac:dyDescent="0.3">
      <c r="C220" s="170" t="s">
        <v>59</v>
      </c>
      <c r="D220" s="161"/>
      <c r="E220" s="152">
        <v>0</v>
      </c>
      <c r="F220" s="115">
        <f>IF(E218&lt;6,"",((E218-6)/12)*(G218/E218))</f>
        <v>0</v>
      </c>
      <c r="G220" s="95">
        <f>F220</f>
        <v>0</v>
      </c>
      <c r="H220" s="162"/>
      <c r="I220" s="99" t="s">
        <v>519</v>
      </c>
      <c r="J220" s="99" t="str">
        <f>VLOOKUP(I220,Presupuesto!$B$11:$C$565,2,0)</f>
        <v>DECIMOCUARTO MES</v>
      </c>
      <c r="K220" s="96" t="str">
        <f t="shared" si="6"/>
        <v>Posgrado</v>
      </c>
      <c r="L220" s="96" t="s">
        <v>395</v>
      </c>
    </row>
    <row r="221" spans="3:12" ht="15.75" thickBot="1" x14ac:dyDescent="0.3">
      <c r="C221" s="135" t="s">
        <v>490</v>
      </c>
      <c r="D221" s="197"/>
      <c r="E221" s="150">
        <v>12</v>
      </c>
      <c r="F221" s="288">
        <f>HLOOKUP($C221,$BZ$2:$CM$3,2,0)</f>
        <v>13896.4</v>
      </c>
      <c r="G221" s="111">
        <f>D221*E221*F221</f>
        <v>0</v>
      </c>
      <c r="H221" s="164"/>
      <c r="I221" s="112" t="s">
        <v>496</v>
      </c>
      <c r="J221" s="112" t="str">
        <f>VLOOKUP(I221,Presupuesto!$B$11:$C$565,2,0)</f>
        <v>SUELDOS Y SALARIOS PERMANENTES</v>
      </c>
      <c r="K221" s="96" t="str">
        <f t="shared" si="6"/>
        <v>Posgrado</v>
      </c>
      <c r="L221" s="96" t="s">
        <v>395</v>
      </c>
    </row>
    <row r="222" spans="3:12" x14ac:dyDescent="0.25">
      <c r="C222" s="169" t="s">
        <v>58</v>
      </c>
      <c r="D222" s="161"/>
      <c r="E222" s="152">
        <v>0</v>
      </c>
      <c r="F222" s="98">
        <f>IF(E221=0,"",(G221/E221)/12*E221)</f>
        <v>0</v>
      </c>
      <c r="G222" s="95">
        <f>F222</f>
        <v>0</v>
      </c>
      <c r="H222" s="162"/>
      <c r="I222" s="114" t="s">
        <v>516</v>
      </c>
      <c r="J222" s="114" t="str">
        <f>VLOOKUP(I222,Presupuesto!$B$11:$C$565,2,0)</f>
        <v>AGUINALDO Y DECIMO CUARTO MES</v>
      </c>
      <c r="K222" s="96" t="str">
        <f t="shared" si="6"/>
        <v>Posgrado</v>
      </c>
      <c r="L222" s="96" t="s">
        <v>395</v>
      </c>
    </row>
    <row r="223" spans="3:12" ht="15.75" thickBot="1" x14ac:dyDescent="0.3">
      <c r="C223" s="170" t="s">
        <v>59</v>
      </c>
      <c r="D223" s="161"/>
      <c r="E223" s="152">
        <v>0</v>
      </c>
      <c r="F223" s="115">
        <f>IF(E221&lt;6,"",((E221-6)/12)*(G221/E221))</f>
        <v>0</v>
      </c>
      <c r="G223" s="95">
        <f>F223</f>
        <v>0</v>
      </c>
      <c r="H223" s="162"/>
      <c r="I223" s="99" t="s">
        <v>519</v>
      </c>
      <c r="J223" s="99" t="str">
        <f>VLOOKUP(I223,Presupuesto!$B$11:$C$565,2,0)</f>
        <v>DECIMOCUARTO MES</v>
      </c>
      <c r="K223" s="96" t="str">
        <f t="shared" si="6"/>
        <v>Posgrado</v>
      </c>
      <c r="L223" s="96" t="s">
        <v>395</v>
      </c>
    </row>
    <row r="224" spans="3:12" ht="15.75" thickBot="1" x14ac:dyDescent="0.3">
      <c r="C224" s="135" t="s">
        <v>491</v>
      </c>
      <c r="D224" s="197"/>
      <c r="E224" s="150">
        <v>12</v>
      </c>
      <c r="F224" s="288">
        <f>HLOOKUP($C224,$BZ$2:$CM$3,2,0)</f>
        <v>15004.09</v>
      </c>
      <c r="G224" s="111">
        <f>D224*E224*F224</f>
        <v>0</v>
      </c>
      <c r="H224" s="164"/>
      <c r="I224" s="112" t="s">
        <v>496</v>
      </c>
      <c r="J224" s="112" t="str">
        <f>VLOOKUP(I224,Presupuesto!$B$11:$C$565,2,0)</f>
        <v>SUELDOS Y SALARIOS PERMANENTES</v>
      </c>
      <c r="K224" s="96" t="str">
        <f t="shared" si="6"/>
        <v>Posgrado</v>
      </c>
      <c r="L224" s="96" t="s">
        <v>395</v>
      </c>
    </row>
    <row r="225" spans="3:12" x14ac:dyDescent="0.25">
      <c r="C225" s="169" t="s">
        <v>58</v>
      </c>
      <c r="D225" s="161"/>
      <c r="E225" s="152">
        <v>0</v>
      </c>
      <c r="F225" s="98">
        <f>IF(E224=0,"",(G224/E224)/12*E224)</f>
        <v>0</v>
      </c>
      <c r="G225" s="95">
        <f>F225</f>
        <v>0</v>
      </c>
      <c r="H225" s="162"/>
      <c r="I225" s="114" t="s">
        <v>516</v>
      </c>
      <c r="J225" s="114" t="str">
        <f>VLOOKUP(I225,Presupuesto!$B$11:$C$565,2,0)</f>
        <v>AGUINALDO Y DECIMO CUARTO MES</v>
      </c>
      <c r="K225" s="96" t="str">
        <f t="shared" si="6"/>
        <v>Posgrado</v>
      </c>
      <c r="L225" s="96" t="s">
        <v>395</v>
      </c>
    </row>
    <row r="226" spans="3:12" ht="15.75" thickBot="1" x14ac:dyDescent="0.3">
      <c r="C226" s="170" t="s">
        <v>59</v>
      </c>
      <c r="D226" s="161"/>
      <c r="E226" s="152">
        <v>0</v>
      </c>
      <c r="F226" s="115">
        <f>IF(E224&lt;6,"",((E224-6)/12)*(G224/E224))</f>
        <v>0</v>
      </c>
      <c r="G226" s="95">
        <f>F226</f>
        <v>0</v>
      </c>
      <c r="H226" s="162"/>
      <c r="I226" s="99" t="s">
        <v>519</v>
      </c>
      <c r="J226" s="99" t="str">
        <f>VLOOKUP(I226,Presupuesto!$B$11:$C$565,2,0)</f>
        <v>DECIMOCUARTO MES</v>
      </c>
      <c r="K226" s="96" t="str">
        <f t="shared" si="6"/>
        <v>Posgrado</v>
      </c>
      <c r="L226" s="96" t="s">
        <v>395</v>
      </c>
    </row>
    <row r="227" spans="3:12" ht="15.75" thickBot="1" x14ac:dyDescent="0.3">
      <c r="C227" s="135" t="s">
        <v>492</v>
      </c>
      <c r="D227" s="197"/>
      <c r="E227" s="150">
        <v>12</v>
      </c>
      <c r="F227" s="288">
        <f>HLOOKUP($C227,$BZ$2:$CM$3,2,0)</f>
        <v>13238.9</v>
      </c>
      <c r="G227" s="111">
        <f>D227*E227*F227</f>
        <v>0</v>
      </c>
      <c r="H227" s="164"/>
      <c r="I227" s="112" t="s">
        <v>496</v>
      </c>
      <c r="J227" s="112" t="str">
        <f>VLOOKUP(I227,Presupuesto!$B$11:$C$565,2,0)</f>
        <v>SUELDOS Y SALARIOS PERMANENTES</v>
      </c>
      <c r="K227" s="96" t="str">
        <f t="shared" si="6"/>
        <v>Posgrado</v>
      </c>
      <c r="L227" s="96" t="s">
        <v>395</v>
      </c>
    </row>
    <row r="228" spans="3:12" x14ac:dyDescent="0.25">
      <c r="C228" s="169" t="s">
        <v>58</v>
      </c>
      <c r="D228" s="161"/>
      <c r="E228" s="152">
        <v>0</v>
      </c>
      <c r="F228" s="98">
        <f>IF(E227=0,"",(G227/E227)/12*E227)</f>
        <v>0</v>
      </c>
      <c r="G228" s="95">
        <f>F228</f>
        <v>0</v>
      </c>
      <c r="H228" s="162"/>
      <c r="I228" s="114" t="s">
        <v>516</v>
      </c>
      <c r="J228" s="114" t="str">
        <f>VLOOKUP(I228,Presupuesto!$B$11:$C$565,2,0)</f>
        <v>AGUINALDO Y DECIMO CUARTO MES</v>
      </c>
      <c r="K228" s="96" t="str">
        <f t="shared" si="6"/>
        <v>Posgrado</v>
      </c>
      <c r="L228" s="96" t="s">
        <v>395</v>
      </c>
    </row>
    <row r="229" spans="3:12" ht="15.75" thickBot="1" x14ac:dyDescent="0.3">
      <c r="C229" s="170" t="s">
        <v>59</v>
      </c>
      <c r="D229" s="161"/>
      <c r="E229" s="152">
        <v>0</v>
      </c>
      <c r="F229" s="115">
        <f>IF(E227&lt;6,"",((E227-6)/12)*(G227/E227))</f>
        <v>0</v>
      </c>
      <c r="G229" s="95">
        <f>F229</f>
        <v>0</v>
      </c>
      <c r="H229" s="162"/>
      <c r="I229" s="99" t="s">
        <v>519</v>
      </c>
      <c r="J229" s="99" t="str">
        <f>VLOOKUP(I229,Presupuesto!$B$11:$C$565,2,0)</f>
        <v>DECIMOCUARTO MES</v>
      </c>
      <c r="K229" s="96" t="str">
        <f t="shared" si="6"/>
        <v>Posgrado</v>
      </c>
      <c r="L229" s="96" t="s">
        <v>395</v>
      </c>
    </row>
    <row r="230" spans="3:12" ht="15.75" thickBot="1" x14ac:dyDescent="0.3">
      <c r="C230" s="135" t="s">
        <v>493</v>
      </c>
      <c r="D230" s="197"/>
      <c r="E230" s="150">
        <v>12</v>
      </c>
      <c r="F230" s="288">
        <f>HLOOKUP($C230,$BZ$2:$CM$3,2,0)</f>
        <v>12356.31</v>
      </c>
      <c r="G230" s="111">
        <f>D230*E230*F230</f>
        <v>0</v>
      </c>
      <c r="H230" s="164"/>
      <c r="I230" s="112" t="s">
        <v>496</v>
      </c>
      <c r="J230" s="112" t="str">
        <f>VLOOKUP(I230,Presupuesto!$B$11:$C$565,2,0)</f>
        <v>SUELDOS Y SALARIOS PERMANENTES</v>
      </c>
      <c r="K230" s="96" t="str">
        <f t="shared" ref="K230:K247" si="7">$K$197</f>
        <v>Posgrado</v>
      </c>
      <c r="L230" s="96" t="s">
        <v>395</v>
      </c>
    </row>
    <row r="231" spans="3:12" x14ac:dyDescent="0.25">
      <c r="C231" s="169" t="s">
        <v>58</v>
      </c>
      <c r="D231" s="161"/>
      <c r="E231" s="152">
        <v>0</v>
      </c>
      <c r="F231" s="98">
        <f>IF(E230=0,"",(G230/E230)/12*E230)</f>
        <v>0</v>
      </c>
      <c r="G231" s="95">
        <f>F231</f>
        <v>0</v>
      </c>
      <c r="H231" s="162"/>
      <c r="I231" s="114" t="s">
        <v>516</v>
      </c>
      <c r="J231" s="114" t="str">
        <f>VLOOKUP(I231,Presupuesto!$B$11:$C$565,2,0)</f>
        <v>AGUINALDO Y DECIMO CUARTO MES</v>
      </c>
      <c r="K231" s="96" t="str">
        <f t="shared" si="7"/>
        <v>Posgrado</v>
      </c>
      <c r="L231" s="96" t="s">
        <v>395</v>
      </c>
    </row>
    <row r="232" spans="3:12" ht="15.75" thickBot="1" x14ac:dyDescent="0.3">
      <c r="C232" s="170" t="s">
        <v>59</v>
      </c>
      <c r="D232" s="161"/>
      <c r="E232" s="152">
        <v>0</v>
      </c>
      <c r="F232" s="115">
        <f>IF(E230&lt;6,"",((E230-6)/12)*(G230/E230))</f>
        <v>0</v>
      </c>
      <c r="G232" s="95">
        <f>F232</f>
        <v>0</v>
      </c>
      <c r="H232" s="162"/>
      <c r="I232" s="99" t="s">
        <v>519</v>
      </c>
      <c r="J232" s="99" t="str">
        <f>VLOOKUP(I232,Presupuesto!$B$11:$C$565,2,0)</f>
        <v>DECIMOCUARTO MES</v>
      </c>
      <c r="K232" s="96" t="str">
        <f t="shared" si="7"/>
        <v>Posgrado</v>
      </c>
      <c r="L232" s="96" t="s">
        <v>395</v>
      </c>
    </row>
    <row r="233" spans="3:12" ht="15.75" thickBot="1" x14ac:dyDescent="0.3">
      <c r="C233" s="135" t="s">
        <v>494</v>
      </c>
      <c r="D233" s="197"/>
      <c r="E233" s="150">
        <v>12</v>
      </c>
      <c r="F233" s="288">
        <f>HLOOKUP($C233,$BZ$2:$CM$3,2,0)</f>
        <v>463.22</v>
      </c>
      <c r="G233" s="111">
        <f>D233*E233*F233</f>
        <v>0</v>
      </c>
      <c r="H233" s="164"/>
      <c r="I233" s="112" t="s">
        <v>496</v>
      </c>
      <c r="J233" s="112" t="str">
        <f>VLOOKUP(I233,Presupuesto!$B$11:$C$565,2,0)</f>
        <v>SUELDOS Y SALARIOS PERMANENTES</v>
      </c>
      <c r="K233" s="96" t="str">
        <f t="shared" si="7"/>
        <v>Posgrado</v>
      </c>
      <c r="L233" s="96" t="s">
        <v>395</v>
      </c>
    </row>
    <row r="234" spans="3:12" x14ac:dyDescent="0.25">
      <c r="C234" s="169" t="s">
        <v>58</v>
      </c>
      <c r="D234" s="161"/>
      <c r="E234" s="152">
        <v>0</v>
      </c>
      <c r="F234" s="98">
        <f>IF(E233=0,"",(G233/E233)/12*E233)</f>
        <v>0</v>
      </c>
      <c r="G234" s="95">
        <f>F234</f>
        <v>0</v>
      </c>
      <c r="H234" s="162"/>
      <c r="I234" s="114" t="s">
        <v>516</v>
      </c>
      <c r="J234" s="114" t="str">
        <f>VLOOKUP(I234,Presupuesto!$B$11:$C$565,2,0)</f>
        <v>AGUINALDO Y DECIMO CUARTO MES</v>
      </c>
      <c r="K234" s="96" t="str">
        <f t="shared" si="7"/>
        <v>Posgrado</v>
      </c>
      <c r="L234" s="96" t="s">
        <v>395</v>
      </c>
    </row>
    <row r="235" spans="3:12" ht="15.75" thickBot="1" x14ac:dyDescent="0.3">
      <c r="C235" s="170" t="s">
        <v>59</v>
      </c>
      <c r="D235" s="161"/>
      <c r="E235" s="152">
        <v>0</v>
      </c>
      <c r="F235" s="115">
        <f>IF(E233&lt;6,"",((E233-6)/12)*(G233/E233))</f>
        <v>0</v>
      </c>
      <c r="G235" s="95">
        <f>F235</f>
        <v>0</v>
      </c>
      <c r="H235" s="162"/>
      <c r="I235" s="99" t="s">
        <v>519</v>
      </c>
      <c r="J235" s="99" t="str">
        <f>VLOOKUP(I235,Presupuesto!$B$11:$C$565,2,0)</f>
        <v>DECIMOCUARTO MES</v>
      </c>
      <c r="K235" s="96" t="str">
        <f t="shared" si="7"/>
        <v>Posgrado</v>
      </c>
      <c r="L235" s="96" t="s">
        <v>395</v>
      </c>
    </row>
    <row r="236" spans="3:12" ht="15.75" thickBot="1" x14ac:dyDescent="0.3">
      <c r="C236" s="135" t="s">
        <v>495</v>
      </c>
      <c r="D236" s="197"/>
      <c r="E236" s="150">
        <v>12</v>
      </c>
      <c r="F236" s="288">
        <f>HLOOKUP($C236,$BZ$2:$CM$3,2,0)</f>
        <v>2007.3</v>
      </c>
      <c r="G236" s="111">
        <f>D236*E236*F236</f>
        <v>0</v>
      </c>
      <c r="H236" s="164"/>
      <c r="I236" s="112" t="s">
        <v>496</v>
      </c>
      <c r="J236" s="112" t="str">
        <f>VLOOKUP(I236,Presupuesto!$B$11:$C$565,2,0)</f>
        <v>SUELDOS Y SALARIOS PERMANENTES</v>
      </c>
      <c r="K236" s="96" t="str">
        <f t="shared" si="7"/>
        <v>Posgrado</v>
      </c>
      <c r="L236" s="96" t="s">
        <v>395</v>
      </c>
    </row>
    <row r="237" spans="3:12" x14ac:dyDescent="0.25">
      <c r="C237" s="169" t="s">
        <v>58</v>
      </c>
      <c r="D237" s="161"/>
      <c r="E237" s="152">
        <v>0</v>
      </c>
      <c r="F237" s="98">
        <f>IF(E236=0,"",(G236/E236)/12*E236)</f>
        <v>0</v>
      </c>
      <c r="G237" s="95">
        <f>F237</f>
        <v>0</v>
      </c>
      <c r="H237" s="162"/>
      <c r="I237" s="114" t="s">
        <v>516</v>
      </c>
      <c r="J237" s="114" t="str">
        <f>VLOOKUP(I237,Presupuesto!$B$11:$C$565,2,0)</f>
        <v>AGUINALDO Y DECIMO CUARTO MES</v>
      </c>
      <c r="K237" s="96" t="str">
        <f t="shared" si="7"/>
        <v>Posgrado</v>
      </c>
      <c r="L237" s="96" t="s">
        <v>395</v>
      </c>
    </row>
    <row r="238" spans="3:12" ht="15.75" thickBot="1" x14ac:dyDescent="0.3">
      <c r="C238" s="170" t="s">
        <v>59</v>
      </c>
      <c r="D238" s="161"/>
      <c r="E238" s="152">
        <v>0</v>
      </c>
      <c r="F238" s="115">
        <f>IF(E236&lt;6,"",((E236-6)/12)*(G236/E236))</f>
        <v>0</v>
      </c>
      <c r="G238" s="95">
        <f>F238</f>
        <v>0</v>
      </c>
      <c r="H238" s="162"/>
      <c r="I238" s="99" t="s">
        <v>519</v>
      </c>
      <c r="J238" s="99" t="str">
        <f>VLOOKUP(I238,Presupuesto!$B$11:$C$565,2,0)</f>
        <v>DECIMOCUARTO MES</v>
      </c>
      <c r="K238" s="96" t="str">
        <f t="shared" si="7"/>
        <v>Posgrado</v>
      </c>
      <c r="L238" s="96" t="s">
        <v>395</v>
      </c>
    </row>
    <row r="239" spans="3:12" ht="15.75" thickBot="1" x14ac:dyDescent="0.3">
      <c r="C239" s="138" t="s">
        <v>83</v>
      </c>
      <c r="D239" s="197"/>
      <c r="E239" s="150">
        <v>12</v>
      </c>
      <c r="F239" s="137">
        <v>30000</v>
      </c>
      <c r="G239" s="111">
        <f>D239*E239*F239</f>
        <v>0</v>
      </c>
      <c r="H239" s="164"/>
      <c r="I239" s="112" t="s">
        <v>564</v>
      </c>
      <c r="J239" s="112" t="str">
        <f>VLOOKUP(I239,Presupuesto!$B$11:$C$565,2,0)</f>
        <v>CONTRATOS ESPECIALES</v>
      </c>
      <c r="K239" s="96" t="str">
        <f t="shared" si="7"/>
        <v>Posgrado</v>
      </c>
      <c r="L239" s="96" t="s">
        <v>395</v>
      </c>
    </row>
    <row r="240" spans="3:12" x14ac:dyDescent="0.25">
      <c r="C240" s="169" t="s">
        <v>58</v>
      </c>
      <c r="D240" s="161"/>
      <c r="E240" s="152">
        <v>0</v>
      </c>
      <c r="F240" s="115">
        <f>IF(E239=0,"",(G239/E239)/12*E239)</f>
        <v>0</v>
      </c>
      <c r="G240" s="95">
        <f>F240</f>
        <v>0</v>
      </c>
      <c r="H240" s="162"/>
      <c r="I240" s="99" t="s">
        <v>564</v>
      </c>
      <c r="J240" s="99" t="str">
        <f>VLOOKUP(I240,Presupuesto!$B$11:$C$565,2,0)</f>
        <v>CONTRATOS ESPECIALES</v>
      </c>
      <c r="K240" s="96" t="str">
        <f t="shared" si="7"/>
        <v>Posgrado</v>
      </c>
      <c r="L240" s="96" t="s">
        <v>394</v>
      </c>
    </row>
    <row r="241" spans="3:12" ht="15.75" thickBot="1" x14ac:dyDescent="0.3">
      <c r="C241" s="170" t="s">
        <v>59</v>
      </c>
      <c r="D241" s="161"/>
      <c r="E241" s="152">
        <v>0</v>
      </c>
      <c r="F241" s="98">
        <f>IF(E239&lt;6,"",((E239-6)/12)*(G239/E239))</f>
        <v>0</v>
      </c>
      <c r="G241" s="95">
        <f>F241</f>
        <v>0</v>
      </c>
      <c r="H241" s="162"/>
      <c r="I241" s="99" t="s">
        <v>564</v>
      </c>
      <c r="J241" s="99" t="str">
        <f>VLOOKUP(I241,Presupuesto!$B$11:$C$565,2,0)</f>
        <v>CONTRATOS ESPECIALES</v>
      </c>
      <c r="K241" s="96" t="str">
        <f t="shared" si="7"/>
        <v>Posgrado</v>
      </c>
      <c r="L241" s="96" t="s">
        <v>399</v>
      </c>
    </row>
    <row r="242" spans="3:12" ht="15.75" thickBot="1" x14ac:dyDescent="0.3">
      <c r="C242" s="138" t="s">
        <v>60</v>
      </c>
      <c r="D242" s="197"/>
      <c r="E242" s="150">
        <v>12</v>
      </c>
      <c r="F242" s="116">
        <v>30000</v>
      </c>
      <c r="G242" s="111">
        <f>D242*E242*F242</f>
        <v>0</v>
      </c>
      <c r="H242" s="164"/>
      <c r="I242" s="112" t="s">
        <v>705</v>
      </c>
      <c r="J242" s="112" t="str">
        <f>VLOOKUP(I242,Presupuesto!$B$11:$C$565,2,0)</f>
        <v>OTROS SERVICIOS TECNICOS Y PROFESIONALES</v>
      </c>
      <c r="K242" s="96" t="str">
        <f t="shared" si="7"/>
        <v>Posgrado</v>
      </c>
      <c r="L242" s="96" t="s">
        <v>394</v>
      </c>
    </row>
    <row r="243" spans="3:12" x14ac:dyDescent="0.25">
      <c r="C243" s="169" t="s">
        <v>58</v>
      </c>
      <c r="D243" s="161"/>
      <c r="E243" s="152">
        <v>0</v>
      </c>
      <c r="F243" s="98">
        <v>0</v>
      </c>
      <c r="G243" s="95">
        <f>F243</f>
        <v>0</v>
      </c>
      <c r="H243" s="162"/>
      <c r="I243" s="99" t="s">
        <v>705</v>
      </c>
      <c r="J243" s="99" t="str">
        <f>VLOOKUP(I243,Presupuesto!$B$11:$C$565,2,0)</f>
        <v>OTROS SERVICIOS TECNICOS Y PROFESIONALES</v>
      </c>
      <c r="K243" s="96" t="str">
        <f t="shared" si="7"/>
        <v>Posgrado</v>
      </c>
      <c r="L243" s="96" t="s">
        <v>394</v>
      </c>
    </row>
    <row r="244" spans="3:12" ht="15.75" thickBot="1" x14ac:dyDescent="0.3">
      <c r="C244" s="170" t="s">
        <v>59</v>
      </c>
      <c r="D244" s="161"/>
      <c r="E244" s="152">
        <v>0</v>
      </c>
      <c r="F244" s="98">
        <v>0</v>
      </c>
      <c r="G244" s="95">
        <f>F244</f>
        <v>0</v>
      </c>
      <c r="H244" s="162"/>
      <c r="I244" s="99" t="s">
        <v>705</v>
      </c>
      <c r="J244" s="99" t="str">
        <f>VLOOKUP(I244,Presupuesto!$B$11:$C$565,2,0)</f>
        <v>OTROS SERVICIOS TECNICOS Y PROFESIONALES</v>
      </c>
      <c r="K244" s="96" t="str">
        <f t="shared" si="7"/>
        <v>Posgrado</v>
      </c>
      <c r="L244" s="96" t="s">
        <v>394</v>
      </c>
    </row>
    <row r="245" spans="3:12" ht="15.75" thickBot="1" x14ac:dyDescent="0.3">
      <c r="C245" s="138" t="s">
        <v>61</v>
      </c>
      <c r="D245" s="197"/>
      <c r="E245" s="150">
        <v>12</v>
      </c>
      <c r="F245" s="116">
        <v>30000</v>
      </c>
      <c r="G245" s="111">
        <f>D245*E245*F245</f>
        <v>0</v>
      </c>
      <c r="H245" s="164"/>
      <c r="I245" s="112" t="s">
        <v>496</v>
      </c>
      <c r="J245" s="112" t="str">
        <f>VLOOKUP(I245,Presupuesto!$B$11:$C$565,2,0)</f>
        <v>SUELDOS Y SALARIOS PERMANENTES</v>
      </c>
      <c r="K245" s="96" t="str">
        <f t="shared" si="7"/>
        <v>Posgrado</v>
      </c>
      <c r="L245" s="96" t="s">
        <v>394</v>
      </c>
    </row>
    <row r="246" spans="3:12" x14ac:dyDescent="0.25">
      <c r="C246" s="169" t="s">
        <v>58</v>
      </c>
      <c r="D246" s="167"/>
      <c r="E246" s="129">
        <v>0</v>
      </c>
      <c r="F246" s="117">
        <f>IF(E245=0,"",(G245/E245)/12*E245)</f>
        <v>0</v>
      </c>
      <c r="G246" s="118">
        <f>F246</f>
        <v>0</v>
      </c>
      <c r="H246" s="162"/>
      <c r="I246" s="99" t="s">
        <v>516</v>
      </c>
      <c r="J246" s="99" t="str">
        <f>VLOOKUP(I246,Presupuesto!$B$11:$C$565,2,0)</f>
        <v>AGUINALDO Y DECIMO CUARTO MES</v>
      </c>
      <c r="K246" s="96" t="str">
        <f t="shared" si="7"/>
        <v>Posgrado</v>
      </c>
      <c r="L246" s="96" t="s">
        <v>394</v>
      </c>
    </row>
    <row r="247" spans="3:12" ht="15.75" thickBot="1" x14ac:dyDescent="0.3">
      <c r="C247" s="171" t="s">
        <v>59</v>
      </c>
      <c r="D247" s="160"/>
      <c r="E247" s="130">
        <v>0</v>
      </c>
      <c r="F247" s="103">
        <f>IF(E245&lt;6,"",((E245-6)/12)*(G245/E245))</f>
        <v>0</v>
      </c>
      <c r="G247" s="103">
        <f>F247</f>
        <v>0</v>
      </c>
      <c r="H247" s="160"/>
      <c r="I247" s="104" t="s">
        <v>519</v>
      </c>
      <c r="J247" s="122" t="str">
        <f>VLOOKUP(I247,Presupuesto!$B$11:$C$565,2,0)</f>
        <v>DECIMOCUARTO MES</v>
      </c>
      <c r="K247" s="104" t="str">
        <f t="shared" si="7"/>
        <v>Posgrado</v>
      </c>
      <c r="L247" s="122" t="s">
        <v>394</v>
      </c>
    </row>
    <row r="249" spans="3:12" ht="15.75" thickBot="1" x14ac:dyDescent="0.3">
      <c r="K249" s="151"/>
    </row>
    <row r="250" spans="3:12" ht="15.75" thickBot="1" x14ac:dyDescent="0.3">
      <c r="C250" s="69" t="s">
        <v>43</v>
      </c>
      <c r="D250" s="30">
        <f>SUM(G257:G307)</f>
        <v>0</v>
      </c>
      <c r="E250" s="91"/>
      <c r="F250" s="91"/>
      <c r="G250" s="91"/>
      <c r="H250" s="74"/>
      <c r="I250" s="74"/>
      <c r="J250" s="74"/>
      <c r="K250" s="151"/>
    </row>
    <row r="251" spans="3:12" x14ac:dyDescent="0.25">
      <c r="D251" s="31"/>
      <c r="E251" s="91"/>
      <c r="F251" s="91"/>
      <c r="G251" s="91"/>
      <c r="H251" s="74"/>
      <c r="I251" s="74"/>
      <c r="J251" s="74"/>
      <c r="K251" s="151"/>
    </row>
    <row r="252" spans="3:12" x14ac:dyDescent="0.25">
      <c r="D252" s="31"/>
      <c r="E252" s="91"/>
      <c r="F252" s="91"/>
      <c r="G252" s="91"/>
      <c r="H252" s="74"/>
      <c r="I252" s="74"/>
      <c r="J252" s="74"/>
      <c r="K252" s="151"/>
    </row>
    <row r="253" spans="3:12" ht="15.75" x14ac:dyDescent="0.25">
      <c r="C253" s="200" t="s">
        <v>392</v>
      </c>
      <c r="D253" s="328"/>
      <c r="E253" s="91"/>
      <c r="F253" s="91"/>
      <c r="G253" s="91"/>
      <c r="H253" s="74"/>
      <c r="I253" s="74"/>
      <c r="J253" s="74"/>
      <c r="K253" s="151"/>
    </row>
    <row r="254" spans="3:12" ht="18.75" x14ac:dyDescent="0.25">
      <c r="C254" s="206" t="e">
        <f>IFERROR(VLOOKUP(D253,'1. Desarrollo e Innov. Curricu.'!$E:$F,2,FALSE),IFERROR(VLOOKUP(D253,'2. Investigación Científica'!$E:$F,2,FALSE),IFERROR(VLOOKUP(D253,'3. Vinculación Univ. Sociedad'!$E:$F,2,FALSE),IFERROR(VLOOKUP(D253,'4. Docencia y Profesorado Univ.'!$E:$F,2,FALSE),IFERROR(VLOOKUP(D253,'5. Estudiantes y Graduados'!$E:$F,2,FALSE),IFERROR(VLOOKUP(D253,'11. Gestion Administrativa'!$E:$F,2,FALSE),IFERROR(VLOOKUP(D253,'13. Gestión Académica'!$E:$F,2,FALSE),IFERROR(VLOOKUP(D253,'8. Asegura. de la Calid. y M'!$E:$F,2,FALSE),IFERROR(VLOOKUP(D253,'6. Gestión del Conocimiento'!$E:$F,2,FALSE),IFERROR(VLOOKUP(D253,'15. Gobernabilidad y Proceso...'!$E:$F,2,FALSE),IFERROR(VLOOKUP(D253,'12. Gestión del Talento Humano'!$E:$F,2,FALSE),IFERROR(VLOOKUP(D253,'14. Internacional... de la E.S.'!$E:$F,2,FALSE),IFERROR(VLOOKUP(D253,'10. Posgrado'!$E:$F,2,FALSE),IFERROR(VLOOKUP(D253,'17. Gestión TIC'!$E:$F,2,FALSE),IFERROR(VLOOKUP(D253,'16. Desa. del Sistema Educ.Sup.'!$E:$F,2,FALSE),IFERROR(VLOOKUP(D253,'9. Cultura de Inno. Insti...'!$E:$F,2,FALSE),VLOOKUP(D253,'7. Lo Esencial de la Reforma U.'!$E:$F,2,0)))))))))))))))))</f>
        <v>#N/A</v>
      </c>
      <c r="D254" s="31"/>
      <c r="E254" s="91"/>
      <c r="F254" s="91"/>
      <c r="G254" s="91"/>
      <c r="H254" s="74"/>
      <c r="I254" s="74"/>
      <c r="J254" s="74"/>
      <c r="K254" s="151"/>
    </row>
    <row r="255" spans="3:12" ht="15.75" thickBot="1" x14ac:dyDescent="0.3">
      <c r="C255" s="175"/>
      <c r="D255" s="31"/>
      <c r="E255" s="91"/>
      <c r="F255" s="91"/>
      <c r="G255" s="91"/>
      <c r="H255" s="74"/>
      <c r="I255" s="74"/>
      <c r="J255" s="74"/>
      <c r="K255" s="151"/>
    </row>
    <row r="256" spans="3:12" ht="30.75" thickBot="1" x14ac:dyDescent="0.3">
      <c r="C256" s="132" t="s">
        <v>44</v>
      </c>
      <c r="D256" s="136" t="s">
        <v>55</v>
      </c>
      <c r="E256" s="168" t="s">
        <v>56</v>
      </c>
      <c r="F256" s="136" t="s">
        <v>57</v>
      </c>
      <c r="G256" s="133" t="s">
        <v>27</v>
      </c>
      <c r="H256" s="131" t="s">
        <v>131</v>
      </c>
      <c r="I256" s="134" t="s">
        <v>46</v>
      </c>
      <c r="J256" s="134" t="s">
        <v>132</v>
      </c>
      <c r="K256" s="134" t="s">
        <v>410</v>
      </c>
      <c r="L256" s="134" t="s">
        <v>411</v>
      </c>
    </row>
    <row r="257" spans="3:12" ht="15.75" thickBot="1" x14ac:dyDescent="0.3">
      <c r="C257" s="135" t="s">
        <v>482</v>
      </c>
      <c r="D257" s="197"/>
      <c r="E257" s="150">
        <v>12</v>
      </c>
      <c r="F257" s="288">
        <f>HLOOKUP($C257,$BZ$2:$CM$3,2,0)</f>
        <v>43674.39</v>
      </c>
      <c r="G257" s="111">
        <f>D257*E257*F257</f>
        <v>0</v>
      </c>
      <c r="H257" s="164"/>
      <c r="I257" s="112" t="s">
        <v>496</v>
      </c>
      <c r="J257" s="112" t="str">
        <f>VLOOKUP(I257,Presupuesto!$B$11:$C$565,2,0)</f>
        <v>SUELDOS Y SALARIOS PERMANENTES</v>
      </c>
      <c r="K257" s="214" t="s">
        <v>1430</v>
      </c>
      <c r="L257" s="96" t="s">
        <v>394</v>
      </c>
    </row>
    <row r="258" spans="3:12" x14ac:dyDescent="0.25">
      <c r="C258" s="169" t="s">
        <v>58</v>
      </c>
      <c r="D258" s="161"/>
      <c r="E258" s="152">
        <v>0</v>
      </c>
      <c r="F258" s="98">
        <f>IF(E257=0,"",(G257/E257)/12*E257)</f>
        <v>0</v>
      </c>
      <c r="G258" s="95">
        <f>F258</f>
        <v>0</v>
      </c>
      <c r="H258" s="162"/>
      <c r="I258" s="114" t="s">
        <v>516</v>
      </c>
      <c r="J258" s="114" t="str">
        <f>VLOOKUP(I258,Presupuesto!$B$11:$C$565,2,0)</f>
        <v>AGUINALDO Y DECIMO CUARTO MES</v>
      </c>
      <c r="K258" s="96" t="str">
        <f t="shared" ref="K258:K289" si="8">$K$257</f>
        <v>Posgrado</v>
      </c>
      <c r="L258" s="96" t="s">
        <v>412</v>
      </c>
    </row>
    <row r="259" spans="3:12" ht="15.75" thickBot="1" x14ac:dyDescent="0.3">
      <c r="C259" s="170" t="s">
        <v>59</v>
      </c>
      <c r="D259" s="161"/>
      <c r="E259" s="152">
        <v>0</v>
      </c>
      <c r="F259" s="115">
        <f>IF(E257&lt;6,"",((E257-6)/12)*(G257/E257))</f>
        <v>0</v>
      </c>
      <c r="G259" s="95">
        <f>F259</f>
        <v>0</v>
      </c>
      <c r="H259" s="162"/>
      <c r="I259" s="99" t="s">
        <v>519</v>
      </c>
      <c r="J259" s="99" t="str">
        <f>VLOOKUP(I259,Presupuesto!$B$11:$C$565,2,0)</f>
        <v>DECIMOCUARTO MES</v>
      </c>
      <c r="K259" s="96" t="str">
        <f t="shared" si="8"/>
        <v>Posgrado</v>
      </c>
      <c r="L259" s="96" t="s">
        <v>395</v>
      </c>
    </row>
    <row r="260" spans="3:12" ht="15.75" thickBot="1" x14ac:dyDescent="0.3">
      <c r="C260" s="135" t="s">
        <v>483</v>
      </c>
      <c r="D260" s="197"/>
      <c r="E260" s="150">
        <v>12</v>
      </c>
      <c r="F260" s="288">
        <f>HLOOKUP($C260,$BZ$2:$CM$3,2,0)</f>
        <v>39703.99</v>
      </c>
      <c r="G260" s="111">
        <f>D260*E260*F260</f>
        <v>0</v>
      </c>
      <c r="H260" s="164"/>
      <c r="I260" s="112" t="s">
        <v>496</v>
      </c>
      <c r="J260" s="112" t="str">
        <f>VLOOKUP(I260,Presupuesto!$B$11:$C$565,2,0)</f>
        <v>SUELDOS Y SALARIOS PERMANENTES</v>
      </c>
      <c r="K260" s="96" t="str">
        <f t="shared" si="8"/>
        <v>Posgrado</v>
      </c>
      <c r="L260" s="96" t="s">
        <v>395</v>
      </c>
    </row>
    <row r="261" spans="3:12" x14ac:dyDescent="0.25">
      <c r="C261" s="169" t="s">
        <v>58</v>
      </c>
      <c r="D261" s="161"/>
      <c r="E261" s="152">
        <v>0</v>
      </c>
      <c r="F261" s="98">
        <f>IF(E260=0,"",(G260/E260)/12*E260)</f>
        <v>0</v>
      </c>
      <c r="G261" s="95">
        <f>F261</f>
        <v>0</v>
      </c>
      <c r="H261" s="162"/>
      <c r="I261" s="114" t="s">
        <v>516</v>
      </c>
      <c r="J261" s="114" t="str">
        <f>VLOOKUP(I261,Presupuesto!$B$11:$C$565,2,0)</f>
        <v>AGUINALDO Y DECIMO CUARTO MES</v>
      </c>
      <c r="K261" s="96" t="str">
        <f t="shared" si="8"/>
        <v>Posgrado</v>
      </c>
      <c r="L261" s="96" t="s">
        <v>395</v>
      </c>
    </row>
    <row r="262" spans="3:12" ht="15.75" thickBot="1" x14ac:dyDescent="0.3">
      <c r="C262" s="170" t="s">
        <v>59</v>
      </c>
      <c r="D262" s="161"/>
      <c r="E262" s="152">
        <v>0</v>
      </c>
      <c r="F262" s="115">
        <f>IF(E260&lt;6,"",((E260-6)/12)*(G260/E260))</f>
        <v>0</v>
      </c>
      <c r="G262" s="95">
        <f>F262</f>
        <v>0</v>
      </c>
      <c r="H262" s="162"/>
      <c r="I262" s="99" t="s">
        <v>519</v>
      </c>
      <c r="J262" s="99" t="str">
        <f>VLOOKUP(I262,Presupuesto!$B$11:$C$565,2,0)</f>
        <v>DECIMOCUARTO MES</v>
      </c>
      <c r="K262" s="96" t="str">
        <f t="shared" si="8"/>
        <v>Posgrado</v>
      </c>
      <c r="L262" s="96" t="s">
        <v>395</v>
      </c>
    </row>
    <row r="263" spans="3:12" ht="15.75" thickBot="1" x14ac:dyDescent="0.3">
      <c r="C263" s="135" t="s">
        <v>484</v>
      </c>
      <c r="D263" s="197"/>
      <c r="E263" s="150">
        <v>12</v>
      </c>
      <c r="F263" s="288">
        <f>HLOOKUP($C263,$BZ$2:$CM$3,2,0)</f>
        <v>35733.589999999997</v>
      </c>
      <c r="G263" s="111">
        <f>D263*E263*F263</f>
        <v>0</v>
      </c>
      <c r="H263" s="164"/>
      <c r="I263" s="112" t="s">
        <v>496</v>
      </c>
      <c r="J263" s="112" t="str">
        <f>VLOOKUP(I263,Presupuesto!$B$11:$C$565,2,0)</f>
        <v>SUELDOS Y SALARIOS PERMANENTES</v>
      </c>
      <c r="K263" s="96" t="str">
        <f t="shared" si="8"/>
        <v>Posgrado</v>
      </c>
      <c r="L263" s="96" t="s">
        <v>395</v>
      </c>
    </row>
    <row r="264" spans="3:12" x14ac:dyDescent="0.25">
      <c r="C264" s="169" t="s">
        <v>58</v>
      </c>
      <c r="D264" s="161"/>
      <c r="E264" s="152">
        <v>0</v>
      </c>
      <c r="F264" s="98">
        <f>IF(E263=0,"",(G263/E263)/12*E263)</f>
        <v>0</v>
      </c>
      <c r="G264" s="95">
        <f>F264</f>
        <v>0</v>
      </c>
      <c r="H264" s="162"/>
      <c r="I264" s="114" t="s">
        <v>516</v>
      </c>
      <c r="J264" s="114" t="str">
        <f>VLOOKUP(I264,Presupuesto!$B$11:$C$565,2,0)</f>
        <v>AGUINALDO Y DECIMO CUARTO MES</v>
      </c>
      <c r="K264" s="96" t="str">
        <f t="shared" si="8"/>
        <v>Posgrado</v>
      </c>
      <c r="L264" s="96" t="s">
        <v>395</v>
      </c>
    </row>
    <row r="265" spans="3:12" ht="15.75" thickBot="1" x14ac:dyDescent="0.3">
      <c r="C265" s="170" t="s">
        <v>59</v>
      </c>
      <c r="D265" s="161"/>
      <c r="E265" s="152">
        <v>0</v>
      </c>
      <c r="F265" s="115">
        <f>IF(E263&lt;6,"",((E263-6)/12)*(G263/E263))</f>
        <v>0</v>
      </c>
      <c r="G265" s="95">
        <f>F265</f>
        <v>0</v>
      </c>
      <c r="H265" s="162"/>
      <c r="I265" s="99" t="s">
        <v>519</v>
      </c>
      <c r="J265" s="99" t="str">
        <f>VLOOKUP(I265,Presupuesto!$B$11:$C$565,2,0)</f>
        <v>DECIMOCUARTO MES</v>
      </c>
      <c r="K265" s="96" t="str">
        <f t="shared" si="8"/>
        <v>Posgrado</v>
      </c>
      <c r="L265" s="96" t="s">
        <v>395</v>
      </c>
    </row>
    <row r="266" spans="3:12" ht="15.75" thickBot="1" x14ac:dyDescent="0.3">
      <c r="C266" s="135" t="s">
        <v>485</v>
      </c>
      <c r="D266" s="197"/>
      <c r="E266" s="150">
        <v>12</v>
      </c>
      <c r="F266" s="288">
        <f>HLOOKUP($C266,$BZ$2:$CM$3,2,0)</f>
        <v>31763.19</v>
      </c>
      <c r="G266" s="111">
        <f>D266*E266*F266</f>
        <v>0</v>
      </c>
      <c r="H266" s="164"/>
      <c r="I266" s="112" t="s">
        <v>496</v>
      </c>
      <c r="J266" s="112" t="str">
        <f>VLOOKUP(I266,Presupuesto!$B$11:$C$565,2,0)</f>
        <v>SUELDOS Y SALARIOS PERMANENTES</v>
      </c>
      <c r="K266" s="96" t="str">
        <f t="shared" si="8"/>
        <v>Posgrado</v>
      </c>
      <c r="L266" s="96" t="s">
        <v>395</v>
      </c>
    </row>
    <row r="267" spans="3:12" x14ac:dyDescent="0.25">
      <c r="C267" s="169" t="s">
        <v>58</v>
      </c>
      <c r="D267" s="161"/>
      <c r="E267" s="152">
        <v>0</v>
      </c>
      <c r="F267" s="98">
        <f>IF(E266=0,"",(G266/E266)/12*E266)</f>
        <v>0</v>
      </c>
      <c r="G267" s="95">
        <f>F267</f>
        <v>0</v>
      </c>
      <c r="H267" s="162"/>
      <c r="I267" s="114" t="s">
        <v>516</v>
      </c>
      <c r="J267" s="114" t="str">
        <f>VLOOKUP(I267,Presupuesto!$B$11:$C$565,2,0)</f>
        <v>AGUINALDO Y DECIMO CUARTO MES</v>
      </c>
      <c r="K267" s="96" t="str">
        <f t="shared" si="8"/>
        <v>Posgrado</v>
      </c>
      <c r="L267" s="96" t="s">
        <v>395</v>
      </c>
    </row>
    <row r="268" spans="3:12" ht="15.75" thickBot="1" x14ac:dyDescent="0.3">
      <c r="C268" s="170" t="s">
        <v>59</v>
      </c>
      <c r="D268" s="161"/>
      <c r="E268" s="152">
        <v>0</v>
      </c>
      <c r="F268" s="115">
        <f>IF(E266&lt;6,"",((E266-6)/12)*(G266/E266))</f>
        <v>0</v>
      </c>
      <c r="G268" s="95">
        <f>F268</f>
        <v>0</v>
      </c>
      <c r="H268" s="162"/>
      <c r="I268" s="99" t="s">
        <v>519</v>
      </c>
      <c r="J268" s="99" t="str">
        <f>VLOOKUP(I268,Presupuesto!$B$11:$C$565,2,0)</f>
        <v>DECIMOCUARTO MES</v>
      </c>
      <c r="K268" s="96" t="str">
        <f t="shared" si="8"/>
        <v>Posgrado</v>
      </c>
      <c r="L268" s="96" t="s">
        <v>395</v>
      </c>
    </row>
    <row r="269" spans="3:12" ht="15.75" thickBot="1" x14ac:dyDescent="0.3">
      <c r="C269" s="135" t="s">
        <v>486</v>
      </c>
      <c r="D269" s="197"/>
      <c r="E269" s="150">
        <v>12</v>
      </c>
      <c r="F269" s="288">
        <f>HLOOKUP($C269,$BZ$2:$CM$3,2,0)</f>
        <v>29777.99</v>
      </c>
      <c r="G269" s="111">
        <f>D269*E269*F269</f>
        <v>0</v>
      </c>
      <c r="H269" s="164"/>
      <c r="I269" s="112" t="s">
        <v>496</v>
      </c>
      <c r="J269" s="112" t="str">
        <f>VLOOKUP(I269,Presupuesto!$B$11:$C$565,2,0)</f>
        <v>SUELDOS Y SALARIOS PERMANENTES</v>
      </c>
      <c r="K269" s="96" t="str">
        <f t="shared" si="8"/>
        <v>Posgrado</v>
      </c>
      <c r="L269" s="96" t="s">
        <v>395</v>
      </c>
    </row>
    <row r="270" spans="3:12" x14ac:dyDescent="0.25">
      <c r="C270" s="169" t="s">
        <v>58</v>
      </c>
      <c r="D270" s="161"/>
      <c r="E270" s="152">
        <v>0</v>
      </c>
      <c r="F270" s="98">
        <f>IF(E269=0,"",(G269/E269)/12*E269)</f>
        <v>0</v>
      </c>
      <c r="G270" s="95">
        <f>F270</f>
        <v>0</v>
      </c>
      <c r="H270" s="162"/>
      <c r="I270" s="114" t="s">
        <v>516</v>
      </c>
      <c r="J270" s="114" t="str">
        <f>VLOOKUP(I270,Presupuesto!$B$11:$C$565,2,0)</f>
        <v>AGUINALDO Y DECIMO CUARTO MES</v>
      </c>
      <c r="K270" s="96" t="str">
        <f t="shared" si="8"/>
        <v>Posgrado</v>
      </c>
      <c r="L270" s="96" t="s">
        <v>395</v>
      </c>
    </row>
    <row r="271" spans="3:12" ht="15.75" thickBot="1" x14ac:dyDescent="0.3">
      <c r="C271" s="170" t="s">
        <v>59</v>
      </c>
      <c r="D271" s="161"/>
      <c r="E271" s="152">
        <v>0</v>
      </c>
      <c r="F271" s="115">
        <f>IF(E269&lt;6,"",((E269-6)/12)*(G269/E269))</f>
        <v>0</v>
      </c>
      <c r="G271" s="95">
        <f>F271</f>
        <v>0</v>
      </c>
      <c r="H271" s="162"/>
      <c r="I271" s="99" t="s">
        <v>519</v>
      </c>
      <c r="J271" s="99" t="str">
        <f>VLOOKUP(I271,Presupuesto!$B$11:$C$565,2,0)</f>
        <v>DECIMOCUARTO MES</v>
      </c>
      <c r="K271" s="96" t="str">
        <f t="shared" si="8"/>
        <v>Posgrado</v>
      </c>
      <c r="L271" s="96" t="s">
        <v>395</v>
      </c>
    </row>
    <row r="272" spans="3:12" ht="15.75" thickBot="1" x14ac:dyDescent="0.3">
      <c r="C272" s="135" t="s">
        <v>487</v>
      </c>
      <c r="D272" s="197"/>
      <c r="E272" s="150">
        <v>12</v>
      </c>
      <c r="F272" s="288">
        <f>HLOOKUP($C272,$BZ$2:$CM$3,2,0)</f>
        <v>27792.79</v>
      </c>
      <c r="G272" s="111">
        <f>D272*E272*F272</f>
        <v>0</v>
      </c>
      <c r="H272" s="164"/>
      <c r="I272" s="112" t="s">
        <v>496</v>
      </c>
      <c r="J272" s="112" t="str">
        <f>VLOOKUP(I272,Presupuesto!$B$11:$C$565,2,0)</f>
        <v>SUELDOS Y SALARIOS PERMANENTES</v>
      </c>
      <c r="K272" s="96" t="str">
        <f t="shared" si="8"/>
        <v>Posgrado</v>
      </c>
      <c r="L272" s="96" t="s">
        <v>395</v>
      </c>
    </row>
    <row r="273" spans="3:12" x14ac:dyDescent="0.25">
      <c r="C273" s="169" t="s">
        <v>58</v>
      </c>
      <c r="D273" s="161"/>
      <c r="E273" s="152">
        <v>0</v>
      </c>
      <c r="F273" s="98">
        <f>IF(E272=0,"",(G272/E272)/12*E272)</f>
        <v>0</v>
      </c>
      <c r="G273" s="95">
        <f>F273</f>
        <v>0</v>
      </c>
      <c r="H273" s="162"/>
      <c r="I273" s="114" t="s">
        <v>516</v>
      </c>
      <c r="J273" s="114" t="str">
        <f>VLOOKUP(I273,Presupuesto!$B$11:$C$565,2,0)</f>
        <v>AGUINALDO Y DECIMO CUARTO MES</v>
      </c>
      <c r="K273" s="96" t="str">
        <f t="shared" si="8"/>
        <v>Posgrado</v>
      </c>
      <c r="L273" s="96" t="s">
        <v>395</v>
      </c>
    </row>
    <row r="274" spans="3:12" ht="15.75" thickBot="1" x14ac:dyDescent="0.3">
      <c r="C274" s="170" t="s">
        <v>59</v>
      </c>
      <c r="D274" s="161"/>
      <c r="E274" s="152">
        <v>0</v>
      </c>
      <c r="F274" s="115">
        <f>IF(E272&lt;6,"",((E272-6)/12)*(G272/E272))</f>
        <v>0</v>
      </c>
      <c r="G274" s="95">
        <f>F274</f>
        <v>0</v>
      </c>
      <c r="H274" s="162"/>
      <c r="I274" s="99" t="s">
        <v>519</v>
      </c>
      <c r="J274" s="99" t="str">
        <f>VLOOKUP(I274,Presupuesto!$B$11:$C$565,2,0)</f>
        <v>DECIMOCUARTO MES</v>
      </c>
      <c r="K274" s="96" t="str">
        <f t="shared" si="8"/>
        <v>Posgrado</v>
      </c>
      <c r="L274" s="96" t="s">
        <v>395</v>
      </c>
    </row>
    <row r="275" spans="3:12" ht="15.75" thickBot="1" x14ac:dyDescent="0.3">
      <c r="C275" s="135" t="s">
        <v>488</v>
      </c>
      <c r="D275" s="197"/>
      <c r="E275" s="150">
        <v>12</v>
      </c>
      <c r="F275" s="288">
        <f>HLOOKUP($C275,$BZ$2:$CM$3,2,0)</f>
        <v>18859.39</v>
      </c>
      <c r="G275" s="111">
        <f>D275*E275*F275</f>
        <v>0</v>
      </c>
      <c r="H275" s="164"/>
      <c r="I275" s="112" t="s">
        <v>496</v>
      </c>
      <c r="J275" s="112" t="str">
        <f>VLOOKUP(I275,Presupuesto!$B$11:$C$565,2,0)</f>
        <v>SUELDOS Y SALARIOS PERMANENTES</v>
      </c>
      <c r="K275" s="96" t="str">
        <f t="shared" si="8"/>
        <v>Posgrado</v>
      </c>
      <c r="L275" s="96" t="s">
        <v>395</v>
      </c>
    </row>
    <row r="276" spans="3:12" x14ac:dyDescent="0.25">
      <c r="C276" s="169" t="s">
        <v>58</v>
      </c>
      <c r="D276" s="161"/>
      <c r="E276" s="152">
        <v>0</v>
      </c>
      <c r="F276" s="98">
        <f>IF(E275=0,"",(G275/E275)/12*E275)</f>
        <v>0</v>
      </c>
      <c r="G276" s="95">
        <f>F276</f>
        <v>0</v>
      </c>
      <c r="H276" s="162"/>
      <c r="I276" s="114" t="s">
        <v>516</v>
      </c>
      <c r="J276" s="114" t="str">
        <f>VLOOKUP(I276,Presupuesto!$B$11:$C$565,2,0)</f>
        <v>AGUINALDO Y DECIMO CUARTO MES</v>
      </c>
      <c r="K276" s="96" t="str">
        <f t="shared" si="8"/>
        <v>Posgrado</v>
      </c>
      <c r="L276" s="96" t="s">
        <v>395</v>
      </c>
    </row>
    <row r="277" spans="3:12" ht="15.75" thickBot="1" x14ac:dyDescent="0.3">
      <c r="C277" s="170" t="s">
        <v>59</v>
      </c>
      <c r="D277" s="161"/>
      <c r="E277" s="152">
        <v>0</v>
      </c>
      <c r="F277" s="115">
        <f>IF(E275&lt;6,"",((E275-6)/12)*(G275/E275))</f>
        <v>0</v>
      </c>
      <c r="G277" s="95">
        <f>F277</f>
        <v>0</v>
      </c>
      <c r="H277" s="162"/>
      <c r="I277" s="99" t="s">
        <v>519</v>
      </c>
      <c r="J277" s="99" t="str">
        <f>VLOOKUP(I277,Presupuesto!$B$11:$C$565,2,0)</f>
        <v>DECIMOCUARTO MES</v>
      </c>
      <c r="K277" s="96" t="str">
        <f t="shared" si="8"/>
        <v>Posgrado</v>
      </c>
      <c r="L277" s="96" t="s">
        <v>395</v>
      </c>
    </row>
    <row r="278" spans="3:12" ht="15.75" thickBot="1" x14ac:dyDescent="0.3">
      <c r="C278" s="135" t="s">
        <v>489</v>
      </c>
      <c r="D278" s="197"/>
      <c r="E278" s="150">
        <v>12</v>
      </c>
      <c r="F278" s="288">
        <f>HLOOKUP($C278,$BZ$2:$CM$3,2,0)</f>
        <v>17866.8</v>
      </c>
      <c r="G278" s="111">
        <f>D278*E278*F278</f>
        <v>0</v>
      </c>
      <c r="H278" s="164"/>
      <c r="I278" s="112" t="s">
        <v>496</v>
      </c>
      <c r="J278" s="112" t="str">
        <f>VLOOKUP(I278,Presupuesto!$B$11:$C$565,2,0)</f>
        <v>SUELDOS Y SALARIOS PERMANENTES</v>
      </c>
      <c r="K278" s="96" t="str">
        <f t="shared" si="8"/>
        <v>Posgrado</v>
      </c>
      <c r="L278" s="96" t="s">
        <v>395</v>
      </c>
    </row>
    <row r="279" spans="3:12" x14ac:dyDescent="0.25">
      <c r="C279" s="169" t="s">
        <v>58</v>
      </c>
      <c r="D279" s="161"/>
      <c r="E279" s="152">
        <v>0</v>
      </c>
      <c r="F279" s="98">
        <f>IF(E278=0,"",(G278/E278)/12*E278)</f>
        <v>0</v>
      </c>
      <c r="G279" s="95">
        <f>F279</f>
        <v>0</v>
      </c>
      <c r="H279" s="162"/>
      <c r="I279" s="114" t="s">
        <v>516</v>
      </c>
      <c r="J279" s="114" t="str">
        <f>VLOOKUP(I279,Presupuesto!$B$11:$C$565,2,0)</f>
        <v>AGUINALDO Y DECIMO CUARTO MES</v>
      </c>
      <c r="K279" s="96" t="str">
        <f t="shared" si="8"/>
        <v>Posgrado</v>
      </c>
      <c r="L279" s="96" t="s">
        <v>395</v>
      </c>
    </row>
    <row r="280" spans="3:12" ht="15.75" thickBot="1" x14ac:dyDescent="0.3">
      <c r="C280" s="170" t="s">
        <v>59</v>
      </c>
      <c r="D280" s="161"/>
      <c r="E280" s="152">
        <v>0</v>
      </c>
      <c r="F280" s="115">
        <f>IF(E278&lt;6,"",((E278-6)/12)*(G278/E278))</f>
        <v>0</v>
      </c>
      <c r="G280" s="95">
        <f>F280</f>
        <v>0</v>
      </c>
      <c r="H280" s="162"/>
      <c r="I280" s="99" t="s">
        <v>519</v>
      </c>
      <c r="J280" s="99" t="str">
        <f>VLOOKUP(I280,Presupuesto!$B$11:$C$565,2,0)</f>
        <v>DECIMOCUARTO MES</v>
      </c>
      <c r="K280" s="96" t="str">
        <f t="shared" si="8"/>
        <v>Posgrado</v>
      </c>
      <c r="L280" s="96" t="s">
        <v>395</v>
      </c>
    </row>
    <row r="281" spans="3:12" ht="15.75" thickBot="1" x14ac:dyDescent="0.3">
      <c r="C281" s="135" t="s">
        <v>490</v>
      </c>
      <c r="D281" s="197"/>
      <c r="E281" s="150">
        <v>12</v>
      </c>
      <c r="F281" s="288">
        <f>HLOOKUP($C281,$BZ$2:$CM$3,2,0)</f>
        <v>13896.4</v>
      </c>
      <c r="G281" s="111">
        <f>D281*E281*F281</f>
        <v>0</v>
      </c>
      <c r="H281" s="164"/>
      <c r="I281" s="112" t="s">
        <v>496</v>
      </c>
      <c r="J281" s="112" t="str">
        <f>VLOOKUP(I281,Presupuesto!$B$11:$C$565,2,0)</f>
        <v>SUELDOS Y SALARIOS PERMANENTES</v>
      </c>
      <c r="K281" s="96" t="str">
        <f t="shared" si="8"/>
        <v>Posgrado</v>
      </c>
      <c r="L281" s="96" t="s">
        <v>395</v>
      </c>
    </row>
    <row r="282" spans="3:12" x14ac:dyDescent="0.25">
      <c r="C282" s="169" t="s">
        <v>58</v>
      </c>
      <c r="D282" s="161"/>
      <c r="E282" s="152">
        <v>0</v>
      </c>
      <c r="F282" s="98">
        <f>IF(E281=0,"",(G281/E281)/12*E281)</f>
        <v>0</v>
      </c>
      <c r="G282" s="95">
        <f>F282</f>
        <v>0</v>
      </c>
      <c r="H282" s="162"/>
      <c r="I282" s="114" t="s">
        <v>516</v>
      </c>
      <c r="J282" s="114" t="str">
        <f>VLOOKUP(I282,Presupuesto!$B$11:$C$565,2,0)</f>
        <v>AGUINALDO Y DECIMO CUARTO MES</v>
      </c>
      <c r="K282" s="96" t="str">
        <f t="shared" si="8"/>
        <v>Posgrado</v>
      </c>
      <c r="L282" s="96" t="s">
        <v>395</v>
      </c>
    </row>
    <row r="283" spans="3:12" ht="15.75" thickBot="1" x14ac:dyDescent="0.3">
      <c r="C283" s="170" t="s">
        <v>59</v>
      </c>
      <c r="D283" s="161"/>
      <c r="E283" s="152">
        <v>0</v>
      </c>
      <c r="F283" s="115">
        <f>IF(E281&lt;6,"",((E281-6)/12)*(G281/E281))</f>
        <v>0</v>
      </c>
      <c r="G283" s="95">
        <f>F283</f>
        <v>0</v>
      </c>
      <c r="H283" s="162"/>
      <c r="I283" s="99" t="s">
        <v>519</v>
      </c>
      <c r="J283" s="99" t="str">
        <f>VLOOKUP(I283,Presupuesto!$B$11:$C$565,2,0)</f>
        <v>DECIMOCUARTO MES</v>
      </c>
      <c r="K283" s="96" t="str">
        <f t="shared" si="8"/>
        <v>Posgrado</v>
      </c>
      <c r="L283" s="96" t="s">
        <v>395</v>
      </c>
    </row>
    <row r="284" spans="3:12" ht="15.75" thickBot="1" x14ac:dyDescent="0.3">
      <c r="C284" s="135" t="s">
        <v>491</v>
      </c>
      <c r="D284" s="197"/>
      <c r="E284" s="150">
        <v>12</v>
      </c>
      <c r="F284" s="288">
        <f>HLOOKUP($C284,$BZ$2:$CM$3,2,0)</f>
        <v>15004.09</v>
      </c>
      <c r="G284" s="111">
        <f>D284*E284*F284</f>
        <v>0</v>
      </c>
      <c r="H284" s="164"/>
      <c r="I284" s="112" t="s">
        <v>496</v>
      </c>
      <c r="J284" s="112" t="str">
        <f>VLOOKUP(I284,Presupuesto!$B$11:$C$565,2,0)</f>
        <v>SUELDOS Y SALARIOS PERMANENTES</v>
      </c>
      <c r="K284" s="96" t="str">
        <f t="shared" si="8"/>
        <v>Posgrado</v>
      </c>
      <c r="L284" s="96" t="s">
        <v>395</v>
      </c>
    </row>
    <row r="285" spans="3:12" x14ac:dyDescent="0.25">
      <c r="C285" s="169" t="s">
        <v>58</v>
      </c>
      <c r="D285" s="161"/>
      <c r="E285" s="152">
        <v>0</v>
      </c>
      <c r="F285" s="98">
        <f>IF(E284=0,"",(G284/E284)/12*E284)</f>
        <v>0</v>
      </c>
      <c r="G285" s="95">
        <f>F285</f>
        <v>0</v>
      </c>
      <c r="H285" s="162"/>
      <c r="I285" s="114" t="s">
        <v>516</v>
      </c>
      <c r="J285" s="114" t="str">
        <f>VLOOKUP(I285,Presupuesto!$B$11:$C$565,2,0)</f>
        <v>AGUINALDO Y DECIMO CUARTO MES</v>
      </c>
      <c r="K285" s="96" t="str">
        <f t="shared" si="8"/>
        <v>Posgrado</v>
      </c>
      <c r="L285" s="96" t="s">
        <v>395</v>
      </c>
    </row>
    <row r="286" spans="3:12" ht="15.75" thickBot="1" x14ac:dyDescent="0.3">
      <c r="C286" s="170" t="s">
        <v>59</v>
      </c>
      <c r="D286" s="161"/>
      <c r="E286" s="152">
        <v>0</v>
      </c>
      <c r="F286" s="115">
        <f>IF(E284&lt;6,"",((E284-6)/12)*(G284/E284))</f>
        <v>0</v>
      </c>
      <c r="G286" s="95">
        <f>F286</f>
        <v>0</v>
      </c>
      <c r="H286" s="162"/>
      <c r="I286" s="99" t="s">
        <v>519</v>
      </c>
      <c r="J286" s="99" t="str">
        <f>VLOOKUP(I286,Presupuesto!$B$11:$C$565,2,0)</f>
        <v>DECIMOCUARTO MES</v>
      </c>
      <c r="K286" s="96" t="str">
        <f t="shared" si="8"/>
        <v>Posgrado</v>
      </c>
      <c r="L286" s="96" t="s">
        <v>395</v>
      </c>
    </row>
    <row r="287" spans="3:12" ht="15.75" thickBot="1" x14ac:dyDescent="0.3">
      <c r="C287" s="135" t="s">
        <v>492</v>
      </c>
      <c r="D287" s="197"/>
      <c r="E287" s="150">
        <v>12</v>
      </c>
      <c r="F287" s="288">
        <f>HLOOKUP($C287,$BZ$2:$CM$3,2,0)</f>
        <v>13238.9</v>
      </c>
      <c r="G287" s="111">
        <f>D287*E287*F287</f>
        <v>0</v>
      </c>
      <c r="H287" s="164"/>
      <c r="I287" s="112" t="s">
        <v>496</v>
      </c>
      <c r="J287" s="112" t="str">
        <f>VLOOKUP(I287,Presupuesto!$B$11:$C$565,2,0)</f>
        <v>SUELDOS Y SALARIOS PERMANENTES</v>
      </c>
      <c r="K287" s="96" t="str">
        <f t="shared" si="8"/>
        <v>Posgrado</v>
      </c>
      <c r="L287" s="96" t="s">
        <v>395</v>
      </c>
    </row>
    <row r="288" spans="3:12" x14ac:dyDescent="0.25">
      <c r="C288" s="169" t="s">
        <v>58</v>
      </c>
      <c r="D288" s="161"/>
      <c r="E288" s="152">
        <v>0</v>
      </c>
      <c r="F288" s="98">
        <f>IF(E287=0,"",(G287/E287)/12*E287)</f>
        <v>0</v>
      </c>
      <c r="G288" s="95">
        <f>F288</f>
        <v>0</v>
      </c>
      <c r="H288" s="162"/>
      <c r="I288" s="114" t="s">
        <v>516</v>
      </c>
      <c r="J288" s="114" t="str">
        <f>VLOOKUP(I288,Presupuesto!$B$11:$C$565,2,0)</f>
        <v>AGUINALDO Y DECIMO CUARTO MES</v>
      </c>
      <c r="K288" s="96" t="str">
        <f t="shared" si="8"/>
        <v>Posgrado</v>
      </c>
      <c r="L288" s="96" t="s">
        <v>395</v>
      </c>
    </row>
    <row r="289" spans="3:12" ht="15.75" thickBot="1" x14ac:dyDescent="0.3">
      <c r="C289" s="170" t="s">
        <v>59</v>
      </c>
      <c r="D289" s="161"/>
      <c r="E289" s="152">
        <v>0</v>
      </c>
      <c r="F289" s="115">
        <f>IF(E287&lt;6,"",((E287-6)/12)*(G287/E287))</f>
        <v>0</v>
      </c>
      <c r="G289" s="95">
        <f>F289</f>
        <v>0</v>
      </c>
      <c r="H289" s="162"/>
      <c r="I289" s="99" t="s">
        <v>519</v>
      </c>
      <c r="J289" s="99" t="str">
        <f>VLOOKUP(I289,Presupuesto!$B$11:$C$565,2,0)</f>
        <v>DECIMOCUARTO MES</v>
      </c>
      <c r="K289" s="96" t="str">
        <f t="shared" si="8"/>
        <v>Posgrado</v>
      </c>
      <c r="L289" s="96" t="s">
        <v>395</v>
      </c>
    </row>
    <row r="290" spans="3:12" ht="15.75" thickBot="1" x14ac:dyDescent="0.3">
      <c r="C290" s="135" t="s">
        <v>493</v>
      </c>
      <c r="D290" s="197"/>
      <c r="E290" s="150">
        <v>12</v>
      </c>
      <c r="F290" s="288">
        <f>HLOOKUP($C290,$BZ$2:$CM$3,2,0)</f>
        <v>12356.31</v>
      </c>
      <c r="G290" s="111">
        <f>D290*E290*F290</f>
        <v>0</v>
      </c>
      <c r="H290" s="164"/>
      <c r="I290" s="112" t="s">
        <v>496</v>
      </c>
      <c r="J290" s="112" t="str">
        <f>VLOOKUP(I290,Presupuesto!$B$11:$C$565,2,0)</f>
        <v>SUELDOS Y SALARIOS PERMANENTES</v>
      </c>
      <c r="K290" s="96" t="str">
        <f t="shared" ref="K290:K307" si="9">$K$257</f>
        <v>Posgrado</v>
      </c>
      <c r="L290" s="96" t="s">
        <v>395</v>
      </c>
    </row>
    <row r="291" spans="3:12" x14ac:dyDescent="0.25">
      <c r="C291" s="169" t="s">
        <v>58</v>
      </c>
      <c r="D291" s="161"/>
      <c r="E291" s="152">
        <v>0</v>
      </c>
      <c r="F291" s="98">
        <f>IF(E290=0,"",(G290/E290)/12*E290)</f>
        <v>0</v>
      </c>
      <c r="G291" s="95">
        <f>F291</f>
        <v>0</v>
      </c>
      <c r="H291" s="162"/>
      <c r="I291" s="114" t="s">
        <v>516</v>
      </c>
      <c r="J291" s="114" t="str">
        <f>VLOOKUP(I291,Presupuesto!$B$11:$C$565,2,0)</f>
        <v>AGUINALDO Y DECIMO CUARTO MES</v>
      </c>
      <c r="K291" s="96" t="str">
        <f t="shared" si="9"/>
        <v>Posgrado</v>
      </c>
      <c r="L291" s="96" t="s">
        <v>395</v>
      </c>
    </row>
    <row r="292" spans="3:12" ht="15.75" thickBot="1" x14ac:dyDescent="0.3">
      <c r="C292" s="170" t="s">
        <v>59</v>
      </c>
      <c r="D292" s="161"/>
      <c r="E292" s="152">
        <v>0</v>
      </c>
      <c r="F292" s="115">
        <f>IF(E290&lt;6,"",((E290-6)/12)*(G290/E290))</f>
        <v>0</v>
      </c>
      <c r="G292" s="95">
        <f>F292</f>
        <v>0</v>
      </c>
      <c r="H292" s="162"/>
      <c r="I292" s="99" t="s">
        <v>519</v>
      </c>
      <c r="J292" s="99" t="str">
        <f>VLOOKUP(I292,Presupuesto!$B$11:$C$565,2,0)</f>
        <v>DECIMOCUARTO MES</v>
      </c>
      <c r="K292" s="96" t="str">
        <f t="shared" si="9"/>
        <v>Posgrado</v>
      </c>
      <c r="L292" s="96" t="s">
        <v>395</v>
      </c>
    </row>
    <row r="293" spans="3:12" ht="15.75" thickBot="1" x14ac:dyDescent="0.3">
      <c r="C293" s="135" t="s">
        <v>494</v>
      </c>
      <c r="D293" s="197"/>
      <c r="E293" s="150">
        <v>12</v>
      </c>
      <c r="F293" s="288">
        <f>HLOOKUP($C293,$BZ$2:$CM$3,2,0)</f>
        <v>463.22</v>
      </c>
      <c r="G293" s="111">
        <f>D293*E293*F293</f>
        <v>0</v>
      </c>
      <c r="H293" s="164"/>
      <c r="I293" s="112" t="s">
        <v>496</v>
      </c>
      <c r="J293" s="112" t="str">
        <f>VLOOKUP(I293,Presupuesto!$B$11:$C$565,2,0)</f>
        <v>SUELDOS Y SALARIOS PERMANENTES</v>
      </c>
      <c r="K293" s="96" t="str">
        <f t="shared" si="9"/>
        <v>Posgrado</v>
      </c>
      <c r="L293" s="96" t="s">
        <v>395</v>
      </c>
    </row>
    <row r="294" spans="3:12" x14ac:dyDescent="0.25">
      <c r="C294" s="169" t="s">
        <v>58</v>
      </c>
      <c r="D294" s="161"/>
      <c r="E294" s="152">
        <v>0</v>
      </c>
      <c r="F294" s="98">
        <f>IF(E293=0,"",(G293/E293)/12*E293)</f>
        <v>0</v>
      </c>
      <c r="G294" s="95">
        <f>F294</f>
        <v>0</v>
      </c>
      <c r="H294" s="162"/>
      <c r="I294" s="114" t="s">
        <v>516</v>
      </c>
      <c r="J294" s="114" t="str">
        <f>VLOOKUP(I294,Presupuesto!$B$11:$C$565,2,0)</f>
        <v>AGUINALDO Y DECIMO CUARTO MES</v>
      </c>
      <c r="K294" s="96" t="str">
        <f t="shared" si="9"/>
        <v>Posgrado</v>
      </c>
      <c r="L294" s="96" t="s">
        <v>395</v>
      </c>
    </row>
    <row r="295" spans="3:12" ht="15.75" thickBot="1" x14ac:dyDescent="0.3">
      <c r="C295" s="170" t="s">
        <v>59</v>
      </c>
      <c r="D295" s="161"/>
      <c r="E295" s="152">
        <v>0</v>
      </c>
      <c r="F295" s="115">
        <f>IF(E293&lt;6,"",((E293-6)/12)*(G293/E293))</f>
        <v>0</v>
      </c>
      <c r="G295" s="95">
        <f>F295</f>
        <v>0</v>
      </c>
      <c r="H295" s="162"/>
      <c r="I295" s="99" t="s">
        <v>519</v>
      </c>
      <c r="J295" s="99" t="str">
        <f>VLOOKUP(I295,Presupuesto!$B$11:$C$565,2,0)</f>
        <v>DECIMOCUARTO MES</v>
      </c>
      <c r="K295" s="96" t="str">
        <f t="shared" si="9"/>
        <v>Posgrado</v>
      </c>
      <c r="L295" s="96" t="s">
        <v>395</v>
      </c>
    </row>
    <row r="296" spans="3:12" ht="15.75" thickBot="1" x14ac:dyDescent="0.3">
      <c r="C296" s="135" t="s">
        <v>495</v>
      </c>
      <c r="D296" s="197"/>
      <c r="E296" s="150">
        <v>12</v>
      </c>
      <c r="F296" s="288">
        <f>HLOOKUP($C296,$BZ$2:$CM$3,2,0)</f>
        <v>2007.3</v>
      </c>
      <c r="G296" s="111">
        <f>D296*E296*F296</f>
        <v>0</v>
      </c>
      <c r="H296" s="164"/>
      <c r="I296" s="112" t="s">
        <v>496</v>
      </c>
      <c r="J296" s="112" t="str">
        <f>VLOOKUP(I296,Presupuesto!$B$11:$C$565,2,0)</f>
        <v>SUELDOS Y SALARIOS PERMANENTES</v>
      </c>
      <c r="K296" s="96" t="str">
        <f t="shared" si="9"/>
        <v>Posgrado</v>
      </c>
      <c r="L296" s="96" t="s">
        <v>395</v>
      </c>
    </row>
    <row r="297" spans="3:12" x14ac:dyDescent="0.25">
      <c r="C297" s="169" t="s">
        <v>58</v>
      </c>
      <c r="D297" s="161"/>
      <c r="E297" s="152">
        <v>0</v>
      </c>
      <c r="F297" s="98">
        <f>IF(E296=0,"",(G296/E296)/12*E296)</f>
        <v>0</v>
      </c>
      <c r="G297" s="95">
        <f>F297</f>
        <v>0</v>
      </c>
      <c r="H297" s="162"/>
      <c r="I297" s="114" t="s">
        <v>516</v>
      </c>
      <c r="J297" s="114" t="str">
        <f>VLOOKUP(I297,Presupuesto!$B$11:$C$565,2,0)</f>
        <v>AGUINALDO Y DECIMO CUARTO MES</v>
      </c>
      <c r="K297" s="96" t="str">
        <f t="shared" si="9"/>
        <v>Posgrado</v>
      </c>
      <c r="L297" s="96" t="s">
        <v>395</v>
      </c>
    </row>
    <row r="298" spans="3:12" ht="15.75" thickBot="1" x14ac:dyDescent="0.3">
      <c r="C298" s="170" t="s">
        <v>59</v>
      </c>
      <c r="D298" s="161"/>
      <c r="E298" s="152">
        <v>0</v>
      </c>
      <c r="F298" s="115">
        <f>IF(E296&lt;6,"",((E296-6)/12)*(G296/E296))</f>
        <v>0</v>
      </c>
      <c r="G298" s="95">
        <f>F298</f>
        <v>0</v>
      </c>
      <c r="H298" s="162"/>
      <c r="I298" s="99" t="s">
        <v>519</v>
      </c>
      <c r="J298" s="99" t="str">
        <f>VLOOKUP(I298,Presupuesto!$B$11:$C$565,2,0)</f>
        <v>DECIMOCUARTO MES</v>
      </c>
      <c r="K298" s="96" t="str">
        <f t="shared" si="9"/>
        <v>Posgrado</v>
      </c>
      <c r="L298" s="96" t="s">
        <v>395</v>
      </c>
    </row>
    <row r="299" spans="3:12" ht="15.75" thickBot="1" x14ac:dyDescent="0.3">
      <c r="C299" s="138" t="s">
        <v>83</v>
      </c>
      <c r="D299" s="197"/>
      <c r="E299" s="150">
        <v>12</v>
      </c>
      <c r="F299" s="137">
        <v>30000</v>
      </c>
      <c r="G299" s="111">
        <f>D299*E299*F299</f>
        <v>0</v>
      </c>
      <c r="H299" s="164"/>
      <c r="I299" s="112" t="s">
        <v>564</v>
      </c>
      <c r="J299" s="112" t="str">
        <f>VLOOKUP(I299,Presupuesto!$B$11:$C$565,2,0)</f>
        <v>CONTRATOS ESPECIALES</v>
      </c>
      <c r="K299" s="96" t="str">
        <f t="shared" si="9"/>
        <v>Posgrado</v>
      </c>
      <c r="L299" s="96" t="s">
        <v>395</v>
      </c>
    </row>
    <row r="300" spans="3:12" x14ac:dyDescent="0.25">
      <c r="C300" s="169" t="s">
        <v>58</v>
      </c>
      <c r="D300" s="161"/>
      <c r="E300" s="152">
        <v>0</v>
      </c>
      <c r="F300" s="115">
        <f>IF(E299=0,"",(G299/E299)/12*E299)</f>
        <v>0</v>
      </c>
      <c r="G300" s="95">
        <f>F300</f>
        <v>0</v>
      </c>
      <c r="H300" s="162"/>
      <c r="I300" s="99" t="s">
        <v>564</v>
      </c>
      <c r="J300" s="99" t="str">
        <f>VLOOKUP(I300,Presupuesto!$B$11:$C$565,2,0)</f>
        <v>CONTRATOS ESPECIALES</v>
      </c>
      <c r="K300" s="96" t="str">
        <f t="shared" si="9"/>
        <v>Posgrado</v>
      </c>
      <c r="L300" s="96" t="s">
        <v>394</v>
      </c>
    </row>
    <row r="301" spans="3:12" ht="15.75" thickBot="1" x14ac:dyDescent="0.3">
      <c r="C301" s="170" t="s">
        <v>59</v>
      </c>
      <c r="D301" s="161"/>
      <c r="E301" s="152">
        <v>0</v>
      </c>
      <c r="F301" s="98">
        <f>IF(E299&lt;6,"",((E299-6)/12)*(G299/E299))</f>
        <v>0</v>
      </c>
      <c r="G301" s="95">
        <f>F301</f>
        <v>0</v>
      </c>
      <c r="H301" s="162"/>
      <c r="I301" s="99" t="s">
        <v>564</v>
      </c>
      <c r="J301" s="99" t="str">
        <f>VLOOKUP(I301,Presupuesto!$B$11:$C$565,2,0)</f>
        <v>CONTRATOS ESPECIALES</v>
      </c>
      <c r="K301" s="96" t="str">
        <f t="shared" si="9"/>
        <v>Posgrado</v>
      </c>
      <c r="L301" s="96" t="s">
        <v>399</v>
      </c>
    </row>
    <row r="302" spans="3:12" ht="15.75" thickBot="1" x14ac:dyDescent="0.3">
      <c r="C302" s="138" t="s">
        <v>60</v>
      </c>
      <c r="D302" s="197"/>
      <c r="E302" s="150">
        <v>12</v>
      </c>
      <c r="F302" s="116">
        <v>30000</v>
      </c>
      <c r="G302" s="111">
        <f>D302*E302*F302</f>
        <v>0</v>
      </c>
      <c r="H302" s="164"/>
      <c r="I302" s="112" t="s">
        <v>705</v>
      </c>
      <c r="J302" s="112" t="str">
        <f>VLOOKUP(I302,Presupuesto!$B$11:$C$565,2,0)</f>
        <v>OTROS SERVICIOS TECNICOS Y PROFESIONALES</v>
      </c>
      <c r="K302" s="96" t="str">
        <f t="shared" si="9"/>
        <v>Posgrado</v>
      </c>
      <c r="L302" s="96" t="s">
        <v>394</v>
      </c>
    </row>
    <row r="303" spans="3:12" x14ac:dyDescent="0.25">
      <c r="C303" s="169" t="s">
        <v>58</v>
      </c>
      <c r="D303" s="161"/>
      <c r="E303" s="152">
        <v>0</v>
      </c>
      <c r="F303" s="98">
        <v>0</v>
      </c>
      <c r="G303" s="95">
        <f>F303</f>
        <v>0</v>
      </c>
      <c r="H303" s="162"/>
      <c r="I303" s="99" t="s">
        <v>705</v>
      </c>
      <c r="J303" s="99" t="str">
        <f>VLOOKUP(I303,Presupuesto!$B$11:$C$565,2,0)</f>
        <v>OTROS SERVICIOS TECNICOS Y PROFESIONALES</v>
      </c>
      <c r="K303" s="96" t="str">
        <f t="shared" si="9"/>
        <v>Posgrado</v>
      </c>
      <c r="L303" s="96" t="s">
        <v>394</v>
      </c>
    </row>
    <row r="304" spans="3:12" ht="15.75" thickBot="1" x14ac:dyDescent="0.3">
      <c r="C304" s="170" t="s">
        <v>59</v>
      </c>
      <c r="D304" s="161"/>
      <c r="E304" s="152">
        <v>0</v>
      </c>
      <c r="F304" s="98">
        <v>0</v>
      </c>
      <c r="G304" s="95">
        <f>F304</f>
        <v>0</v>
      </c>
      <c r="H304" s="162"/>
      <c r="I304" s="99" t="s">
        <v>705</v>
      </c>
      <c r="J304" s="99" t="str">
        <f>VLOOKUP(I304,Presupuesto!$B$11:$C$565,2,0)</f>
        <v>OTROS SERVICIOS TECNICOS Y PROFESIONALES</v>
      </c>
      <c r="K304" s="96" t="str">
        <f t="shared" si="9"/>
        <v>Posgrado</v>
      </c>
      <c r="L304" s="96" t="s">
        <v>394</v>
      </c>
    </row>
    <row r="305" spans="3:12" ht="15.75" thickBot="1" x14ac:dyDescent="0.3">
      <c r="C305" s="138" t="s">
        <v>61</v>
      </c>
      <c r="D305" s="197"/>
      <c r="E305" s="150">
        <v>12</v>
      </c>
      <c r="F305" s="116">
        <v>30000</v>
      </c>
      <c r="G305" s="111">
        <f>D305*E305*F305</f>
        <v>0</v>
      </c>
      <c r="H305" s="164"/>
      <c r="I305" s="112" t="s">
        <v>496</v>
      </c>
      <c r="J305" s="112" t="str">
        <f>VLOOKUP(I305,Presupuesto!$B$11:$C$565,2,0)</f>
        <v>SUELDOS Y SALARIOS PERMANENTES</v>
      </c>
      <c r="K305" s="96" t="str">
        <f t="shared" si="9"/>
        <v>Posgrado</v>
      </c>
      <c r="L305" s="96" t="s">
        <v>394</v>
      </c>
    </row>
    <row r="306" spans="3:12" x14ac:dyDescent="0.25">
      <c r="C306" s="169" t="s">
        <v>58</v>
      </c>
      <c r="D306" s="167"/>
      <c r="E306" s="129">
        <v>0</v>
      </c>
      <c r="F306" s="117">
        <f>IF(E305=0,"",(G305/E305)/12*E305)</f>
        <v>0</v>
      </c>
      <c r="G306" s="118">
        <f>F306</f>
        <v>0</v>
      </c>
      <c r="H306" s="162"/>
      <c r="I306" s="99" t="s">
        <v>516</v>
      </c>
      <c r="J306" s="99" t="str">
        <f>VLOOKUP(I306,Presupuesto!$B$11:$C$565,2,0)</f>
        <v>AGUINALDO Y DECIMO CUARTO MES</v>
      </c>
      <c r="K306" s="96" t="str">
        <f t="shared" si="9"/>
        <v>Posgrado</v>
      </c>
      <c r="L306" s="96" t="s">
        <v>394</v>
      </c>
    </row>
    <row r="307" spans="3:12" ht="15.75" thickBot="1" x14ac:dyDescent="0.3">
      <c r="C307" s="171" t="s">
        <v>59</v>
      </c>
      <c r="D307" s="160"/>
      <c r="E307" s="130">
        <v>0</v>
      </c>
      <c r="F307" s="103">
        <f>IF(E305&lt;6,"",((E305-6)/12)*(G305/E305))</f>
        <v>0</v>
      </c>
      <c r="G307" s="103">
        <f>F307</f>
        <v>0</v>
      </c>
      <c r="H307" s="160"/>
      <c r="I307" s="104" t="s">
        <v>519</v>
      </c>
      <c r="J307" s="122" t="str">
        <f>VLOOKUP(I307,Presupuesto!$B$11:$C$565,2,0)</f>
        <v>DECIMOCUARTO MES</v>
      </c>
      <c r="K307" s="104" t="str">
        <f t="shared" si="9"/>
        <v>Posgrado</v>
      </c>
      <c r="L307" s="122" t="s">
        <v>394</v>
      </c>
    </row>
    <row r="309" spans="3:12" ht="15.75" thickBot="1" x14ac:dyDescent="0.3">
      <c r="K309" s="151"/>
    </row>
    <row r="310" spans="3:12" ht="15.75" thickBot="1" x14ac:dyDescent="0.3">
      <c r="C310" s="69" t="s">
        <v>43</v>
      </c>
      <c r="D310" s="30">
        <f>SUM(G317:G367)</f>
        <v>0</v>
      </c>
      <c r="E310" s="91"/>
      <c r="F310" s="91"/>
      <c r="G310" s="91"/>
      <c r="H310" s="74"/>
      <c r="I310" s="74"/>
      <c r="J310" s="74"/>
      <c r="K310" s="151"/>
    </row>
    <row r="311" spans="3:12" x14ac:dyDescent="0.25">
      <c r="D311" s="31"/>
      <c r="E311" s="91"/>
      <c r="F311" s="91"/>
      <c r="G311" s="91"/>
      <c r="H311" s="74"/>
      <c r="I311" s="74"/>
      <c r="J311" s="74"/>
      <c r="K311" s="151"/>
    </row>
    <row r="312" spans="3:12" x14ac:dyDescent="0.25">
      <c r="D312" s="31"/>
      <c r="E312" s="91"/>
      <c r="F312" s="91"/>
      <c r="G312" s="91"/>
      <c r="H312" s="74"/>
      <c r="I312" s="74"/>
      <c r="J312" s="74"/>
      <c r="K312" s="151"/>
    </row>
    <row r="313" spans="3:12" ht="15.75" x14ac:dyDescent="0.25">
      <c r="C313" s="200" t="s">
        <v>392</v>
      </c>
      <c r="D313" s="328"/>
      <c r="E313" s="91"/>
      <c r="F313" s="91"/>
      <c r="G313" s="91"/>
      <c r="H313" s="74"/>
      <c r="I313" s="74"/>
      <c r="J313" s="74"/>
      <c r="K313" s="151"/>
    </row>
    <row r="314" spans="3:12" ht="18.75" x14ac:dyDescent="0.25">
      <c r="C314" s="206" t="e">
        <f>IFERROR(VLOOKUP(D313,'1. Desarrollo e Innov. Curricu.'!$E:$F,2,FALSE),IFERROR(VLOOKUP(D313,'2. Investigación Científica'!$E:$F,2,FALSE),IFERROR(VLOOKUP(D313,'3. Vinculación Univ. Sociedad'!$E:$F,2,FALSE),IFERROR(VLOOKUP(D313,'4. Docencia y Profesorado Univ.'!$E:$F,2,FALSE),IFERROR(VLOOKUP(D313,'5. Estudiantes y Graduados'!$E:$F,2,FALSE),IFERROR(VLOOKUP(D313,'11. Gestion Administrativa'!$E:$F,2,FALSE),IFERROR(VLOOKUP(D313,'13. Gestión Académica'!$E:$F,2,FALSE),IFERROR(VLOOKUP(D313,'8. Asegura. de la Calid. y M'!$E:$F,2,FALSE),IFERROR(VLOOKUP(D313,'6. Gestión del Conocimiento'!$E:$F,2,FALSE),IFERROR(VLOOKUP(D313,'15. Gobernabilidad y Proceso...'!$E:$F,2,FALSE),IFERROR(VLOOKUP(D313,'12. Gestión del Talento Humano'!$E:$F,2,FALSE),IFERROR(VLOOKUP(D313,'14. Internacional... de la E.S.'!$E:$F,2,FALSE),IFERROR(VLOOKUP(D313,'10. Posgrado'!$E:$F,2,FALSE),IFERROR(VLOOKUP(D313,'17. Gestión TIC'!$E:$F,2,FALSE),IFERROR(VLOOKUP(D313,'16. Desa. del Sistema Educ.Sup.'!$E:$F,2,FALSE),IFERROR(VLOOKUP(D313,'9. Cultura de Inno. Insti...'!$E:$F,2,FALSE),VLOOKUP(D313,'7. Lo Esencial de la Reforma U.'!$E:$F,2,0)))))))))))))))))</f>
        <v>#N/A</v>
      </c>
      <c r="D314" s="31"/>
      <c r="E314" s="91"/>
      <c r="F314" s="91"/>
      <c r="G314" s="91"/>
      <c r="H314" s="74"/>
      <c r="I314" s="74"/>
      <c r="J314" s="74"/>
      <c r="K314" s="151"/>
    </row>
    <row r="315" spans="3:12" ht="15.75" thickBot="1" x14ac:dyDescent="0.3">
      <c r="C315" s="175"/>
      <c r="D315" s="31"/>
      <c r="E315" s="91"/>
      <c r="F315" s="91"/>
      <c r="G315" s="91"/>
      <c r="H315" s="74"/>
      <c r="I315" s="74"/>
      <c r="J315" s="74"/>
      <c r="K315" s="151"/>
    </row>
    <row r="316" spans="3:12" ht="30.75" thickBot="1" x14ac:dyDescent="0.3">
      <c r="C316" s="132" t="s">
        <v>44</v>
      </c>
      <c r="D316" s="136" t="s">
        <v>55</v>
      </c>
      <c r="E316" s="168" t="s">
        <v>56</v>
      </c>
      <c r="F316" s="136" t="s">
        <v>57</v>
      </c>
      <c r="G316" s="133" t="s">
        <v>27</v>
      </c>
      <c r="H316" s="131" t="s">
        <v>131</v>
      </c>
      <c r="I316" s="134" t="s">
        <v>46</v>
      </c>
      <c r="J316" s="134" t="s">
        <v>132</v>
      </c>
      <c r="K316" s="134" t="s">
        <v>410</v>
      </c>
      <c r="L316" s="134" t="s">
        <v>411</v>
      </c>
    </row>
    <row r="317" spans="3:12" ht="15.75" thickBot="1" x14ac:dyDescent="0.3">
      <c r="C317" s="135" t="s">
        <v>482</v>
      </c>
      <c r="D317" s="197"/>
      <c r="E317" s="150">
        <v>12</v>
      </c>
      <c r="F317" s="288">
        <f>HLOOKUP($C317,$BZ$2:$CM$3,2,0)</f>
        <v>43674.39</v>
      </c>
      <c r="G317" s="111">
        <f>D317*E317*F317</f>
        <v>0</v>
      </c>
      <c r="H317" s="164"/>
      <c r="I317" s="112" t="s">
        <v>496</v>
      </c>
      <c r="J317" s="112" t="str">
        <f>VLOOKUP(I317,Presupuesto!$B$11:$C$565,2,0)</f>
        <v>SUELDOS Y SALARIOS PERMANENTES</v>
      </c>
      <c r="K317" s="214" t="s">
        <v>1430</v>
      </c>
      <c r="L317" s="96" t="s">
        <v>394</v>
      </c>
    </row>
    <row r="318" spans="3:12" x14ac:dyDescent="0.25">
      <c r="C318" s="169" t="s">
        <v>58</v>
      </c>
      <c r="D318" s="161"/>
      <c r="E318" s="152">
        <v>0</v>
      </c>
      <c r="F318" s="98">
        <f>IF(E317=0,"",(G317/E317)/12*E317)</f>
        <v>0</v>
      </c>
      <c r="G318" s="95">
        <f>F318</f>
        <v>0</v>
      </c>
      <c r="H318" s="162"/>
      <c r="I318" s="114" t="s">
        <v>516</v>
      </c>
      <c r="J318" s="114" t="str">
        <f>VLOOKUP(I318,Presupuesto!$B$11:$C$565,2,0)</f>
        <v>AGUINALDO Y DECIMO CUARTO MES</v>
      </c>
      <c r="K318" s="96" t="str">
        <f t="shared" ref="K318:K349" si="10">$K$317</f>
        <v>Posgrado</v>
      </c>
      <c r="L318" s="96" t="s">
        <v>412</v>
      </c>
    </row>
    <row r="319" spans="3:12" ht="15.75" thickBot="1" x14ac:dyDescent="0.3">
      <c r="C319" s="170" t="s">
        <v>59</v>
      </c>
      <c r="D319" s="161"/>
      <c r="E319" s="152">
        <v>0</v>
      </c>
      <c r="F319" s="115">
        <f>IF(E317&lt;6,"",((E317-6)/12)*(G317/E317))</f>
        <v>0</v>
      </c>
      <c r="G319" s="95">
        <f>F319</f>
        <v>0</v>
      </c>
      <c r="H319" s="162"/>
      <c r="I319" s="99" t="s">
        <v>519</v>
      </c>
      <c r="J319" s="99" t="str">
        <f>VLOOKUP(I319,Presupuesto!$B$11:$C$565,2,0)</f>
        <v>DECIMOCUARTO MES</v>
      </c>
      <c r="K319" s="96" t="str">
        <f t="shared" si="10"/>
        <v>Posgrado</v>
      </c>
      <c r="L319" s="96" t="s">
        <v>395</v>
      </c>
    </row>
    <row r="320" spans="3:12" ht="15.75" thickBot="1" x14ac:dyDescent="0.3">
      <c r="C320" s="135" t="s">
        <v>483</v>
      </c>
      <c r="D320" s="197"/>
      <c r="E320" s="150">
        <v>12</v>
      </c>
      <c r="F320" s="288">
        <f>HLOOKUP($C320,$BZ$2:$CM$3,2,0)</f>
        <v>39703.99</v>
      </c>
      <c r="G320" s="111">
        <f>D320*E320*F320</f>
        <v>0</v>
      </c>
      <c r="H320" s="164"/>
      <c r="I320" s="112" t="s">
        <v>496</v>
      </c>
      <c r="J320" s="112" t="str">
        <f>VLOOKUP(I320,Presupuesto!$B$11:$C$565,2,0)</f>
        <v>SUELDOS Y SALARIOS PERMANENTES</v>
      </c>
      <c r="K320" s="96" t="str">
        <f t="shared" si="10"/>
        <v>Posgrado</v>
      </c>
      <c r="L320" s="96" t="s">
        <v>395</v>
      </c>
    </row>
    <row r="321" spans="3:12" x14ac:dyDescent="0.25">
      <c r="C321" s="169" t="s">
        <v>58</v>
      </c>
      <c r="D321" s="161"/>
      <c r="E321" s="152">
        <v>0</v>
      </c>
      <c r="F321" s="98">
        <f>IF(E320=0,"",(G320/E320)/12*E320)</f>
        <v>0</v>
      </c>
      <c r="G321" s="95">
        <f>F321</f>
        <v>0</v>
      </c>
      <c r="H321" s="162"/>
      <c r="I321" s="114" t="s">
        <v>516</v>
      </c>
      <c r="J321" s="114" t="str">
        <f>VLOOKUP(I321,Presupuesto!$B$11:$C$565,2,0)</f>
        <v>AGUINALDO Y DECIMO CUARTO MES</v>
      </c>
      <c r="K321" s="96" t="str">
        <f t="shared" si="10"/>
        <v>Posgrado</v>
      </c>
      <c r="L321" s="96" t="s">
        <v>395</v>
      </c>
    </row>
    <row r="322" spans="3:12" ht="15.75" thickBot="1" x14ac:dyDescent="0.3">
      <c r="C322" s="170" t="s">
        <v>59</v>
      </c>
      <c r="D322" s="161"/>
      <c r="E322" s="152">
        <v>0</v>
      </c>
      <c r="F322" s="115">
        <f>IF(E320&lt;6,"",((E320-6)/12)*(G320/E320))</f>
        <v>0</v>
      </c>
      <c r="G322" s="95">
        <f>F322</f>
        <v>0</v>
      </c>
      <c r="H322" s="162"/>
      <c r="I322" s="99" t="s">
        <v>519</v>
      </c>
      <c r="J322" s="99" t="str">
        <f>VLOOKUP(I322,Presupuesto!$B$11:$C$565,2,0)</f>
        <v>DECIMOCUARTO MES</v>
      </c>
      <c r="K322" s="96" t="str">
        <f t="shared" si="10"/>
        <v>Posgrado</v>
      </c>
      <c r="L322" s="96" t="s">
        <v>395</v>
      </c>
    </row>
    <row r="323" spans="3:12" ht="15.75" thickBot="1" x14ac:dyDescent="0.3">
      <c r="C323" s="135" t="s">
        <v>484</v>
      </c>
      <c r="D323" s="197"/>
      <c r="E323" s="150">
        <v>12</v>
      </c>
      <c r="F323" s="288">
        <f>HLOOKUP($C323,$BZ$2:$CM$3,2,0)</f>
        <v>35733.589999999997</v>
      </c>
      <c r="G323" s="111">
        <f>D323*E323*F323</f>
        <v>0</v>
      </c>
      <c r="H323" s="164"/>
      <c r="I323" s="112" t="s">
        <v>496</v>
      </c>
      <c r="J323" s="112" t="str">
        <f>VLOOKUP(I323,Presupuesto!$B$11:$C$565,2,0)</f>
        <v>SUELDOS Y SALARIOS PERMANENTES</v>
      </c>
      <c r="K323" s="96" t="str">
        <f t="shared" si="10"/>
        <v>Posgrado</v>
      </c>
      <c r="L323" s="96" t="s">
        <v>395</v>
      </c>
    </row>
    <row r="324" spans="3:12" x14ac:dyDescent="0.25">
      <c r="C324" s="169" t="s">
        <v>58</v>
      </c>
      <c r="D324" s="161"/>
      <c r="E324" s="152">
        <v>0</v>
      </c>
      <c r="F324" s="98">
        <f>IF(E323=0,"",(G323/E323)/12*E323)</f>
        <v>0</v>
      </c>
      <c r="G324" s="95">
        <f>F324</f>
        <v>0</v>
      </c>
      <c r="H324" s="162"/>
      <c r="I324" s="114" t="s">
        <v>516</v>
      </c>
      <c r="J324" s="114" t="str">
        <f>VLOOKUP(I324,Presupuesto!$B$11:$C$565,2,0)</f>
        <v>AGUINALDO Y DECIMO CUARTO MES</v>
      </c>
      <c r="K324" s="96" t="str">
        <f t="shared" si="10"/>
        <v>Posgrado</v>
      </c>
      <c r="L324" s="96" t="s">
        <v>395</v>
      </c>
    </row>
    <row r="325" spans="3:12" ht="15.75" thickBot="1" x14ac:dyDescent="0.3">
      <c r="C325" s="170" t="s">
        <v>59</v>
      </c>
      <c r="D325" s="161"/>
      <c r="E325" s="152">
        <v>0</v>
      </c>
      <c r="F325" s="115">
        <f>IF(E323&lt;6,"",((E323-6)/12)*(G323/E323))</f>
        <v>0</v>
      </c>
      <c r="G325" s="95">
        <f>F325</f>
        <v>0</v>
      </c>
      <c r="H325" s="162"/>
      <c r="I325" s="99" t="s">
        <v>519</v>
      </c>
      <c r="J325" s="99" t="str">
        <f>VLOOKUP(I325,Presupuesto!$B$11:$C$565,2,0)</f>
        <v>DECIMOCUARTO MES</v>
      </c>
      <c r="K325" s="96" t="str">
        <f t="shared" si="10"/>
        <v>Posgrado</v>
      </c>
      <c r="L325" s="96" t="s">
        <v>395</v>
      </c>
    </row>
    <row r="326" spans="3:12" ht="15.75" thickBot="1" x14ac:dyDescent="0.3">
      <c r="C326" s="135" t="s">
        <v>485</v>
      </c>
      <c r="D326" s="197"/>
      <c r="E326" s="150">
        <v>12</v>
      </c>
      <c r="F326" s="288">
        <f>HLOOKUP($C326,$BZ$2:$CM$3,2,0)</f>
        <v>31763.19</v>
      </c>
      <c r="G326" s="111">
        <f>D326*E326*F326</f>
        <v>0</v>
      </c>
      <c r="H326" s="164"/>
      <c r="I326" s="112" t="s">
        <v>496</v>
      </c>
      <c r="J326" s="112" t="str">
        <f>VLOOKUP(I326,Presupuesto!$B$11:$C$565,2,0)</f>
        <v>SUELDOS Y SALARIOS PERMANENTES</v>
      </c>
      <c r="K326" s="96" t="str">
        <f t="shared" si="10"/>
        <v>Posgrado</v>
      </c>
      <c r="L326" s="96" t="s">
        <v>395</v>
      </c>
    </row>
    <row r="327" spans="3:12" x14ac:dyDescent="0.25">
      <c r="C327" s="169" t="s">
        <v>58</v>
      </c>
      <c r="D327" s="161"/>
      <c r="E327" s="152">
        <v>0</v>
      </c>
      <c r="F327" s="98">
        <f>IF(E326=0,"",(G326/E326)/12*E326)</f>
        <v>0</v>
      </c>
      <c r="G327" s="95">
        <f>F327</f>
        <v>0</v>
      </c>
      <c r="H327" s="162"/>
      <c r="I327" s="114" t="s">
        <v>516</v>
      </c>
      <c r="J327" s="114" t="str">
        <f>VLOOKUP(I327,Presupuesto!$B$11:$C$565,2,0)</f>
        <v>AGUINALDO Y DECIMO CUARTO MES</v>
      </c>
      <c r="K327" s="96" t="str">
        <f t="shared" si="10"/>
        <v>Posgrado</v>
      </c>
      <c r="L327" s="96" t="s">
        <v>395</v>
      </c>
    </row>
    <row r="328" spans="3:12" ht="15.75" thickBot="1" x14ac:dyDescent="0.3">
      <c r="C328" s="170" t="s">
        <v>59</v>
      </c>
      <c r="D328" s="161"/>
      <c r="E328" s="152">
        <v>0</v>
      </c>
      <c r="F328" s="115">
        <f>IF(E326&lt;6,"",((E326-6)/12)*(G326/E326))</f>
        <v>0</v>
      </c>
      <c r="G328" s="95">
        <f>F328</f>
        <v>0</v>
      </c>
      <c r="H328" s="162"/>
      <c r="I328" s="99" t="s">
        <v>519</v>
      </c>
      <c r="J328" s="99" t="str">
        <f>VLOOKUP(I328,Presupuesto!$B$11:$C$565,2,0)</f>
        <v>DECIMOCUARTO MES</v>
      </c>
      <c r="K328" s="96" t="str">
        <f t="shared" si="10"/>
        <v>Posgrado</v>
      </c>
      <c r="L328" s="96" t="s">
        <v>395</v>
      </c>
    </row>
    <row r="329" spans="3:12" ht="15.75" thickBot="1" x14ac:dyDescent="0.3">
      <c r="C329" s="135" t="s">
        <v>486</v>
      </c>
      <c r="D329" s="197"/>
      <c r="E329" s="150">
        <v>12</v>
      </c>
      <c r="F329" s="288">
        <f>HLOOKUP($C329,$BZ$2:$CM$3,2,0)</f>
        <v>29777.99</v>
      </c>
      <c r="G329" s="111">
        <f>D329*E329*F329</f>
        <v>0</v>
      </c>
      <c r="H329" s="164"/>
      <c r="I329" s="112" t="s">
        <v>496</v>
      </c>
      <c r="J329" s="112" t="str">
        <f>VLOOKUP(I329,Presupuesto!$B$11:$C$565,2,0)</f>
        <v>SUELDOS Y SALARIOS PERMANENTES</v>
      </c>
      <c r="K329" s="96" t="str">
        <f t="shared" si="10"/>
        <v>Posgrado</v>
      </c>
      <c r="L329" s="96" t="s">
        <v>395</v>
      </c>
    </row>
    <row r="330" spans="3:12" x14ac:dyDescent="0.25">
      <c r="C330" s="169" t="s">
        <v>58</v>
      </c>
      <c r="D330" s="161"/>
      <c r="E330" s="152">
        <v>0</v>
      </c>
      <c r="F330" s="98">
        <f>IF(E329=0,"",(G329/E329)/12*E329)</f>
        <v>0</v>
      </c>
      <c r="G330" s="95">
        <f>F330</f>
        <v>0</v>
      </c>
      <c r="H330" s="162"/>
      <c r="I330" s="114" t="s">
        <v>516</v>
      </c>
      <c r="J330" s="114" t="str">
        <f>VLOOKUP(I330,Presupuesto!$B$11:$C$565,2,0)</f>
        <v>AGUINALDO Y DECIMO CUARTO MES</v>
      </c>
      <c r="K330" s="96" t="str">
        <f t="shared" si="10"/>
        <v>Posgrado</v>
      </c>
      <c r="L330" s="96" t="s">
        <v>395</v>
      </c>
    </row>
    <row r="331" spans="3:12" ht="15.75" thickBot="1" x14ac:dyDescent="0.3">
      <c r="C331" s="170" t="s">
        <v>59</v>
      </c>
      <c r="D331" s="161"/>
      <c r="E331" s="152">
        <v>0</v>
      </c>
      <c r="F331" s="115">
        <f>IF(E329&lt;6,"",((E329-6)/12)*(G329/E329))</f>
        <v>0</v>
      </c>
      <c r="G331" s="95">
        <f>F331</f>
        <v>0</v>
      </c>
      <c r="H331" s="162"/>
      <c r="I331" s="99" t="s">
        <v>519</v>
      </c>
      <c r="J331" s="99" t="str">
        <f>VLOOKUP(I331,Presupuesto!$B$11:$C$565,2,0)</f>
        <v>DECIMOCUARTO MES</v>
      </c>
      <c r="K331" s="96" t="str">
        <f t="shared" si="10"/>
        <v>Posgrado</v>
      </c>
      <c r="L331" s="96" t="s">
        <v>395</v>
      </c>
    </row>
    <row r="332" spans="3:12" ht="15.75" thickBot="1" x14ac:dyDescent="0.3">
      <c r="C332" s="135" t="s">
        <v>487</v>
      </c>
      <c r="D332" s="197"/>
      <c r="E332" s="150">
        <v>12</v>
      </c>
      <c r="F332" s="288">
        <f>HLOOKUP($C332,$BZ$2:$CM$3,2,0)</f>
        <v>27792.79</v>
      </c>
      <c r="G332" s="111">
        <f>D332*E332*F332</f>
        <v>0</v>
      </c>
      <c r="H332" s="164"/>
      <c r="I332" s="112" t="s">
        <v>496</v>
      </c>
      <c r="J332" s="112" t="str">
        <f>VLOOKUP(I332,Presupuesto!$B$11:$C$565,2,0)</f>
        <v>SUELDOS Y SALARIOS PERMANENTES</v>
      </c>
      <c r="K332" s="96" t="str">
        <f t="shared" si="10"/>
        <v>Posgrado</v>
      </c>
      <c r="L332" s="96" t="s">
        <v>395</v>
      </c>
    </row>
    <row r="333" spans="3:12" x14ac:dyDescent="0.25">
      <c r="C333" s="169" t="s">
        <v>58</v>
      </c>
      <c r="D333" s="161"/>
      <c r="E333" s="152">
        <v>0</v>
      </c>
      <c r="F333" s="98">
        <f>IF(E332=0,"",(G332/E332)/12*E332)</f>
        <v>0</v>
      </c>
      <c r="G333" s="95">
        <f>F333</f>
        <v>0</v>
      </c>
      <c r="H333" s="162"/>
      <c r="I333" s="114" t="s">
        <v>516</v>
      </c>
      <c r="J333" s="114" t="str">
        <f>VLOOKUP(I333,Presupuesto!$B$11:$C$565,2,0)</f>
        <v>AGUINALDO Y DECIMO CUARTO MES</v>
      </c>
      <c r="K333" s="96" t="str">
        <f t="shared" si="10"/>
        <v>Posgrado</v>
      </c>
      <c r="L333" s="96" t="s">
        <v>395</v>
      </c>
    </row>
    <row r="334" spans="3:12" ht="15.75" thickBot="1" x14ac:dyDescent="0.3">
      <c r="C334" s="170" t="s">
        <v>59</v>
      </c>
      <c r="D334" s="161"/>
      <c r="E334" s="152">
        <v>0</v>
      </c>
      <c r="F334" s="115">
        <f>IF(E332&lt;6,"",((E332-6)/12)*(G332/E332))</f>
        <v>0</v>
      </c>
      <c r="G334" s="95">
        <f>F334</f>
        <v>0</v>
      </c>
      <c r="H334" s="162"/>
      <c r="I334" s="99" t="s">
        <v>519</v>
      </c>
      <c r="J334" s="99" t="str">
        <f>VLOOKUP(I334,Presupuesto!$B$11:$C$565,2,0)</f>
        <v>DECIMOCUARTO MES</v>
      </c>
      <c r="K334" s="96" t="str">
        <f t="shared" si="10"/>
        <v>Posgrado</v>
      </c>
      <c r="L334" s="96" t="s">
        <v>395</v>
      </c>
    </row>
    <row r="335" spans="3:12" ht="15.75" thickBot="1" x14ac:dyDescent="0.3">
      <c r="C335" s="135" t="s">
        <v>488</v>
      </c>
      <c r="D335" s="197"/>
      <c r="E335" s="150">
        <v>12</v>
      </c>
      <c r="F335" s="288">
        <f>HLOOKUP($C335,$BZ$2:$CM$3,2,0)</f>
        <v>18859.39</v>
      </c>
      <c r="G335" s="111">
        <f>D335*E335*F335</f>
        <v>0</v>
      </c>
      <c r="H335" s="164"/>
      <c r="I335" s="112" t="s">
        <v>496</v>
      </c>
      <c r="J335" s="112" t="str">
        <f>VLOOKUP(I335,Presupuesto!$B$11:$C$565,2,0)</f>
        <v>SUELDOS Y SALARIOS PERMANENTES</v>
      </c>
      <c r="K335" s="96" t="str">
        <f t="shared" si="10"/>
        <v>Posgrado</v>
      </c>
      <c r="L335" s="96" t="s">
        <v>395</v>
      </c>
    </row>
    <row r="336" spans="3:12" x14ac:dyDescent="0.25">
      <c r="C336" s="169" t="s">
        <v>58</v>
      </c>
      <c r="D336" s="161"/>
      <c r="E336" s="152">
        <v>0</v>
      </c>
      <c r="F336" s="98">
        <f>IF(E335=0,"",(G335/E335)/12*E335)</f>
        <v>0</v>
      </c>
      <c r="G336" s="95">
        <f>F336</f>
        <v>0</v>
      </c>
      <c r="H336" s="162"/>
      <c r="I336" s="114" t="s">
        <v>516</v>
      </c>
      <c r="J336" s="114" t="str">
        <f>VLOOKUP(I336,Presupuesto!$B$11:$C$565,2,0)</f>
        <v>AGUINALDO Y DECIMO CUARTO MES</v>
      </c>
      <c r="K336" s="96" t="str">
        <f t="shared" si="10"/>
        <v>Posgrado</v>
      </c>
      <c r="L336" s="96" t="s">
        <v>395</v>
      </c>
    </row>
    <row r="337" spans="3:12" ht="15.75" thickBot="1" x14ac:dyDescent="0.3">
      <c r="C337" s="170" t="s">
        <v>59</v>
      </c>
      <c r="D337" s="161"/>
      <c r="E337" s="152">
        <v>0</v>
      </c>
      <c r="F337" s="115">
        <f>IF(E335&lt;6,"",((E335-6)/12)*(G335/E335))</f>
        <v>0</v>
      </c>
      <c r="G337" s="95">
        <f>F337</f>
        <v>0</v>
      </c>
      <c r="H337" s="162"/>
      <c r="I337" s="99" t="s">
        <v>519</v>
      </c>
      <c r="J337" s="99" t="str">
        <f>VLOOKUP(I337,Presupuesto!$B$11:$C$565,2,0)</f>
        <v>DECIMOCUARTO MES</v>
      </c>
      <c r="K337" s="96" t="str">
        <f t="shared" si="10"/>
        <v>Posgrado</v>
      </c>
      <c r="L337" s="96" t="s">
        <v>395</v>
      </c>
    </row>
    <row r="338" spans="3:12" ht="15.75" thickBot="1" x14ac:dyDescent="0.3">
      <c r="C338" s="135" t="s">
        <v>489</v>
      </c>
      <c r="D338" s="197"/>
      <c r="E338" s="150">
        <v>12</v>
      </c>
      <c r="F338" s="288">
        <f>HLOOKUP($C338,$BZ$2:$CM$3,2,0)</f>
        <v>17866.8</v>
      </c>
      <c r="G338" s="111">
        <f>D338*E338*F338</f>
        <v>0</v>
      </c>
      <c r="H338" s="164"/>
      <c r="I338" s="112" t="s">
        <v>496</v>
      </c>
      <c r="J338" s="112" t="str">
        <f>VLOOKUP(I338,Presupuesto!$B$11:$C$565,2,0)</f>
        <v>SUELDOS Y SALARIOS PERMANENTES</v>
      </c>
      <c r="K338" s="96" t="str">
        <f t="shared" si="10"/>
        <v>Posgrado</v>
      </c>
      <c r="L338" s="96" t="s">
        <v>395</v>
      </c>
    </row>
    <row r="339" spans="3:12" x14ac:dyDescent="0.25">
      <c r="C339" s="169" t="s">
        <v>58</v>
      </c>
      <c r="D339" s="161"/>
      <c r="E339" s="152">
        <v>0</v>
      </c>
      <c r="F339" s="98">
        <f>IF(E338=0,"",(G338/E338)/12*E338)</f>
        <v>0</v>
      </c>
      <c r="G339" s="95">
        <f>F339</f>
        <v>0</v>
      </c>
      <c r="H339" s="162"/>
      <c r="I339" s="114" t="s">
        <v>516</v>
      </c>
      <c r="J339" s="114" t="str">
        <f>VLOOKUP(I339,Presupuesto!$B$11:$C$565,2,0)</f>
        <v>AGUINALDO Y DECIMO CUARTO MES</v>
      </c>
      <c r="K339" s="96" t="str">
        <f t="shared" si="10"/>
        <v>Posgrado</v>
      </c>
      <c r="L339" s="96" t="s">
        <v>395</v>
      </c>
    </row>
    <row r="340" spans="3:12" ht="15.75" thickBot="1" x14ac:dyDescent="0.3">
      <c r="C340" s="170" t="s">
        <v>59</v>
      </c>
      <c r="D340" s="161"/>
      <c r="E340" s="152">
        <v>0</v>
      </c>
      <c r="F340" s="115">
        <f>IF(E338&lt;6,"",((E338-6)/12)*(G338/E338))</f>
        <v>0</v>
      </c>
      <c r="G340" s="95">
        <f>F340</f>
        <v>0</v>
      </c>
      <c r="H340" s="162"/>
      <c r="I340" s="99" t="s">
        <v>519</v>
      </c>
      <c r="J340" s="99" t="str">
        <f>VLOOKUP(I340,Presupuesto!$B$11:$C$565,2,0)</f>
        <v>DECIMOCUARTO MES</v>
      </c>
      <c r="K340" s="96" t="str">
        <f t="shared" si="10"/>
        <v>Posgrado</v>
      </c>
      <c r="L340" s="96" t="s">
        <v>395</v>
      </c>
    </row>
    <row r="341" spans="3:12" ht="15.75" thickBot="1" x14ac:dyDescent="0.3">
      <c r="C341" s="135" t="s">
        <v>490</v>
      </c>
      <c r="D341" s="197"/>
      <c r="E341" s="150">
        <v>12</v>
      </c>
      <c r="F341" s="288">
        <f>HLOOKUP($C341,$BZ$2:$CM$3,2,0)</f>
        <v>13896.4</v>
      </c>
      <c r="G341" s="111">
        <f>D341*E341*F341</f>
        <v>0</v>
      </c>
      <c r="H341" s="164"/>
      <c r="I341" s="112" t="s">
        <v>496</v>
      </c>
      <c r="J341" s="112" t="str">
        <f>VLOOKUP(I341,Presupuesto!$B$11:$C$565,2,0)</f>
        <v>SUELDOS Y SALARIOS PERMANENTES</v>
      </c>
      <c r="K341" s="96" t="str">
        <f t="shared" si="10"/>
        <v>Posgrado</v>
      </c>
      <c r="L341" s="96" t="s">
        <v>395</v>
      </c>
    </row>
    <row r="342" spans="3:12" x14ac:dyDescent="0.25">
      <c r="C342" s="169" t="s">
        <v>58</v>
      </c>
      <c r="D342" s="161"/>
      <c r="E342" s="152">
        <v>0</v>
      </c>
      <c r="F342" s="98">
        <f>IF(E341=0,"",(G341/E341)/12*E341)</f>
        <v>0</v>
      </c>
      <c r="G342" s="95">
        <f>F342</f>
        <v>0</v>
      </c>
      <c r="H342" s="162"/>
      <c r="I342" s="114" t="s">
        <v>516</v>
      </c>
      <c r="J342" s="114" t="str">
        <f>VLOOKUP(I342,Presupuesto!$B$11:$C$565,2,0)</f>
        <v>AGUINALDO Y DECIMO CUARTO MES</v>
      </c>
      <c r="K342" s="96" t="str">
        <f t="shared" si="10"/>
        <v>Posgrado</v>
      </c>
      <c r="L342" s="96" t="s">
        <v>395</v>
      </c>
    </row>
    <row r="343" spans="3:12" ht="15.75" thickBot="1" x14ac:dyDescent="0.3">
      <c r="C343" s="170" t="s">
        <v>59</v>
      </c>
      <c r="D343" s="161"/>
      <c r="E343" s="152">
        <v>0</v>
      </c>
      <c r="F343" s="115">
        <f>IF(E341&lt;6,"",((E341-6)/12)*(G341/E341))</f>
        <v>0</v>
      </c>
      <c r="G343" s="95">
        <f>F343</f>
        <v>0</v>
      </c>
      <c r="H343" s="162"/>
      <c r="I343" s="99" t="s">
        <v>519</v>
      </c>
      <c r="J343" s="99" t="str">
        <f>VLOOKUP(I343,Presupuesto!$B$11:$C$565,2,0)</f>
        <v>DECIMOCUARTO MES</v>
      </c>
      <c r="K343" s="96" t="str">
        <f t="shared" si="10"/>
        <v>Posgrado</v>
      </c>
      <c r="L343" s="96" t="s">
        <v>395</v>
      </c>
    </row>
    <row r="344" spans="3:12" ht="15.75" thickBot="1" x14ac:dyDescent="0.3">
      <c r="C344" s="135" t="s">
        <v>491</v>
      </c>
      <c r="D344" s="197"/>
      <c r="E344" s="150">
        <v>12</v>
      </c>
      <c r="F344" s="288">
        <f>HLOOKUP($C344,$BZ$2:$CM$3,2,0)</f>
        <v>15004.09</v>
      </c>
      <c r="G344" s="111">
        <f>D344*E344*F344</f>
        <v>0</v>
      </c>
      <c r="H344" s="164"/>
      <c r="I344" s="112" t="s">
        <v>496</v>
      </c>
      <c r="J344" s="112" t="str">
        <f>VLOOKUP(I344,Presupuesto!$B$11:$C$565,2,0)</f>
        <v>SUELDOS Y SALARIOS PERMANENTES</v>
      </c>
      <c r="K344" s="96" t="str">
        <f t="shared" si="10"/>
        <v>Posgrado</v>
      </c>
      <c r="L344" s="96" t="s">
        <v>395</v>
      </c>
    </row>
    <row r="345" spans="3:12" x14ac:dyDescent="0.25">
      <c r="C345" s="169" t="s">
        <v>58</v>
      </c>
      <c r="D345" s="161"/>
      <c r="E345" s="152">
        <v>0</v>
      </c>
      <c r="F345" s="98">
        <f>IF(E344=0,"",(G344/E344)/12*E344)</f>
        <v>0</v>
      </c>
      <c r="G345" s="95">
        <f>F345</f>
        <v>0</v>
      </c>
      <c r="H345" s="162"/>
      <c r="I345" s="114" t="s">
        <v>516</v>
      </c>
      <c r="J345" s="114" t="str">
        <f>VLOOKUP(I345,Presupuesto!$B$11:$C$565,2,0)</f>
        <v>AGUINALDO Y DECIMO CUARTO MES</v>
      </c>
      <c r="K345" s="96" t="str">
        <f t="shared" si="10"/>
        <v>Posgrado</v>
      </c>
      <c r="L345" s="96" t="s">
        <v>395</v>
      </c>
    </row>
    <row r="346" spans="3:12" ht="15.75" thickBot="1" x14ac:dyDescent="0.3">
      <c r="C346" s="170" t="s">
        <v>59</v>
      </c>
      <c r="D346" s="161"/>
      <c r="E346" s="152">
        <v>0</v>
      </c>
      <c r="F346" s="115">
        <f>IF(E344&lt;6,"",((E344-6)/12)*(G344/E344))</f>
        <v>0</v>
      </c>
      <c r="G346" s="95">
        <f>F346</f>
        <v>0</v>
      </c>
      <c r="H346" s="162"/>
      <c r="I346" s="99" t="s">
        <v>519</v>
      </c>
      <c r="J346" s="99" t="str">
        <f>VLOOKUP(I346,Presupuesto!$B$11:$C$565,2,0)</f>
        <v>DECIMOCUARTO MES</v>
      </c>
      <c r="K346" s="96" t="str">
        <f t="shared" si="10"/>
        <v>Posgrado</v>
      </c>
      <c r="L346" s="96" t="s">
        <v>395</v>
      </c>
    </row>
    <row r="347" spans="3:12" ht="15.75" thickBot="1" x14ac:dyDescent="0.3">
      <c r="C347" s="135" t="s">
        <v>492</v>
      </c>
      <c r="D347" s="197"/>
      <c r="E347" s="150">
        <v>12</v>
      </c>
      <c r="F347" s="288">
        <f>HLOOKUP($C347,$BZ$2:$CM$3,2,0)</f>
        <v>13238.9</v>
      </c>
      <c r="G347" s="111">
        <f>D347*E347*F347</f>
        <v>0</v>
      </c>
      <c r="H347" s="164"/>
      <c r="I347" s="112" t="s">
        <v>496</v>
      </c>
      <c r="J347" s="112" t="str">
        <f>VLOOKUP(I347,Presupuesto!$B$11:$C$565,2,0)</f>
        <v>SUELDOS Y SALARIOS PERMANENTES</v>
      </c>
      <c r="K347" s="96" t="str">
        <f t="shared" si="10"/>
        <v>Posgrado</v>
      </c>
      <c r="L347" s="96" t="s">
        <v>395</v>
      </c>
    </row>
    <row r="348" spans="3:12" x14ac:dyDescent="0.25">
      <c r="C348" s="169" t="s">
        <v>58</v>
      </c>
      <c r="D348" s="161"/>
      <c r="E348" s="152">
        <v>0</v>
      </c>
      <c r="F348" s="98">
        <f>IF(E347=0,"",(G347/E347)/12*E347)</f>
        <v>0</v>
      </c>
      <c r="G348" s="95">
        <f>F348</f>
        <v>0</v>
      </c>
      <c r="H348" s="162"/>
      <c r="I348" s="114" t="s">
        <v>516</v>
      </c>
      <c r="J348" s="114" t="str">
        <f>VLOOKUP(I348,Presupuesto!$B$11:$C$565,2,0)</f>
        <v>AGUINALDO Y DECIMO CUARTO MES</v>
      </c>
      <c r="K348" s="96" t="str">
        <f t="shared" si="10"/>
        <v>Posgrado</v>
      </c>
      <c r="L348" s="96" t="s">
        <v>395</v>
      </c>
    </row>
    <row r="349" spans="3:12" ht="15.75" thickBot="1" x14ac:dyDescent="0.3">
      <c r="C349" s="170" t="s">
        <v>59</v>
      </c>
      <c r="D349" s="161"/>
      <c r="E349" s="152">
        <v>0</v>
      </c>
      <c r="F349" s="115">
        <f>IF(E347&lt;6,"",((E347-6)/12)*(G347/E347))</f>
        <v>0</v>
      </c>
      <c r="G349" s="95">
        <f>F349</f>
        <v>0</v>
      </c>
      <c r="H349" s="162"/>
      <c r="I349" s="99" t="s">
        <v>519</v>
      </c>
      <c r="J349" s="99" t="str">
        <f>VLOOKUP(I349,Presupuesto!$B$11:$C$565,2,0)</f>
        <v>DECIMOCUARTO MES</v>
      </c>
      <c r="K349" s="96" t="str">
        <f t="shared" si="10"/>
        <v>Posgrado</v>
      </c>
      <c r="L349" s="96" t="s">
        <v>395</v>
      </c>
    </row>
    <row r="350" spans="3:12" ht="15.75" thickBot="1" x14ac:dyDescent="0.3">
      <c r="C350" s="135" t="s">
        <v>493</v>
      </c>
      <c r="D350" s="197"/>
      <c r="E350" s="150">
        <v>12</v>
      </c>
      <c r="F350" s="288">
        <f>HLOOKUP($C350,$BZ$2:$CM$3,2,0)</f>
        <v>12356.31</v>
      </c>
      <c r="G350" s="111">
        <f>D350*E350*F350</f>
        <v>0</v>
      </c>
      <c r="H350" s="164"/>
      <c r="I350" s="112" t="s">
        <v>496</v>
      </c>
      <c r="J350" s="112" t="str">
        <f>VLOOKUP(I350,Presupuesto!$B$11:$C$565,2,0)</f>
        <v>SUELDOS Y SALARIOS PERMANENTES</v>
      </c>
      <c r="K350" s="96" t="str">
        <f t="shared" ref="K350:K367" si="11">$K$317</f>
        <v>Posgrado</v>
      </c>
      <c r="L350" s="96" t="s">
        <v>395</v>
      </c>
    </row>
    <row r="351" spans="3:12" x14ac:dyDescent="0.25">
      <c r="C351" s="169" t="s">
        <v>58</v>
      </c>
      <c r="D351" s="161"/>
      <c r="E351" s="152">
        <v>0</v>
      </c>
      <c r="F351" s="98">
        <f>IF(E350=0,"",(G350/E350)/12*E350)</f>
        <v>0</v>
      </c>
      <c r="G351" s="95">
        <f>F351</f>
        <v>0</v>
      </c>
      <c r="H351" s="162"/>
      <c r="I351" s="114" t="s">
        <v>516</v>
      </c>
      <c r="J351" s="114" t="str">
        <f>VLOOKUP(I351,Presupuesto!$B$11:$C$565,2,0)</f>
        <v>AGUINALDO Y DECIMO CUARTO MES</v>
      </c>
      <c r="K351" s="96" t="str">
        <f t="shared" si="11"/>
        <v>Posgrado</v>
      </c>
      <c r="L351" s="96" t="s">
        <v>395</v>
      </c>
    </row>
    <row r="352" spans="3:12" ht="15.75" thickBot="1" x14ac:dyDescent="0.3">
      <c r="C352" s="170" t="s">
        <v>59</v>
      </c>
      <c r="D352" s="161"/>
      <c r="E352" s="152">
        <v>0</v>
      </c>
      <c r="F352" s="115">
        <f>IF(E350&lt;6,"",((E350-6)/12)*(G350/E350))</f>
        <v>0</v>
      </c>
      <c r="G352" s="95">
        <f>F352</f>
        <v>0</v>
      </c>
      <c r="H352" s="162"/>
      <c r="I352" s="99" t="s">
        <v>519</v>
      </c>
      <c r="J352" s="99" t="str">
        <f>VLOOKUP(I352,Presupuesto!$B$11:$C$565,2,0)</f>
        <v>DECIMOCUARTO MES</v>
      </c>
      <c r="K352" s="96" t="str">
        <f t="shared" si="11"/>
        <v>Posgrado</v>
      </c>
      <c r="L352" s="96" t="s">
        <v>395</v>
      </c>
    </row>
    <row r="353" spans="3:12" ht="15.75" thickBot="1" x14ac:dyDescent="0.3">
      <c r="C353" s="135" t="s">
        <v>494</v>
      </c>
      <c r="D353" s="197"/>
      <c r="E353" s="150">
        <v>12</v>
      </c>
      <c r="F353" s="288">
        <f>HLOOKUP($C353,$BZ$2:$CM$3,2,0)</f>
        <v>463.22</v>
      </c>
      <c r="G353" s="111">
        <f>D353*E353*F353</f>
        <v>0</v>
      </c>
      <c r="H353" s="164"/>
      <c r="I353" s="112" t="s">
        <v>496</v>
      </c>
      <c r="J353" s="112" t="str">
        <f>VLOOKUP(I353,Presupuesto!$B$11:$C$565,2,0)</f>
        <v>SUELDOS Y SALARIOS PERMANENTES</v>
      </c>
      <c r="K353" s="96" t="str">
        <f t="shared" si="11"/>
        <v>Posgrado</v>
      </c>
      <c r="L353" s="96" t="s">
        <v>395</v>
      </c>
    </row>
    <row r="354" spans="3:12" x14ac:dyDescent="0.25">
      <c r="C354" s="169" t="s">
        <v>58</v>
      </c>
      <c r="D354" s="161"/>
      <c r="E354" s="152">
        <v>0</v>
      </c>
      <c r="F354" s="98">
        <f>IF(E353=0,"",(G353/E353)/12*E353)</f>
        <v>0</v>
      </c>
      <c r="G354" s="95">
        <f>F354</f>
        <v>0</v>
      </c>
      <c r="H354" s="162"/>
      <c r="I354" s="114" t="s">
        <v>516</v>
      </c>
      <c r="J354" s="114" t="str">
        <f>VLOOKUP(I354,Presupuesto!$B$11:$C$565,2,0)</f>
        <v>AGUINALDO Y DECIMO CUARTO MES</v>
      </c>
      <c r="K354" s="96" t="str">
        <f t="shared" si="11"/>
        <v>Posgrado</v>
      </c>
      <c r="L354" s="96" t="s">
        <v>395</v>
      </c>
    </row>
    <row r="355" spans="3:12" ht="15.75" thickBot="1" x14ac:dyDescent="0.3">
      <c r="C355" s="170" t="s">
        <v>59</v>
      </c>
      <c r="D355" s="161"/>
      <c r="E355" s="152">
        <v>0</v>
      </c>
      <c r="F355" s="115">
        <f>IF(E353&lt;6,"",((E353-6)/12)*(G353/E353))</f>
        <v>0</v>
      </c>
      <c r="G355" s="95">
        <f>F355</f>
        <v>0</v>
      </c>
      <c r="H355" s="162"/>
      <c r="I355" s="99" t="s">
        <v>519</v>
      </c>
      <c r="J355" s="99" t="str">
        <f>VLOOKUP(I355,Presupuesto!$B$11:$C$565,2,0)</f>
        <v>DECIMOCUARTO MES</v>
      </c>
      <c r="K355" s="96" t="str">
        <f t="shared" si="11"/>
        <v>Posgrado</v>
      </c>
      <c r="L355" s="96" t="s">
        <v>395</v>
      </c>
    </row>
    <row r="356" spans="3:12" ht="15.75" thickBot="1" x14ac:dyDescent="0.3">
      <c r="C356" s="135" t="s">
        <v>495</v>
      </c>
      <c r="D356" s="197"/>
      <c r="E356" s="150">
        <v>12</v>
      </c>
      <c r="F356" s="288">
        <f>HLOOKUP($C356,$BZ$2:$CM$3,2,0)</f>
        <v>2007.3</v>
      </c>
      <c r="G356" s="111">
        <f>D356*E356*F356</f>
        <v>0</v>
      </c>
      <c r="H356" s="164"/>
      <c r="I356" s="112" t="s">
        <v>496</v>
      </c>
      <c r="J356" s="112" t="str">
        <f>VLOOKUP(I356,Presupuesto!$B$11:$C$565,2,0)</f>
        <v>SUELDOS Y SALARIOS PERMANENTES</v>
      </c>
      <c r="K356" s="96" t="str">
        <f t="shared" si="11"/>
        <v>Posgrado</v>
      </c>
      <c r="L356" s="96" t="s">
        <v>395</v>
      </c>
    </row>
    <row r="357" spans="3:12" x14ac:dyDescent="0.25">
      <c r="C357" s="169" t="s">
        <v>58</v>
      </c>
      <c r="D357" s="161"/>
      <c r="E357" s="152">
        <v>0</v>
      </c>
      <c r="F357" s="98">
        <f>IF(E356=0,"",(G356/E356)/12*E356)</f>
        <v>0</v>
      </c>
      <c r="G357" s="95">
        <f>F357</f>
        <v>0</v>
      </c>
      <c r="H357" s="162"/>
      <c r="I357" s="114" t="s">
        <v>516</v>
      </c>
      <c r="J357" s="114" t="str">
        <f>VLOOKUP(I357,Presupuesto!$B$11:$C$565,2,0)</f>
        <v>AGUINALDO Y DECIMO CUARTO MES</v>
      </c>
      <c r="K357" s="96" t="str">
        <f t="shared" si="11"/>
        <v>Posgrado</v>
      </c>
      <c r="L357" s="96" t="s">
        <v>395</v>
      </c>
    </row>
    <row r="358" spans="3:12" ht="15.75" thickBot="1" x14ac:dyDescent="0.3">
      <c r="C358" s="170" t="s">
        <v>59</v>
      </c>
      <c r="D358" s="161"/>
      <c r="E358" s="152">
        <v>0</v>
      </c>
      <c r="F358" s="115">
        <f>IF(E356&lt;6,"",((E356-6)/12)*(G356/E356))</f>
        <v>0</v>
      </c>
      <c r="G358" s="95">
        <f>F358</f>
        <v>0</v>
      </c>
      <c r="H358" s="162"/>
      <c r="I358" s="99" t="s">
        <v>519</v>
      </c>
      <c r="J358" s="99" t="str">
        <f>VLOOKUP(I358,Presupuesto!$B$11:$C$565,2,0)</f>
        <v>DECIMOCUARTO MES</v>
      </c>
      <c r="K358" s="96" t="str">
        <f t="shared" si="11"/>
        <v>Posgrado</v>
      </c>
      <c r="L358" s="96" t="s">
        <v>395</v>
      </c>
    </row>
    <row r="359" spans="3:12" ht="15.75" thickBot="1" x14ac:dyDescent="0.3">
      <c r="C359" s="138" t="s">
        <v>83</v>
      </c>
      <c r="D359" s="197"/>
      <c r="E359" s="150">
        <v>12</v>
      </c>
      <c r="F359" s="137">
        <v>30000</v>
      </c>
      <c r="G359" s="111">
        <f>D359*E359*F359</f>
        <v>0</v>
      </c>
      <c r="H359" s="164"/>
      <c r="I359" s="112" t="s">
        <v>564</v>
      </c>
      <c r="J359" s="112" t="str">
        <f>VLOOKUP(I359,Presupuesto!$B$11:$C$565,2,0)</f>
        <v>CONTRATOS ESPECIALES</v>
      </c>
      <c r="K359" s="96" t="str">
        <f t="shared" si="11"/>
        <v>Posgrado</v>
      </c>
      <c r="L359" s="96" t="s">
        <v>395</v>
      </c>
    </row>
    <row r="360" spans="3:12" x14ac:dyDescent="0.25">
      <c r="C360" s="169" t="s">
        <v>58</v>
      </c>
      <c r="D360" s="161"/>
      <c r="E360" s="152">
        <v>0</v>
      </c>
      <c r="F360" s="115">
        <f>IF(E359=0,"",(G359/E359)/12*E359)</f>
        <v>0</v>
      </c>
      <c r="G360" s="95">
        <f>F360</f>
        <v>0</v>
      </c>
      <c r="H360" s="162"/>
      <c r="I360" s="99" t="s">
        <v>564</v>
      </c>
      <c r="J360" s="99" t="str">
        <f>VLOOKUP(I360,Presupuesto!$B$11:$C$565,2,0)</f>
        <v>CONTRATOS ESPECIALES</v>
      </c>
      <c r="K360" s="96" t="str">
        <f t="shared" si="11"/>
        <v>Posgrado</v>
      </c>
      <c r="L360" s="96" t="s">
        <v>394</v>
      </c>
    </row>
    <row r="361" spans="3:12" ht="15.75" thickBot="1" x14ac:dyDescent="0.3">
      <c r="C361" s="170" t="s">
        <v>59</v>
      </c>
      <c r="D361" s="161"/>
      <c r="E361" s="152">
        <v>0</v>
      </c>
      <c r="F361" s="98">
        <f>IF(E359&lt;6,"",((E359-6)/12)*(G359/E359))</f>
        <v>0</v>
      </c>
      <c r="G361" s="95">
        <f>F361</f>
        <v>0</v>
      </c>
      <c r="H361" s="162"/>
      <c r="I361" s="99" t="s">
        <v>564</v>
      </c>
      <c r="J361" s="99" t="str">
        <f>VLOOKUP(I361,Presupuesto!$B$11:$C$565,2,0)</f>
        <v>CONTRATOS ESPECIALES</v>
      </c>
      <c r="K361" s="96" t="str">
        <f t="shared" si="11"/>
        <v>Posgrado</v>
      </c>
      <c r="L361" s="96" t="s">
        <v>399</v>
      </c>
    </row>
    <row r="362" spans="3:12" ht="15.75" thickBot="1" x14ac:dyDescent="0.3">
      <c r="C362" s="138" t="s">
        <v>60</v>
      </c>
      <c r="D362" s="197"/>
      <c r="E362" s="150">
        <v>12</v>
      </c>
      <c r="F362" s="116">
        <v>30000</v>
      </c>
      <c r="G362" s="111">
        <f>D362*E362*F362</f>
        <v>0</v>
      </c>
      <c r="H362" s="164"/>
      <c r="I362" s="112" t="s">
        <v>705</v>
      </c>
      <c r="J362" s="112" t="str">
        <f>VLOOKUP(I362,Presupuesto!$B$11:$C$565,2,0)</f>
        <v>OTROS SERVICIOS TECNICOS Y PROFESIONALES</v>
      </c>
      <c r="K362" s="96" t="str">
        <f t="shared" si="11"/>
        <v>Posgrado</v>
      </c>
      <c r="L362" s="96" t="s">
        <v>394</v>
      </c>
    </row>
    <row r="363" spans="3:12" x14ac:dyDescent="0.25">
      <c r="C363" s="169" t="s">
        <v>58</v>
      </c>
      <c r="D363" s="161"/>
      <c r="E363" s="152">
        <v>0</v>
      </c>
      <c r="F363" s="98">
        <v>0</v>
      </c>
      <c r="G363" s="95">
        <f>F363</f>
        <v>0</v>
      </c>
      <c r="H363" s="162"/>
      <c r="I363" s="99" t="s">
        <v>705</v>
      </c>
      <c r="J363" s="99" t="str">
        <f>VLOOKUP(I363,Presupuesto!$B$11:$C$565,2,0)</f>
        <v>OTROS SERVICIOS TECNICOS Y PROFESIONALES</v>
      </c>
      <c r="K363" s="96" t="str">
        <f t="shared" si="11"/>
        <v>Posgrado</v>
      </c>
      <c r="L363" s="96" t="s">
        <v>394</v>
      </c>
    </row>
    <row r="364" spans="3:12" ht="15.75" thickBot="1" x14ac:dyDescent="0.3">
      <c r="C364" s="170" t="s">
        <v>59</v>
      </c>
      <c r="D364" s="161"/>
      <c r="E364" s="152">
        <v>0</v>
      </c>
      <c r="F364" s="98">
        <v>0</v>
      </c>
      <c r="G364" s="95">
        <f>F364</f>
        <v>0</v>
      </c>
      <c r="H364" s="162"/>
      <c r="I364" s="99" t="s">
        <v>705</v>
      </c>
      <c r="J364" s="99" t="str">
        <f>VLOOKUP(I364,Presupuesto!$B$11:$C$565,2,0)</f>
        <v>OTROS SERVICIOS TECNICOS Y PROFESIONALES</v>
      </c>
      <c r="K364" s="96" t="str">
        <f t="shared" si="11"/>
        <v>Posgrado</v>
      </c>
      <c r="L364" s="96" t="s">
        <v>394</v>
      </c>
    </row>
    <row r="365" spans="3:12" ht="15.75" thickBot="1" x14ac:dyDescent="0.3">
      <c r="C365" s="138" t="s">
        <v>61</v>
      </c>
      <c r="D365" s="197"/>
      <c r="E365" s="150">
        <v>12</v>
      </c>
      <c r="F365" s="116">
        <v>30000</v>
      </c>
      <c r="G365" s="111">
        <f>D365*E365*F365</f>
        <v>0</v>
      </c>
      <c r="H365" s="164"/>
      <c r="I365" s="112" t="s">
        <v>496</v>
      </c>
      <c r="J365" s="112" t="str">
        <f>VLOOKUP(I365,Presupuesto!$B$11:$C$565,2,0)</f>
        <v>SUELDOS Y SALARIOS PERMANENTES</v>
      </c>
      <c r="K365" s="96" t="str">
        <f t="shared" si="11"/>
        <v>Posgrado</v>
      </c>
      <c r="L365" s="96" t="s">
        <v>394</v>
      </c>
    </row>
    <row r="366" spans="3:12" x14ac:dyDescent="0.25">
      <c r="C366" s="169" t="s">
        <v>58</v>
      </c>
      <c r="D366" s="167"/>
      <c r="E366" s="129">
        <v>0</v>
      </c>
      <c r="F366" s="117">
        <f>IF(E365=0,"",(G365/E365)/12*E365)</f>
        <v>0</v>
      </c>
      <c r="G366" s="118">
        <f>F366</f>
        <v>0</v>
      </c>
      <c r="H366" s="162"/>
      <c r="I366" s="99" t="s">
        <v>516</v>
      </c>
      <c r="J366" s="99" t="str">
        <f>VLOOKUP(I366,Presupuesto!$B$11:$C$565,2,0)</f>
        <v>AGUINALDO Y DECIMO CUARTO MES</v>
      </c>
      <c r="K366" s="96" t="str">
        <f t="shared" si="11"/>
        <v>Posgrado</v>
      </c>
      <c r="L366" s="96" t="s">
        <v>394</v>
      </c>
    </row>
    <row r="367" spans="3:12" ht="15.75" thickBot="1" x14ac:dyDescent="0.3">
      <c r="C367" s="171" t="s">
        <v>59</v>
      </c>
      <c r="D367" s="160"/>
      <c r="E367" s="130">
        <v>0</v>
      </c>
      <c r="F367" s="103">
        <f>IF(E365&lt;6,"",((E365-6)/12)*(G365/E365))</f>
        <v>0</v>
      </c>
      <c r="G367" s="103">
        <f>F367</f>
        <v>0</v>
      </c>
      <c r="H367" s="160"/>
      <c r="I367" s="104" t="s">
        <v>519</v>
      </c>
      <c r="J367" s="122" t="str">
        <f>VLOOKUP(I367,Presupuesto!$B$11:$C$565,2,0)</f>
        <v>DECIMOCUARTO MES</v>
      </c>
      <c r="K367" s="104" t="str">
        <f t="shared" si="11"/>
        <v>Posgrado</v>
      </c>
      <c r="L367" s="122" t="s">
        <v>394</v>
      </c>
    </row>
    <row r="369" spans="3:12" ht="15.75" thickBot="1" x14ac:dyDescent="0.3">
      <c r="K369" s="151"/>
    </row>
    <row r="370" spans="3:12" ht="15.75" thickBot="1" x14ac:dyDescent="0.3">
      <c r="C370" s="69" t="s">
        <v>43</v>
      </c>
      <c r="D370" s="30">
        <f>SUM(G377:G427)</f>
        <v>0</v>
      </c>
      <c r="E370" s="91"/>
      <c r="F370" s="91"/>
      <c r="G370" s="91"/>
      <c r="H370" s="74"/>
      <c r="I370" s="74"/>
      <c r="J370" s="74"/>
      <c r="K370" s="151"/>
    </row>
    <row r="371" spans="3:12" x14ac:dyDescent="0.25">
      <c r="D371" s="31"/>
      <c r="E371" s="91"/>
      <c r="F371" s="91"/>
      <c r="G371" s="91"/>
      <c r="H371" s="74"/>
      <c r="I371" s="74"/>
      <c r="J371" s="74"/>
      <c r="K371" s="151"/>
    </row>
    <row r="372" spans="3:12" x14ac:dyDescent="0.25">
      <c r="D372" s="31"/>
      <c r="E372" s="91"/>
      <c r="F372" s="91"/>
      <c r="G372" s="91"/>
      <c r="H372" s="74"/>
      <c r="I372" s="74"/>
      <c r="J372" s="74"/>
      <c r="K372" s="151"/>
    </row>
    <row r="373" spans="3:12" ht="15.75" x14ac:dyDescent="0.25">
      <c r="C373" s="200" t="s">
        <v>392</v>
      </c>
      <c r="D373" s="328"/>
      <c r="E373" s="91"/>
      <c r="F373" s="91"/>
      <c r="G373" s="91"/>
      <c r="H373" s="74"/>
      <c r="I373" s="74"/>
      <c r="J373" s="74"/>
      <c r="K373" s="151"/>
    </row>
    <row r="374" spans="3:12" ht="18.75" x14ac:dyDescent="0.25">
      <c r="C374" s="206" t="e">
        <f>IFERROR(VLOOKUP(D373,'1. Desarrollo e Innov. Curricu.'!$E:$F,2,FALSE),IFERROR(VLOOKUP(D373,'2. Investigación Científica'!$E:$F,2,FALSE),IFERROR(VLOOKUP(D373,'3. Vinculación Univ. Sociedad'!$E:$F,2,FALSE),IFERROR(VLOOKUP(D373,'4. Docencia y Profesorado Univ.'!$E:$F,2,FALSE),IFERROR(VLOOKUP(D373,'5. Estudiantes y Graduados'!$E:$F,2,FALSE),IFERROR(VLOOKUP(D373,'11. Gestion Administrativa'!$E:$F,2,FALSE),IFERROR(VLOOKUP(D373,'13. Gestión Académica'!$E:$F,2,FALSE),IFERROR(VLOOKUP(D373,'8. Asegura. de la Calid. y M'!$E:$F,2,FALSE),IFERROR(VLOOKUP(D373,'6. Gestión del Conocimiento'!$E:$F,2,FALSE),IFERROR(VLOOKUP(D373,'15. Gobernabilidad y Proceso...'!$E:$F,2,FALSE),IFERROR(VLOOKUP(D373,'12. Gestión del Talento Humano'!$E:$F,2,FALSE),IFERROR(VLOOKUP(D373,'14. Internacional... de la E.S.'!$E:$F,2,FALSE),IFERROR(VLOOKUP(D373,'10. Posgrado'!$E:$F,2,FALSE),IFERROR(VLOOKUP(D373,'17. Gestión TIC'!$E:$F,2,FALSE),IFERROR(VLOOKUP(D373,'16. Desa. del Sistema Educ.Sup.'!$E:$F,2,FALSE),IFERROR(VLOOKUP(D373,'9. Cultura de Inno. Insti...'!$E:$F,2,FALSE),VLOOKUP(D373,'7. Lo Esencial de la Reforma U.'!$E:$F,2,0)))))))))))))))))</f>
        <v>#N/A</v>
      </c>
      <c r="D374" s="31"/>
      <c r="E374" s="91"/>
      <c r="F374" s="91"/>
      <c r="G374" s="91"/>
      <c r="H374" s="74"/>
      <c r="I374" s="74"/>
      <c r="J374" s="74"/>
      <c r="K374" s="151"/>
    </row>
    <row r="375" spans="3:12" ht="15.75" thickBot="1" x14ac:dyDescent="0.3">
      <c r="C375" s="175"/>
      <c r="D375" s="31"/>
      <c r="E375" s="91"/>
      <c r="F375" s="91"/>
      <c r="G375" s="91"/>
      <c r="H375" s="74"/>
      <c r="I375" s="74"/>
      <c r="J375" s="74"/>
      <c r="K375" s="151"/>
    </row>
    <row r="376" spans="3:12" ht="30.75" thickBot="1" x14ac:dyDescent="0.3">
      <c r="C376" s="132" t="s">
        <v>44</v>
      </c>
      <c r="D376" s="136" t="s">
        <v>55</v>
      </c>
      <c r="E376" s="168" t="s">
        <v>56</v>
      </c>
      <c r="F376" s="136" t="s">
        <v>57</v>
      </c>
      <c r="G376" s="133" t="s">
        <v>27</v>
      </c>
      <c r="H376" s="131" t="s">
        <v>131</v>
      </c>
      <c r="I376" s="134" t="s">
        <v>46</v>
      </c>
      <c r="J376" s="134" t="s">
        <v>132</v>
      </c>
      <c r="K376" s="134" t="s">
        <v>410</v>
      </c>
      <c r="L376" s="134" t="s">
        <v>411</v>
      </c>
    </row>
    <row r="377" spans="3:12" ht="15.75" thickBot="1" x14ac:dyDescent="0.3">
      <c r="C377" s="135" t="s">
        <v>482</v>
      </c>
      <c r="D377" s="197"/>
      <c r="E377" s="150">
        <v>12</v>
      </c>
      <c r="F377" s="288">
        <f>HLOOKUP($C377,$BZ$2:$CM$3,2,0)</f>
        <v>43674.39</v>
      </c>
      <c r="G377" s="111">
        <f>D377*E377*F377</f>
        <v>0</v>
      </c>
      <c r="H377" s="164"/>
      <c r="I377" s="112" t="s">
        <v>496</v>
      </c>
      <c r="J377" s="112" t="str">
        <f>VLOOKUP(I377,Presupuesto!$B$11:$C$565,2,0)</f>
        <v>SUELDOS Y SALARIOS PERMANENTES</v>
      </c>
      <c r="K377" s="214" t="s">
        <v>1430</v>
      </c>
      <c r="L377" s="96" t="s">
        <v>394</v>
      </c>
    </row>
    <row r="378" spans="3:12" x14ac:dyDescent="0.25">
      <c r="C378" s="169" t="s">
        <v>58</v>
      </c>
      <c r="D378" s="161"/>
      <c r="E378" s="152">
        <v>0</v>
      </c>
      <c r="F378" s="98">
        <f>IF(E377=0,"",(G377/E377)/12*E377)</f>
        <v>0</v>
      </c>
      <c r="G378" s="95">
        <f>F378</f>
        <v>0</v>
      </c>
      <c r="H378" s="162"/>
      <c r="I378" s="114" t="s">
        <v>516</v>
      </c>
      <c r="J378" s="114" t="str">
        <f>VLOOKUP(I378,Presupuesto!$B$11:$C$565,2,0)</f>
        <v>AGUINALDO Y DECIMO CUARTO MES</v>
      </c>
      <c r="K378" s="96" t="str">
        <f t="shared" ref="K378:K409" si="12">$K$377</f>
        <v>Posgrado</v>
      </c>
      <c r="L378" s="96" t="s">
        <v>412</v>
      </c>
    </row>
    <row r="379" spans="3:12" ht="15.75" thickBot="1" x14ac:dyDescent="0.3">
      <c r="C379" s="170" t="s">
        <v>59</v>
      </c>
      <c r="D379" s="161"/>
      <c r="E379" s="152">
        <v>0</v>
      </c>
      <c r="F379" s="115">
        <f>IF(E377&lt;6,"",((E377-6)/12)*(G377/E377))</f>
        <v>0</v>
      </c>
      <c r="G379" s="95">
        <f>F379</f>
        <v>0</v>
      </c>
      <c r="H379" s="162"/>
      <c r="I379" s="99" t="s">
        <v>519</v>
      </c>
      <c r="J379" s="99" t="str">
        <f>VLOOKUP(I379,Presupuesto!$B$11:$C$565,2,0)</f>
        <v>DECIMOCUARTO MES</v>
      </c>
      <c r="K379" s="96" t="str">
        <f t="shared" si="12"/>
        <v>Posgrado</v>
      </c>
      <c r="L379" s="96" t="s">
        <v>395</v>
      </c>
    </row>
    <row r="380" spans="3:12" ht="15.75" thickBot="1" x14ac:dyDescent="0.3">
      <c r="C380" s="135" t="s">
        <v>483</v>
      </c>
      <c r="D380" s="197"/>
      <c r="E380" s="150">
        <v>12</v>
      </c>
      <c r="F380" s="288">
        <f>HLOOKUP($C380,$BZ$2:$CM$3,2,0)</f>
        <v>39703.99</v>
      </c>
      <c r="G380" s="111">
        <f>D380*E380*F380</f>
        <v>0</v>
      </c>
      <c r="H380" s="164"/>
      <c r="I380" s="112" t="s">
        <v>496</v>
      </c>
      <c r="J380" s="112" t="str">
        <f>VLOOKUP(I380,Presupuesto!$B$11:$C$565,2,0)</f>
        <v>SUELDOS Y SALARIOS PERMANENTES</v>
      </c>
      <c r="K380" s="96" t="str">
        <f t="shared" si="12"/>
        <v>Posgrado</v>
      </c>
      <c r="L380" s="96" t="s">
        <v>395</v>
      </c>
    </row>
    <row r="381" spans="3:12" x14ac:dyDescent="0.25">
      <c r="C381" s="169" t="s">
        <v>58</v>
      </c>
      <c r="D381" s="161"/>
      <c r="E381" s="152">
        <v>0</v>
      </c>
      <c r="F381" s="98">
        <f>IF(E380=0,"",(G380/E380)/12*E380)</f>
        <v>0</v>
      </c>
      <c r="G381" s="95">
        <f>F381</f>
        <v>0</v>
      </c>
      <c r="H381" s="162"/>
      <c r="I381" s="114" t="s">
        <v>516</v>
      </c>
      <c r="J381" s="114" t="str">
        <f>VLOOKUP(I381,Presupuesto!$B$11:$C$565,2,0)</f>
        <v>AGUINALDO Y DECIMO CUARTO MES</v>
      </c>
      <c r="K381" s="96" t="str">
        <f t="shared" si="12"/>
        <v>Posgrado</v>
      </c>
      <c r="L381" s="96" t="s">
        <v>395</v>
      </c>
    </row>
    <row r="382" spans="3:12" ht="15.75" thickBot="1" x14ac:dyDescent="0.3">
      <c r="C382" s="170" t="s">
        <v>59</v>
      </c>
      <c r="D382" s="161"/>
      <c r="E382" s="152">
        <v>0</v>
      </c>
      <c r="F382" s="115">
        <f>IF(E380&lt;6,"",((E380-6)/12)*(G380/E380))</f>
        <v>0</v>
      </c>
      <c r="G382" s="95">
        <f>F382</f>
        <v>0</v>
      </c>
      <c r="H382" s="162"/>
      <c r="I382" s="99" t="s">
        <v>519</v>
      </c>
      <c r="J382" s="99" t="str">
        <f>VLOOKUP(I382,Presupuesto!$B$11:$C$565,2,0)</f>
        <v>DECIMOCUARTO MES</v>
      </c>
      <c r="K382" s="96" t="str">
        <f t="shared" si="12"/>
        <v>Posgrado</v>
      </c>
      <c r="L382" s="96" t="s">
        <v>395</v>
      </c>
    </row>
    <row r="383" spans="3:12" ht="15.75" thickBot="1" x14ac:dyDescent="0.3">
      <c r="C383" s="135" t="s">
        <v>484</v>
      </c>
      <c r="D383" s="197"/>
      <c r="E383" s="150">
        <v>12</v>
      </c>
      <c r="F383" s="288">
        <f>HLOOKUP($C383,$BZ$2:$CM$3,2,0)</f>
        <v>35733.589999999997</v>
      </c>
      <c r="G383" s="111">
        <f>D383*E383*F383</f>
        <v>0</v>
      </c>
      <c r="H383" s="164"/>
      <c r="I383" s="112" t="s">
        <v>496</v>
      </c>
      <c r="J383" s="112" t="str">
        <f>VLOOKUP(I383,Presupuesto!$B$11:$C$565,2,0)</f>
        <v>SUELDOS Y SALARIOS PERMANENTES</v>
      </c>
      <c r="K383" s="96" t="str">
        <f t="shared" si="12"/>
        <v>Posgrado</v>
      </c>
      <c r="L383" s="96" t="s">
        <v>395</v>
      </c>
    </row>
    <row r="384" spans="3:12" x14ac:dyDescent="0.25">
      <c r="C384" s="169" t="s">
        <v>58</v>
      </c>
      <c r="D384" s="161"/>
      <c r="E384" s="152">
        <v>0</v>
      </c>
      <c r="F384" s="98">
        <f>IF(E383=0,"",(G383/E383)/12*E383)</f>
        <v>0</v>
      </c>
      <c r="G384" s="95">
        <f>F384</f>
        <v>0</v>
      </c>
      <c r="H384" s="162"/>
      <c r="I384" s="114" t="s">
        <v>516</v>
      </c>
      <c r="J384" s="114" t="str">
        <f>VLOOKUP(I384,Presupuesto!$B$11:$C$565,2,0)</f>
        <v>AGUINALDO Y DECIMO CUARTO MES</v>
      </c>
      <c r="K384" s="96" t="str">
        <f t="shared" si="12"/>
        <v>Posgrado</v>
      </c>
      <c r="L384" s="96" t="s">
        <v>395</v>
      </c>
    </row>
    <row r="385" spans="3:12" ht="15.75" thickBot="1" x14ac:dyDescent="0.3">
      <c r="C385" s="170" t="s">
        <v>59</v>
      </c>
      <c r="D385" s="161"/>
      <c r="E385" s="152">
        <v>0</v>
      </c>
      <c r="F385" s="115">
        <f>IF(E383&lt;6,"",((E383-6)/12)*(G383/E383))</f>
        <v>0</v>
      </c>
      <c r="G385" s="95">
        <f>F385</f>
        <v>0</v>
      </c>
      <c r="H385" s="162"/>
      <c r="I385" s="99" t="s">
        <v>519</v>
      </c>
      <c r="J385" s="99" t="str">
        <f>VLOOKUP(I385,Presupuesto!$B$11:$C$565,2,0)</f>
        <v>DECIMOCUARTO MES</v>
      </c>
      <c r="K385" s="96" t="str">
        <f t="shared" si="12"/>
        <v>Posgrado</v>
      </c>
      <c r="L385" s="96" t="s">
        <v>395</v>
      </c>
    </row>
    <row r="386" spans="3:12" ht="15.75" thickBot="1" x14ac:dyDescent="0.3">
      <c r="C386" s="135" t="s">
        <v>485</v>
      </c>
      <c r="D386" s="197"/>
      <c r="E386" s="150">
        <v>12</v>
      </c>
      <c r="F386" s="288">
        <f>HLOOKUP($C386,$BZ$2:$CM$3,2,0)</f>
        <v>31763.19</v>
      </c>
      <c r="G386" s="111">
        <f>D386*E386*F386</f>
        <v>0</v>
      </c>
      <c r="H386" s="164"/>
      <c r="I386" s="112" t="s">
        <v>496</v>
      </c>
      <c r="J386" s="112" t="str">
        <f>VLOOKUP(I386,Presupuesto!$B$11:$C$565,2,0)</f>
        <v>SUELDOS Y SALARIOS PERMANENTES</v>
      </c>
      <c r="K386" s="96" t="str">
        <f t="shared" si="12"/>
        <v>Posgrado</v>
      </c>
      <c r="L386" s="96" t="s">
        <v>395</v>
      </c>
    </row>
    <row r="387" spans="3:12" x14ac:dyDescent="0.25">
      <c r="C387" s="169" t="s">
        <v>58</v>
      </c>
      <c r="D387" s="161"/>
      <c r="E387" s="152">
        <v>0</v>
      </c>
      <c r="F387" s="98">
        <f>IF(E386=0,"",(G386/E386)/12*E386)</f>
        <v>0</v>
      </c>
      <c r="G387" s="95">
        <f>F387</f>
        <v>0</v>
      </c>
      <c r="H387" s="162"/>
      <c r="I387" s="114" t="s">
        <v>516</v>
      </c>
      <c r="J387" s="114" t="str">
        <f>VLOOKUP(I387,Presupuesto!$B$11:$C$565,2,0)</f>
        <v>AGUINALDO Y DECIMO CUARTO MES</v>
      </c>
      <c r="K387" s="96" t="str">
        <f t="shared" si="12"/>
        <v>Posgrado</v>
      </c>
      <c r="L387" s="96" t="s">
        <v>395</v>
      </c>
    </row>
    <row r="388" spans="3:12" ht="15.75" thickBot="1" x14ac:dyDescent="0.3">
      <c r="C388" s="170" t="s">
        <v>59</v>
      </c>
      <c r="D388" s="161"/>
      <c r="E388" s="152">
        <v>0</v>
      </c>
      <c r="F388" s="115">
        <f>IF(E386&lt;6,"",((E386-6)/12)*(G386/E386))</f>
        <v>0</v>
      </c>
      <c r="G388" s="95">
        <f>F388</f>
        <v>0</v>
      </c>
      <c r="H388" s="162"/>
      <c r="I388" s="99" t="s">
        <v>519</v>
      </c>
      <c r="J388" s="99" t="str">
        <f>VLOOKUP(I388,Presupuesto!$B$11:$C$565,2,0)</f>
        <v>DECIMOCUARTO MES</v>
      </c>
      <c r="K388" s="96" t="str">
        <f t="shared" si="12"/>
        <v>Posgrado</v>
      </c>
      <c r="L388" s="96" t="s">
        <v>395</v>
      </c>
    </row>
    <row r="389" spans="3:12" ht="15.75" thickBot="1" x14ac:dyDescent="0.3">
      <c r="C389" s="135" t="s">
        <v>486</v>
      </c>
      <c r="D389" s="197"/>
      <c r="E389" s="150">
        <v>12</v>
      </c>
      <c r="F389" s="288">
        <f>HLOOKUP($C389,$BZ$2:$CM$3,2,0)</f>
        <v>29777.99</v>
      </c>
      <c r="G389" s="111">
        <f>D389*E389*F389</f>
        <v>0</v>
      </c>
      <c r="H389" s="164"/>
      <c r="I389" s="112" t="s">
        <v>496</v>
      </c>
      <c r="J389" s="112" t="str">
        <f>VLOOKUP(I389,Presupuesto!$B$11:$C$565,2,0)</f>
        <v>SUELDOS Y SALARIOS PERMANENTES</v>
      </c>
      <c r="K389" s="96" t="str">
        <f t="shared" si="12"/>
        <v>Posgrado</v>
      </c>
      <c r="L389" s="96" t="s">
        <v>395</v>
      </c>
    </row>
    <row r="390" spans="3:12" x14ac:dyDescent="0.25">
      <c r="C390" s="169" t="s">
        <v>58</v>
      </c>
      <c r="D390" s="161"/>
      <c r="E390" s="152">
        <v>0</v>
      </c>
      <c r="F390" s="98">
        <f>IF(E389=0,"",(G389/E389)/12*E389)</f>
        <v>0</v>
      </c>
      <c r="G390" s="95">
        <f>F390</f>
        <v>0</v>
      </c>
      <c r="H390" s="162"/>
      <c r="I390" s="114" t="s">
        <v>516</v>
      </c>
      <c r="J390" s="114" t="str">
        <f>VLOOKUP(I390,Presupuesto!$B$11:$C$565,2,0)</f>
        <v>AGUINALDO Y DECIMO CUARTO MES</v>
      </c>
      <c r="K390" s="96" t="str">
        <f t="shared" si="12"/>
        <v>Posgrado</v>
      </c>
      <c r="L390" s="96" t="s">
        <v>395</v>
      </c>
    </row>
    <row r="391" spans="3:12" ht="15.75" thickBot="1" x14ac:dyDescent="0.3">
      <c r="C391" s="170" t="s">
        <v>59</v>
      </c>
      <c r="D391" s="161"/>
      <c r="E391" s="152">
        <v>0</v>
      </c>
      <c r="F391" s="115">
        <f>IF(E389&lt;6,"",((E389-6)/12)*(G389/E389))</f>
        <v>0</v>
      </c>
      <c r="G391" s="95">
        <f>F391</f>
        <v>0</v>
      </c>
      <c r="H391" s="162"/>
      <c r="I391" s="99" t="s">
        <v>519</v>
      </c>
      <c r="J391" s="99" t="str">
        <f>VLOOKUP(I391,Presupuesto!$B$11:$C$565,2,0)</f>
        <v>DECIMOCUARTO MES</v>
      </c>
      <c r="K391" s="96" t="str">
        <f t="shared" si="12"/>
        <v>Posgrado</v>
      </c>
      <c r="L391" s="96" t="s">
        <v>395</v>
      </c>
    </row>
    <row r="392" spans="3:12" ht="15.75" thickBot="1" x14ac:dyDescent="0.3">
      <c r="C392" s="135" t="s">
        <v>487</v>
      </c>
      <c r="D392" s="197"/>
      <c r="E392" s="150">
        <v>12</v>
      </c>
      <c r="F392" s="288">
        <f>HLOOKUP($C392,$BZ$2:$CM$3,2,0)</f>
        <v>27792.79</v>
      </c>
      <c r="G392" s="111">
        <f>D392*E392*F392</f>
        <v>0</v>
      </c>
      <c r="H392" s="164"/>
      <c r="I392" s="112" t="s">
        <v>496</v>
      </c>
      <c r="J392" s="112" t="str">
        <f>VLOOKUP(I392,Presupuesto!$B$11:$C$565,2,0)</f>
        <v>SUELDOS Y SALARIOS PERMANENTES</v>
      </c>
      <c r="K392" s="96" t="str">
        <f t="shared" si="12"/>
        <v>Posgrado</v>
      </c>
      <c r="L392" s="96" t="s">
        <v>395</v>
      </c>
    </row>
    <row r="393" spans="3:12" x14ac:dyDescent="0.25">
      <c r="C393" s="169" t="s">
        <v>58</v>
      </c>
      <c r="D393" s="161"/>
      <c r="E393" s="152">
        <v>0</v>
      </c>
      <c r="F393" s="98">
        <f>IF(E392=0,"",(G392/E392)/12*E392)</f>
        <v>0</v>
      </c>
      <c r="G393" s="95">
        <f>F393</f>
        <v>0</v>
      </c>
      <c r="H393" s="162"/>
      <c r="I393" s="114" t="s">
        <v>516</v>
      </c>
      <c r="J393" s="114" t="str">
        <f>VLOOKUP(I393,Presupuesto!$B$11:$C$565,2,0)</f>
        <v>AGUINALDO Y DECIMO CUARTO MES</v>
      </c>
      <c r="K393" s="96" t="str">
        <f t="shared" si="12"/>
        <v>Posgrado</v>
      </c>
      <c r="L393" s="96" t="s">
        <v>395</v>
      </c>
    </row>
    <row r="394" spans="3:12" ht="15.75" thickBot="1" x14ac:dyDescent="0.3">
      <c r="C394" s="170" t="s">
        <v>59</v>
      </c>
      <c r="D394" s="161"/>
      <c r="E394" s="152">
        <v>0</v>
      </c>
      <c r="F394" s="115">
        <f>IF(E392&lt;6,"",((E392-6)/12)*(G392/E392))</f>
        <v>0</v>
      </c>
      <c r="G394" s="95">
        <f>F394</f>
        <v>0</v>
      </c>
      <c r="H394" s="162"/>
      <c r="I394" s="99" t="s">
        <v>519</v>
      </c>
      <c r="J394" s="99" t="str">
        <f>VLOOKUP(I394,Presupuesto!$B$11:$C$565,2,0)</f>
        <v>DECIMOCUARTO MES</v>
      </c>
      <c r="K394" s="96" t="str">
        <f t="shared" si="12"/>
        <v>Posgrado</v>
      </c>
      <c r="L394" s="96" t="s">
        <v>395</v>
      </c>
    </row>
    <row r="395" spans="3:12" ht="15.75" thickBot="1" x14ac:dyDescent="0.3">
      <c r="C395" s="135" t="s">
        <v>488</v>
      </c>
      <c r="D395" s="197"/>
      <c r="E395" s="150">
        <v>12</v>
      </c>
      <c r="F395" s="288">
        <f>HLOOKUP($C395,$BZ$2:$CM$3,2,0)</f>
        <v>18859.39</v>
      </c>
      <c r="G395" s="111">
        <f>D395*E395*F395</f>
        <v>0</v>
      </c>
      <c r="H395" s="164"/>
      <c r="I395" s="112" t="s">
        <v>496</v>
      </c>
      <c r="J395" s="112" t="str">
        <f>VLOOKUP(I395,Presupuesto!$B$11:$C$565,2,0)</f>
        <v>SUELDOS Y SALARIOS PERMANENTES</v>
      </c>
      <c r="K395" s="96" t="str">
        <f t="shared" si="12"/>
        <v>Posgrado</v>
      </c>
      <c r="L395" s="96" t="s">
        <v>395</v>
      </c>
    </row>
    <row r="396" spans="3:12" x14ac:dyDescent="0.25">
      <c r="C396" s="169" t="s">
        <v>58</v>
      </c>
      <c r="D396" s="161"/>
      <c r="E396" s="152">
        <v>0</v>
      </c>
      <c r="F396" s="98">
        <f>IF(E395=0,"",(G395/E395)/12*E395)</f>
        <v>0</v>
      </c>
      <c r="G396" s="95">
        <f>F396</f>
        <v>0</v>
      </c>
      <c r="H396" s="162"/>
      <c r="I396" s="114" t="s">
        <v>516</v>
      </c>
      <c r="J396" s="114" t="str">
        <f>VLOOKUP(I396,Presupuesto!$B$11:$C$565,2,0)</f>
        <v>AGUINALDO Y DECIMO CUARTO MES</v>
      </c>
      <c r="K396" s="96" t="str">
        <f t="shared" si="12"/>
        <v>Posgrado</v>
      </c>
      <c r="L396" s="96" t="s">
        <v>395</v>
      </c>
    </row>
    <row r="397" spans="3:12" ht="15.75" thickBot="1" x14ac:dyDescent="0.3">
      <c r="C397" s="170" t="s">
        <v>59</v>
      </c>
      <c r="D397" s="161"/>
      <c r="E397" s="152">
        <v>0</v>
      </c>
      <c r="F397" s="115">
        <f>IF(E395&lt;6,"",((E395-6)/12)*(G395/E395))</f>
        <v>0</v>
      </c>
      <c r="G397" s="95">
        <f>F397</f>
        <v>0</v>
      </c>
      <c r="H397" s="162"/>
      <c r="I397" s="99" t="s">
        <v>519</v>
      </c>
      <c r="J397" s="99" t="str">
        <f>VLOOKUP(I397,Presupuesto!$B$11:$C$565,2,0)</f>
        <v>DECIMOCUARTO MES</v>
      </c>
      <c r="K397" s="96" t="str">
        <f t="shared" si="12"/>
        <v>Posgrado</v>
      </c>
      <c r="L397" s="96" t="s">
        <v>395</v>
      </c>
    </row>
    <row r="398" spans="3:12" ht="15.75" thickBot="1" x14ac:dyDescent="0.3">
      <c r="C398" s="135" t="s">
        <v>489</v>
      </c>
      <c r="D398" s="197"/>
      <c r="E398" s="150">
        <v>12</v>
      </c>
      <c r="F398" s="288">
        <f>HLOOKUP($C398,$BZ$2:$CM$3,2,0)</f>
        <v>17866.8</v>
      </c>
      <c r="G398" s="111">
        <f>D398*E398*F398</f>
        <v>0</v>
      </c>
      <c r="H398" s="164"/>
      <c r="I398" s="112" t="s">
        <v>496</v>
      </c>
      <c r="J398" s="112" t="str">
        <f>VLOOKUP(I398,Presupuesto!$B$11:$C$565,2,0)</f>
        <v>SUELDOS Y SALARIOS PERMANENTES</v>
      </c>
      <c r="K398" s="96" t="str">
        <f t="shared" si="12"/>
        <v>Posgrado</v>
      </c>
      <c r="L398" s="96" t="s">
        <v>395</v>
      </c>
    </row>
    <row r="399" spans="3:12" x14ac:dyDescent="0.25">
      <c r="C399" s="169" t="s">
        <v>58</v>
      </c>
      <c r="D399" s="161"/>
      <c r="E399" s="152">
        <v>0</v>
      </c>
      <c r="F399" s="98">
        <f>IF(E398=0,"",(G398/E398)/12*E398)</f>
        <v>0</v>
      </c>
      <c r="G399" s="95">
        <f>F399</f>
        <v>0</v>
      </c>
      <c r="H399" s="162"/>
      <c r="I399" s="114" t="s">
        <v>516</v>
      </c>
      <c r="J399" s="114" t="str">
        <f>VLOOKUP(I399,Presupuesto!$B$11:$C$565,2,0)</f>
        <v>AGUINALDO Y DECIMO CUARTO MES</v>
      </c>
      <c r="K399" s="96" t="str">
        <f t="shared" si="12"/>
        <v>Posgrado</v>
      </c>
      <c r="L399" s="96" t="s">
        <v>395</v>
      </c>
    </row>
    <row r="400" spans="3:12" ht="15.75" thickBot="1" x14ac:dyDescent="0.3">
      <c r="C400" s="170" t="s">
        <v>59</v>
      </c>
      <c r="D400" s="161"/>
      <c r="E400" s="152">
        <v>0</v>
      </c>
      <c r="F400" s="115">
        <f>IF(E398&lt;6,"",((E398-6)/12)*(G398/E398))</f>
        <v>0</v>
      </c>
      <c r="G400" s="95">
        <f>F400</f>
        <v>0</v>
      </c>
      <c r="H400" s="162"/>
      <c r="I400" s="99" t="s">
        <v>519</v>
      </c>
      <c r="J400" s="99" t="str">
        <f>VLOOKUP(I400,Presupuesto!$B$11:$C$565,2,0)</f>
        <v>DECIMOCUARTO MES</v>
      </c>
      <c r="K400" s="96" t="str">
        <f t="shared" si="12"/>
        <v>Posgrado</v>
      </c>
      <c r="L400" s="96" t="s">
        <v>395</v>
      </c>
    </row>
    <row r="401" spans="3:12" ht="15.75" thickBot="1" x14ac:dyDescent="0.3">
      <c r="C401" s="135" t="s">
        <v>490</v>
      </c>
      <c r="D401" s="197"/>
      <c r="E401" s="150">
        <v>12</v>
      </c>
      <c r="F401" s="288">
        <f>HLOOKUP($C401,$BZ$2:$CM$3,2,0)</f>
        <v>13896.4</v>
      </c>
      <c r="G401" s="111">
        <f>D401*E401*F401</f>
        <v>0</v>
      </c>
      <c r="H401" s="164"/>
      <c r="I401" s="112" t="s">
        <v>496</v>
      </c>
      <c r="J401" s="112" t="str">
        <f>VLOOKUP(I401,Presupuesto!$B$11:$C$565,2,0)</f>
        <v>SUELDOS Y SALARIOS PERMANENTES</v>
      </c>
      <c r="K401" s="96" t="str">
        <f t="shared" si="12"/>
        <v>Posgrado</v>
      </c>
      <c r="L401" s="96" t="s">
        <v>395</v>
      </c>
    </row>
    <row r="402" spans="3:12" x14ac:dyDescent="0.25">
      <c r="C402" s="169" t="s">
        <v>58</v>
      </c>
      <c r="D402" s="161"/>
      <c r="E402" s="152">
        <v>0</v>
      </c>
      <c r="F402" s="98">
        <f>IF(E401=0,"",(G401/E401)/12*E401)</f>
        <v>0</v>
      </c>
      <c r="G402" s="95">
        <f>F402</f>
        <v>0</v>
      </c>
      <c r="H402" s="162"/>
      <c r="I402" s="114" t="s">
        <v>516</v>
      </c>
      <c r="J402" s="114" t="str">
        <f>VLOOKUP(I402,Presupuesto!$B$11:$C$565,2,0)</f>
        <v>AGUINALDO Y DECIMO CUARTO MES</v>
      </c>
      <c r="K402" s="96" t="str">
        <f t="shared" si="12"/>
        <v>Posgrado</v>
      </c>
      <c r="L402" s="96" t="s">
        <v>395</v>
      </c>
    </row>
    <row r="403" spans="3:12" ht="15.75" thickBot="1" x14ac:dyDescent="0.3">
      <c r="C403" s="170" t="s">
        <v>59</v>
      </c>
      <c r="D403" s="161"/>
      <c r="E403" s="152">
        <v>0</v>
      </c>
      <c r="F403" s="115">
        <f>IF(E401&lt;6,"",((E401-6)/12)*(G401/E401))</f>
        <v>0</v>
      </c>
      <c r="G403" s="95">
        <f>F403</f>
        <v>0</v>
      </c>
      <c r="H403" s="162"/>
      <c r="I403" s="99" t="s">
        <v>519</v>
      </c>
      <c r="J403" s="99" t="str">
        <f>VLOOKUP(I403,Presupuesto!$B$11:$C$565,2,0)</f>
        <v>DECIMOCUARTO MES</v>
      </c>
      <c r="K403" s="96" t="str">
        <f t="shared" si="12"/>
        <v>Posgrado</v>
      </c>
      <c r="L403" s="96" t="s">
        <v>395</v>
      </c>
    </row>
    <row r="404" spans="3:12" ht="15.75" thickBot="1" x14ac:dyDescent="0.3">
      <c r="C404" s="135" t="s">
        <v>491</v>
      </c>
      <c r="D404" s="197"/>
      <c r="E404" s="150">
        <v>12</v>
      </c>
      <c r="F404" s="288">
        <f>HLOOKUP($C404,$BZ$2:$CM$3,2,0)</f>
        <v>15004.09</v>
      </c>
      <c r="G404" s="111">
        <f>D404*E404*F404</f>
        <v>0</v>
      </c>
      <c r="H404" s="164"/>
      <c r="I404" s="112" t="s">
        <v>496</v>
      </c>
      <c r="J404" s="112" t="str">
        <f>VLOOKUP(I404,Presupuesto!$B$11:$C$565,2,0)</f>
        <v>SUELDOS Y SALARIOS PERMANENTES</v>
      </c>
      <c r="K404" s="96" t="str">
        <f t="shared" si="12"/>
        <v>Posgrado</v>
      </c>
      <c r="L404" s="96" t="s">
        <v>395</v>
      </c>
    </row>
    <row r="405" spans="3:12" x14ac:dyDescent="0.25">
      <c r="C405" s="169" t="s">
        <v>58</v>
      </c>
      <c r="D405" s="161"/>
      <c r="E405" s="152">
        <v>0</v>
      </c>
      <c r="F405" s="98">
        <f>IF(E404=0,"",(G404/E404)/12*E404)</f>
        <v>0</v>
      </c>
      <c r="G405" s="95">
        <f>F405</f>
        <v>0</v>
      </c>
      <c r="H405" s="162"/>
      <c r="I405" s="114" t="s">
        <v>516</v>
      </c>
      <c r="J405" s="114" t="str">
        <f>VLOOKUP(I405,Presupuesto!$B$11:$C$565,2,0)</f>
        <v>AGUINALDO Y DECIMO CUARTO MES</v>
      </c>
      <c r="K405" s="96" t="str">
        <f t="shared" si="12"/>
        <v>Posgrado</v>
      </c>
      <c r="L405" s="96" t="s">
        <v>395</v>
      </c>
    </row>
    <row r="406" spans="3:12" ht="15.75" thickBot="1" x14ac:dyDescent="0.3">
      <c r="C406" s="170" t="s">
        <v>59</v>
      </c>
      <c r="D406" s="161"/>
      <c r="E406" s="152">
        <v>0</v>
      </c>
      <c r="F406" s="115">
        <f>IF(E404&lt;6,"",((E404-6)/12)*(G404/E404))</f>
        <v>0</v>
      </c>
      <c r="G406" s="95">
        <f>F406</f>
        <v>0</v>
      </c>
      <c r="H406" s="162"/>
      <c r="I406" s="99" t="s">
        <v>519</v>
      </c>
      <c r="J406" s="99" t="str">
        <f>VLOOKUP(I406,Presupuesto!$B$11:$C$565,2,0)</f>
        <v>DECIMOCUARTO MES</v>
      </c>
      <c r="K406" s="96" t="str">
        <f t="shared" si="12"/>
        <v>Posgrado</v>
      </c>
      <c r="L406" s="96" t="s">
        <v>395</v>
      </c>
    </row>
    <row r="407" spans="3:12" ht="15.75" thickBot="1" x14ac:dyDescent="0.3">
      <c r="C407" s="135" t="s">
        <v>492</v>
      </c>
      <c r="D407" s="197"/>
      <c r="E407" s="150">
        <v>12</v>
      </c>
      <c r="F407" s="288">
        <f>HLOOKUP($C407,$BZ$2:$CM$3,2,0)</f>
        <v>13238.9</v>
      </c>
      <c r="G407" s="111">
        <f>D407*E407*F407</f>
        <v>0</v>
      </c>
      <c r="H407" s="164"/>
      <c r="I407" s="112" t="s">
        <v>496</v>
      </c>
      <c r="J407" s="112" t="str">
        <f>VLOOKUP(I407,Presupuesto!$B$11:$C$565,2,0)</f>
        <v>SUELDOS Y SALARIOS PERMANENTES</v>
      </c>
      <c r="K407" s="96" t="str">
        <f t="shared" si="12"/>
        <v>Posgrado</v>
      </c>
      <c r="L407" s="96" t="s">
        <v>395</v>
      </c>
    </row>
    <row r="408" spans="3:12" x14ac:dyDescent="0.25">
      <c r="C408" s="169" t="s">
        <v>58</v>
      </c>
      <c r="D408" s="161"/>
      <c r="E408" s="152">
        <v>0</v>
      </c>
      <c r="F408" s="98">
        <f>IF(E407=0,"",(G407/E407)/12*E407)</f>
        <v>0</v>
      </c>
      <c r="G408" s="95">
        <f>F408</f>
        <v>0</v>
      </c>
      <c r="H408" s="162"/>
      <c r="I408" s="114" t="s">
        <v>516</v>
      </c>
      <c r="J408" s="114" t="str">
        <f>VLOOKUP(I408,Presupuesto!$B$11:$C$565,2,0)</f>
        <v>AGUINALDO Y DECIMO CUARTO MES</v>
      </c>
      <c r="K408" s="96" t="str">
        <f t="shared" si="12"/>
        <v>Posgrado</v>
      </c>
      <c r="L408" s="96" t="s">
        <v>395</v>
      </c>
    </row>
    <row r="409" spans="3:12" ht="15.75" thickBot="1" x14ac:dyDescent="0.3">
      <c r="C409" s="170" t="s">
        <v>59</v>
      </c>
      <c r="D409" s="161"/>
      <c r="E409" s="152">
        <v>0</v>
      </c>
      <c r="F409" s="115">
        <f>IF(E407&lt;6,"",((E407-6)/12)*(G407/E407))</f>
        <v>0</v>
      </c>
      <c r="G409" s="95">
        <f>F409</f>
        <v>0</v>
      </c>
      <c r="H409" s="162"/>
      <c r="I409" s="99" t="s">
        <v>519</v>
      </c>
      <c r="J409" s="99" t="str">
        <f>VLOOKUP(I409,Presupuesto!$B$11:$C$565,2,0)</f>
        <v>DECIMOCUARTO MES</v>
      </c>
      <c r="K409" s="96" t="str">
        <f t="shared" si="12"/>
        <v>Posgrado</v>
      </c>
      <c r="L409" s="96" t="s">
        <v>395</v>
      </c>
    </row>
    <row r="410" spans="3:12" ht="15.75" thickBot="1" x14ac:dyDescent="0.3">
      <c r="C410" s="135" t="s">
        <v>493</v>
      </c>
      <c r="D410" s="197"/>
      <c r="E410" s="150">
        <v>12</v>
      </c>
      <c r="F410" s="288">
        <f>HLOOKUP($C410,$BZ$2:$CM$3,2,0)</f>
        <v>12356.31</v>
      </c>
      <c r="G410" s="111">
        <f>D410*E410*F410</f>
        <v>0</v>
      </c>
      <c r="H410" s="164"/>
      <c r="I410" s="112" t="s">
        <v>496</v>
      </c>
      <c r="J410" s="112" t="str">
        <f>VLOOKUP(I410,Presupuesto!$B$11:$C$565,2,0)</f>
        <v>SUELDOS Y SALARIOS PERMANENTES</v>
      </c>
      <c r="K410" s="96" t="str">
        <f t="shared" ref="K410:K427" si="13">$K$377</f>
        <v>Posgrado</v>
      </c>
      <c r="L410" s="96" t="s">
        <v>395</v>
      </c>
    </row>
    <row r="411" spans="3:12" x14ac:dyDescent="0.25">
      <c r="C411" s="169" t="s">
        <v>58</v>
      </c>
      <c r="D411" s="161"/>
      <c r="E411" s="152">
        <v>0</v>
      </c>
      <c r="F411" s="98">
        <f>IF(E410=0,"",(G410/E410)/12*E410)</f>
        <v>0</v>
      </c>
      <c r="G411" s="95">
        <f>F411</f>
        <v>0</v>
      </c>
      <c r="H411" s="162"/>
      <c r="I411" s="114" t="s">
        <v>516</v>
      </c>
      <c r="J411" s="114" t="str">
        <f>VLOOKUP(I411,Presupuesto!$B$11:$C$565,2,0)</f>
        <v>AGUINALDO Y DECIMO CUARTO MES</v>
      </c>
      <c r="K411" s="96" t="str">
        <f t="shared" si="13"/>
        <v>Posgrado</v>
      </c>
      <c r="L411" s="96" t="s">
        <v>395</v>
      </c>
    </row>
    <row r="412" spans="3:12" ht="15.75" thickBot="1" x14ac:dyDescent="0.3">
      <c r="C412" s="170" t="s">
        <v>59</v>
      </c>
      <c r="D412" s="161"/>
      <c r="E412" s="152">
        <v>0</v>
      </c>
      <c r="F412" s="115">
        <f>IF(E410&lt;6,"",((E410-6)/12)*(G410/E410))</f>
        <v>0</v>
      </c>
      <c r="G412" s="95">
        <f>F412</f>
        <v>0</v>
      </c>
      <c r="H412" s="162"/>
      <c r="I412" s="99" t="s">
        <v>519</v>
      </c>
      <c r="J412" s="99" t="str">
        <f>VLOOKUP(I412,Presupuesto!$B$11:$C$565,2,0)</f>
        <v>DECIMOCUARTO MES</v>
      </c>
      <c r="K412" s="96" t="str">
        <f t="shared" si="13"/>
        <v>Posgrado</v>
      </c>
      <c r="L412" s="96" t="s">
        <v>395</v>
      </c>
    </row>
    <row r="413" spans="3:12" ht="15.75" thickBot="1" x14ac:dyDescent="0.3">
      <c r="C413" s="135" t="s">
        <v>494</v>
      </c>
      <c r="D413" s="197"/>
      <c r="E413" s="150">
        <v>12</v>
      </c>
      <c r="F413" s="288">
        <f>HLOOKUP($C413,$BZ$2:$CM$3,2,0)</f>
        <v>463.22</v>
      </c>
      <c r="G413" s="111">
        <f>D413*E413*F413</f>
        <v>0</v>
      </c>
      <c r="H413" s="164"/>
      <c r="I413" s="112" t="s">
        <v>496</v>
      </c>
      <c r="J413" s="112" t="str">
        <f>VLOOKUP(I413,Presupuesto!$B$11:$C$565,2,0)</f>
        <v>SUELDOS Y SALARIOS PERMANENTES</v>
      </c>
      <c r="K413" s="96" t="str">
        <f t="shared" si="13"/>
        <v>Posgrado</v>
      </c>
      <c r="L413" s="96" t="s">
        <v>395</v>
      </c>
    </row>
    <row r="414" spans="3:12" x14ac:dyDescent="0.25">
      <c r="C414" s="169" t="s">
        <v>58</v>
      </c>
      <c r="D414" s="161"/>
      <c r="E414" s="152">
        <v>0</v>
      </c>
      <c r="F414" s="98">
        <f>IF(E413=0,"",(G413/E413)/12*E413)</f>
        <v>0</v>
      </c>
      <c r="G414" s="95">
        <f>F414</f>
        <v>0</v>
      </c>
      <c r="H414" s="162"/>
      <c r="I414" s="114" t="s">
        <v>516</v>
      </c>
      <c r="J414" s="114" t="str">
        <f>VLOOKUP(I414,Presupuesto!$B$11:$C$565,2,0)</f>
        <v>AGUINALDO Y DECIMO CUARTO MES</v>
      </c>
      <c r="K414" s="96" t="str">
        <f t="shared" si="13"/>
        <v>Posgrado</v>
      </c>
      <c r="L414" s="96" t="s">
        <v>395</v>
      </c>
    </row>
    <row r="415" spans="3:12" ht="15.75" thickBot="1" x14ac:dyDescent="0.3">
      <c r="C415" s="170" t="s">
        <v>59</v>
      </c>
      <c r="D415" s="161"/>
      <c r="E415" s="152">
        <v>0</v>
      </c>
      <c r="F415" s="115">
        <f>IF(E413&lt;6,"",((E413-6)/12)*(G413/E413))</f>
        <v>0</v>
      </c>
      <c r="G415" s="95">
        <f>F415</f>
        <v>0</v>
      </c>
      <c r="H415" s="162"/>
      <c r="I415" s="99" t="s">
        <v>519</v>
      </c>
      <c r="J415" s="99" t="str">
        <f>VLOOKUP(I415,Presupuesto!$B$11:$C$565,2,0)</f>
        <v>DECIMOCUARTO MES</v>
      </c>
      <c r="K415" s="96" t="str">
        <f t="shared" si="13"/>
        <v>Posgrado</v>
      </c>
      <c r="L415" s="96" t="s">
        <v>395</v>
      </c>
    </row>
    <row r="416" spans="3:12" ht="15.75" thickBot="1" x14ac:dyDescent="0.3">
      <c r="C416" s="135" t="s">
        <v>495</v>
      </c>
      <c r="D416" s="197"/>
      <c r="E416" s="150">
        <v>12</v>
      </c>
      <c r="F416" s="288">
        <f>HLOOKUP($C416,$BZ$2:$CM$3,2,0)</f>
        <v>2007.3</v>
      </c>
      <c r="G416" s="111">
        <f>D416*E416*F416</f>
        <v>0</v>
      </c>
      <c r="H416" s="164"/>
      <c r="I416" s="112" t="s">
        <v>496</v>
      </c>
      <c r="J416" s="112" t="str">
        <f>VLOOKUP(I416,Presupuesto!$B$11:$C$565,2,0)</f>
        <v>SUELDOS Y SALARIOS PERMANENTES</v>
      </c>
      <c r="K416" s="96" t="str">
        <f t="shared" si="13"/>
        <v>Posgrado</v>
      </c>
      <c r="L416" s="96" t="s">
        <v>395</v>
      </c>
    </row>
    <row r="417" spans="3:12" x14ac:dyDescent="0.25">
      <c r="C417" s="169" t="s">
        <v>58</v>
      </c>
      <c r="D417" s="161"/>
      <c r="E417" s="152">
        <v>0</v>
      </c>
      <c r="F417" s="98">
        <f>IF(E416=0,"",(G416/E416)/12*E416)</f>
        <v>0</v>
      </c>
      <c r="G417" s="95">
        <f>F417</f>
        <v>0</v>
      </c>
      <c r="H417" s="162"/>
      <c r="I417" s="114" t="s">
        <v>516</v>
      </c>
      <c r="J417" s="114" t="str">
        <f>VLOOKUP(I417,Presupuesto!$B$11:$C$565,2,0)</f>
        <v>AGUINALDO Y DECIMO CUARTO MES</v>
      </c>
      <c r="K417" s="96" t="str">
        <f t="shared" si="13"/>
        <v>Posgrado</v>
      </c>
      <c r="L417" s="96" t="s">
        <v>395</v>
      </c>
    </row>
    <row r="418" spans="3:12" ht="15.75" thickBot="1" x14ac:dyDescent="0.3">
      <c r="C418" s="170" t="s">
        <v>59</v>
      </c>
      <c r="D418" s="161"/>
      <c r="E418" s="152">
        <v>0</v>
      </c>
      <c r="F418" s="115">
        <f>IF(E416&lt;6,"",((E416-6)/12)*(G416/E416))</f>
        <v>0</v>
      </c>
      <c r="G418" s="95">
        <f>F418</f>
        <v>0</v>
      </c>
      <c r="H418" s="162"/>
      <c r="I418" s="99" t="s">
        <v>519</v>
      </c>
      <c r="J418" s="99" t="str">
        <f>VLOOKUP(I418,Presupuesto!$B$11:$C$565,2,0)</f>
        <v>DECIMOCUARTO MES</v>
      </c>
      <c r="K418" s="96" t="str">
        <f t="shared" si="13"/>
        <v>Posgrado</v>
      </c>
      <c r="L418" s="96" t="s">
        <v>395</v>
      </c>
    </row>
    <row r="419" spans="3:12" ht="15.75" thickBot="1" x14ac:dyDescent="0.3">
      <c r="C419" s="138" t="s">
        <v>83</v>
      </c>
      <c r="D419" s="197"/>
      <c r="E419" s="150">
        <v>12</v>
      </c>
      <c r="F419" s="137">
        <v>30000</v>
      </c>
      <c r="G419" s="111">
        <f>D419*E419*F419</f>
        <v>0</v>
      </c>
      <c r="H419" s="164"/>
      <c r="I419" s="112" t="s">
        <v>564</v>
      </c>
      <c r="J419" s="112" t="str">
        <f>VLOOKUP(I419,Presupuesto!$B$11:$C$565,2,0)</f>
        <v>CONTRATOS ESPECIALES</v>
      </c>
      <c r="K419" s="96" t="str">
        <f t="shared" si="13"/>
        <v>Posgrado</v>
      </c>
      <c r="L419" s="96" t="s">
        <v>395</v>
      </c>
    </row>
    <row r="420" spans="3:12" x14ac:dyDescent="0.25">
      <c r="C420" s="169" t="s">
        <v>58</v>
      </c>
      <c r="D420" s="161"/>
      <c r="E420" s="152">
        <v>0</v>
      </c>
      <c r="F420" s="115">
        <f>IF(E419=0,"",(G419/E419)/12*E419)</f>
        <v>0</v>
      </c>
      <c r="G420" s="95">
        <f>F420</f>
        <v>0</v>
      </c>
      <c r="H420" s="162"/>
      <c r="I420" s="99" t="s">
        <v>564</v>
      </c>
      <c r="J420" s="99" t="str">
        <f>VLOOKUP(I420,Presupuesto!$B$11:$C$565,2,0)</f>
        <v>CONTRATOS ESPECIALES</v>
      </c>
      <c r="K420" s="96" t="str">
        <f t="shared" si="13"/>
        <v>Posgrado</v>
      </c>
      <c r="L420" s="96" t="s">
        <v>394</v>
      </c>
    </row>
    <row r="421" spans="3:12" ht="15.75" thickBot="1" x14ac:dyDescent="0.3">
      <c r="C421" s="170" t="s">
        <v>59</v>
      </c>
      <c r="D421" s="161"/>
      <c r="E421" s="152">
        <v>0</v>
      </c>
      <c r="F421" s="98">
        <f>IF(E419&lt;6,"",((E419-6)/12)*(G419/E419))</f>
        <v>0</v>
      </c>
      <c r="G421" s="95">
        <f>F421</f>
        <v>0</v>
      </c>
      <c r="H421" s="162"/>
      <c r="I421" s="99" t="s">
        <v>564</v>
      </c>
      <c r="J421" s="99" t="str">
        <f>VLOOKUP(I421,Presupuesto!$B$11:$C$565,2,0)</f>
        <v>CONTRATOS ESPECIALES</v>
      </c>
      <c r="K421" s="96" t="str">
        <f t="shared" si="13"/>
        <v>Posgrado</v>
      </c>
      <c r="L421" s="96" t="s">
        <v>399</v>
      </c>
    </row>
    <row r="422" spans="3:12" ht="15.75" thickBot="1" x14ac:dyDescent="0.3">
      <c r="C422" s="138" t="s">
        <v>60</v>
      </c>
      <c r="D422" s="197"/>
      <c r="E422" s="150">
        <v>12</v>
      </c>
      <c r="F422" s="116">
        <v>30000</v>
      </c>
      <c r="G422" s="111">
        <f>D422*E422*F422</f>
        <v>0</v>
      </c>
      <c r="H422" s="164"/>
      <c r="I422" s="112" t="s">
        <v>705</v>
      </c>
      <c r="J422" s="112" t="str">
        <f>VLOOKUP(I422,Presupuesto!$B$11:$C$565,2,0)</f>
        <v>OTROS SERVICIOS TECNICOS Y PROFESIONALES</v>
      </c>
      <c r="K422" s="96" t="str">
        <f t="shared" si="13"/>
        <v>Posgrado</v>
      </c>
      <c r="L422" s="96" t="s">
        <v>394</v>
      </c>
    </row>
    <row r="423" spans="3:12" x14ac:dyDescent="0.25">
      <c r="C423" s="169" t="s">
        <v>58</v>
      </c>
      <c r="D423" s="161"/>
      <c r="E423" s="152">
        <v>0</v>
      </c>
      <c r="F423" s="98">
        <v>0</v>
      </c>
      <c r="G423" s="95">
        <f>F423</f>
        <v>0</v>
      </c>
      <c r="H423" s="162"/>
      <c r="I423" s="99" t="s">
        <v>705</v>
      </c>
      <c r="J423" s="99" t="str">
        <f>VLOOKUP(I423,Presupuesto!$B$11:$C$565,2,0)</f>
        <v>OTROS SERVICIOS TECNICOS Y PROFESIONALES</v>
      </c>
      <c r="K423" s="96" t="str">
        <f t="shared" si="13"/>
        <v>Posgrado</v>
      </c>
      <c r="L423" s="96" t="s">
        <v>394</v>
      </c>
    </row>
    <row r="424" spans="3:12" ht="15.75" thickBot="1" x14ac:dyDescent="0.3">
      <c r="C424" s="170" t="s">
        <v>59</v>
      </c>
      <c r="D424" s="161"/>
      <c r="E424" s="152">
        <v>0</v>
      </c>
      <c r="F424" s="98">
        <v>0</v>
      </c>
      <c r="G424" s="95">
        <f>F424</f>
        <v>0</v>
      </c>
      <c r="H424" s="162"/>
      <c r="I424" s="99" t="s">
        <v>705</v>
      </c>
      <c r="J424" s="99" t="str">
        <f>VLOOKUP(I424,Presupuesto!$B$11:$C$565,2,0)</f>
        <v>OTROS SERVICIOS TECNICOS Y PROFESIONALES</v>
      </c>
      <c r="K424" s="96" t="str">
        <f t="shared" si="13"/>
        <v>Posgrado</v>
      </c>
      <c r="L424" s="96" t="s">
        <v>394</v>
      </c>
    </row>
    <row r="425" spans="3:12" ht="15.75" thickBot="1" x14ac:dyDescent="0.3">
      <c r="C425" s="138" t="s">
        <v>61</v>
      </c>
      <c r="D425" s="197"/>
      <c r="E425" s="150">
        <v>12</v>
      </c>
      <c r="F425" s="116">
        <v>30000</v>
      </c>
      <c r="G425" s="111">
        <f>D425*E425*F425</f>
        <v>0</v>
      </c>
      <c r="H425" s="164"/>
      <c r="I425" s="112" t="s">
        <v>496</v>
      </c>
      <c r="J425" s="112" t="str">
        <f>VLOOKUP(I425,Presupuesto!$B$11:$C$565,2,0)</f>
        <v>SUELDOS Y SALARIOS PERMANENTES</v>
      </c>
      <c r="K425" s="96" t="str">
        <f t="shared" si="13"/>
        <v>Posgrado</v>
      </c>
      <c r="L425" s="96" t="s">
        <v>394</v>
      </c>
    </row>
    <row r="426" spans="3:12" x14ac:dyDescent="0.25">
      <c r="C426" s="169" t="s">
        <v>58</v>
      </c>
      <c r="D426" s="167"/>
      <c r="E426" s="129">
        <v>0</v>
      </c>
      <c r="F426" s="117">
        <f>IF(E425=0,"",(G425/E425)/12*E425)</f>
        <v>0</v>
      </c>
      <c r="G426" s="118">
        <f>F426</f>
        <v>0</v>
      </c>
      <c r="H426" s="162"/>
      <c r="I426" s="99" t="s">
        <v>516</v>
      </c>
      <c r="J426" s="99" t="str">
        <f>VLOOKUP(I426,Presupuesto!$B$11:$C$565,2,0)</f>
        <v>AGUINALDO Y DECIMO CUARTO MES</v>
      </c>
      <c r="K426" s="96" t="str">
        <f t="shared" si="13"/>
        <v>Posgrado</v>
      </c>
      <c r="L426" s="96" t="s">
        <v>394</v>
      </c>
    </row>
    <row r="427" spans="3:12" ht="15.75" thickBot="1" x14ac:dyDescent="0.3">
      <c r="C427" s="171" t="s">
        <v>59</v>
      </c>
      <c r="D427" s="160"/>
      <c r="E427" s="130">
        <v>0</v>
      </c>
      <c r="F427" s="103">
        <f>IF(E425&lt;6,"",((E425-6)/12)*(G425/E425))</f>
        <v>0</v>
      </c>
      <c r="G427" s="103">
        <f>F427</f>
        <v>0</v>
      </c>
      <c r="H427" s="160"/>
      <c r="I427" s="104" t="s">
        <v>519</v>
      </c>
      <c r="J427" s="122" t="str">
        <f>VLOOKUP(I427,Presupuesto!$B$11:$C$565,2,0)</f>
        <v>DECIMOCUARTO MES</v>
      </c>
      <c r="K427" s="104" t="str">
        <f t="shared" si="13"/>
        <v>Posgrado</v>
      </c>
      <c r="L427" s="122" t="s">
        <v>394</v>
      </c>
    </row>
    <row r="429" spans="3:12" ht="15.75" thickBot="1" x14ac:dyDescent="0.3">
      <c r="K429" s="151"/>
    </row>
    <row r="430" spans="3:12" ht="15.75" thickBot="1" x14ac:dyDescent="0.3">
      <c r="C430" s="69" t="s">
        <v>43</v>
      </c>
      <c r="D430" s="30">
        <f>SUM(G437:G487)</f>
        <v>0</v>
      </c>
      <c r="E430" s="91"/>
      <c r="F430" s="91"/>
      <c r="G430" s="91"/>
      <c r="H430" s="74"/>
      <c r="I430" s="74"/>
      <c r="J430" s="74"/>
      <c r="K430" s="151"/>
    </row>
    <row r="431" spans="3:12" x14ac:dyDescent="0.25">
      <c r="D431" s="31"/>
      <c r="E431" s="91"/>
      <c r="F431" s="91"/>
      <c r="G431" s="91"/>
      <c r="H431" s="74"/>
      <c r="I431" s="74"/>
      <c r="J431" s="74"/>
      <c r="K431" s="151"/>
    </row>
    <row r="432" spans="3:12" x14ac:dyDescent="0.25">
      <c r="D432" s="31"/>
      <c r="E432" s="91"/>
      <c r="F432" s="91"/>
      <c r="G432" s="91"/>
      <c r="H432" s="74"/>
      <c r="I432" s="74"/>
      <c r="J432" s="74"/>
      <c r="K432" s="151"/>
    </row>
    <row r="433" spans="3:12" ht="15.75" x14ac:dyDescent="0.25">
      <c r="C433" s="200" t="s">
        <v>392</v>
      </c>
      <c r="D433" s="328"/>
      <c r="E433" s="91"/>
      <c r="F433" s="91"/>
      <c r="G433" s="91"/>
      <c r="H433" s="74"/>
      <c r="I433" s="74"/>
      <c r="J433" s="74"/>
      <c r="K433" s="151"/>
    </row>
    <row r="434" spans="3:12" ht="18.75" x14ac:dyDescent="0.25">
      <c r="C434" s="206" t="e">
        <f>IFERROR(VLOOKUP(D433,'1. Desarrollo e Innov. Curricu.'!$E:$F,2,FALSE),IFERROR(VLOOKUP(D433,'2. Investigación Científica'!$E:$F,2,FALSE),IFERROR(VLOOKUP(D433,'3. Vinculación Univ. Sociedad'!$E:$F,2,FALSE),IFERROR(VLOOKUP(D433,'4. Docencia y Profesorado Univ.'!$E:$F,2,FALSE),IFERROR(VLOOKUP(D433,'5. Estudiantes y Graduados'!$E:$F,2,FALSE),IFERROR(VLOOKUP(D433,'11. Gestion Administrativa'!$E:$F,2,FALSE),IFERROR(VLOOKUP(D433,'13. Gestión Académica'!$E:$F,2,FALSE),IFERROR(VLOOKUP(D433,'8. Asegura. de la Calid. y M'!$E:$F,2,FALSE),IFERROR(VLOOKUP(D433,'6. Gestión del Conocimiento'!$E:$F,2,FALSE),IFERROR(VLOOKUP(D433,'15. Gobernabilidad y Proceso...'!$E:$F,2,FALSE),IFERROR(VLOOKUP(D433,'12. Gestión del Talento Humano'!$E:$F,2,FALSE),IFERROR(VLOOKUP(D433,'14. Internacional... de la E.S.'!$E:$F,2,FALSE),IFERROR(VLOOKUP(D433,'10. Posgrado'!$E:$F,2,FALSE),IFERROR(VLOOKUP(D433,'17. Gestión TIC'!$E:$F,2,FALSE),IFERROR(VLOOKUP(D433,'16. Desa. del Sistema Educ.Sup.'!$E:$F,2,FALSE),IFERROR(VLOOKUP(D433,'9. Cultura de Inno. Insti...'!$E:$F,2,FALSE),VLOOKUP(D433,'7. Lo Esencial de la Reforma U.'!$E:$F,2,0)))))))))))))))))</f>
        <v>#N/A</v>
      </c>
      <c r="D434" s="31"/>
      <c r="E434" s="91"/>
      <c r="F434" s="91"/>
      <c r="G434" s="91"/>
      <c r="H434" s="74"/>
      <c r="I434" s="74"/>
      <c r="J434" s="74"/>
      <c r="K434" s="151"/>
    </row>
    <row r="435" spans="3:12" ht="15.75" thickBot="1" x14ac:dyDescent="0.3">
      <c r="C435" s="175"/>
      <c r="D435" s="31"/>
      <c r="E435" s="91"/>
      <c r="F435" s="91"/>
      <c r="G435" s="91"/>
      <c r="H435" s="74"/>
      <c r="I435" s="74"/>
      <c r="J435" s="74"/>
      <c r="K435" s="151"/>
    </row>
    <row r="436" spans="3:12" ht="30.75" thickBot="1" x14ac:dyDescent="0.3">
      <c r="C436" s="132" t="s">
        <v>44</v>
      </c>
      <c r="D436" s="136" t="s">
        <v>55</v>
      </c>
      <c r="E436" s="168" t="s">
        <v>56</v>
      </c>
      <c r="F436" s="136" t="s">
        <v>57</v>
      </c>
      <c r="G436" s="133" t="s">
        <v>27</v>
      </c>
      <c r="H436" s="131" t="s">
        <v>131</v>
      </c>
      <c r="I436" s="134" t="s">
        <v>46</v>
      </c>
      <c r="J436" s="134" t="s">
        <v>132</v>
      </c>
      <c r="K436" s="134" t="s">
        <v>410</v>
      </c>
      <c r="L436" s="134" t="s">
        <v>411</v>
      </c>
    </row>
    <row r="437" spans="3:12" ht="15.75" thickBot="1" x14ac:dyDescent="0.3">
      <c r="C437" s="135" t="s">
        <v>482</v>
      </c>
      <c r="D437" s="197"/>
      <c r="E437" s="150">
        <v>12</v>
      </c>
      <c r="F437" s="288">
        <f>HLOOKUP($C437,$BZ$2:$CM$3,2,0)</f>
        <v>43674.39</v>
      </c>
      <c r="G437" s="111">
        <f>D437*E437*F437</f>
        <v>0</v>
      </c>
      <c r="H437" s="164"/>
      <c r="I437" s="112" t="s">
        <v>496</v>
      </c>
      <c r="J437" s="112" t="str">
        <f>VLOOKUP(I437,Presupuesto!$B$11:$C$565,2,0)</f>
        <v>SUELDOS Y SALARIOS PERMANENTES</v>
      </c>
      <c r="K437" s="214" t="s">
        <v>1430</v>
      </c>
      <c r="L437" s="96" t="s">
        <v>394</v>
      </c>
    </row>
    <row r="438" spans="3:12" x14ac:dyDescent="0.25">
      <c r="C438" s="169" t="s">
        <v>58</v>
      </c>
      <c r="D438" s="161"/>
      <c r="E438" s="152">
        <v>0</v>
      </c>
      <c r="F438" s="98">
        <f>IF(E437=0,"",(G437/E437)/12*E437)</f>
        <v>0</v>
      </c>
      <c r="G438" s="95">
        <f>F438</f>
        <v>0</v>
      </c>
      <c r="H438" s="162"/>
      <c r="I438" s="114" t="s">
        <v>516</v>
      </c>
      <c r="J438" s="114" t="str">
        <f>VLOOKUP(I438,Presupuesto!$B$11:$C$565,2,0)</f>
        <v>AGUINALDO Y DECIMO CUARTO MES</v>
      </c>
      <c r="K438" s="96" t="str">
        <f t="shared" ref="K438:K469" si="14">$K$437</f>
        <v>Posgrado</v>
      </c>
      <c r="L438" s="96" t="s">
        <v>412</v>
      </c>
    </row>
    <row r="439" spans="3:12" ht="15.75" thickBot="1" x14ac:dyDescent="0.3">
      <c r="C439" s="170" t="s">
        <v>59</v>
      </c>
      <c r="D439" s="161"/>
      <c r="E439" s="152">
        <v>0</v>
      </c>
      <c r="F439" s="115">
        <f>IF(E437&lt;6,"",((E437-6)/12)*(G437/E437))</f>
        <v>0</v>
      </c>
      <c r="G439" s="95">
        <f>F439</f>
        <v>0</v>
      </c>
      <c r="H439" s="162"/>
      <c r="I439" s="99" t="s">
        <v>519</v>
      </c>
      <c r="J439" s="99" t="str">
        <f>VLOOKUP(I439,Presupuesto!$B$11:$C$565,2,0)</f>
        <v>DECIMOCUARTO MES</v>
      </c>
      <c r="K439" s="96" t="str">
        <f t="shared" si="14"/>
        <v>Posgrado</v>
      </c>
      <c r="L439" s="96" t="s">
        <v>395</v>
      </c>
    </row>
    <row r="440" spans="3:12" ht="15.75" thickBot="1" x14ac:dyDescent="0.3">
      <c r="C440" s="135" t="s">
        <v>483</v>
      </c>
      <c r="D440" s="197"/>
      <c r="E440" s="150">
        <v>12</v>
      </c>
      <c r="F440" s="288">
        <f>HLOOKUP($C440,$BZ$2:$CM$3,2,0)</f>
        <v>39703.99</v>
      </c>
      <c r="G440" s="111">
        <f>D440*E440*F440</f>
        <v>0</v>
      </c>
      <c r="H440" s="164"/>
      <c r="I440" s="112" t="s">
        <v>496</v>
      </c>
      <c r="J440" s="112" t="str">
        <f>VLOOKUP(I440,Presupuesto!$B$11:$C$565,2,0)</f>
        <v>SUELDOS Y SALARIOS PERMANENTES</v>
      </c>
      <c r="K440" s="96" t="str">
        <f t="shared" si="14"/>
        <v>Posgrado</v>
      </c>
      <c r="L440" s="96" t="s">
        <v>395</v>
      </c>
    </row>
    <row r="441" spans="3:12" x14ac:dyDescent="0.25">
      <c r="C441" s="169" t="s">
        <v>58</v>
      </c>
      <c r="D441" s="161"/>
      <c r="E441" s="152">
        <v>0</v>
      </c>
      <c r="F441" s="98">
        <f>IF(E440=0,"",(G440/E440)/12*E440)</f>
        <v>0</v>
      </c>
      <c r="G441" s="95">
        <f>F441</f>
        <v>0</v>
      </c>
      <c r="H441" s="162"/>
      <c r="I441" s="114" t="s">
        <v>516</v>
      </c>
      <c r="J441" s="114" t="str">
        <f>VLOOKUP(I441,Presupuesto!$B$11:$C$565,2,0)</f>
        <v>AGUINALDO Y DECIMO CUARTO MES</v>
      </c>
      <c r="K441" s="96" t="str">
        <f t="shared" si="14"/>
        <v>Posgrado</v>
      </c>
      <c r="L441" s="96" t="s">
        <v>395</v>
      </c>
    </row>
    <row r="442" spans="3:12" ht="15.75" thickBot="1" x14ac:dyDescent="0.3">
      <c r="C442" s="170" t="s">
        <v>59</v>
      </c>
      <c r="D442" s="161"/>
      <c r="E442" s="152">
        <v>0</v>
      </c>
      <c r="F442" s="115">
        <f>IF(E440&lt;6,"",((E440-6)/12)*(G440/E440))</f>
        <v>0</v>
      </c>
      <c r="G442" s="95">
        <f>F442</f>
        <v>0</v>
      </c>
      <c r="H442" s="162"/>
      <c r="I442" s="99" t="s">
        <v>519</v>
      </c>
      <c r="J442" s="99" t="str">
        <f>VLOOKUP(I442,Presupuesto!$B$11:$C$565,2,0)</f>
        <v>DECIMOCUARTO MES</v>
      </c>
      <c r="K442" s="96" t="str">
        <f t="shared" si="14"/>
        <v>Posgrado</v>
      </c>
      <c r="L442" s="96" t="s">
        <v>395</v>
      </c>
    </row>
    <row r="443" spans="3:12" ht="15.75" thickBot="1" x14ac:dyDescent="0.3">
      <c r="C443" s="135" t="s">
        <v>484</v>
      </c>
      <c r="D443" s="197"/>
      <c r="E443" s="150">
        <v>12</v>
      </c>
      <c r="F443" s="288">
        <f>HLOOKUP($C443,$BZ$2:$CM$3,2,0)</f>
        <v>35733.589999999997</v>
      </c>
      <c r="G443" s="111">
        <f>D443*E443*F443</f>
        <v>0</v>
      </c>
      <c r="H443" s="164"/>
      <c r="I443" s="112" t="s">
        <v>496</v>
      </c>
      <c r="J443" s="112" t="str">
        <f>VLOOKUP(I443,Presupuesto!$B$11:$C$565,2,0)</f>
        <v>SUELDOS Y SALARIOS PERMANENTES</v>
      </c>
      <c r="K443" s="96" t="str">
        <f t="shared" si="14"/>
        <v>Posgrado</v>
      </c>
      <c r="L443" s="96" t="s">
        <v>395</v>
      </c>
    </row>
    <row r="444" spans="3:12" x14ac:dyDescent="0.25">
      <c r="C444" s="169" t="s">
        <v>58</v>
      </c>
      <c r="D444" s="161"/>
      <c r="E444" s="152">
        <v>0</v>
      </c>
      <c r="F444" s="98">
        <f>IF(E443=0,"",(G443/E443)/12*E443)</f>
        <v>0</v>
      </c>
      <c r="G444" s="95">
        <f>F444</f>
        <v>0</v>
      </c>
      <c r="H444" s="162"/>
      <c r="I444" s="114" t="s">
        <v>516</v>
      </c>
      <c r="J444" s="114" t="str">
        <f>VLOOKUP(I444,Presupuesto!$B$11:$C$565,2,0)</f>
        <v>AGUINALDO Y DECIMO CUARTO MES</v>
      </c>
      <c r="K444" s="96" t="str">
        <f t="shared" si="14"/>
        <v>Posgrado</v>
      </c>
      <c r="L444" s="96" t="s">
        <v>395</v>
      </c>
    </row>
    <row r="445" spans="3:12" ht="15.75" thickBot="1" x14ac:dyDescent="0.3">
      <c r="C445" s="170" t="s">
        <v>59</v>
      </c>
      <c r="D445" s="161"/>
      <c r="E445" s="152">
        <v>0</v>
      </c>
      <c r="F445" s="115">
        <f>IF(E443&lt;6,"",((E443-6)/12)*(G443/E443))</f>
        <v>0</v>
      </c>
      <c r="G445" s="95">
        <f>F445</f>
        <v>0</v>
      </c>
      <c r="H445" s="162"/>
      <c r="I445" s="99" t="s">
        <v>519</v>
      </c>
      <c r="J445" s="99" t="str">
        <f>VLOOKUP(I445,Presupuesto!$B$11:$C$565,2,0)</f>
        <v>DECIMOCUARTO MES</v>
      </c>
      <c r="K445" s="96" t="str">
        <f t="shared" si="14"/>
        <v>Posgrado</v>
      </c>
      <c r="L445" s="96" t="s">
        <v>395</v>
      </c>
    </row>
    <row r="446" spans="3:12" ht="15.75" thickBot="1" x14ac:dyDescent="0.3">
      <c r="C446" s="135" t="s">
        <v>485</v>
      </c>
      <c r="D446" s="197"/>
      <c r="E446" s="150">
        <v>12</v>
      </c>
      <c r="F446" s="288">
        <f>HLOOKUP($C446,$BZ$2:$CM$3,2,0)</f>
        <v>31763.19</v>
      </c>
      <c r="G446" s="111">
        <f>D446*E446*F446</f>
        <v>0</v>
      </c>
      <c r="H446" s="164"/>
      <c r="I446" s="112" t="s">
        <v>496</v>
      </c>
      <c r="J446" s="112" t="str">
        <f>VLOOKUP(I446,Presupuesto!$B$11:$C$565,2,0)</f>
        <v>SUELDOS Y SALARIOS PERMANENTES</v>
      </c>
      <c r="K446" s="96" t="str">
        <f t="shared" si="14"/>
        <v>Posgrado</v>
      </c>
      <c r="L446" s="96" t="s">
        <v>395</v>
      </c>
    </row>
    <row r="447" spans="3:12" x14ac:dyDescent="0.25">
      <c r="C447" s="169" t="s">
        <v>58</v>
      </c>
      <c r="D447" s="161"/>
      <c r="E447" s="152">
        <v>0</v>
      </c>
      <c r="F447" s="98">
        <f>IF(E446=0,"",(G446/E446)/12*E446)</f>
        <v>0</v>
      </c>
      <c r="G447" s="95">
        <f>F447</f>
        <v>0</v>
      </c>
      <c r="H447" s="162"/>
      <c r="I447" s="114" t="s">
        <v>516</v>
      </c>
      <c r="J447" s="114" t="str">
        <f>VLOOKUP(I447,Presupuesto!$B$11:$C$565,2,0)</f>
        <v>AGUINALDO Y DECIMO CUARTO MES</v>
      </c>
      <c r="K447" s="96" t="str">
        <f t="shared" si="14"/>
        <v>Posgrado</v>
      </c>
      <c r="L447" s="96" t="s">
        <v>395</v>
      </c>
    </row>
    <row r="448" spans="3:12" ht="15.75" thickBot="1" x14ac:dyDescent="0.3">
      <c r="C448" s="170" t="s">
        <v>59</v>
      </c>
      <c r="D448" s="161"/>
      <c r="E448" s="152">
        <v>0</v>
      </c>
      <c r="F448" s="115">
        <f>IF(E446&lt;6,"",((E446-6)/12)*(G446/E446))</f>
        <v>0</v>
      </c>
      <c r="G448" s="95">
        <f>F448</f>
        <v>0</v>
      </c>
      <c r="H448" s="162"/>
      <c r="I448" s="99" t="s">
        <v>519</v>
      </c>
      <c r="J448" s="99" t="str">
        <f>VLOOKUP(I448,Presupuesto!$B$11:$C$565,2,0)</f>
        <v>DECIMOCUARTO MES</v>
      </c>
      <c r="K448" s="96" t="str">
        <f t="shared" si="14"/>
        <v>Posgrado</v>
      </c>
      <c r="L448" s="96" t="s">
        <v>395</v>
      </c>
    </row>
    <row r="449" spans="3:12" ht="15.75" thickBot="1" x14ac:dyDescent="0.3">
      <c r="C449" s="135" t="s">
        <v>486</v>
      </c>
      <c r="D449" s="197"/>
      <c r="E449" s="150">
        <v>12</v>
      </c>
      <c r="F449" s="288">
        <f>HLOOKUP($C449,$BZ$2:$CM$3,2,0)</f>
        <v>29777.99</v>
      </c>
      <c r="G449" s="111">
        <f>D449*E449*F449</f>
        <v>0</v>
      </c>
      <c r="H449" s="164"/>
      <c r="I449" s="112" t="s">
        <v>496</v>
      </c>
      <c r="J449" s="112" t="str">
        <f>VLOOKUP(I449,Presupuesto!$B$11:$C$565,2,0)</f>
        <v>SUELDOS Y SALARIOS PERMANENTES</v>
      </c>
      <c r="K449" s="96" t="str">
        <f t="shared" si="14"/>
        <v>Posgrado</v>
      </c>
      <c r="L449" s="96" t="s">
        <v>395</v>
      </c>
    </row>
    <row r="450" spans="3:12" x14ac:dyDescent="0.25">
      <c r="C450" s="169" t="s">
        <v>58</v>
      </c>
      <c r="D450" s="161"/>
      <c r="E450" s="152">
        <v>0</v>
      </c>
      <c r="F450" s="98">
        <f>IF(E449=0,"",(G449/E449)/12*E449)</f>
        <v>0</v>
      </c>
      <c r="G450" s="95">
        <f>F450</f>
        <v>0</v>
      </c>
      <c r="H450" s="162"/>
      <c r="I450" s="114" t="s">
        <v>516</v>
      </c>
      <c r="J450" s="114" t="str">
        <f>VLOOKUP(I450,Presupuesto!$B$11:$C$565,2,0)</f>
        <v>AGUINALDO Y DECIMO CUARTO MES</v>
      </c>
      <c r="K450" s="96" t="str">
        <f t="shared" si="14"/>
        <v>Posgrado</v>
      </c>
      <c r="L450" s="96" t="s">
        <v>395</v>
      </c>
    </row>
    <row r="451" spans="3:12" ht="15.75" thickBot="1" x14ac:dyDescent="0.3">
      <c r="C451" s="170" t="s">
        <v>59</v>
      </c>
      <c r="D451" s="161"/>
      <c r="E451" s="152">
        <v>0</v>
      </c>
      <c r="F451" s="115">
        <f>IF(E449&lt;6,"",((E449-6)/12)*(G449/E449))</f>
        <v>0</v>
      </c>
      <c r="G451" s="95">
        <f>F451</f>
        <v>0</v>
      </c>
      <c r="H451" s="162"/>
      <c r="I451" s="99" t="s">
        <v>519</v>
      </c>
      <c r="J451" s="99" t="str">
        <f>VLOOKUP(I451,Presupuesto!$B$11:$C$565,2,0)</f>
        <v>DECIMOCUARTO MES</v>
      </c>
      <c r="K451" s="96" t="str">
        <f t="shared" si="14"/>
        <v>Posgrado</v>
      </c>
      <c r="L451" s="96" t="s">
        <v>395</v>
      </c>
    </row>
    <row r="452" spans="3:12" ht="15.75" thickBot="1" x14ac:dyDescent="0.3">
      <c r="C452" s="135" t="s">
        <v>487</v>
      </c>
      <c r="D452" s="197"/>
      <c r="E452" s="150">
        <v>12</v>
      </c>
      <c r="F452" s="288">
        <f>HLOOKUP($C452,$BZ$2:$CM$3,2,0)</f>
        <v>27792.79</v>
      </c>
      <c r="G452" s="111">
        <f>D452*E452*F452</f>
        <v>0</v>
      </c>
      <c r="H452" s="164"/>
      <c r="I452" s="112" t="s">
        <v>496</v>
      </c>
      <c r="J452" s="112" t="str">
        <f>VLOOKUP(I452,Presupuesto!$B$11:$C$565,2,0)</f>
        <v>SUELDOS Y SALARIOS PERMANENTES</v>
      </c>
      <c r="K452" s="96" t="str">
        <f t="shared" si="14"/>
        <v>Posgrado</v>
      </c>
      <c r="L452" s="96" t="s">
        <v>395</v>
      </c>
    </row>
    <row r="453" spans="3:12" x14ac:dyDescent="0.25">
      <c r="C453" s="169" t="s">
        <v>58</v>
      </c>
      <c r="D453" s="161"/>
      <c r="E453" s="152">
        <v>0</v>
      </c>
      <c r="F453" s="98">
        <f>IF(E452=0,"",(G452/E452)/12*E452)</f>
        <v>0</v>
      </c>
      <c r="G453" s="95">
        <f>F453</f>
        <v>0</v>
      </c>
      <c r="H453" s="162"/>
      <c r="I453" s="114" t="s">
        <v>516</v>
      </c>
      <c r="J453" s="114" t="str">
        <f>VLOOKUP(I453,Presupuesto!$B$11:$C$565,2,0)</f>
        <v>AGUINALDO Y DECIMO CUARTO MES</v>
      </c>
      <c r="K453" s="96" t="str">
        <f t="shared" si="14"/>
        <v>Posgrado</v>
      </c>
      <c r="L453" s="96" t="s">
        <v>395</v>
      </c>
    </row>
    <row r="454" spans="3:12" ht="15.75" thickBot="1" x14ac:dyDescent="0.3">
      <c r="C454" s="170" t="s">
        <v>59</v>
      </c>
      <c r="D454" s="161"/>
      <c r="E454" s="152">
        <v>0</v>
      </c>
      <c r="F454" s="115">
        <f>IF(E452&lt;6,"",((E452-6)/12)*(G452/E452))</f>
        <v>0</v>
      </c>
      <c r="G454" s="95">
        <f>F454</f>
        <v>0</v>
      </c>
      <c r="H454" s="162"/>
      <c r="I454" s="99" t="s">
        <v>519</v>
      </c>
      <c r="J454" s="99" t="str">
        <f>VLOOKUP(I454,Presupuesto!$B$11:$C$565,2,0)</f>
        <v>DECIMOCUARTO MES</v>
      </c>
      <c r="K454" s="96" t="str">
        <f t="shared" si="14"/>
        <v>Posgrado</v>
      </c>
      <c r="L454" s="96" t="s">
        <v>395</v>
      </c>
    </row>
    <row r="455" spans="3:12" ht="15.75" thickBot="1" x14ac:dyDescent="0.3">
      <c r="C455" s="135" t="s">
        <v>488</v>
      </c>
      <c r="D455" s="197"/>
      <c r="E455" s="150">
        <v>12</v>
      </c>
      <c r="F455" s="288">
        <f>HLOOKUP($C455,$BZ$2:$CM$3,2,0)</f>
        <v>18859.39</v>
      </c>
      <c r="G455" s="111">
        <f>D455*E455*F455</f>
        <v>0</v>
      </c>
      <c r="H455" s="164"/>
      <c r="I455" s="112" t="s">
        <v>496</v>
      </c>
      <c r="J455" s="112" t="str">
        <f>VLOOKUP(I455,Presupuesto!$B$11:$C$565,2,0)</f>
        <v>SUELDOS Y SALARIOS PERMANENTES</v>
      </c>
      <c r="K455" s="96" t="str">
        <f t="shared" si="14"/>
        <v>Posgrado</v>
      </c>
      <c r="L455" s="96" t="s">
        <v>395</v>
      </c>
    </row>
    <row r="456" spans="3:12" x14ac:dyDescent="0.25">
      <c r="C456" s="169" t="s">
        <v>58</v>
      </c>
      <c r="D456" s="161"/>
      <c r="E456" s="152">
        <v>0</v>
      </c>
      <c r="F456" s="98">
        <f>IF(E455=0,"",(G455/E455)/12*E455)</f>
        <v>0</v>
      </c>
      <c r="G456" s="95">
        <f>F456</f>
        <v>0</v>
      </c>
      <c r="H456" s="162"/>
      <c r="I456" s="114" t="s">
        <v>516</v>
      </c>
      <c r="J456" s="114" t="str">
        <f>VLOOKUP(I456,Presupuesto!$B$11:$C$565,2,0)</f>
        <v>AGUINALDO Y DECIMO CUARTO MES</v>
      </c>
      <c r="K456" s="96" t="str">
        <f t="shared" si="14"/>
        <v>Posgrado</v>
      </c>
      <c r="L456" s="96" t="s">
        <v>395</v>
      </c>
    </row>
    <row r="457" spans="3:12" ht="15.75" thickBot="1" x14ac:dyDescent="0.3">
      <c r="C457" s="170" t="s">
        <v>59</v>
      </c>
      <c r="D457" s="161"/>
      <c r="E457" s="152">
        <v>0</v>
      </c>
      <c r="F457" s="115">
        <f>IF(E455&lt;6,"",((E455-6)/12)*(G455/E455))</f>
        <v>0</v>
      </c>
      <c r="G457" s="95">
        <f>F457</f>
        <v>0</v>
      </c>
      <c r="H457" s="162"/>
      <c r="I457" s="99" t="s">
        <v>519</v>
      </c>
      <c r="J457" s="99" t="str">
        <f>VLOOKUP(I457,Presupuesto!$B$11:$C$565,2,0)</f>
        <v>DECIMOCUARTO MES</v>
      </c>
      <c r="K457" s="96" t="str">
        <f t="shared" si="14"/>
        <v>Posgrado</v>
      </c>
      <c r="L457" s="96" t="s">
        <v>395</v>
      </c>
    </row>
    <row r="458" spans="3:12" ht="15.75" thickBot="1" x14ac:dyDescent="0.3">
      <c r="C458" s="135" t="s">
        <v>489</v>
      </c>
      <c r="D458" s="197"/>
      <c r="E458" s="150">
        <v>12</v>
      </c>
      <c r="F458" s="288">
        <f>HLOOKUP($C458,$BZ$2:$CM$3,2,0)</f>
        <v>17866.8</v>
      </c>
      <c r="G458" s="111">
        <f>D458*E458*F458</f>
        <v>0</v>
      </c>
      <c r="H458" s="164"/>
      <c r="I458" s="112" t="s">
        <v>496</v>
      </c>
      <c r="J458" s="112" t="str">
        <f>VLOOKUP(I458,Presupuesto!$B$11:$C$565,2,0)</f>
        <v>SUELDOS Y SALARIOS PERMANENTES</v>
      </c>
      <c r="K458" s="96" t="str">
        <f t="shared" si="14"/>
        <v>Posgrado</v>
      </c>
      <c r="L458" s="96" t="s">
        <v>395</v>
      </c>
    </row>
    <row r="459" spans="3:12" x14ac:dyDescent="0.25">
      <c r="C459" s="169" t="s">
        <v>58</v>
      </c>
      <c r="D459" s="161"/>
      <c r="E459" s="152">
        <v>0</v>
      </c>
      <c r="F459" s="98">
        <f>IF(E458=0,"",(G458/E458)/12*E458)</f>
        <v>0</v>
      </c>
      <c r="G459" s="95">
        <f>F459</f>
        <v>0</v>
      </c>
      <c r="H459" s="162"/>
      <c r="I459" s="114" t="s">
        <v>516</v>
      </c>
      <c r="J459" s="114" t="str">
        <f>VLOOKUP(I459,Presupuesto!$B$11:$C$565,2,0)</f>
        <v>AGUINALDO Y DECIMO CUARTO MES</v>
      </c>
      <c r="K459" s="96" t="str">
        <f t="shared" si="14"/>
        <v>Posgrado</v>
      </c>
      <c r="L459" s="96" t="s">
        <v>395</v>
      </c>
    </row>
    <row r="460" spans="3:12" ht="15.75" thickBot="1" x14ac:dyDescent="0.3">
      <c r="C460" s="170" t="s">
        <v>59</v>
      </c>
      <c r="D460" s="161"/>
      <c r="E460" s="152">
        <v>0</v>
      </c>
      <c r="F460" s="115">
        <f>IF(E458&lt;6,"",((E458-6)/12)*(G458/E458))</f>
        <v>0</v>
      </c>
      <c r="G460" s="95">
        <f>F460</f>
        <v>0</v>
      </c>
      <c r="H460" s="162"/>
      <c r="I460" s="99" t="s">
        <v>519</v>
      </c>
      <c r="J460" s="99" t="str">
        <f>VLOOKUP(I460,Presupuesto!$B$11:$C$565,2,0)</f>
        <v>DECIMOCUARTO MES</v>
      </c>
      <c r="K460" s="96" t="str">
        <f t="shared" si="14"/>
        <v>Posgrado</v>
      </c>
      <c r="L460" s="96" t="s">
        <v>395</v>
      </c>
    </row>
    <row r="461" spans="3:12" ht="15.75" thickBot="1" x14ac:dyDescent="0.3">
      <c r="C461" s="135" t="s">
        <v>490</v>
      </c>
      <c r="D461" s="197"/>
      <c r="E461" s="150">
        <v>12</v>
      </c>
      <c r="F461" s="288">
        <f>HLOOKUP($C461,$BZ$2:$CM$3,2,0)</f>
        <v>13896.4</v>
      </c>
      <c r="G461" s="111">
        <f>D461*E461*F461</f>
        <v>0</v>
      </c>
      <c r="H461" s="164"/>
      <c r="I461" s="112" t="s">
        <v>496</v>
      </c>
      <c r="J461" s="112" t="str">
        <f>VLOOKUP(I461,Presupuesto!$B$11:$C$565,2,0)</f>
        <v>SUELDOS Y SALARIOS PERMANENTES</v>
      </c>
      <c r="K461" s="96" t="str">
        <f t="shared" si="14"/>
        <v>Posgrado</v>
      </c>
      <c r="L461" s="96" t="s">
        <v>395</v>
      </c>
    </row>
    <row r="462" spans="3:12" x14ac:dyDescent="0.25">
      <c r="C462" s="169" t="s">
        <v>58</v>
      </c>
      <c r="D462" s="161"/>
      <c r="E462" s="152">
        <v>0</v>
      </c>
      <c r="F462" s="98">
        <f>IF(E461=0,"",(G461/E461)/12*E461)</f>
        <v>0</v>
      </c>
      <c r="G462" s="95">
        <f>F462</f>
        <v>0</v>
      </c>
      <c r="H462" s="162"/>
      <c r="I462" s="114" t="s">
        <v>516</v>
      </c>
      <c r="J462" s="114" t="str">
        <f>VLOOKUP(I462,Presupuesto!$B$11:$C$565,2,0)</f>
        <v>AGUINALDO Y DECIMO CUARTO MES</v>
      </c>
      <c r="K462" s="96" t="str">
        <f t="shared" si="14"/>
        <v>Posgrado</v>
      </c>
      <c r="L462" s="96" t="s">
        <v>395</v>
      </c>
    </row>
    <row r="463" spans="3:12" ht="15.75" thickBot="1" x14ac:dyDescent="0.3">
      <c r="C463" s="170" t="s">
        <v>59</v>
      </c>
      <c r="D463" s="161"/>
      <c r="E463" s="152">
        <v>0</v>
      </c>
      <c r="F463" s="115">
        <f>IF(E461&lt;6,"",((E461-6)/12)*(G461/E461))</f>
        <v>0</v>
      </c>
      <c r="G463" s="95">
        <f>F463</f>
        <v>0</v>
      </c>
      <c r="H463" s="162"/>
      <c r="I463" s="99" t="s">
        <v>519</v>
      </c>
      <c r="J463" s="99" t="str">
        <f>VLOOKUP(I463,Presupuesto!$B$11:$C$565,2,0)</f>
        <v>DECIMOCUARTO MES</v>
      </c>
      <c r="K463" s="96" t="str">
        <f t="shared" si="14"/>
        <v>Posgrado</v>
      </c>
      <c r="L463" s="96" t="s">
        <v>395</v>
      </c>
    </row>
    <row r="464" spans="3:12" ht="15.75" thickBot="1" x14ac:dyDescent="0.3">
      <c r="C464" s="135" t="s">
        <v>491</v>
      </c>
      <c r="D464" s="197"/>
      <c r="E464" s="150">
        <v>12</v>
      </c>
      <c r="F464" s="288">
        <f>HLOOKUP($C464,$BZ$2:$CM$3,2,0)</f>
        <v>15004.09</v>
      </c>
      <c r="G464" s="111">
        <f>D464*E464*F464</f>
        <v>0</v>
      </c>
      <c r="H464" s="164"/>
      <c r="I464" s="112" t="s">
        <v>496</v>
      </c>
      <c r="J464" s="112" t="str">
        <f>VLOOKUP(I464,Presupuesto!$B$11:$C$565,2,0)</f>
        <v>SUELDOS Y SALARIOS PERMANENTES</v>
      </c>
      <c r="K464" s="96" t="str">
        <f t="shared" si="14"/>
        <v>Posgrado</v>
      </c>
      <c r="L464" s="96" t="s">
        <v>395</v>
      </c>
    </row>
    <row r="465" spans="3:12" x14ac:dyDescent="0.25">
      <c r="C465" s="169" t="s">
        <v>58</v>
      </c>
      <c r="D465" s="161"/>
      <c r="E465" s="152">
        <v>0</v>
      </c>
      <c r="F465" s="98">
        <f>IF(E464=0,"",(G464/E464)/12*E464)</f>
        <v>0</v>
      </c>
      <c r="G465" s="95">
        <f>F465</f>
        <v>0</v>
      </c>
      <c r="H465" s="162"/>
      <c r="I465" s="114" t="s">
        <v>516</v>
      </c>
      <c r="J465" s="114" t="str">
        <f>VLOOKUP(I465,Presupuesto!$B$11:$C$565,2,0)</f>
        <v>AGUINALDO Y DECIMO CUARTO MES</v>
      </c>
      <c r="K465" s="96" t="str">
        <f t="shared" si="14"/>
        <v>Posgrado</v>
      </c>
      <c r="L465" s="96" t="s">
        <v>395</v>
      </c>
    </row>
    <row r="466" spans="3:12" ht="15.75" thickBot="1" x14ac:dyDescent="0.3">
      <c r="C466" s="170" t="s">
        <v>59</v>
      </c>
      <c r="D466" s="161"/>
      <c r="E466" s="152">
        <v>0</v>
      </c>
      <c r="F466" s="115">
        <f>IF(E464&lt;6,"",((E464-6)/12)*(G464/E464))</f>
        <v>0</v>
      </c>
      <c r="G466" s="95">
        <f>F466</f>
        <v>0</v>
      </c>
      <c r="H466" s="162"/>
      <c r="I466" s="99" t="s">
        <v>519</v>
      </c>
      <c r="J466" s="99" t="str">
        <f>VLOOKUP(I466,Presupuesto!$B$11:$C$565,2,0)</f>
        <v>DECIMOCUARTO MES</v>
      </c>
      <c r="K466" s="96" t="str">
        <f t="shared" si="14"/>
        <v>Posgrado</v>
      </c>
      <c r="L466" s="96" t="s">
        <v>395</v>
      </c>
    </row>
    <row r="467" spans="3:12" ht="15.75" thickBot="1" x14ac:dyDescent="0.3">
      <c r="C467" s="135" t="s">
        <v>492</v>
      </c>
      <c r="D467" s="197"/>
      <c r="E467" s="150">
        <v>12</v>
      </c>
      <c r="F467" s="288">
        <f>HLOOKUP($C467,$BZ$2:$CM$3,2,0)</f>
        <v>13238.9</v>
      </c>
      <c r="G467" s="111">
        <f>D467*E467*F467</f>
        <v>0</v>
      </c>
      <c r="H467" s="164"/>
      <c r="I467" s="112" t="s">
        <v>496</v>
      </c>
      <c r="J467" s="112" t="str">
        <f>VLOOKUP(I467,Presupuesto!$B$11:$C$565,2,0)</f>
        <v>SUELDOS Y SALARIOS PERMANENTES</v>
      </c>
      <c r="K467" s="96" t="str">
        <f t="shared" si="14"/>
        <v>Posgrado</v>
      </c>
      <c r="L467" s="96" t="s">
        <v>395</v>
      </c>
    </row>
    <row r="468" spans="3:12" x14ac:dyDescent="0.25">
      <c r="C468" s="169" t="s">
        <v>58</v>
      </c>
      <c r="D468" s="161"/>
      <c r="E468" s="152">
        <v>0</v>
      </c>
      <c r="F468" s="98">
        <f>IF(E467=0,"",(G467/E467)/12*E467)</f>
        <v>0</v>
      </c>
      <c r="G468" s="95">
        <f>F468</f>
        <v>0</v>
      </c>
      <c r="H468" s="162"/>
      <c r="I468" s="114" t="s">
        <v>516</v>
      </c>
      <c r="J468" s="114" t="str">
        <f>VLOOKUP(I468,Presupuesto!$B$11:$C$565,2,0)</f>
        <v>AGUINALDO Y DECIMO CUARTO MES</v>
      </c>
      <c r="K468" s="96" t="str">
        <f t="shared" si="14"/>
        <v>Posgrado</v>
      </c>
      <c r="L468" s="96" t="s">
        <v>395</v>
      </c>
    </row>
    <row r="469" spans="3:12" ht="15.75" thickBot="1" x14ac:dyDescent="0.3">
      <c r="C469" s="170" t="s">
        <v>59</v>
      </c>
      <c r="D469" s="161"/>
      <c r="E469" s="152">
        <v>0</v>
      </c>
      <c r="F469" s="115">
        <f>IF(E467&lt;6,"",((E467-6)/12)*(G467/E467))</f>
        <v>0</v>
      </c>
      <c r="G469" s="95">
        <f>F469</f>
        <v>0</v>
      </c>
      <c r="H469" s="162"/>
      <c r="I469" s="99" t="s">
        <v>519</v>
      </c>
      <c r="J469" s="99" t="str">
        <f>VLOOKUP(I469,Presupuesto!$B$11:$C$565,2,0)</f>
        <v>DECIMOCUARTO MES</v>
      </c>
      <c r="K469" s="96" t="str">
        <f t="shared" si="14"/>
        <v>Posgrado</v>
      </c>
      <c r="L469" s="96" t="s">
        <v>395</v>
      </c>
    </row>
    <row r="470" spans="3:12" ht="15.75" thickBot="1" x14ac:dyDescent="0.3">
      <c r="C470" s="135" t="s">
        <v>493</v>
      </c>
      <c r="D470" s="197"/>
      <c r="E470" s="150">
        <v>12</v>
      </c>
      <c r="F470" s="288">
        <f>HLOOKUP($C470,$BZ$2:$CM$3,2,0)</f>
        <v>12356.31</v>
      </c>
      <c r="G470" s="111">
        <f>D470*E470*F470</f>
        <v>0</v>
      </c>
      <c r="H470" s="164"/>
      <c r="I470" s="112" t="s">
        <v>496</v>
      </c>
      <c r="J470" s="112" t="str">
        <f>VLOOKUP(I470,Presupuesto!$B$11:$C$565,2,0)</f>
        <v>SUELDOS Y SALARIOS PERMANENTES</v>
      </c>
      <c r="K470" s="96" t="str">
        <f t="shared" ref="K470:K487" si="15">$K$437</f>
        <v>Posgrado</v>
      </c>
      <c r="L470" s="96" t="s">
        <v>395</v>
      </c>
    </row>
    <row r="471" spans="3:12" x14ac:dyDescent="0.25">
      <c r="C471" s="169" t="s">
        <v>58</v>
      </c>
      <c r="D471" s="161"/>
      <c r="E471" s="152">
        <v>0</v>
      </c>
      <c r="F471" s="98">
        <f>IF(E470=0,"",(G470/E470)/12*E470)</f>
        <v>0</v>
      </c>
      <c r="G471" s="95">
        <f>F471</f>
        <v>0</v>
      </c>
      <c r="H471" s="162"/>
      <c r="I471" s="114" t="s">
        <v>516</v>
      </c>
      <c r="J471" s="114" t="str">
        <f>VLOOKUP(I471,Presupuesto!$B$11:$C$565,2,0)</f>
        <v>AGUINALDO Y DECIMO CUARTO MES</v>
      </c>
      <c r="K471" s="96" t="str">
        <f t="shared" si="15"/>
        <v>Posgrado</v>
      </c>
      <c r="L471" s="96" t="s">
        <v>395</v>
      </c>
    </row>
    <row r="472" spans="3:12" ht="15.75" thickBot="1" x14ac:dyDescent="0.3">
      <c r="C472" s="170" t="s">
        <v>59</v>
      </c>
      <c r="D472" s="161"/>
      <c r="E472" s="152">
        <v>0</v>
      </c>
      <c r="F472" s="115">
        <f>IF(E470&lt;6,"",((E470-6)/12)*(G470/E470))</f>
        <v>0</v>
      </c>
      <c r="G472" s="95">
        <f>F472</f>
        <v>0</v>
      </c>
      <c r="H472" s="162"/>
      <c r="I472" s="99" t="s">
        <v>519</v>
      </c>
      <c r="J472" s="99" t="str">
        <f>VLOOKUP(I472,Presupuesto!$B$11:$C$565,2,0)</f>
        <v>DECIMOCUARTO MES</v>
      </c>
      <c r="K472" s="96" t="str">
        <f t="shared" si="15"/>
        <v>Posgrado</v>
      </c>
      <c r="L472" s="96" t="s">
        <v>395</v>
      </c>
    </row>
    <row r="473" spans="3:12" ht="15.75" thickBot="1" x14ac:dyDescent="0.3">
      <c r="C473" s="135" t="s">
        <v>494</v>
      </c>
      <c r="D473" s="197"/>
      <c r="E473" s="150">
        <v>12</v>
      </c>
      <c r="F473" s="288">
        <f>HLOOKUP($C473,$BZ$2:$CM$3,2,0)</f>
        <v>463.22</v>
      </c>
      <c r="G473" s="111">
        <f>D473*E473*F473</f>
        <v>0</v>
      </c>
      <c r="H473" s="164"/>
      <c r="I473" s="112" t="s">
        <v>496</v>
      </c>
      <c r="J473" s="112" t="str">
        <f>VLOOKUP(I473,Presupuesto!$B$11:$C$565,2,0)</f>
        <v>SUELDOS Y SALARIOS PERMANENTES</v>
      </c>
      <c r="K473" s="96" t="str">
        <f t="shared" si="15"/>
        <v>Posgrado</v>
      </c>
      <c r="L473" s="96" t="s">
        <v>395</v>
      </c>
    </row>
    <row r="474" spans="3:12" x14ac:dyDescent="0.25">
      <c r="C474" s="169" t="s">
        <v>58</v>
      </c>
      <c r="D474" s="161"/>
      <c r="E474" s="152">
        <v>0</v>
      </c>
      <c r="F474" s="98">
        <f>IF(E473=0,"",(G473/E473)/12*E473)</f>
        <v>0</v>
      </c>
      <c r="G474" s="95">
        <f>F474</f>
        <v>0</v>
      </c>
      <c r="H474" s="162"/>
      <c r="I474" s="114" t="s">
        <v>516</v>
      </c>
      <c r="J474" s="114" t="str">
        <f>VLOOKUP(I474,Presupuesto!$B$11:$C$565,2,0)</f>
        <v>AGUINALDO Y DECIMO CUARTO MES</v>
      </c>
      <c r="K474" s="96" t="str">
        <f t="shared" si="15"/>
        <v>Posgrado</v>
      </c>
      <c r="L474" s="96" t="s">
        <v>395</v>
      </c>
    </row>
    <row r="475" spans="3:12" ht="15.75" thickBot="1" x14ac:dyDescent="0.3">
      <c r="C475" s="170" t="s">
        <v>59</v>
      </c>
      <c r="D475" s="161"/>
      <c r="E475" s="152">
        <v>0</v>
      </c>
      <c r="F475" s="115">
        <f>IF(E473&lt;6,"",((E473-6)/12)*(G473/E473))</f>
        <v>0</v>
      </c>
      <c r="G475" s="95">
        <f>F475</f>
        <v>0</v>
      </c>
      <c r="H475" s="162"/>
      <c r="I475" s="99" t="s">
        <v>519</v>
      </c>
      <c r="J475" s="99" t="str">
        <f>VLOOKUP(I475,Presupuesto!$B$11:$C$565,2,0)</f>
        <v>DECIMOCUARTO MES</v>
      </c>
      <c r="K475" s="96" t="str">
        <f t="shared" si="15"/>
        <v>Posgrado</v>
      </c>
      <c r="L475" s="96" t="s">
        <v>395</v>
      </c>
    </row>
    <row r="476" spans="3:12" ht="15.75" thickBot="1" x14ac:dyDescent="0.3">
      <c r="C476" s="135" t="s">
        <v>495</v>
      </c>
      <c r="D476" s="197"/>
      <c r="E476" s="150">
        <v>12</v>
      </c>
      <c r="F476" s="288">
        <f>HLOOKUP($C476,$BZ$2:$CM$3,2,0)</f>
        <v>2007.3</v>
      </c>
      <c r="G476" s="111">
        <f>D476*E476*F476</f>
        <v>0</v>
      </c>
      <c r="H476" s="164"/>
      <c r="I476" s="112" t="s">
        <v>496</v>
      </c>
      <c r="J476" s="112" t="str">
        <f>VLOOKUP(I476,Presupuesto!$B$11:$C$565,2,0)</f>
        <v>SUELDOS Y SALARIOS PERMANENTES</v>
      </c>
      <c r="K476" s="96" t="str">
        <f t="shared" si="15"/>
        <v>Posgrado</v>
      </c>
      <c r="L476" s="96" t="s">
        <v>395</v>
      </c>
    </row>
    <row r="477" spans="3:12" x14ac:dyDescent="0.25">
      <c r="C477" s="169" t="s">
        <v>58</v>
      </c>
      <c r="D477" s="161"/>
      <c r="E477" s="152">
        <v>0</v>
      </c>
      <c r="F477" s="98">
        <f>IF(E476=0,"",(G476/E476)/12*E476)</f>
        <v>0</v>
      </c>
      <c r="G477" s="95">
        <f>F477</f>
        <v>0</v>
      </c>
      <c r="H477" s="162"/>
      <c r="I477" s="114" t="s">
        <v>516</v>
      </c>
      <c r="J477" s="114" t="str">
        <f>VLOOKUP(I477,Presupuesto!$B$11:$C$565,2,0)</f>
        <v>AGUINALDO Y DECIMO CUARTO MES</v>
      </c>
      <c r="K477" s="96" t="str">
        <f t="shared" si="15"/>
        <v>Posgrado</v>
      </c>
      <c r="L477" s="96" t="s">
        <v>395</v>
      </c>
    </row>
    <row r="478" spans="3:12" ht="15.75" thickBot="1" x14ac:dyDescent="0.3">
      <c r="C478" s="170" t="s">
        <v>59</v>
      </c>
      <c r="D478" s="161"/>
      <c r="E478" s="152">
        <v>0</v>
      </c>
      <c r="F478" s="115">
        <f>IF(E476&lt;6,"",((E476-6)/12)*(G476/E476))</f>
        <v>0</v>
      </c>
      <c r="G478" s="95">
        <f>F478</f>
        <v>0</v>
      </c>
      <c r="H478" s="162"/>
      <c r="I478" s="99" t="s">
        <v>519</v>
      </c>
      <c r="J478" s="99" t="str">
        <f>VLOOKUP(I478,Presupuesto!$B$11:$C$565,2,0)</f>
        <v>DECIMOCUARTO MES</v>
      </c>
      <c r="K478" s="96" t="str">
        <f t="shared" si="15"/>
        <v>Posgrado</v>
      </c>
      <c r="L478" s="96" t="s">
        <v>395</v>
      </c>
    </row>
    <row r="479" spans="3:12" ht="15.75" thickBot="1" x14ac:dyDescent="0.3">
      <c r="C479" s="138" t="s">
        <v>83</v>
      </c>
      <c r="D479" s="197"/>
      <c r="E479" s="150">
        <v>12</v>
      </c>
      <c r="F479" s="137">
        <v>30000</v>
      </c>
      <c r="G479" s="111">
        <f>D479*E479*F479</f>
        <v>0</v>
      </c>
      <c r="H479" s="164"/>
      <c r="I479" s="112" t="s">
        <v>564</v>
      </c>
      <c r="J479" s="112" t="str">
        <f>VLOOKUP(I479,Presupuesto!$B$11:$C$565,2,0)</f>
        <v>CONTRATOS ESPECIALES</v>
      </c>
      <c r="K479" s="96" t="str">
        <f t="shared" si="15"/>
        <v>Posgrado</v>
      </c>
      <c r="L479" s="96" t="s">
        <v>395</v>
      </c>
    </row>
    <row r="480" spans="3:12" x14ac:dyDescent="0.25">
      <c r="C480" s="169" t="s">
        <v>58</v>
      </c>
      <c r="D480" s="161"/>
      <c r="E480" s="152">
        <v>0</v>
      </c>
      <c r="F480" s="115">
        <f>IF(E479=0,"",(G479/E479)/12*E479)</f>
        <v>0</v>
      </c>
      <c r="G480" s="95">
        <f>F480</f>
        <v>0</v>
      </c>
      <c r="H480" s="162"/>
      <c r="I480" s="99" t="s">
        <v>564</v>
      </c>
      <c r="J480" s="99" t="str">
        <f>VLOOKUP(I480,Presupuesto!$B$11:$C$565,2,0)</f>
        <v>CONTRATOS ESPECIALES</v>
      </c>
      <c r="K480" s="96" t="str">
        <f t="shared" si="15"/>
        <v>Posgrado</v>
      </c>
      <c r="L480" s="96" t="s">
        <v>394</v>
      </c>
    </row>
    <row r="481" spans="3:12" ht="15.75" thickBot="1" x14ac:dyDescent="0.3">
      <c r="C481" s="170" t="s">
        <v>59</v>
      </c>
      <c r="D481" s="161"/>
      <c r="E481" s="152">
        <v>0</v>
      </c>
      <c r="F481" s="98">
        <f>IF(E479&lt;6,"",((E479-6)/12)*(G479/E479))</f>
        <v>0</v>
      </c>
      <c r="G481" s="95">
        <f>F481</f>
        <v>0</v>
      </c>
      <c r="H481" s="162"/>
      <c r="I481" s="99" t="s">
        <v>564</v>
      </c>
      <c r="J481" s="99" t="str">
        <f>VLOOKUP(I481,Presupuesto!$B$11:$C$565,2,0)</f>
        <v>CONTRATOS ESPECIALES</v>
      </c>
      <c r="K481" s="96" t="str">
        <f t="shared" si="15"/>
        <v>Posgrado</v>
      </c>
      <c r="L481" s="96" t="s">
        <v>399</v>
      </c>
    </row>
    <row r="482" spans="3:12" ht="15.75" thickBot="1" x14ac:dyDescent="0.3">
      <c r="C482" s="138" t="s">
        <v>60</v>
      </c>
      <c r="D482" s="197"/>
      <c r="E482" s="150">
        <v>12</v>
      </c>
      <c r="F482" s="116">
        <v>30000</v>
      </c>
      <c r="G482" s="111">
        <f>D482*E482*F482</f>
        <v>0</v>
      </c>
      <c r="H482" s="164"/>
      <c r="I482" s="112" t="s">
        <v>705</v>
      </c>
      <c r="J482" s="112" t="str">
        <f>VLOOKUP(I482,Presupuesto!$B$11:$C$565,2,0)</f>
        <v>OTROS SERVICIOS TECNICOS Y PROFESIONALES</v>
      </c>
      <c r="K482" s="96" t="str">
        <f t="shared" si="15"/>
        <v>Posgrado</v>
      </c>
      <c r="L482" s="96" t="s">
        <v>394</v>
      </c>
    </row>
    <row r="483" spans="3:12" x14ac:dyDescent="0.25">
      <c r="C483" s="169" t="s">
        <v>58</v>
      </c>
      <c r="D483" s="161"/>
      <c r="E483" s="152">
        <v>0</v>
      </c>
      <c r="F483" s="98">
        <v>0</v>
      </c>
      <c r="G483" s="95">
        <f>F483</f>
        <v>0</v>
      </c>
      <c r="H483" s="162"/>
      <c r="I483" s="99" t="s">
        <v>705</v>
      </c>
      <c r="J483" s="99" t="str">
        <f>VLOOKUP(I483,Presupuesto!$B$11:$C$565,2,0)</f>
        <v>OTROS SERVICIOS TECNICOS Y PROFESIONALES</v>
      </c>
      <c r="K483" s="96" t="str">
        <f t="shared" si="15"/>
        <v>Posgrado</v>
      </c>
      <c r="L483" s="96" t="s">
        <v>394</v>
      </c>
    </row>
    <row r="484" spans="3:12" ht="15.75" thickBot="1" x14ac:dyDescent="0.3">
      <c r="C484" s="170" t="s">
        <v>59</v>
      </c>
      <c r="D484" s="161"/>
      <c r="E484" s="152">
        <v>0</v>
      </c>
      <c r="F484" s="98">
        <v>0</v>
      </c>
      <c r="G484" s="95">
        <f>F484</f>
        <v>0</v>
      </c>
      <c r="H484" s="162"/>
      <c r="I484" s="99" t="s">
        <v>705</v>
      </c>
      <c r="J484" s="99" t="str">
        <f>VLOOKUP(I484,Presupuesto!$B$11:$C$565,2,0)</f>
        <v>OTROS SERVICIOS TECNICOS Y PROFESIONALES</v>
      </c>
      <c r="K484" s="96" t="str">
        <f t="shared" si="15"/>
        <v>Posgrado</v>
      </c>
      <c r="L484" s="96" t="s">
        <v>394</v>
      </c>
    </row>
    <row r="485" spans="3:12" ht="15.75" thickBot="1" x14ac:dyDescent="0.3">
      <c r="C485" s="138" t="s">
        <v>61</v>
      </c>
      <c r="D485" s="197"/>
      <c r="E485" s="150">
        <v>12</v>
      </c>
      <c r="F485" s="116">
        <v>30000</v>
      </c>
      <c r="G485" s="111">
        <f>D485*E485*F485</f>
        <v>0</v>
      </c>
      <c r="H485" s="164"/>
      <c r="I485" s="112" t="s">
        <v>496</v>
      </c>
      <c r="J485" s="112" t="str">
        <f>VLOOKUP(I485,Presupuesto!$B$11:$C$565,2,0)</f>
        <v>SUELDOS Y SALARIOS PERMANENTES</v>
      </c>
      <c r="K485" s="96" t="str">
        <f t="shared" si="15"/>
        <v>Posgrado</v>
      </c>
      <c r="L485" s="96" t="s">
        <v>394</v>
      </c>
    </row>
    <row r="486" spans="3:12" x14ac:dyDescent="0.25">
      <c r="C486" s="169" t="s">
        <v>58</v>
      </c>
      <c r="D486" s="167"/>
      <c r="E486" s="129">
        <v>0</v>
      </c>
      <c r="F486" s="117">
        <f>IF(E485=0,"",(G485/E485)/12*E485)</f>
        <v>0</v>
      </c>
      <c r="G486" s="118">
        <f>F486</f>
        <v>0</v>
      </c>
      <c r="H486" s="162"/>
      <c r="I486" s="99" t="s">
        <v>516</v>
      </c>
      <c r="J486" s="99" t="str">
        <f>VLOOKUP(I486,Presupuesto!$B$11:$C$565,2,0)</f>
        <v>AGUINALDO Y DECIMO CUARTO MES</v>
      </c>
      <c r="K486" s="96" t="str">
        <f t="shared" si="15"/>
        <v>Posgrado</v>
      </c>
      <c r="L486" s="96" t="s">
        <v>394</v>
      </c>
    </row>
    <row r="487" spans="3:12" ht="15.75" thickBot="1" x14ac:dyDescent="0.3">
      <c r="C487" s="171" t="s">
        <v>59</v>
      </c>
      <c r="D487" s="160"/>
      <c r="E487" s="130">
        <v>0</v>
      </c>
      <c r="F487" s="103">
        <f>IF(E485&lt;6,"",((E485-6)/12)*(G485/E485))</f>
        <v>0</v>
      </c>
      <c r="G487" s="103">
        <f>F487</f>
        <v>0</v>
      </c>
      <c r="H487" s="160"/>
      <c r="I487" s="104" t="s">
        <v>519</v>
      </c>
      <c r="J487" s="122" t="str">
        <f>VLOOKUP(I487,Presupuesto!$B$11:$C$565,2,0)</f>
        <v>DECIMOCUARTO MES</v>
      </c>
      <c r="K487" s="104" t="str">
        <f t="shared" si="15"/>
        <v>Posgrado</v>
      </c>
      <c r="L487" s="122" t="s">
        <v>394</v>
      </c>
    </row>
    <row r="489" spans="3:12" ht="15.75" thickBot="1" x14ac:dyDescent="0.3">
      <c r="K489" s="151"/>
    </row>
    <row r="490" spans="3:12" ht="15.75" thickBot="1" x14ac:dyDescent="0.3">
      <c r="C490" s="69" t="s">
        <v>43</v>
      </c>
      <c r="D490" s="30">
        <f>SUM(G497:G547)</f>
        <v>0</v>
      </c>
      <c r="E490" s="91"/>
      <c r="F490" s="91"/>
      <c r="G490" s="91"/>
      <c r="H490" s="74"/>
      <c r="I490" s="74"/>
      <c r="J490" s="74"/>
      <c r="K490" s="151"/>
    </row>
    <row r="491" spans="3:12" x14ac:dyDescent="0.25">
      <c r="D491" s="31"/>
      <c r="E491" s="91"/>
      <c r="F491" s="91"/>
      <c r="G491" s="91"/>
      <c r="H491" s="74"/>
      <c r="I491" s="74"/>
      <c r="J491" s="74"/>
      <c r="K491" s="151"/>
    </row>
    <row r="492" spans="3:12" x14ac:dyDescent="0.25">
      <c r="D492" s="31"/>
      <c r="E492" s="91"/>
      <c r="F492" s="91"/>
      <c r="G492" s="91"/>
      <c r="H492" s="74"/>
      <c r="I492" s="74"/>
      <c r="J492" s="74"/>
      <c r="K492" s="151"/>
    </row>
    <row r="493" spans="3:12" ht="15.75" x14ac:dyDescent="0.25">
      <c r="C493" s="200" t="s">
        <v>392</v>
      </c>
      <c r="D493" s="328"/>
      <c r="E493" s="91"/>
      <c r="F493" s="91"/>
      <c r="G493" s="91"/>
      <c r="H493" s="74"/>
      <c r="I493" s="74"/>
      <c r="J493" s="74"/>
      <c r="K493" s="151"/>
    </row>
    <row r="494" spans="3:12" ht="18.75" x14ac:dyDescent="0.25">
      <c r="C494" s="206" t="e">
        <f>IFERROR(VLOOKUP(D493,'1. Desarrollo e Innov. Curricu.'!$E:$F,2,FALSE),IFERROR(VLOOKUP(D493,'2. Investigación Científica'!$E:$F,2,FALSE),IFERROR(VLOOKUP(D493,'3. Vinculación Univ. Sociedad'!$E:$F,2,FALSE),IFERROR(VLOOKUP(D493,'4. Docencia y Profesorado Univ.'!$E:$F,2,FALSE),IFERROR(VLOOKUP(D493,'5. Estudiantes y Graduados'!$E:$F,2,FALSE),IFERROR(VLOOKUP(D493,'11. Gestion Administrativa'!$E:$F,2,FALSE),IFERROR(VLOOKUP(D493,'13. Gestión Académica'!$E:$F,2,FALSE),IFERROR(VLOOKUP(D493,'8. Asegura. de la Calid. y M'!$E:$F,2,FALSE),IFERROR(VLOOKUP(D493,'6. Gestión del Conocimiento'!$E:$F,2,FALSE),IFERROR(VLOOKUP(D493,'15. Gobernabilidad y Proceso...'!$E:$F,2,FALSE),IFERROR(VLOOKUP(D493,'12. Gestión del Talento Humano'!$E:$F,2,FALSE),IFERROR(VLOOKUP(D493,'14. Internacional... de la E.S.'!$E:$F,2,FALSE),IFERROR(VLOOKUP(D493,'10. Posgrado'!$E:$F,2,FALSE),IFERROR(VLOOKUP(D493,'17. Gestión TIC'!$E:$F,2,FALSE),IFERROR(VLOOKUP(D493,'16. Desa. del Sistema Educ.Sup.'!$E:$F,2,FALSE),IFERROR(VLOOKUP(D493,'9. Cultura de Inno. Insti...'!$E:$F,2,FALSE),VLOOKUP(D493,'7. Lo Esencial de la Reforma U.'!$E:$F,2,0)))))))))))))))))</f>
        <v>#N/A</v>
      </c>
      <c r="D494" s="31"/>
      <c r="E494" s="91"/>
      <c r="F494" s="91"/>
      <c r="G494" s="91"/>
      <c r="H494" s="74"/>
      <c r="I494" s="74"/>
      <c r="J494" s="74"/>
      <c r="K494" s="151"/>
    </row>
    <row r="495" spans="3:12" ht="15.75" thickBot="1" x14ac:dyDescent="0.3">
      <c r="C495" s="175"/>
      <c r="D495" s="31"/>
      <c r="E495" s="91"/>
      <c r="F495" s="91"/>
      <c r="G495" s="91"/>
      <c r="H495" s="74"/>
      <c r="I495" s="74"/>
      <c r="J495" s="74"/>
      <c r="K495" s="151"/>
    </row>
    <row r="496" spans="3:12" ht="30.75" thickBot="1" x14ac:dyDescent="0.3">
      <c r="C496" s="132" t="s">
        <v>44</v>
      </c>
      <c r="D496" s="136" t="s">
        <v>55</v>
      </c>
      <c r="E496" s="168" t="s">
        <v>56</v>
      </c>
      <c r="F496" s="136" t="s">
        <v>57</v>
      </c>
      <c r="G496" s="133" t="s">
        <v>27</v>
      </c>
      <c r="H496" s="131" t="s">
        <v>131</v>
      </c>
      <c r="I496" s="134" t="s">
        <v>46</v>
      </c>
      <c r="J496" s="134" t="s">
        <v>132</v>
      </c>
      <c r="K496" s="134" t="s">
        <v>410</v>
      </c>
      <c r="L496" s="134" t="s">
        <v>411</v>
      </c>
    </row>
    <row r="497" spans="3:12" ht="15.75" thickBot="1" x14ac:dyDescent="0.3">
      <c r="C497" s="135" t="s">
        <v>482</v>
      </c>
      <c r="D497" s="197"/>
      <c r="E497" s="150">
        <v>12</v>
      </c>
      <c r="F497" s="288">
        <f>HLOOKUP($C497,$BZ$2:$CM$3,2,0)</f>
        <v>43674.39</v>
      </c>
      <c r="G497" s="111">
        <f>D497*E497*F497</f>
        <v>0</v>
      </c>
      <c r="H497" s="164"/>
      <c r="I497" s="112" t="s">
        <v>496</v>
      </c>
      <c r="J497" s="112" t="str">
        <f>VLOOKUP(I497,Presupuesto!$B$11:$C$565,2,0)</f>
        <v>SUELDOS Y SALARIOS PERMANENTES</v>
      </c>
      <c r="K497" s="214" t="s">
        <v>1430</v>
      </c>
      <c r="L497" s="96" t="s">
        <v>394</v>
      </c>
    </row>
    <row r="498" spans="3:12" x14ac:dyDescent="0.25">
      <c r="C498" s="169" t="s">
        <v>58</v>
      </c>
      <c r="D498" s="161"/>
      <c r="E498" s="152">
        <v>0</v>
      </c>
      <c r="F498" s="98">
        <f>IF(E497=0,"",(G497/E497)/12*E497)</f>
        <v>0</v>
      </c>
      <c r="G498" s="95">
        <f>F498</f>
        <v>0</v>
      </c>
      <c r="H498" s="162"/>
      <c r="I498" s="114" t="s">
        <v>516</v>
      </c>
      <c r="J498" s="114" t="str">
        <f>VLOOKUP(I498,Presupuesto!$B$11:$C$565,2,0)</f>
        <v>AGUINALDO Y DECIMO CUARTO MES</v>
      </c>
      <c r="K498" s="96" t="str">
        <f t="shared" ref="K498:K529" si="16">$K$497</f>
        <v>Posgrado</v>
      </c>
      <c r="L498" s="96" t="s">
        <v>412</v>
      </c>
    </row>
    <row r="499" spans="3:12" ht="15.75" thickBot="1" x14ac:dyDescent="0.3">
      <c r="C499" s="170" t="s">
        <v>59</v>
      </c>
      <c r="D499" s="161"/>
      <c r="E499" s="152">
        <v>0</v>
      </c>
      <c r="F499" s="115">
        <f>IF(E497&lt;6,"",((E497-6)/12)*(G497/E497))</f>
        <v>0</v>
      </c>
      <c r="G499" s="95">
        <f>F499</f>
        <v>0</v>
      </c>
      <c r="H499" s="162"/>
      <c r="I499" s="99" t="s">
        <v>519</v>
      </c>
      <c r="J499" s="99" t="str">
        <f>VLOOKUP(I499,Presupuesto!$B$11:$C$565,2,0)</f>
        <v>DECIMOCUARTO MES</v>
      </c>
      <c r="K499" s="96" t="str">
        <f t="shared" si="16"/>
        <v>Posgrado</v>
      </c>
      <c r="L499" s="96" t="s">
        <v>395</v>
      </c>
    </row>
    <row r="500" spans="3:12" ht="15.75" thickBot="1" x14ac:dyDescent="0.3">
      <c r="C500" s="135" t="s">
        <v>483</v>
      </c>
      <c r="D500" s="197"/>
      <c r="E500" s="150">
        <v>12</v>
      </c>
      <c r="F500" s="288">
        <f>HLOOKUP($C500,$BZ$2:$CM$3,2,0)</f>
        <v>39703.99</v>
      </c>
      <c r="G500" s="111">
        <f>D500*E500*F500</f>
        <v>0</v>
      </c>
      <c r="H500" s="164"/>
      <c r="I500" s="112" t="s">
        <v>496</v>
      </c>
      <c r="J500" s="112" t="str">
        <f>VLOOKUP(I500,Presupuesto!$B$11:$C$565,2,0)</f>
        <v>SUELDOS Y SALARIOS PERMANENTES</v>
      </c>
      <c r="K500" s="96" t="str">
        <f t="shared" si="16"/>
        <v>Posgrado</v>
      </c>
      <c r="L500" s="96" t="s">
        <v>395</v>
      </c>
    </row>
    <row r="501" spans="3:12" x14ac:dyDescent="0.25">
      <c r="C501" s="169" t="s">
        <v>58</v>
      </c>
      <c r="D501" s="161"/>
      <c r="E501" s="152">
        <v>0</v>
      </c>
      <c r="F501" s="98">
        <f>IF(E500=0,"",(G500/E500)/12*E500)</f>
        <v>0</v>
      </c>
      <c r="G501" s="95">
        <f>F501</f>
        <v>0</v>
      </c>
      <c r="H501" s="162"/>
      <c r="I501" s="114" t="s">
        <v>516</v>
      </c>
      <c r="J501" s="114" t="str">
        <f>VLOOKUP(I501,Presupuesto!$B$11:$C$565,2,0)</f>
        <v>AGUINALDO Y DECIMO CUARTO MES</v>
      </c>
      <c r="K501" s="96" t="str">
        <f t="shared" si="16"/>
        <v>Posgrado</v>
      </c>
      <c r="L501" s="96" t="s">
        <v>395</v>
      </c>
    </row>
    <row r="502" spans="3:12" ht="15.75" thickBot="1" x14ac:dyDescent="0.3">
      <c r="C502" s="170" t="s">
        <v>59</v>
      </c>
      <c r="D502" s="161"/>
      <c r="E502" s="152">
        <v>0</v>
      </c>
      <c r="F502" s="115">
        <f>IF(E500&lt;6,"",((E500-6)/12)*(G500/E500))</f>
        <v>0</v>
      </c>
      <c r="G502" s="95">
        <f>F502</f>
        <v>0</v>
      </c>
      <c r="H502" s="162"/>
      <c r="I502" s="99" t="s">
        <v>519</v>
      </c>
      <c r="J502" s="99" t="str">
        <f>VLOOKUP(I502,Presupuesto!$B$11:$C$565,2,0)</f>
        <v>DECIMOCUARTO MES</v>
      </c>
      <c r="K502" s="96" t="str">
        <f t="shared" si="16"/>
        <v>Posgrado</v>
      </c>
      <c r="L502" s="96" t="s">
        <v>395</v>
      </c>
    </row>
    <row r="503" spans="3:12" ht="15.75" thickBot="1" x14ac:dyDescent="0.3">
      <c r="C503" s="135" t="s">
        <v>484</v>
      </c>
      <c r="D503" s="197"/>
      <c r="E503" s="150">
        <v>12</v>
      </c>
      <c r="F503" s="288">
        <f>HLOOKUP($C503,$BZ$2:$CM$3,2,0)</f>
        <v>35733.589999999997</v>
      </c>
      <c r="G503" s="111">
        <f>D503*E503*F503</f>
        <v>0</v>
      </c>
      <c r="H503" s="164"/>
      <c r="I503" s="112" t="s">
        <v>496</v>
      </c>
      <c r="J503" s="112" t="str">
        <f>VLOOKUP(I503,Presupuesto!$B$11:$C$565,2,0)</f>
        <v>SUELDOS Y SALARIOS PERMANENTES</v>
      </c>
      <c r="K503" s="96" t="str">
        <f t="shared" si="16"/>
        <v>Posgrado</v>
      </c>
      <c r="L503" s="96" t="s">
        <v>395</v>
      </c>
    </row>
    <row r="504" spans="3:12" x14ac:dyDescent="0.25">
      <c r="C504" s="169" t="s">
        <v>58</v>
      </c>
      <c r="D504" s="161"/>
      <c r="E504" s="152">
        <v>0</v>
      </c>
      <c r="F504" s="98">
        <f>IF(E503=0,"",(G503/E503)/12*E503)</f>
        <v>0</v>
      </c>
      <c r="G504" s="95">
        <f>F504</f>
        <v>0</v>
      </c>
      <c r="H504" s="162"/>
      <c r="I504" s="114" t="s">
        <v>516</v>
      </c>
      <c r="J504" s="114" t="str">
        <f>VLOOKUP(I504,Presupuesto!$B$11:$C$565,2,0)</f>
        <v>AGUINALDO Y DECIMO CUARTO MES</v>
      </c>
      <c r="K504" s="96" t="str">
        <f t="shared" si="16"/>
        <v>Posgrado</v>
      </c>
      <c r="L504" s="96" t="s">
        <v>395</v>
      </c>
    </row>
    <row r="505" spans="3:12" ht="15.75" thickBot="1" x14ac:dyDescent="0.3">
      <c r="C505" s="170" t="s">
        <v>59</v>
      </c>
      <c r="D505" s="161"/>
      <c r="E505" s="152">
        <v>0</v>
      </c>
      <c r="F505" s="115">
        <f>IF(E503&lt;6,"",((E503-6)/12)*(G503/E503))</f>
        <v>0</v>
      </c>
      <c r="G505" s="95">
        <f>F505</f>
        <v>0</v>
      </c>
      <c r="H505" s="162"/>
      <c r="I505" s="99" t="s">
        <v>519</v>
      </c>
      <c r="J505" s="99" t="str">
        <f>VLOOKUP(I505,Presupuesto!$B$11:$C$565,2,0)</f>
        <v>DECIMOCUARTO MES</v>
      </c>
      <c r="K505" s="96" t="str">
        <f t="shared" si="16"/>
        <v>Posgrado</v>
      </c>
      <c r="L505" s="96" t="s">
        <v>395</v>
      </c>
    </row>
    <row r="506" spans="3:12" ht="15.75" thickBot="1" x14ac:dyDescent="0.3">
      <c r="C506" s="135" t="s">
        <v>485</v>
      </c>
      <c r="D506" s="197"/>
      <c r="E506" s="150">
        <v>12</v>
      </c>
      <c r="F506" s="288">
        <f>HLOOKUP($C506,$BZ$2:$CM$3,2,0)</f>
        <v>31763.19</v>
      </c>
      <c r="G506" s="111">
        <f>D506*E506*F506</f>
        <v>0</v>
      </c>
      <c r="H506" s="164"/>
      <c r="I506" s="112" t="s">
        <v>496</v>
      </c>
      <c r="J506" s="112" t="str">
        <f>VLOOKUP(I506,Presupuesto!$B$11:$C$565,2,0)</f>
        <v>SUELDOS Y SALARIOS PERMANENTES</v>
      </c>
      <c r="K506" s="96" t="str">
        <f t="shared" si="16"/>
        <v>Posgrado</v>
      </c>
      <c r="L506" s="96" t="s">
        <v>395</v>
      </c>
    </row>
    <row r="507" spans="3:12" x14ac:dyDescent="0.25">
      <c r="C507" s="169" t="s">
        <v>58</v>
      </c>
      <c r="D507" s="161"/>
      <c r="E507" s="152">
        <v>0</v>
      </c>
      <c r="F507" s="98">
        <f>IF(E506=0,"",(G506/E506)/12*E506)</f>
        <v>0</v>
      </c>
      <c r="G507" s="95">
        <f>F507</f>
        <v>0</v>
      </c>
      <c r="H507" s="162"/>
      <c r="I507" s="114" t="s">
        <v>516</v>
      </c>
      <c r="J507" s="114" t="str">
        <f>VLOOKUP(I507,Presupuesto!$B$11:$C$565,2,0)</f>
        <v>AGUINALDO Y DECIMO CUARTO MES</v>
      </c>
      <c r="K507" s="96" t="str">
        <f t="shared" si="16"/>
        <v>Posgrado</v>
      </c>
      <c r="L507" s="96" t="s">
        <v>395</v>
      </c>
    </row>
    <row r="508" spans="3:12" ht="15.75" thickBot="1" x14ac:dyDescent="0.3">
      <c r="C508" s="170" t="s">
        <v>59</v>
      </c>
      <c r="D508" s="161"/>
      <c r="E508" s="152">
        <v>0</v>
      </c>
      <c r="F508" s="115">
        <f>IF(E506&lt;6,"",((E506-6)/12)*(G506/E506))</f>
        <v>0</v>
      </c>
      <c r="G508" s="95">
        <f>F508</f>
        <v>0</v>
      </c>
      <c r="H508" s="162"/>
      <c r="I508" s="99" t="s">
        <v>519</v>
      </c>
      <c r="J508" s="99" t="str">
        <f>VLOOKUP(I508,Presupuesto!$B$11:$C$565,2,0)</f>
        <v>DECIMOCUARTO MES</v>
      </c>
      <c r="K508" s="96" t="str">
        <f t="shared" si="16"/>
        <v>Posgrado</v>
      </c>
      <c r="L508" s="96" t="s">
        <v>395</v>
      </c>
    </row>
    <row r="509" spans="3:12" ht="15.75" thickBot="1" x14ac:dyDescent="0.3">
      <c r="C509" s="135" t="s">
        <v>486</v>
      </c>
      <c r="D509" s="197"/>
      <c r="E509" s="150">
        <v>12</v>
      </c>
      <c r="F509" s="288">
        <f>HLOOKUP($C509,$BZ$2:$CM$3,2,0)</f>
        <v>29777.99</v>
      </c>
      <c r="G509" s="111">
        <f>D509*E509*F509</f>
        <v>0</v>
      </c>
      <c r="H509" s="164"/>
      <c r="I509" s="112" t="s">
        <v>496</v>
      </c>
      <c r="J509" s="112" t="str">
        <f>VLOOKUP(I509,Presupuesto!$B$11:$C$565,2,0)</f>
        <v>SUELDOS Y SALARIOS PERMANENTES</v>
      </c>
      <c r="K509" s="96" t="str">
        <f t="shared" si="16"/>
        <v>Posgrado</v>
      </c>
      <c r="L509" s="96" t="s">
        <v>395</v>
      </c>
    </row>
    <row r="510" spans="3:12" x14ac:dyDescent="0.25">
      <c r="C510" s="169" t="s">
        <v>58</v>
      </c>
      <c r="D510" s="161"/>
      <c r="E510" s="152">
        <v>0</v>
      </c>
      <c r="F510" s="98">
        <f>IF(E509=0,"",(G509/E509)/12*E509)</f>
        <v>0</v>
      </c>
      <c r="G510" s="95">
        <f>F510</f>
        <v>0</v>
      </c>
      <c r="H510" s="162"/>
      <c r="I510" s="114" t="s">
        <v>516</v>
      </c>
      <c r="J510" s="114" t="str">
        <f>VLOOKUP(I510,Presupuesto!$B$11:$C$565,2,0)</f>
        <v>AGUINALDO Y DECIMO CUARTO MES</v>
      </c>
      <c r="K510" s="96" t="str">
        <f t="shared" si="16"/>
        <v>Posgrado</v>
      </c>
      <c r="L510" s="96" t="s">
        <v>395</v>
      </c>
    </row>
    <row r="511" spans="3:12" ht="15.75" thickBot="1" x14ac:dyDescent="0.3">
      <c r="C511" s="170" t="s">
        <v>59</v>
      </c>
      <c r="D511" s="161"/>
      <c r="E511" s="152">
        <v>0</v>
      </c>
      <c r="F511" s="115">
        <f>IF(E509&lt;6,"",((E509-6)/12)*(G509/E509))</f>
        <v>0</v>
      </c>
      <c r="G511" s="95">
        <f>F511</f>
        <v>0</v>
      </c>
      <c r="H511" s="162"/>
      <c r="I511" s="99" t="s">
        <v>519</v>
      </c>
      <c r="J511" s="99" t="str">
        <f>VLOOKUP(I511,Presupuesto!$B$11:$C$565,2,0)</f>
        <v>DECIMOCUARTO MES</v>
      </c>
      <c r="K511" s="96" t="str">
        <f t="shared" si="16"/>
        <v>Posgrado</v>
      </c>
      <c r="L511" s="96" t="s">
        <v>395</v>
      </c>
    </row>
    <row r="512" spans="3:12" ht="15.75" thickBot="1" x14ac:dyDescent="0.3">
      <c r="C512" s="135" t="s">
        <v>487</v>
      </c>
      <c r="D512" s="197"/>
      <c r="E512" s="150">
        <v>12</v>
      </c>
      <c r="F512" s="288">
        <f>HLOOKUP($C512,$BZ$2:$CM$3,2,0)</f>
        <v>27792.79</v>
      </c>
      <c r="G512" s="111">
        <f>D512*E512*F512</f>
        <v>0</v>
      </c>
      <c r="H512" s="164"/>
      <c r="I512" s="112" t="s">
        <v>496</v>
      </c>
      <c r="J512" s="112" t="str">
        <f>VLOOKUP(I512,Presupuesto!$B$11:$C$565,2,0)</f>
        <v>SUELDOS Y SALARIOS PERMANENTES</v>
      </c>
      <c r="K512" s="96" t="str">
        <f t="shared" si="16"/>
        <v>Posgrado</v>
      </c>
      <c r="L512" s="96" t="s">
        <v>395</v>
      </c>
    </row>
    <row r="513" spans="3:12" x14ac:dyDescent="0.25">
      <c r="C513" s="169" t="s">
        <v>58</v>
      </c>
      <c r="D513" s="161"/>
      <c r="E513" s="152">
        <v>0</v>
      </c>
      <c r="F513" s="98">
        <f>IF(E512=0,"",(G512/E512)/12*E512)</f>
        <v>0</v>
      </c>
      <c r="G513" s="95">
        <f>F513</f>
        <v>0</v>
      </c>
      <c r="H513" s="162"/>
      <c r="I513" s="114" t="s">
        <v>516</v>
      </c>
      <c r="J513" s="114" t="str">
        <f>VLOOKUP(I513,Presupuesto!$B$11:$C$565,2,0)</f>
        <v>AGUINALDO Y DECIMO CUARTO MES</v>
      </c>
      <c r="K513" s="96" t="str">
        <f t="shared" si="16"/>
        <v>Posgrado</v>
      </c>
      <c r="L513" s="96" t="s">
        <v>395</v>
      </c>
    </row>
    <row r="514" spans="3:12" ht="15.75" thickBot="1" x14ac:dyDescent="0.3">
      <c r="C514" s="170" t="s">
        <v>59</v>
      </c>
      <c r="D514" s="161"/>
      <c r="E514" s="152">
        <v>0</v>
      </c>
      <c r="F514" s="115">
        <f>IF(E512&lt;6,"",((E512-6)/12)*(G512/E512))</f>
        <v>0</v>
      </c>
      <c r="G514" s="95">
        <f>F514</f>
        <v>0</v>
      </c>
      <c r="H514" s="162"/>
      <c r="I514" s="99" t="s">
        <v>519</v>
      </c>
      <c r="J514" s="99" t="str">
        <f>VLOOKUP(I514,Presupuesto!$B$11:$C$565,2,0)</f>
        <v>DECIMOCUARTO MES</v>
      </c>
      <c r="K514" s="96" t="str">
        <f t="shared" si="16"/>
        <v>Posgrado</v>
      </c>
      <c r="L514" s="96" t="s">
        <v>395</v>
      </c>
    </row>
    <row r="515" spans="3:12" ht="15.75" thickBot="1" x14ac:dyDescent="0.3">
      <c r="C515" s="135" t="s">
        <v>488</v>
      </c>
      <c r="D515" s="197"/>
      <c r="E515" s="150">
        <v>12</v>
      </c>
      <c r="F515" s="288">
        <f>HLOOKUP($C515,$BZ$2:$CM$3,2,0)</f>
        <v>18859.39</v>
      </c>
      <c r="G515" s="111">
        <f>D515*E515*F515</f>
        <v>0</v>
      </c>
      <c r="H515" s="164"/>
      <c r="I515" s="112" t="s">
        <v>496</v>
      </c>
      <c r="J515" s="112" t="str">
        <f>VLOOKUP(I515,Presupuesto!$B$11:$C$565,2,0)</f>
        <v>SUELDOS Y SALARIOS PERMANENTES</v>
      </c>
      <c r="K515" s="96" t="str">
        <f t="shared" si="16"/>
        <v>Posgrado</v>
      </c>
      <c r="L515" s="96" t="s">
        <v>395</v>
      </c>
    </row>
    <row r="516" spans="3:12" x14ac:dyDescent="0.25">
      <c r="C516" s="169" t="s">
        <v>58</v>
      </c>
      <c r="D516" s="161"/>
      <c r="E516" s="152">
        <v>0</v>
      </c>
      <c r="F516" s="98">
        <f>IF(E515=0,"",(G515/E515)/12*E515)</f>
        <v>0</v>
      </c>
      <c r="G516" s="95">
        <f>F516</f>
        <v>0</v>
      </c>
      <c r="H516" s="162"/>
      <c r="I516" s="114" t="s">
        <v>516</v>
      </c>
      <c r="J516" s="114" t="str">
        <f>VLOOKUP(I516,Presupuesto!$B$11:$C$565,2,0)</f>
        <v>AGUINALDO Y DECIMO CUARTO MES</v>
      </c>
      <c r="K516" s="96" t="str">
        <f t="shared" si="16"/>
        <v>Posgrado</v>
      </c>
      <c r="L516" s="96" t="s">
        <v>395</v>
      </c>
    </row>
    <row r="517" spans="3:12" ht="15.75" thickBot="1" x14ac:dyDescent="0.3">
      <c r="C517" s="170" t="s">
        <v>59</v>
      </c>
      <c r="D517" s="161"/>
      <c r="E517" s="152">
        <v>0</v>
      </c>
      <c r="F517" s="115">
        <f>IF(E515&lt;6,"",((E515-6)/12)*(G515/E515))</f>
        <v>0</v>
      </c>
      <c r="G517" s="95">
        <f>F517</f>
        <v>0</v>
      </c>
      <c r="H517" s="162"/>
      <c r="I517" s="99" t="s">
        <v>519</v>
      </c>
      <c r="J517" s="99" t="str">
        <f>VLOOKUP(I517,Presupuesto!$B$11:$C$565,2,0)</f>
        <v>DECIMOCUARTO MES</v>
      </c>
      <c r="K517" s="96" t="str">
        <f t="shared" si="16"/>
        <v>Posgrado</v>
      </c>
      <c r="L517" s="96" t="s">
        <v>395</v>
      </c>
    </row>
    <row r="518" spans="3:12" ht="15.75" thickBot="1" x14ac:dyDescent="0.3">
      <c r="C518" s="135" t="s">
        <v>489</v>
      </c>
      <c r="D518" s="197"/>
      <c r="E518" s="150">
        <v>12</v>
      </c>
      <c r="F518" s="288">
        <f>HLOOKUP($C518,$BZ$2:$CM$3,2,0)</f>
        <v>17866.8</v>
      </c>
      <c r="G518" s="111">
        <f>D518*E518*F518</f>
        <v>0</v>
      </c>
      <c r="H518" s="164"/>
      <c r="I518" s="112" t="s">
        <v>496</v>
      </c>
      <c r="J518" s="112" t="str">
        <f>VLOOKUP(I518,Presupuesto!$B$11:$C$565,2,0)</f>
        <v>SUELDOS Y SALARIOS PERMANENTES</v>
      </c>
      <c r="K518" s="96" t="str">
        <f t="shared" si="16"/>
        <v>Posgrado</v>
      </c>
      <c r="L518" s="96" t="s">
        <v>395</v>
      </c>
    </row>
    <row r="519" spans="3:12" x14ac:dyDescent="0.25">
      <c r="C519" s="169" t="s">
        <v>58</v>
      </c>
      <c r="D519" s="161"/>
      <c r="E519" s="152">
        <v>0</v>
      </c>
      <c r="F519" s="98">
        <f>IF(E518=0,"",(G518/E518)/12*E518)</f>
        <v>0</v>
      </c>
      <c r="G519" s="95">
        <f>F519</f>
        <v>0</v>
      </c>
      <c r="H519" s="162"/>
      <c r="I519" s="114" t="s">
        <v>516</v>
      </c>
      <c r="J519" s="114" t="str">
        <f>VLOOKUP(I519,Presupuesto!$B$11:$C$565,2,0)</f>
        <v>AGUINALDO Y DECIMO CUARTO MES</v>
      </c>
      <c r="K519" s="96" t="str">
        <f t="shared" si="16"/>
        <v>Posgrado</v>
      </c>
      <c r="L519" s="96" t="s">
        <v>395</v>
      </c>
    </row>
    <row r="520" spans="3:12" ht="15.75" thickBot="1" x14ac:dyDescent="0.3">
      <c r="C520" s="170" t="s">
        <v>59</v>
      </c>
      <c r="D520" s="161"/>
      <c r="E520" s="152">
        <v>0</v>
      </c>
      <c r="F520" s="115">
        <f>IF(E518&lt;6,"",((E518-6)/12)*(G518/E518))</f>
        <v>0</v>
      </c>
      <c r="G520" s="95">
        <f>F520</f>
        <v>0</v>
      </c>
      <c r="H520" s="162"/>
      <c r="I520" s="99" t="s">
        <v>519</v>
      </c>
      <c r="J520" s="99" t="str">
        <f>VLOOKUP(I520,Presupuesto!$B$11:$C$565,2,0)</f>
        <v>DECIMOCUARTO MES</v>
      </c>
      <c r="K520" s="96" t="str">
        <f t="shared" si="16"/>
        <v>Posgrado</v>
      </c>
      <c r="L520" s="96" t="s">
        <v>395</v>
      </c>
    </row>
    <row r="521" spans="3:12" ht="15.75" thickBot="1" x14ac:dyDescent="0.3">
      <c r="C521" s="135" t="s">
        <v>490</v>
      </c>
      <c r="D521" s="197"/>
      <c r="E521" s="150">
        <v>12</v>
      </c>
      <c r="F521" s="288">
        <f>HLOOKUP($C521,$BZ$2:$CM$3,2,0)</f>
        <v>13896.4</v>
      </c>
      <c r="G521" s="111">
        <f>D521*E521*F521</f>
        <v>0</v>
      </c>
      <c r="H521" s="164"/>
      <c r="I521" s="112" t="s">
        <v>496</v>
      </c>
      <c r="J521" s="112" t="str">
        <f>VLOOKUP(I521,Presupuesto!$B$11:$C$565,2,0)</f>
        <v>SUELDOS Y SALARIOS PERMANENTES</v>
      </c>
      <c r="K521" s="96" t="str">
        <f t="shared" si="16"/>
        <v>Posgrado</v>
      </c>
      <c r="L521" s="96" t="s">
        <v>395</v>
      </c>
    </row>
    <row r="522" spans="3:12" x14ac:dyDescent="0.25">
      <c r="C522" s="169" t="s">
        <v>58</v>
      </c>
      <c r="D522" s="161"/>
      <c r="E522" s="152">
        <v>0</v>
      </c>
      <c r="F522" s="98">
        <f>IF(E521=0,"",(G521/E521)/12*E521)</f>
        <v>0</v>
      </c>
      <c r="G522" s="95">
        <f>F522</f>
        <v>0</v>
      </c>
      <c r="H522" s="162"/>
      <c r="I522" s="114" t="s">
        <v>516</v>
      </c>
      <c r="J522" s="114" t="str">
        <f>VLOOKUP(I522,Presupuesto!$B$11:$C$565,2,0)</f>
        <v>AGUINALDO Y DECIMO CUARTO MES</v>
      </c>
      <c r="K522" s="96" t="str">
        <f t="shared" si="16"/>
        <v>Posgrado</v>
      </c>
      <c r="L522" s="96" t="s">
        <v>395</v>
      </c>
    </row>
    <row r="523" spans="3:12" ht="15.75" thickBot="1" x14ac:dyDescent="0.3">
      <c r="C523" s="170" t="s">
        <v>59</v>
      </c>
      <c r="D523" s="161"/>
      <c r="E523" s="152">
        <v>0</v>
      </c>
      <c r="F523" s="115">
        <f>IF(E521&lt;6,"",((E521-6)/12)*(G521/E521))</f>
        <v>0</v>
      </c>
      <c r="G523" s="95">
        <f>F523</f>
        <v>0</v>
      </c>
      <c r="H523" s="162"/>
      <c r="I523" s="99" t="s">
        <v>519</v>
      </c>
      <c r="J523" s="99" t="str">
        <f>VLOOKUP(I523,Presupuesto!$B$11:$C$565,2,0)</f>
        <v>DECIMOCUARTO MES</v>
      </c>
      <c r="K523" s="96" t="str">
        <f t="shared" si="16"/>
        <v>Posgrado</v>
      </c>
      <c r="L523" s="96" t="s">
        <v>395</v>
      </c>
    </row>
    <row r="524" spans="3:12" ht="15.75" thickBot="1" x14ac:dyDescent="0.3">
      <c r="C524" s="135" t="s">
        <v>491</v>
      </c>
      <c r="D524" s="197"/>
      <c r="E524" s="150">
        <v>12</v>
      </c>
      <c r="F524" s="288">
        <f>HLOOKUP($C524,$BZ$2:$CM$3,2,0)</f>
        <v>15004.09</v>
      </c>
      <c r="G524" s="111">
        <f>D524*E524*F524</f>
        <v>0</v>
      </c>
      <c r="H524" s="164"/>
      <c r="I524" s="112" t="s">
        <v>496</v>
      </c>
      <c r="J524" s="112" t="str">
        <f>VLOOKUP(I524,Presupuesto!$B$11:$C$565,2,0)</f>
        <v>SUELDOS Y SALARIOS PERMANENTES</v>
      </c>
      <c r="K524" s="96" t="str">
        <f t="shared" si="16"/>
        <v>Posgrado</v>
      </c>
      <c r="L524" s="96" t="s">
        <v>395</v>
      </c>
    </row>
    <row r="525" spans="3:12" x14ac:dyDescent="0.25">
      <c r="C525" s="169" t="s">
        <v>58</v>
      </c>
      <c r="D525" s="161"/>
      <c r="E525" s="152">
        <v>0</v>
      </c>
      <c r="F525" s="98">
        <f>IF(E524=0,"",(G524/E524)/12*E524)</f>
        <v>0</v>
      </c>
      <c r="G525" s="95">
        <f>F525</f>
        <v>0</v>
      </c>
      <c r="H525" s="162"/>
      <c r="I525" s="114" t="s">
        <v>516</v>
      </c>
      <c r="J525" s="114" t="str">
        <f>VLOOKUP(I525,Presupuesto!$B$11:$C$565,2,0)</f>
        <v>AGUINALDO Y DECIMO CUARTO MES</v>
      </c>
      <c r="K525" s="96" t="str">
        <f t="shared" si="16"/>
        <v>Posgrado</v>
      </c>
      <c r="L525" s="96" t="s">
        <v>395</v>
      </c>
    </row>
    <row r="526" spans="3:12" ht="15.75" thickBot="1" x14ac:dyDescent="0.3">
      <c r="C526" s="170" t="s">
        <v>59</v>
      </c>
      <c r="D526" s="161"/>
      <c r="E526" s="152">
        <v>0</v>
      </c>
      <c r="F526" s="115">
        <f>IF(E524&lt;6,"",((E524-6)/12)*(G524/E524))</f>
        <v>0</v>
      </c>
      <c r="G526" s="95">
        <f>F526</f>
        <v>0</v>
      </c>
      <c r="H526" s="162"/>
      <c r="I526" s="99" t="s">
        <v>519</v>
      </c>
      <c r="J526" s="99" t="str">
        <f>VLOOKUP(I526,Presupuesto!$B$11:$C$565,2,0)</f>
        <v>DECIMOCUARTO MES</v>
      </c>
      <c r="K526" s="96" t="str">
        <f t="shared" si="16"/>
        <v>Posgrado</v>
      </c>
      <c r="L526" s="96" t="s">
        <v>395</v>
      </c>
    </row>
    <row r="527" spans="3:12" ht="15.75" thickBot="1" x14ac:dyDescent="0.3">
      <c r="C527" s="135" t="s">
        <v>492</v>
      </c>
      <c r="D527" s="197"/>
      <c r="E527" s="150">
        <v>12</v>
      </c>
      <c r="F527" s="288">
        <f>HLOOKUP($C527,$BZ$2:$CM$3,2,0)</f>
        <v>13238.9</v>
      </c>
      <c r="G527" s="111">
        <f>D527*E527*F527</f>
        <v>0</v>
      </c>
      <c r="H527" s="164"/>
      <c r="I527" s="112" t="s">
        <v>496</v>
      </c>
      <c r="J527" s="112" t="str">
        <f>VLOOKUP(I527,Presupuesto!$B$11:$C$565,2,0)</f>
        <v>SUELDOS Y SALARIOS PERMANENTES</v>
      </c>
      <c r="K527" s="96" t="str">
        <f t="shared" si="16"/>
        <v>Posgrado</v>
      </c>
      <c r="L527" s="96" t="s">
        <v>395</v>
      </c>
    </row>
    <row r="528" spans="3:12" x14ac:dyDescent="0.25">
      <c r="C528" s="169" t="s">
        <v>58</v>
      </c>
      <c r="D528" s="161"/>
      <c r="E528" s="152">
        <v>0</v>
      </c>
      <c r="F528" s="98">
        <f>IF(E527=0,"",(G527/E527)/12*E527)</f>
        <v>0</v>
      </c>
      <c r="G528" s="95">
        <f>F528</f>
        <v>0</v>
      </c>
      <c r="H528" s="162"/>
      <c r="I528" s="114" t="s">
        <v>516</v>
      </c>
      <c r="J528" s="114" t="str">
        <f>VLOOKUP(I528,Presupuesto!$B$11:$C$565,2,0)</f>
        <v>AGUINALDO Y DECIMO CUARTO MES</v>
      </c>
      <c r="K528" s="96" t="str">
        <f t="shared" si="16"/>
        <v>Posgrado</v>
      </c>
      <c r="L528" s="96" t="s">
        <v>395</v>
      </c>
    </row>
    <row r="529" spans="3:12" ht="15.75" thickBot="1" x14ac:dyDescent="0.3">
      <c r="C529" s="170" t="s">
        <v>59</v>
      </c>
      <c r="D529" s="161"/>
      <c r="E529" s="152">
        <v>0</v>
      </c>
      <c r="F529" s="115">
        <f>IF(E527&lt;6,"",((E527-6)/12)*(G527/E527))</f>
        <v>0</v>
      </c>
      <c r="G529" s="95">
        <f>F529</f>
        <v>0</v>
      </c>
      <c r="H529" s="162"/>
      <c r="I529" s="99" t="s">
        <v>519</v>
      </c>
      <c r="J529" s="99" t="str">
        <f>VLOOKUP(I529,Presupuesto!$B$11:$C$565,2,0)</f>
        <v>DECIMOCUARTO MES</v>
      </c>
      <c r="K529" s="96" t="str">
        <f t="shared" si="16"/>
        <v>Posgrado</v>
      </c>
      <c r="L529" s="96" t="s">
        <v>395</v>
      </c>
    </row>
    <row r="530" spans="3:12" ht="15.75" thickBot="1" x14ac:dyDescent="0.3">
      <c r="C530" s="135" t="s">
        <v>493</v>
      </c>
      <c r="D530" s="197"/>
      <c r="E530" s="150">
        <v>12</v>
      </c>
      <c r="F530" s="288">
        <f>HLOOKUP($C530,$BZ$2:$CM$3,2,0)</f>
        <v>12356.31</v>
      </c>
      <c r="G530" s="111">
        <f>D530*E530*F530</f>
        <v>0</v>
      </c>
      <c r="H530" s="164"/>
      <c r="I530" s="112" t="s">
        <v>496</v>
      </c>
      <c r="J530" s="112" t="str">
        <f>VLOOKUP(I530,Presupuesto!$B$11:$C$565,2,0)</f>
        <v>SUELDOS Y SALARIOS PERMANENTES</v>
      </c>
      <c r="K530" s="96" t="str">
        <f t="shared" ref="K530:K547" si="17">$K$497</f>
        <v>Posgrado</v>
      </c>
      <c r="L530" s="96" t="s">
        <v>395</v>
      </c>
    </row>
    <row r="531" spans="3:12" x14ac:dyDescent="0.25">
      <c r="C531" s="169" t="s">
        <v>58</v>
      </c>
      <c r="D531" s="161"/>
      <c r="E531" s="152">
        <v>0</v>
      </c>
      <c r="F531" s="98">
        <f>IF(E530=0,"",(G530/E530)/12*E530)</f>
        <v>0</v>
      </c>
      <c r="G531" s="95">
        <f>F531</f>
        <v>0</v>
      </c>
      <c r="H531" s="162"/>
      <c r="I531" s="114" t="s">
        <v>516</v>
      </c>
      <c r="J531" s="114" t="str">
        <f>VLOOKUP(I531,Presupuesto!$B$11:$C$565,2,0)</f>
        <v>AGUINALDO Y DECIMO CUARTO MES</v>
      </c>
      <c r="K531" s="96" t="str">
        <f t="shared" si="17"/>
        <v>Posgrado</v>
      </c>
      <c r="L531" s="96" t="s">
        <v>395</v>
      </c>
    </row>
    <row r="532" spans="3:12" ht="15.75" thickBot="1" x14ac:dyDescent="0.3">
      <c r="C532" s="170" t="s">
        <v>59</v>
      </c>
      <c r="D532" s="161"/>
      <c r="E532" s="152">
        <v>0</v>
      </c>
      <c r="F532" s="115">
        <f>IF(E530&lt;6,"",((E530-6)/12)*(G530/E530))</f>
        <v>0</v>
      </c>
      <c r="G532" s="95">
        <f>F532</f>
        <v>0</v>
      </c>
      <c r="H532" s="162"/>
      <c r="I532" s="99" t="s">
        <v>519</v>
      </c>
      <c r="J532" s="99" t="str">
        <f>VLOOKUP(I532,Presupuesto!$B$11:$C$565,2,0)</f>
        <v>DECIMOCUARTO MES</v>
      </c>
      <c r="K532" s="96" t="str">
        <f t="shared" si="17"/>
        <v>Posgrado</v>
      </c>
      <c r="L532" s="96" t="s">
        <v>395</v>
      </c>
    </row>
    <row r="533" spans="3:12" ht="15.75" thickBot="1" x14ac:dyDescent="0.3">
      <c r="C533" s="135" t="s">
        <v>494</v>
      </c>
      <c r="D533" s="197"/>
      <c r="E533" s="150">
        <v>12</v>
      </c>
      <c r="F533" s="288">
        <f>HLOOKUP($C533,$BZ$2:$CM$3,2,0)</f>
        <v>463.22</v>
      </c>
      <c r="G533" s="111">
        <f>D533*E533*F533</f>
        <v>0</v>
      </c>
      <c r="H533" s="164"/>
      <c r="I533" s="112" t="s">
        <v>496</v>
      </c>
      <c r="J533" s="112" t="str">
        <f>VLOOKUP(I533,Presupuesto!$B$11:$C$565,2,0)</f>
        <v>SUELDOS Y SALARIOS PERMANENTES</v>
      </c>
      <c r="K533" s="96" t="str">
        <f t="shared" si="17"/>
        <v>Posgrado</v>
      </c>
      <c r="L533" s="96" t="s">
        <v>395</v>
      </c>
    </row>
    <row r="534" spans="3:12" x14ac:dyDescent="0.25">
      <c r="C534" s="169" t="s">
        <v>58</v>
      </c>
      <c r="D534" s="161"/>
      <c r="E534" s="152">
        <v>0</v>
      </c>
      <c r="F534" s="98">
        <f>IF(E533=0,"",(G533/E533)/12*E533)</f>
        <v>0</v>
      </c>
      <c r="G534" s="95">
        <f>F534</f>
        <v>0</v>
      </c>
      <c r="H534" s="162"/>
      <c r="I534" s="114" t="s">
        <v>516</v>
      </c>
      <c r="J534" s="114" t="str">
        <f>VLOOKUP(I534,Presupuesto!$B$11:$C$565,2,0)</f>
        <v>AGUINALDO Y DECIMO CUARTO MES</v>
      </c>
      <c r="K534" s="96" t="str">
        <f t="shared" si="17"/>
        <v>Posgrado</v>
      </c>
      <c r="L534" s="96" t="s">
        <v>395</v>
      </c>
    </row>
    <row r="535" spans="3:12" ht="15.75" thickBot="1" x14ac:dyDescent="0.3">
      <c r="C535" s="170" t="s">
        <v>59</v>
      </c>
      <c r="D535" s="161"/>
      <c r="E535" s="152">
        <v>0</v>
      </c>
      <c r="F535" s="115">
        <f>IF(E533&lt;6,"",((E533-6)/12)*(G533/E533))</f>
        <v>0</v>
      </c>
      <c r="G535" s="95">
        <f>F535</f>
        <v>0</v>
      </c>
      <c r="H535" s="162"/>
      <c r="I535" s="99" t="s">
        <v>519</v>
      </c>
      <c r="J535" s="99" t="str">
        <f>VLOOKUP(I535,Presupuesto!$B$11:$C$565,2,0)</f>
        <v>DECIMOCUARTO MES</v>
      </c>
      <c r="K535" s="96" t="str">
        <f t="shared" si="17"/>
        <v>Posgrado</v>
      </c>
      <c r="L535" s="96" t="s">
        <v>395</v>
      </c>
    </row>
    <row r="536" spans="3:12" ht="15.75" thickBot="1" x14ac:dyDescent="0.3">
      <c r="C536" s="135" t="s">
        <v>495</v>
      </c>
      <c r="D536" s="197"/>
      <c r="E536" s="150">
        <v>12</v>
      </c>
      <c r="F536" s="288">
        <f>HLOOKUP($C536,$BZ$2:$CM$3,2,0)</f>
        <v>2007.3</v>
      </c>
      <c r="G536" s="111">
        <f>D536*E536*F536</f>
        <v>0</v>
      </c>
      <c r="H536" s="164"/>
      <c r="I536" s="112" t="s">
        <v>496</v>
      </c>
      <c r="J536" s="112" t="str">
        <f>VLOOKUP(I536,Presupuesto!$B$11:$C$565,2,0)</f>
        <v>SUELDOS Y SALARIOS PERMANENTES</v>
      </c>
      <c r="K536" s="96" t="str">
        <f t="shared" si="17"/>
        <v>Posgrado</v>
      </c>
      <c r="L536" s="96" t="s">
        <v>395</v>
      </c>
    </row>
    <row r="537" spans="3:12" x14ac:dyDescent="0.25">
      <c r="C537" s="169" t="s">
        <v>58</v>
      </c>
      <c r="D537" s="161"/>
      <c r="E537" s="152">
        <v>0</v>
      </c>
      <c r="F537" s="98">
        <f>IF(E536=0,"",(G536/E536)/12*E536)</f>
        <v>0</v>
      </c>
      <c r="G537" s="95">
        <f>F537</f>
        <v>0</v>
      </c>
      <c r="H537" s="162"/>
      <c r="I537" s="114" t="s">
        <v>516</v>
      </c>
      <c r="J537" s="114" t="str">
        <f>VLOOKUP(I537,Presupuesto!$B$11:$C$565,2,0)</f>
        <v>AGUINALDO Y DECIMO CUARTO MES</v>
      </c>
      <c r="K537" s="96" t="str">
        <f t="shared" si="17"/>
        <v>Posgrado</v>
      </c>
      <c r="L537" s="96" t="s">
        <v>395</v>
      </c>
    </row>
    <row r="538" spans="3:12" ht="15.75" thickBot="1" x14ac:dyDescent="0.3">
      <c r="C538" s="170" t="s">
        <v>59</v>
      </c>
      <c r="D538" s="161"/>
      <c r="E538" s="152">
        <v>0</v>
      </c>
      <c r="F538" s="115">
        <f>IF(E536&lt;6,"",((E536-6)/12)*(G536/E536))</f>
        <v>0</v>
      </c>
      <c r="G538" s="95">
        <f>F538</f>
        <v>0</v>
      </c>
      <c r="H538" s="162"/>
      <c r="I538" s="99" t="s">
        <v>519</v>
      </c>
      <c r="J538" s="99" t="str">
        <f>VLOOKUP(I538,Presupuesto!$B$11:$C$565,2,0)</f>
        <v>DECIMOCUARTO MES</v>
      </c>
      <c r="K538" s="96" t="str">
        <f t="shared" si="17"/>
        <v>Posgrado</v>
      </c>
      <c r="L538" s="96" t="s">
        <v>395</v>
      </c>
    </row>
    <row r="539" spans="3:12" ht="15.75" thickBot="1" x14ac:dyDescent="0.3">
      <c r="C539" s="138" t="s">
        <v>83</v>
      </c>
      <c r="D539" s="197"/>
      <c r="E539" s="150">
        <v>12</v>
      </c>
      <c r="F539" s="137">
        <v>30000</v>
      </c>
      <c r="G539" s="111">
        <f>D539*E539*F539</f>
        <v>0</v>
      </c>
      <c r="H539" s="164"/>
      <c r="I539" s="112" t="s">
        <v>564</v>
      </c>
      <c r="J539" s="112" t="str">
        <f>VLOOKUP(I539,Presupuesto!$B$11:$C$565,2,0)</f>
        <v>CONTRATOS ESPECIALES</v>
      </c>
      <c r="K539" s="96" t="str">
        <f t="shared" si="17"/>
        <v>Posgrado</v>
      </c>
      <c r="L539" s="96" t="s">
        <v>395</v>
      </c>
    </row>
    <row r="540" spans="3:12" x14ac:dyDescent="0.25">
      <c r="C540" s="169" t="s">
        <v>58</v>
      </c>
      <c r="D540" s="161"/>
      <c r="E540" s="152">
        <v>0</v>
      </c>
      <c r="F540" s="115">
        <f>IF(E539=0,"",(G539/E539)/12*E539)</f>
        <v>0</v>
      </c>
      <c r="G540" s="95">
        <f>F540</f>
        <v>0</v>
      </c>
      <c r="H540" s="162"/>
      <c r="I540" s="99" t="s">
        <v>564</v>
      </c>
      <c r="J540" s="99" t="str">
        <f>VLOOKUP(I540,Presupuesto!$B$11:$C$565,2,0)</f>
        <v>CONTRATOS ESPECIALES</v>
      </c>
      <c r="K540" s="96" t="str">
        <f t="shared" si="17"/>
        <v>Posgrado</v>
      </c>
      <c r="L540" s="96" t="s">
        <v>394</v>
      </c>
    </row>
    <row r="541" spans="3:12" ht="15.75" thickBot="1" x14ac:dyDescent="0.3">
      <c r="C541" s="170" t="s">
        <v>59</v>
      </c>
      <c r="D541" s="161"/>
      <c r="E541" s="152">
        <v>0</v>
      </c>
      <c r="F541" s="98">
        <f>IF(E539&lt;6,"",((E539-6)/12)*(G539/E539))</f>
        <v>0</v>
      </c>
      <c r="G541" s="95">
        <f>F541</f>
        <v>0</v>
      </c>
      <c r="H541" s="162"/>
      <c r="I541" s="99" t="s">
        <v>564</v>
      </c>
      <c r="J541" s="99" t="str">
        <f>VLOOKUP(I541,Presupuesto!$B$11:$C$565,2,0)</f>
        <v>CONTRATOS ESPECIALES</v>
      </c>
      <c r="K541" s="96" t="str">
        <f t="shared" si="17"/>
        <v>Posgrado</v>
      </c>
      <c r="L541" s="96" t="s">
        <v>399</v>
      </c>
    </row>
    <row r="542" spans="3:12" ht="15.75" thickBot="1" x14ac:dyDescent="0.3">
      <c r="C542" s="138" t="s">
        <v>60</v>
      </c>
      <c r="D542" s="197"/>
      <c r="E542" s="150">
        <v>12</v>
      </c>
      <c r="F542" s="116">
        <v>30000</v>
      </c>
      <c r="G542" s="111">
        <f>D542*E542*F542</f>
        <v>0</v>
      </c>
      <c r="H542" s="164"/>
      <c r="I542" s="112" t="s">
        <v>705</v>
      </c>
      <c r="J542" s="112" t="str">
        <f>VLOOKUP(I542,Presupuesto!$B$11:$C$565,2,0)</f>
        <v>OTROS SERVICIOS TECNICOS Y PROFESIONALES</v>
      </c>
      <c r="K542" s="96" t="str">
        <f t="shared" si="17"/>
        <v>Posgrado</v>
      </c>
      <c r="L542" s="96" t="s">
        <v>394</v>
      </c>
    </row>
    <row r="543" spans="3:12" x14ac:dyDescent="0.25">
      <c r="C543" s="169" t="s">
        <v>58</v>
      </c>
      <c r="D543" s="161"/>
      <c r="E543" s="152">
        <v>0</v>
      </c>
      <c r="F543" s="98">
        <v>0</v>
      </c>
      <c r="G543" s="95">
        <f>F543</f>
        <v>0</v>
      </c>
      <c r="H543" s="162"/>
      <c r="I543" s="99" t="s">
        <v>705</v>
      </c>
      <c r="J543" s="99" t="str">
        <f>VLOOKUP(I543,Presupuesto!$B$11:$C$565,2,0)</f>
        <v>OTROS SERVICIOS TECNICOS Y PROFESIONALES</v>
      </c>
      <c r="K543" s="96" t="str">
        <f t="shared" si="17"/>
        <v>Posgrado</v>
      </c>
      <c r="L543" s="96" t="s">
        <v>394</v>
      </c>
    </row>
    <row r="544" spans="3:12" ht="15.75" thickBot="1" x14ac:dyDescent="0.3">
      <c r="C544" s="170" t="s">
        <v>59</v>
      </c>
      <c r="D544" s="161"/>
      <c r="E544" s="152">
        <v>0</v>
      </c>
      <c r="F544" s="98">
        <v>0</v>
      </c>
      <c r="G544" s="95">
        <f>F544</f>
        <v>0</v>
      </c>
      <c r="H544" s="162"/>
      <c r="I544" s="99" t="s">
        <v>705</v>
      </c>
      <c r="J544" s="99" t="str">
        <f>VLOOKUP(I544,Presupuesto!$B$11:$C$565,2,0)</f>
        <v>OTROS SERVICIOS TECNICOS Y PROFESIONALES</v>
      </c>
      <c r="K544" s="96" t="str">
        <f t="shared" si="17"/>
        <v>Posgrado</v>
      </c>
      <c r="L544" s="96" t="s">
        <v>394</v>
      </c>
    </row>
    <row r="545" spans="3:12" ht="15.75" thickBot="1" x14ac:dyDescent="0.3">
      <c r="C545" s="138" t="s">
        <v>61</v>
      </c>
      <c r="D545" s="197"/>
      <c r="E545" s="150">
        <v>12</v>
      </c>
      <c r="F545" s="116">
        <v>30000</v>
      </c>
      <c r="G545" s="111">
        <f>D545*E545*F545</f>
        <v>0</v>
      </c>
      <c r="H545" s="164"/>
      <c r="I545" s="112" t="s">
        <v>496</v>
      </c>
      <c r="J545" s="112" t="str">
        <f>VLOOKUP(I545,Presupuesto!$B$11:$C$565,2,0)</f>
        <v>SUELDOS Y SALARIOS PERMANENTES</v>
      </c>
      <c r="K545" s="96" t="str">
        <f t="shared" si="17"/>
        <v>Posgrado</v>
      </c>
      <c r="L545" s="96" t="s">
        <v>394</v>
      </c>
    </row>
    <row r="546" spans="3:12" x14ac:dyDescent="0.25">
      <c r="C546" s="169" t="s">
        <v>58</v>
      </c>
      <c r="D546" s="167"/>
      <c r="E546" s="129">
        <v>0</v>
      </c>
      <c r="F546" s="117">
        <f>IF(E545=0,"",(G545/E545)/12*E545)</f>
        <v>0</v>
      </c>
      <c r="G546" s="118">
        <f>F546</f>
        <v>0</v>
      </c>
      <c r="H546" s="162"/>
      <c r="I546" s="99" t="s">
        <v>516</v>
      </c>
      <c r="J546" s="99" t="str">
        <f>VLOOKUP(I546,Presupuesto!$B$11:$C$565,2,0)</f>
        <v>AGUINALDO Y DECIMO CUARTO MES</v>
      </c>
      <c r="K546" s="96" t="str">
        <f t="shared" si="17"/>
        <v>Posgrado</v>
      </c>
      <c r="L546" s="96" t="s">
        <v>394</v>
      </c>
    </row>
    <row r="547" spans="3:12" ht="15.75" thickBot="1" x14ac:dyDescent="0.3">
      <c r="C547" s="171" t="s">
        <v>59</v>
      </c>
      <c r="D547" s="160"/>
      <c r="E547" s="130">
        <v>0</v>
      </c>
      <c r="F547" s="103">
        <f>IF(E545&lt;6,"",((E545-6)/12)*(G545/E545))</f>
        <v>0</v>
      </c>
      <c r="G547" s="103">
        <f>F547</f>
        <v>0</v>
      </c>
      <c r="H547" s="160"/>
      <c r="I547" s="104" t="s">
        <v>519</v>
      </c>
      <c r="J547" s="122" t="str">
        <f>VLOOKUP(I547,Presupuesto!$B$11:$C$565,2,0)</f>
        <v>DECIMOCUARTO MES</v>
      </c>
      <c r="K547" s="104" t="str">
        <f t="shared" si="17"/>
        <v>Posgrado</v>
      </c>
      <c r="L547" s="122" t="s">
        <v>394</v>
      </c>
    </row>
    <row r="549" spans="3:12" ht="15.75" thickBot="1" x14ac:dyDescent="0.3">
      <c r="K549" s="151"/>
    </row>
    <row r="550" spans="3:12" ht="15.75" thickBot="1" x14ac:dyDescent="0.3">
      <c r="C550" s="69" t="s">
        <v>43</v>
      </c>
      <c r="D550" s="30">
        <f>SUM(G557:G607)</f>
        <v>0</v>
      </c>
      <c r="E550" s="91"/>
      <c r="F550" s="91"/>
      <c r="G550" s="91"/>
      <c r="H550" s="74"/>
      <c r="I550" s="74"/>
      <c r="J550" s="74"/>
      <c r="K550" s="151"/>
    </row>
    <row r="551" spans="3:12" x14ac:dyDescent="0.25">
      <c r="D551" s="31"/>
      <c r="E551" s="91"/>
      <c r="F551" s="91"/>
      <c r="G551" s="91"/>
      <c r="H551" s="74"/>
      <c r="I551" s="74"/>
      <c r="J551" s="74"/>
      <c r="K551" s="151"/>
    </row>
    <row r="552" spans="3:12" x14ac:dyDescent="0.25">
      <c r="D552" s="31"/>
      <c r="E552" s="91"/>
      <c r="F552" s="91"/>
      <c r="G552" s="91"/>
      <c r="H552" s="74"/>
      <c r="I552" s="74"/>
      <c r="J552" s="74"/>
      <c r="K552" s="151"/>
    </row>
    <row r="553" spans="3:12" ht="15.75" x14ac:dyDescent="0.25">
      <c r="C553" s="200" t="s">
        <v>392</v>
      </c>
      <c r="D553" s="328"/>
      <c r="E553" s="91"/>
      <c r="F553" s="91"/>
      <c r="G553" s="91"/>
      <c r="H553" s="74"/>
      <c r="I553" s="74"/>
      <c r="J553" s="74"/>
      <c r="K553" s="151"/>
    </row>
    <row r="554" spans="3:12" ht="18.75" x14ac:dyDescent="0.25">
      <c r="C554" s="206" t="e">
        <f>IFERROR(VLOOKUP(D553,'1. Desarrollo e Innov. Curricu.'!$E:$F,2,FALSE),IFERROR(VLOOKUP(D553,'2. Investigación Científica'!$E:$F,2,FALSE),IFERROR(VLOOKUP(D553,'3. Vinculación Univ. Sociedad'!$E:$F,2,FALSE),IFERROR(VLOOKUP(D553,'4. Docencia y Profesorado Univ.'!$E:$F,2,FALSE),IFERROR(VLOOKUP(D553,'5. Estudiantes y Graduados'!$E:$F,2,FALSE),IFERROR(VLOOKUP(D553,'11. Gestion Administrativa'!$E:$F,2,FALSE),IFERROR(VLOOKUP(D553,'13. Gestión Académica'!$E:$F,2,FALSE),IFERROR(VLOOKUP(D553,'8. Asegura. de la Calid. y M'!$E:$F,2,FALSE),IFERROR(VLOOKUP(D553,'6. Gestión del Conocimiento'!$E:$F,2,FALSE),IFERROR(VLOOKUP(D553,'15. Gobernabilidad y Proceso...'!$E:$F,2,FALSE),IFERROR(VLOOKUP(D553,'12. Gestión del Talento Humano'!$E:$F,2,FALSE),IFERROR(VLOOKUP(D553,'14. Internacional... de la E.S.'!$E:$F,2,FALSE),IFERROR(VLOOKUP(D553,'10. Posgrado'!$E:$F,2,FALSE),IFERROR(VLOOKUP(D553,'17. Gestión TIC'!$E:$F,2,FALSE),IFERROR(VLOOKUP(D553,'16. Desa. del Sistema Educ.Sup.'!$E:$F,2,FALSE),IFERROR(VLOOKUP(D553,'9. Cultura de Inno. Insti...'!$E:$F,2,FALSE),VLOOKUP(D553,'7. Lo Esencial de la Reforma U.'!$E:$F,2,0)))))))))))))))))</f>
        <v>#N/A</v>
      </c>
      <c r="D554" s="31"/>
      <c r="E554" s="91"/>
      <c r="F554" s="91"/>
      <c r="G554" s="91"/>
      <c r="H554" s="74"/>
      <c r="I554" s="74"/>
      <c r="J554" s="74"/>
      <c r="K554" s="151"/>
    </row>
    <row r="555" spans="3:12" ht="15.75" thickBot="1" x14ac:dyDescent="0.3">
      <c r="C555" s="175"/>
      <c r="D555" s="31"/>
      <c r="E555" s="91"/>
      <c r="F555" s="91"/>
      <c r="G555" s="91"/>
      <c r="H555" s="74"/>
      <c r="I555" s="74"/>
      <c r="J555" s="74"/>
      <c r="K555" s="151"/>
    </row>
    <row r="556" spans="3:12" ht="30.75" thickBot="1" x14ac:dyDescent="0.3">
      <c r="C556" s="132" t="s">
        <v>44</v>
      </c>
      <c r="D556" s="136" t="s">
        <v>55</v>
      </c>
      <c r="E556" s="168" t="s">
        <v>56</v>
      </c>
      <c r="F556" s="136" t="s">
        <v>57</v>
      </c>
      <c r="G556" s="133" t="s">
        <v>27</v>
      </c>
      <c r="H556" s="131" t="s">
        <v>131</v>
      </c>
      <c r="I556" s="134" t="s">
        <v>46</v>
      </c>
      <c r="J556" s="134" t="s">
        <v>132</v>
      </c>
      <c r="K556" s="134" t="s">
        <v>410</v>
      </c>
      <c r="L556" s="134" t="s">
        <v>411</v>
      </c>
    </row>
    <row r="557" spans="3:12" ht="15.75" thickBot="1" x14ac:dyDescent="0.3">
      <c r="C557" s="135" t="s">
        <v>482</v>
      </c>
      <c r="D557" s="197"/>
      <c r="E557" s="150">
        <v>12</v>
      </c>
      <c r="F557" s="288">
        <f>HLOOKUP($C557,$BZ$2:$CM$3,2,0)</f>
        <v>43674.39</v>
      </c>
      <c r="G557" s="111">
        <f>D557*E557*F557</f>
        <v>0</v>
      </c>
      <c r="H557" s="164"/>
      <c r="I557" s="112" t="s">
        <v>496</v>
      </c>
      <c r="J557" s="112" t="str">
        <f>VLOOKUP(I557,Presupuesto!$B$11:$C$565,2,0)</f>
        <v>SUELDOS Y SALARIOS PERMANENTES</v>
      </c>
      <c r="K557" s="214" t="s">
        <v>1430</v>
      </c>
      <c r="L557" s="96" t="s">
        <v>394</v>
      </c>
    </row>
    <row r="558" spans="3:12" x14ac:dyDescent="0.25">
      <c r="C558" s="169" t="s">
        <v>58</v>
      </c>
      <c r="D558" s="161"/>
      <c r="E558" s="152">
        <v>0</v>
      </c>
      <c r="F558" s="98">
        <f>IF(E557=0,"",(G557/E557)/12*E557)</f>
        <v>0</v>
      </c>
      <c r="G558" s="95">
        <f>F558</f>
        <v>0</v>
      </c>
      <c r="H558" s="162"/>
      <c r="I558" s="114" t="s">
        <v>516</v>
      </c>
      <c r="J558" s="114" t="str">
        <f>VLOOKUP(I558,Presupuesto!$B$11:$C$565,2,0)</f>
        <v>AGUINALDO Y DECIMO CUARTO MES</v>
      </c>
      <c r="K558" s="96" t="str">
        <f t="shared" ref="K558:K589" si="18">$K$557</f>
        <v>Posgrado</v>
      </c>
      <c r="L558" s="96" t="s">
        <v>412</v>
      </c>
    </row>
    <row r="559" spans="3:12" ht="15.75" thickBot="1" x14ac:dyDescent="0.3">
      <c r="C559" s="170" t="s">
        <v>59</v>
      </c>
      <c r="D559" s="161"/>
      <c r="E559" s="152">
        <v>0</v>
      </c>
      <c r="F559" s="115">
        <f>IF(E557&lt;6,"",((E557-6)/12)*(G557/E557))</f>
        <v>0</v>
      </c>
      <c r="G559" s="95">
        <f>F559</f>
        <v>0</v>
      </c>
      <c r="H559" s="162"/>
      <c r="I559" s="99" t="s">
        <v>519</v>
      </c>
      <c r="J559" s="99" t="str">
        <f>VLOOKUP(I559,Presupuesto!$B$11:$C$565,2,0)</f>
        <v>DECIMOCUARTO MES</v>
      </c>
      <c r="K559" s="96" t="str">
        <f t="shared" si="18"/>
        <v>Posgrado</v>
      </c>
      <c r="L559" s="96" t="s">
        <v>395</v>
      </c>
    </row>
    <row r="560" spans="3:12" ht="15.75" thickBot="1" x14ac:dyDescent="0.3">
      <c r="C560" s="135" t="s">
        <v>483</v>
      </c>
      <c r="D560" s="197"/>
      <c r="E560" s="150">
        <v>12</v>
      </c>
      <c r="F560" s="288">
        <f>HLOOKUP($C560,$BZ$2:$CM$3,2,0)</f>
        <v>39703.99</v>
      </c>
      <c r="G560" s="111">
        <f>D560*E560*F560</f>
        <v>0</v>
      </c>
      <c r="H560" s="164"/>
      <c r="I560" s="112" t="s">
        <v>496</v>
      </c>
      <c r="J560" s="112" t="str">
        <f>VLOOKUP(I560,Presupuesto!$B$11:$C$565,2,0)</f>
        <v>SUELDOS Y SALARIOS PERMANENTES</v>
      </c>
      <c r="K560" s="96" t="str">
        <f t="shared" si="18"/>
        <v>Posgrado</v>
      </c>
      <c r="L560" s="96" t="s">
        <v>395</v>
      </c>
    </row>
    <row r="561" spans="3:12" x14ac:dyDescent="0.25">
      <c r="C561" s="169" t="s">
        <v>58</v>
      </c>
      <c r="D561" s="161"/>
      <c r="E561" s="152">
        <v>0</v>
      </c>
      <c r="F561" s="98">
        <f>IF(E560=0,"",(G560/E560)/12*E560)</f>
        <v>0</v>
      </c>
      <c r="G561" s="95">
        <f>F561</f>
        <v>0</v>
      </c>
      <c r="H561" s="162"/>
      <c r="I561" s="114" t="s">
        <v>516</v>
      </c>
      <c r="J561" s="114" t="str">
        <f>VLOOKUP(I561,Presupuesto!$B$11:$C$565,2,0)</f>
        <v>AGUINALDO Y DECIMO CUARTO MES</v>
      </c>
      <c r="K561" s="96" t="str">
        <f t="shared" si="18"/>
        <v>Posgrado</v>
      </c>
      <c r="L561" s="96" t="s">
        <v>395</v>
      </c>
    </row>
    <row r="562" spans="3:12" ht="15.75" thickBot="1" x14ac:dyDescent="0.3">
      <c r="C562" s="170" t="s">
        <v>59</v>
      </c>
      <c r="D562" s="161"/>
      <c r="E562" s="152">
        <v>0</v>
      </c>
      <c r="F562" s="115">
        <f>IF(E560&lt;6,"",((E560-6)/12)*(G560/E560))</f>
        <v>0</v>
      </c>
      <c r="G562" s="95">
        <f>F562</f>
        <v>0</v>
      </c>
      <c r="H562" s="162"/>
      <c r="I562" s="99" t="s">
        <v>519</v>
      </c>
      <c r="J562" s="99" t="str">
        <f>VLOOKUP(I562,Presupuesto!$B$11:$C$565,2,0)</f>
        <v>DECIMOCUARTO MES</v>
      </c>
      <c r="K562" s="96" t="str">
        <f t="shared" si="18"/>
        <v>Posgrado</v>
      </c>
      <c r="L562" s="96" t="s">
        <v>395</v>
      </c>
    </row>
    <row r="563" spans="3:12" ht="15.75" thickBot="1" x14ac:dyDescent="0.3">
      <c r="C563" s="135" t="s">
        <v>484</v>
      </c>
      <c r="D563" s="197"/>
      <c r="E563" s="150">
        <v>12</v>
      </c>
      <c r="F563" s="288">
        <f>HLOOKUP($C563,$BZ$2:$CM$3,2,0)</f>
        <v>35733.589999999997</v>
      </c>
      <c r="G563" s="111">
        <f>D563*E563*F563</f>
        <v>0</v>
      </c>
      <c r="H563" s="164"/>
      <c r="I563" s="112" t="s">
        <v>496</v>
      </c>
      <c r="J563" s="112" t="str">
        <f>VLOOKUP(I563,Presupuesto!$B$11:$C$565,2,0)</f>
        <v>SUELDOS Y SALARIOS PERMANENTES</v>
      </c>
      <c r="K563" s="96" t="str">
        <f t="shared" si="18"/>
        <v>Posgrado</v>
      </c>
      <c r="L563" s="96" t="s">
        <v>395</v>
      </c>
    </row>
    <row r="564" spans="3:12" x14ac:dyDescent="0.25">
      <c r="C564" s="169" t="s">
        <v>58</v>
      </c>
      <c r="D564" s="161"/>
      <c r="E564" s="152">
        <v>0</v>
      </c>
      <c r="F564" s="98">
        <f>IF(E563=0,"",(G563/E563)/12*E563)</f>
        <v>0</v>
      </c>
      <c r="G564" s="95">
        <f>F564</f>
        <v>0</v>
      </c>
      <c r="H564" s="162"/>
      <c r="I564" s="114" t="s">
        <v>516</v>
      </c>
      <c r="J564" s="114" t="str">
        <f>VLOOKUP(I564,Presupuesto!$B$11:$C$565,2,0)</f>
        <v>AGUINALDO Y DECIMO CUARTO MES</v>
      </c>
      <c r="K564" s="96" t="str">
        <f t="shared" si="18"/>
        <v>Posgrado</v>
      </c>
      <c r="L564" s="96" t="s">
        <v>395</v>
      </c>
    </row>
    <row r="565" spans="3:12" ht="15.75" thickBot="1" x14ac:dyDescent="0.3">
      <c r="C565" s="170" t="s">
        <v>59</v>
      </c>
      <c r="D565" s="161"/>
      <c r="E565" s="152">
        <v>0</v>
      </c>
      <c r="F565" s="115">
        <f>IF(E563&lt;6,"",((E563-6)/12)*(G563/E563))</f>
        <v>0</v>
      </c>
      <c r="G565" s="95">
        <f>F565</f>
        <v>0</v>
      </c>
      <c r="H565" s="162"/>
      <c r="I565" s="99" t="s">
        <v>519</v>
      </c>
      <c r="J565" s="99" t="str">
        <f>VLOOKUP(I565,Presupuesto!$B$11:$C$565,2,0)</f>
        <v>DECIMOCUARTO MES</v>
      </c>
      <c r="K565" s="96" t="str">
        <f t="shared" si="18"/>
        <v>Posgrado</v>
      </c>
      <c r="L565" s="96" t="s">
        <v>395</v>
      </c>
    </row>
    <row r="566" spans="3:12" ht="15.75" thickBot="1" x14ac:dyDescent="0.3">
      <c r="C566" s="135" t="s">
        <v>485</v>
      </c>
      <c r="D566" s="197"/>
      <c r="E566" s="150">
        <v>12</v>
      </c>
      <c r="F566" s="288">
        <f>HLOOKUP($C566,$BZ$2:$CM$3,2,0)</f>
        <v>31763.19</v>
      </c>
      <c r="G566" s="111">
        <f>D566*E566*F566</f>
        <v>0</v>
      </c>
      <c r="H566" s="164"/>
      <c r="I566" s="112" t="s">
        <v>496</v>
      </c>
      <c r="J566" s="112" t="str">
        <f>VLOOKUP(I566,Presupuesto!$B$11:$C$565,2,0)</f>
        <v>SUELDOS Y SALARIOS PERMANENTES</v>
      </c>
      <c r="K566" s="96" t="str">
        <f t="shared" si="18"/>
        <v>Posgrado</v>
      </c>
      <c r="L566" s="96" t="s">
        <v>395</v>
      </c>
    </row>
    <row r="567" spans="3:12" x14ac:dyDescent="0.25">
      <c r="C567" s="169" t="s">
        <v>58</v>
      </c>
      <c r="D567" s="161"/>
      <c r="E567" s="152">
        <v>0</v>
      </c>
      <c r="F567" s="98">
        <f>IF(E566=0,"",(G566/E566)/12*E566)</f>
        <v>0</v>
      </c>
      <c r="G567" s="95">
        <f>F567</f>
        <v>0</v>
      </c>
      <c r="H567" s="162"/>
      <c r="I567" s="114" t="s">
        <v>516</v>
      </c>
      <c r="J567" s="114" t="str">
        <f>VLOOKUP(I567,Presupuesto!$B$11:$C$565,2,0)</f>
        <v>AGUINALDO Y DECIMO CUARTO MES</v>
      </c>
      <c r="K567" s="96" t="str">
        <f t="shared" si="18"/>
        <v>Posgrado</v>
      </c>
      <c r="L567" s="96" t="s">
        <v>395</v>
      </c>
    </row>
    <row r="568" spans="3:12" ht="15.75" thickBot="1" x14ac:dyDescent="0.3">
      <c r="C568" s="170" t="s">
        <v>59</v>
      </c>
      <c r="D568" s="161"/>
      <c r="E568" s="152">
        <v>0</v>
      </c>
      <c r="F568" s="115">
        <f>IF(E566&lt;6,"",((E566-6)/12)*(G566/E566))</f>
        <v>0</v>
      </c>
      <c r="G568" s="95">
        <f>F568</f>
        <v>0</v>
      </c>
      <c r="H568" s="162"/>
      <c r="I568" s="99" t="s">
        <v>519</v>
      </c>
      <c r="J568" s="99" t="str">
        <f>VLOOKUP(I568,Presupuesto!$B$11:$C$565,2,0)</f>
        <v>DECIMOCUARTO MES</v>
      </c>
      <c r="K568" s="96" t="str">
        <f t="shared" si="18"/>
        <v>Posgrado</v>
      </c>
      <c r="L568" s="96" t="s">
        <v>395</v>
      </c>
    </row>
    <row r="569" spans="3:12" ht="15.75" thickBot="1" x14ac:dyDescent="0.3">
      <c r="C569" s="135" t="s">
        <v>486</v>
      </c>
      <c r="D569" s="197"/>
      <c r="E569" s="150">
        <v>12</v>
      </c>
      <c r="F569" s="288">
        <f>HLOOKUP($C569,$BZ$2:$CM$3,2,0)</f>
        <v>29777.99</v>
      </c>
      <c r="G569" s="111">
        <f>D569*E569*F569</f>
        <v>0</v>
      </c>
      <c r="H569" s="164"/>
      <c r="I569" s="112" t="s">
        <v>496</v>
      </c>
      <c r="J569" s="112" t="str">
        <f>VLOOKUP(I569,Presupuesto!$B$11:$C$565,2,0)</f>
        <v>SUELDOS Y SALARIOS PERMANENTES</v>
      </c>
      <c r="K569" s="96" t="str">
        <f t="shared" si="18"/>
        <v>Posgrado</v>
      </c>
      <c r="L569" s="96" t="s">
        <v>395</v>
      </c>
    </row>
    <row r="570" spans="3:12" x14ac:dyDescent="0.25">
      <c r="C570" s="169" t="s">
        <v>58</v>
      </c>
      <c r="D570" s="161"/>
      <c r="E570" s="152">
        <v>0</v>
      </c>
      <c r="F570" s="98">
        <f>IF(E569=0,"",(G569/E569)/12*E569)</f>
        <v>0</v>
      </c>
      <c r="G570" s="95">
        <f>F570</f>
        <v>0</v>
      </c>
      <c r="H570" s="162"/>
      <c r="I570" s="114" t="s">
        <v>516</v>
      </c>
      <c r="J570" s="114" t="str">
        <f>VLOOKUP(I570,Presupuesto!$B$11:$C$565,2,0)</f>
        <v>AGUINALDO Y DECIMO CUARTO MES</v>
      </c>
      <c r="K570" s="96" t="str">
        <f t="shared" si="18"/>
        <v>Posgrado</v>
      </c>
      <c r="L570" s="96" t="s">
        <v>395</v>
      </c>
    </row>
    <row r="571" spans="3:12" ht="15.75" thickBot="1" x14ac:dyDescent="0.3">
      <c r="C571" s="170" t="s">
        <v>59</v>
      </c>
      <c r="D571" s="161"/>
      <c r="E571" s="152">
        <v>0</v>
      </c>
      <c r="F571" s="115">
        <f>IF(E569&lt;6,"",((E569-6)/12)*(G569/E569))</f>
        <v>0</v>
      </c>
      <c r="G571" s="95">
        <f>F571</f>
        <v>0</v>
      </c>
      <c r="H571" s="162"/>
      <c r="I571" s="99" t="s">
        <v>519</v>
      </c>
      <c r="J571" s="99" t="str">
        <f>VLOOKUP(I571,Presupuesto!$B$11:$C$565,2,0)</f>
        <v>DECIMOCUARTO MES</v>
      </c>
      <c r="K571" s="96" t="str">
        <f t="shared" si="18"/>
        <v>Posgrado</v>
      </c>
      <c r="L571" s="96" t="s">
        <v>395</v>
      </c>
    </row>
    <row r="572" spans="3:12" ht="15.75" thickBot="1" x14ac:dyDescent="0.3">
      <c r="C572" s="135" t="s">
        <v>487</v>
      </c>
      <c r="D572" s="197"/>
      <c r="E572" s="150">
        <v>12</v>
      </c>
      <c r="F572" s="288">
        <f>HLOOKUP($C572,$BZ$2:$CM$3,2,0)</f>
        <v>27792.79</v>
      </c>
      <c r="G572" s="111">
        <f>D572*E572*F572</f>
        <v>0</v>
      </c>
      <c r="H572" s="164"/>
      <c r="I572" s="112" t="s">
        <v>496</v>
      </c>
      <c r="J572" s="112" t="str">
        <f>VLOOKUP(I572,Presupuesto!$B$11:$C$565,2,0)</f>
        <v>SUELDOS Y SALARIOS PERMANENTES</v>
      </c>
      <c r="K572" s="96" t="str">
        <f t="shared" si="18"/>
        <v>Posgrado</v>
      </c>
      <c r="L572" s="96" t="s">
        <v>395</v>
      </c>
    </row>
    <row r="573" spans="3:12" x14ac:dyDescent="0.25">
      <c r="C573" s="169" t="s">
        <v>58</v>
      </c>
      <c r="D573" s="161"/>
      <c r="E573" s="152">
        <v>0</v>
      </c>
      <c r="F573" s="98">
        <f>IF(E572=0,"",(G572/E572)/12*E572)</f>
        <v>0</v>
      </c>
      <c r="G573" s="95">
        <f>F573</f>
        <v>0</v>
      </c>
      <c r="H573" s="162"/>
      <c r="I573" s="114" t="s">
        <v>516</v>
      </c>
      <c r="J573" s="114" t="str">
        <f>VLOOKUP(I573,Presupuesto!$B$11:$C$565,2,0)</f>
        <v>AGUINALDO Y DECIMO CUARTO MES</v>
      </c>
      <c r="K573" s="96" t="str">
        <f t="shared" si="18"/>
        <v>Posgrado</v>
      </c>
      <c r="L573" s="96" t="s">
        <v>395</v>
      </c>
    </row>
    <row r="574" spans="3:12" ht="15.75" thickBot="1" x14ac:dyDescent="0.3">
      <c r="C574" s="170" t="s">
        <v>59</v>
      </c>
      <c r="D574" s="161"/>
      <c r="E574" s="152">
        <v>0</v>
      </c>
      <c r="F574" s="115">
        <f>IF(E572&lt;6,"",((E572-6)/12)*(G572/E572))</f>
        <v>0</v>
      </c>
      <c r="G574" s="95">
        <f>F574</f>
        <v>0</v>
      </c>
      <c r="H574" s="162"/>
      <c r="I574" s="99" t="s">
        <v>519</v>
      </c>
      <c r="J574" s="99" t="str">
        <f>VLOOKUP(I574,Presupuesto!$B$11:$C$565,2,0)</f>
        <v>DECIMOCUARTO MES</v>
      </c>
      <c r="K574" s="96" t="str">
        <f t="shared" si="18"/>
        <v>Posgrado</v>
      </c>
      <c r="L574" s="96" t="s">
        <v>395</v>
      </c>
    </row>
    <row r="575" spans="3:12" ht="15.75" thickBot="1" x14ac:dyDescent="0.3">
      <c r="C575" s="135" t="s">
        <v>488</v>
      </c>
      <c r="D575" s="197"/>
      <c r="E575" s="150">
        <v>12</v>
      </c>
      <c r="F575" s="288">
        <f>HLOOKUP($C575,$BZ$2:$CM$3,2,0)</f>
        <v>18859.39</v>
      </c>
      <c r="G575" s="111">
        <f>D575*E575*F575</f>
        <v>0</v>
      </c>
      <c r="H575" s="164"/>
      <c r="I575" s="112" t="s">
        <v>496</v>
      </c>
      <c r="J575" s="112" t="str">
        <f>VLOOKUP(I575,Presupuesto!$B$11:$C$565,2,0)</f>
        <v>SUELDOS Y SALARIOS PERMANENTES</v>
      </c>
      <c r="K575" s="96" t="str">
        <f t="shared" si="18"/>
        <v>Posgrado</v>
      </c>
      <c r="L575" s="96" t="s">
        <v>395</v>
      </c>
    </row>
    <row r="576" spans="3:12" x14ac:dyDescent="0.25">
      <c r="C576" s="169" t="s">
        <v>58</v>
      </c>
      <c r="D576" s="161"/>
      <c r="E576" s="152">
        <v>0</v>
      </c>
      <c r="F576" s="98">
        <f>IF(E575=0,"",(G575/E575)/12*E575)</f>
        <v>0</v>
      </c>
      <c r="G576" s="95">
        <f>F576</f>
        <v>0</v>
      </c>
      <c r="H576" s="162"/>
      <c r="I576" s="114" t="s">
        <v>516</v>
      </c>
      <c r="J576" s="114" t="str">
        <f>VLOOKUP(I576,Presupuesto!$B$11:$C$565,2,0)</f>
        <v>AGUINALDO Y DECIMO CUARTO MES</v>
      </c>
      <c r="K576" s="96" t="str">
        <f t="shared" si="18"/>
        <v>Posgrado</v>
      </c>
      <c r="L576" s="96" t="s">
        <v>395</v>
      </c>
    </row>
    <row r="577" spans="3:12" ht="15.75" thickBot="1" x14ac:dyDescent="0.3">
      <c r="C577" s="170" t="s">
        <v>59</v>
      </c>
      <c r="D577" s="161"/>
      <c r="E577" s="152">
        <v>0</v>
      </c>
      <c r="F577" s="115">
        <f>IF(E575&lt;6,"",((E575-6)/12)*(G575/E575))</f>
        <v>0</v>
      </c>
      <c r="G577" s="95">
        <f>F577</f>
        <v>0</v>
      </c>
      <c r="H577" s="162"/>
      <c r="I577" s="99" t="s">
        <v>519</v>
      </c>
      <c r="J577" s="99" t="str">
        <f>VLOOKUP(I577,Presupuesto!$B$11:$C$565,2,0)</f>
        <v>DECIMOCUARTO MES</v>
      </c>
      <c r="K577" s="96" t="str">
        <f t="shared" si="18"/>
        <v>Posgrado</v>
      </c>
      <c r="L577" s="96" t="s">
        <v>395</v>
      </c>
    </row>
    <row r="578" spans="3:12" ht="15.75" thickBot="1" x14ac:dyDescent="0.3">
      <c r="C578" s="135" t="s">
        <v>489</v>
      </c>
      <c r="D578" s="197"/>
      <c r="E578" s="150">
        <v>12</v>
      </c>
      <c r="F578" s="288">
        <f>HLOOKUP($C578,$BZ$2:$CM$3,2,0)</f>
        <v>17866.8</v>
      </c>
      <c r="G578" s="111">
        <f>D578*E578*F578</f>
        <v>0</v>
      </c>
      <c r="H578" s="164"/>
      <c r="I578" s="112" t="s">
        <v>496</v>
      </c>
      <c r="J578" s="112" t="str">
        <f>VLOOKUP(I578,Presupuesto!$B$11:$C$565,2,0)</f>
        <v>SUELDOS Y SALARIOS PERMANENTES</v>
      </c>
      <c r="K578" s="96" t="str">
        <f t="shared" si="18"/>
        <v>Posgrado</v>
      </c>
      <c r="L578" s="96" t="s">
        <v>395</v>
      </c>
    </row>
    <row r="579" spans="3:12" x14ac:dyDescent="0.25">
      <c r="C579" s="169" t="s">
        <v>58</v>
      </c>
      <c r="D579" s="161"/>
      <c r="E579" s="152">
        <v>0</v>
      </c>
      <c r="F579" s="98">
        <f>IF(E578=0,"",(G578/E578)/12*E578)</f>
        <v>0</v>
      </c>
      <c r="G579" s="95">
        <f>F579</f>
        <v>0</v>
      </c>
      <c r="H579" s="162"/>
      <c r="I579" s="114" t="s">
        <v>516</v>
      </c>
      <c r="J579" s="114" t="str">
        <f>VLOOKUP(I579,Presupuesto!$B$11:$C$565,2,0)</f>
        <v>AGUINALDO Y DECIMO CUARTO MES</v>
      </c>
      <c r="K579" s="96" t="str">
        <f t="shared" si="18"/>
        <v>Posgrado</v>
      </c>
      <c r="L579" s="96" t="s">
        <v>395</v>
      </c>
    </row>
    <row r="580" spans="3:12" ht="15.75" thickBot="1" x14ac:dyDescent="0.3">
      <c r="C580" s="170" t="s">
        <v>59</v>
      </c>
      <c r="D580" s="161"/>
      <c r="E580" s="152">
        <v>0</v>
      </c>
      <c r="F580" s="115">
        <f>IF(E578&lt;6,"",((E578-6)/12)*(G578/E578))</f>
        <v>0</v>
      </c>
      <c r="G580" s="95">
        <f>F580</f>
        <v>0</v>
      </c>
      <c r="H580" s="162"/>
      <c r="I580" s="99" t="s">
        <v>519</v>
      </c>
      <c r="J580" s="99" t="str">
        <f>VLOOKUP(I580,Presupuesto!$B$11:$C$565,2,0)</f>
        <v>DECIMOCUARTO MES</v>
      </c>
      <c r="K580" s="96" t="str">
        <f t="shared" si="18"/>
        <v>Posgrado</v>
      </c>
      <c r="L580" s="96" t="s">
        <v>395</v>
      </c>
    </row>
    <row r="581" spans="3:12" ht="15.75" thickBot="1" x14ac:dyDescent="0.3">
      <c r="C581" s="135" t="s">
        <v>490</v>
      </c>
      <c r="D581" s="197"/>
      <c r="E581" s="150">
        <v>12</v>
      </c>
      <c r="F581" s="288">
        <f>HLOOKUP($C581,$BZ$2:$CM$3,2,0)</f>
        <v>13896.4</v>
      </c>
      <c r="G581" s="111">
        <f>D581*E581*F581</f>
        <v>0</v>
      </c>
      <c r="H581" s="164"/>
      <c r="I581" s="112" t="s">
        <v>496</v>
      </c>
      <c r="J581" s="112" t="str">
        <f>VLOOKUP(I581,Presupuesto!$B$11:$C$565,2,0)</f>
        <v>SUELDOS Y SALARIOS PERMANENTES</v>
      </c>
      <c r="K581" s="96" t="str">
        <f t="shared" si="18"/>
        <v>Posgrado</v>
      </c>
      <c r="L581" s="96" t="s">
        <v>395</v>
      </c>
    </row>
    <row r="582" spans="3:12" x14ac:dyDescent="0.25">
      <c r="C582" s="169" t="s">
        <v>58</v>
      </c>
      <c r="D582" s="161"/>
      <c r="E582" s="152">
        <v>0</v>
      </c>
      <c r="F582" s="98">
        <f>IF(E581=0,"",(G581/E581)/12*E581)</f>
        <v>0</v>
      </c>
      <c r="G582" s="95">
        <f>F582</f>
        <v>0</v>
      </c>
      <c r="H582" s="162"/>
      <c r="I582" s="114" t="s">
        <v>516</v>
      </c>
      <c r="J582" s="114" t="str">
        <f>VLOOKUP(I582,Presupuesto!$B$11:$C$565,2,0)</f>
        <v>AGUINALDO Y DECIMO CUARTO MES</v>
      </c>
      <c r="K582" s="96" t="str">
        <f t="shared" si="18"/>
        <v>Posgrado</v>
      </c>
      <c r="L582" s="96" t="s">
        <v>395</v>
      </c>
    </row>
    <row r="583" spans="3:12" ht="15.75" thickBot="1" x14ac:dyDescent="0.3">
      <c r="C583" s="170" t="s">
        <v>59</v>
      </c>
      <c r="D583" s="161"/>
      <c r="E583" s="152">
        <v>0</v>
      </c>
      <c r="F583" s="115">
        <f>IF(E581&lt;6,"",((E581-6)/12)*(G581/E581))</f>
        <v>0</v>
      </c>
      <c r="G583" s="95">
        <f>F583</f>
        <v>0</v>
      </c>
      <c r="H583" s="162"/>
      <c r="I583" s="99" t="s">
        <v>519</v>
      </c>
      <c r="J583" s="99" t="str">
        <f>VLOOKUP(I583,Presupuesto!$B$11:$C$565,2,0)</f>
        <v>DECIMOCUARTO MES</v>
      </c>
      <c r="K583" s="96" t="str">
        <f t="shared" si="18"/>
        <v>Posgrado</v>
      </c>
      <c r="L583" s="96" t="s">
        <v>395</v>
      </c>
    </row>
    <row r="584" spans="3:12" ht="15.75" thickBot="1" x14ac:dyDescent="0.3">
      <c r="C584" s="135" t="s">
        <v>491</v>
      </c>
      <c r="D584" s="197"/>
      <c r="E584" s="150">
        <v>12</v>
      </c>
      <c r="F584" s="288">
        <f>HLOOKUP($C584,$BZ$2:$CM$3,2,0)</f>
        <v>15004.09</v>
      </c>
      <c r="G584" s="111">
        <f>D584*E584*F584</f>
        <v>0</v>
      </c>
      <c r="H584" s="164"/>
      <c r="I584" s="112" t="s">
        <v>496</v>
      </c>
      <c r="J584" s="112" t="str">
        <f>VLOOKUP(I584,Presupuesto!$B$11:$C$565,2,0)</f>
        <v>SUELDOS Y SALARIOS PERMANENTES</v>
      </c>
      <c r="K584" s="96" t="str">
        <f t="shared" si="18"/>
        <v>Posgrado</v>
      </c>
      <c r="L584" s="96" t="s">
        <v>395</v>
      </c>
    </row>
    <row r="585" spans="3:12" x14ac:dyDescent="0.25">
      <c r="C585" s="169" t="s">
        <v>58</v>
      </c>
      <c r="D585" s="161"/>
      <c r="E585" s="152">
        <v>0</v>
      </c>
      <c r="F585" s="98">
        <f>IF(E584=0,"",(G584/E584)/12*E584)</f>
        <v>0</v>
      </c>
      <c r="G585" s="95">
        <f>F585</f>
        <v>0</v>
      </c>
      <c r="H585" s="162"/>
      <c r="I585" s="114" t="s">
        <v>516</v>
      </c>
      <c r="J585" s="114" t="str">
        <f>VLOOKUP(I585,Presupuesto!$B$11:$C$565,2,0)</f>
        <v>AGUINALDO Y DECIMO CUARTO MES</v>
      </c>
      <c r="K585" s="96" t="str">
        <f t="shared" si="18"/>
        <v>Posgrado</v>
      </c>
      <c r="L585" s="96" t="s">
        <v>395</v>
      </c>
    </row>
    <row r="586" spans="3:12" ht="15.75" thickBot="1" x14ac:dyDescent="0.3">
      <c r="C586" s="170" t="s">
        <v>59</v>
      </c>
      <c r="D586" s="161"/>
      <c r="E586" s="152">
        <v>0</v>
      </c>
      <c r="F586" s="115">
        <f>IF(E584&lt;6,"",((E584-6)/12)*(G584/E584))</f>
        <v>0</v>
      </c>
      <c r="G586" s="95">
        <f>F586</f>
        <v>0</v>
      </c>
      <c r="H586" s="162"/>
      <c r="I586" s="99" t="s">
        <v>519</v>
      </c>
      <c r="J586" s="99" t="str">
        <f>VLOOKUP(I586,Presupuesto!$B$11:$C$565,2,0)</f>
        <v>DECIMOCUARTO MES</v>
      </c>
      <c r="K586" s="96" t="str">
        <f t="shared" si="18"/>
        <v>Posgrado</v>
      </c>
      <c r="L586" s="96" t="s">
        <v>395</v>
      </c>
    </row>
    <row r="587" spans="3:12" ht="15.75" thickBot="1" x14ac:dyDescent="0.3">
      <c r="C587" s="135" t="s">
        <v>492</v>
      </c>
      <c r="D587" s="197"/>
      <c r="E587" s="150">
        <v>12</v>
      </c>
      <c r="F587" s="288">
        <f>HLOOKUP($C587,$BZ$2:$CM$3,2,0)</f>
        <v>13238.9</v>
      </c>
      <c r="G587" s="111">
        <f>D587*E587*F587</f>
        <v>0</v>
      </c>
      <c r="H587" s="164"/>
      <c r="I587" s="112" t="s">
        <v>496</v>
      </c>
      <c r="J587" s="112" t="str">
        <f>VLOOKUP(I587,Presupuesto!$B$11:$C$565,2,0)</f>
        <v>SUELDOS Y SALARIOS PERMANENTES</v>
      </c>
      <c r="K587" s="96" t="str">
        <f t="shared" si="18"/>
        <v>Posgrado</v>
      </c>
      <c r="L587" s="96" t="s">
        <v>395</v>
      </c>
    </row>
    <row r="588" spans="3:12" x14ac:dyDescent="0.25">
      <c r="C588" s="169" t="s">
        <v>58</v>
      </c>
      <c r="D588" s="161"/>
      <c r="E588" s="152">
        <v>0</v>
      </c>
      <c r="F588" s="98">
        <f>IF(E587=0,"",(G587/E587)/12*E587)</f>
        <v>0</v>
      </c>
      <c r="G588" s="95">
        <f>F588</f>
        <v>0</v>
      </c>
      <c r="H588" s="162"/>
      <c r="I588" s="114" t="s">
        <v>516</v>
      </c>
      <c r="J588" s="114" t="str">
        <f>VLOOKUP(I588,Presupuesto!$B$11:$C$565,2,0)</f>
        <v>AGUINALDO Y DECIMO CUARTO MES</v>
      </c>
      <c r="K588" s="96" t="str">
        <f t="shared" si="18"/>
        <v>Posgrado</v>
      </c>
      <c r="L588" s="96" t="s">
        <v>395</v>
      </c>
    </row>
    <row r="589" spans="3:12" ht="15.75" thickBot="1" x14ac:dyDescent="0.3">
      <c r="C589" s="170" t="s">
        <v>59</v>
      </c>
      <c r="D589" s="161"/>
      <c r="E589" s="152">
        <v>0</v>
      </c>
      <c r="F589" s="115">
        <f>IF(E587&lt;6,"",((E587-6)/12)*(G587/E587))</f>
        <v>0</v>
      </c>
      <c r="G589" s="95">
        <f>F589</f>
        <v>0</v>
      </c>
      <c r="H589" s="162"/>
      <c r="I589" s="99" t="s">
        <v>519</v>
      </c>
      <c r="J589" s="99" t="str">
        <f>VLOOKUP(I589,Presupuesto!$B$11:$C$565,2,0)</f>
        <v>DECIMOCUARTO MES</v>
      </c>
      <c r="K589" s="96" t="str">
        <f t="shared" si="18"/>
        <v>Posgrado</v>
      </c>
      <c r="L589" s="96" t="s">
        <v>395</v>
      </c>
    </row>
    <row r="590" spans="3:12" ht="15.75" thickBot="1" x14ac:dyDescent="0.3">
      <c r="C590" s="135" t="s">
        <v>493</v>
      </c>
      <c r="D590" s="197"/>
      <c r="E590" s="150">
        <v>12</v>
      </c>
      <c r="F590" s="288">
        <f>HLOOKUP($C590,$BZ$2:$CM$3,2,0)</f>
        <v>12356.31</v>
      </c>
      <c r="G590" s="111">
        <f>D590*E590*F590</f>
        <v>0</v>
      </c>
      <c r="H590" s="164"/>
      <c r="I590" s="112" t="s">
        <v>496</v>
      </c>
      <c r="J590" s="112" t="str">
        <f>VLOOKUP(I590,Presupuesto!$B$11:$C$565,2,0)</f>
        <v>SUELDOS Y SALARIOS PERMANENTES</v>
      </c>
      <c r="K590" s="96" t="str">
        <f t="shared" ref="K590:K607" si="19">$K$557</f>
        <v>Posgrado</v>
      </c>
      <c r="L590" s="96" t="s">
        <v>395</v>
      </c>
    </row>
    <row r="591" spans="3:12" x14ac:dyDescent="0.25">
      <c r="C591" s="169" t="s">
        <v>58</v>
      </c>
      <c r="D591" s="161"/>
      <c r="E591" s="152">
        <v>0</v>
      </c>
      <c r="F591" s="98">
        <f>IF(E590=0,"",(G590/E590)/12*E590)</f>
        <v>0</v>
      </c>
      <c r="G591" s="95">
        <f>F591</f>
        <v>0</v>
      </c>
      <c r="H591" s="162"/>
      <c r="I591" s="114" t="s">
        <v>516</v>
      </c>
      <c r="J591" s="114" t="str">
        <f>VLOOKUP(I591,Presupuesto!$B$11:$C$565,2,0)</f>
        <v>AGUINALDO Y DECIMO CUARTO MES</v>
      </c>
      <c r="K591" s="96" t="str">
        <f t="shared" si="19"/>
        <v>Posgrado</v>
      </c>
      <c r="L591" s="96" t="s">
        <v>395</v>
      </c>
    </row>
    <row r="592" spans="3:12" ht="15.75" thickBot="1" x14ac:dyDescent="0.3">
      <c r="C592" s="170" t="s">
        <v>59</v>
      </c>
      <c r="D592" s="161"/>
      <c r="E592" s="152">
        <v>0</v>
      </c>
      <c r="F592" s="115">
        <f>IF(E590&lt;6,"",((E590-6)/12)*(G590/E590))</f>
        <v>0</v>
      </c>
      <c r="G592" s="95">
        <f>F592</f>
        <v>0</v>
      </c>
      <c r="H592" s="162"/>
      <c r="I592" s="99" t="s">
        <v>519</v>
      </c>
      <c r="J592" s="99" t="str">
        <f>VLOOKUP(I592,Presupuesto!$B$11:$C$565,2,0)</f>
        <v>DECIMOCUARTO MES</v>
      </c>
      <c r="K592" s="96" t="str">
        <f t="shared" si="19"/>
        <v>Posgrado</v>
      </c>
      <c r="L592" s="96" t="s">
        <v>395</v>
      </c>
    </row>
    <row r="593" spans="3:12" ht="15.75" thickBot="1" x14ac:dyDescent="0.3">
      <c r="C593" s="135" t="s">
        <v>494</v>
      </c>
      <c r="D593" s="197"/>
      <c r="E593" s="150">
        <v>12</v>
      </c>
      <c r="F593" s="288">
        <f>HLOOKUP($C593,$BZ$2:$CM$3,2,0)</f>
        <v>463.22</v>
      </c>
      <c r="G593" s="111">
        <f>D593*E593*F593</f>
        <v>0</v>
      </c>
      <c r="H593" s="164"/>
      <c r="I593" s="112" t="s">
        <v>496</v>
      </c>
      <c r="J593" s="112" t="str">
        <f>VLOOKUP(I593,Presupuesto!$B$11:$C$565,2,0)</f>
        <v>SUELDOS Y SALARIOS PERMANENTES</v>
      </c>
      <c r="K593" s="96" t="str">
        <f t="shared" si="19"/>
        <v>Posgrado</v>
      </c>
      <c r="L593" s="96" t="s">
        <v>395</v>
      </c>
    </row>
    <row r="594" spans="3:12" x14ac:dyDescent="0.25">
      <c r="C594" s="169" t="s">
        <v>58</v>
      </c>
      <c r="D594" s="161"/>
      <c r="E594" s="152">
        <v>0</v>
      </c>
      <c r="F594" s="98">
        <f>IF(E593=0,"",(G593/E593)/12*E593)</f>
        <v>0</v>
      </c>
      <c r="G594" s="95">
        <f>F594</f>
        <v>0</v>
      </c>
      <c r="H594" s="162"/>
      <c r="I594" s="114" t="s">
        <v>516</v>
      </c>
      <c r="J594" s="114" t="str">
        <f>VLOOKUP(I594,Presupuesto!$B$11:$C$565,2,0)</f>
        <v>AGUINALDO Y DECIMO CUARTO MES</v>
      </c>
      <c r="K594" s="96" t="str">
        <f t="shared" si="19"/>
        <v>Posgrado</v>
      </c>
      <c r="L594" s="96" t="s">
        <v>395</v>
      </c>
    </row>
    <row r="595" spans="3:12" ht="15.75" thickBot="1" x14ac:dyDescent="0.3">
      <c r="C595" s="170" t="s">
        <v>59</v>
      </c>
      <c r="D595" s="161"/>
      <c r="E595" s="152">
        <v>0</v>
      </c>
      <c r="F595" s="115">
        <f>IF(E593&lt;6,"",((E593-6)/12)*(G593/E593))</f>
        <v>0</v>
      </c>
      <c r="G595" s="95">
        <f>F595</f>
        <v>0</v>
      </c>
      <c r="H595" s="162"/>
      <c r="I595" s="99" t="s">
        <v>519</v>
      </c>
      <c r="J595" s="99" t="str">
        <f>VLOOKUP(I595,Presupuesto!$B$11:$C$565,2,0)</f>
        <v>DECIMOCUARTO MES</v>
      </c>
      <c r="K595" s="96" t="str">
        <f t="shared" si="19"/>
        <v>Posgrado</v>
      </c>
      <c r="L595" s="96" t="s">
        <v>395</v>
      </c>
    </row>
    <row r="596" spans="3:12" ht="15.75" thickBot="1" x14ac:dyDescent="0.3">
      <c r="C596" s="135" t="s">
        <v>495</v>
      </c>
      <c r="D596" s="197"/>
      <c r="E596" s="150">
        <v>12</v>
      </c>
      <c r="F596" s="288">
        <f>HLOOKUP($C596,$BZ$2:$CM$3,2,0)</f>
        <v>2007.3</v>
      </c>
      <c r="G596" s="111">
        <f>D596*E596*F596</f>
        <v>0</v>
      </c>
      <c r="H596" s="164"/>
      <c r="I596" s="112" t="s">
        <v>496</v>
      </c>
      <c r="J596" s="112" t="str">
        <f>VLOOKUP(I596,Presupuesto!$B$11:$C$565,2,0)</f>
        <v>SUELDOS Y SALARIOS PERMANENTES</v>
      </c>
      <c r="K596" s="96" t="str">
        <f t="shared" si="19"/>
        <v>Posgrado</v>
      </c>
      <c r="L596" s="96" t="s">
        <v>395</v>
      </c>
    </row>
    <row r="597" spans="3:12" x14ac:dyDescent="0.25">
      <c r="C597" s="169" t="s">
        <v>58</v>
      </c>
      <c r="D597" s="161"/>
      <c r="E597" s="152">
        <v>0</v>
      </c>
      <c r="F597" s="98">
        <f>IF(E596=0,"",(G596/E596)/12*E596)</f>
        <v>0</v>
      </c>
      <c r="G597" s="95">
        <f>F597</f>
        <v>0</v>
      </c>
      <c r="H597" s="162"/>
      <c r="I597" s="114" t="s">
        <v>516</v>
      </c>
      <c r="J597" s="114" t="str">
        <f>VLOOKUP(I597,Presupuesto!$B$11:$C$565,2,0)</f>
        <v>AGUINALDO Y DECIMO CUARTO MES</v>
      </c>
      <c r="K597" s="96" t="str">
        <f t="shared" si="19"/>
        <v>Posgrado</v>
      </c>
      <c r="L597" s="96" t="s">
        <v>395</v>
      </c>
    </row>
    <row r="598" spans="3:12" ht="15.75" thickBot="1" x14ac:dyDescent="0.3">
      <c r="C598" s="170" t="s">
        <v>59</v>
      </c>
      <c r="D598" s="161"/>
      <c r="E598" s="152">
        <v>0</v>
      </c>
      <c r="F598" s="115">
        <f>IF(E596&lt;6,"",((E596-6)/12)*(G596/E596))</f>
        <v>0</v>
      </c>
      <c r="G598" s="95">
        <f>F598</f>
        <v>0</v>
      </c>
      <c r="H598" s="162"/>
      <c r="I598" s="99" t="s">
        <v>519</v>
      </c>
      <c r="J598" s="99" t="str">
        <f>VLOOKUP(I598,Presupuesto!$B$11:$C$565,2,0)</f>
        <v>DECIMOCUARTO MES</v>
      </c>
      <c r="K598" s="96" t="str">
        <f t="shared" si="19"/>
        <v>Posgrado</v>
      </c>
      <c r="L598" s="96" t="s">
        <v>395</v>
      </c>
    </row>
    <row r="599" spans="3:12" ht="15.75" thickBot="1" x14ac:dyDescent="0.3">
      <c r="C599" s="138" t="s">
        <v>83</v>
      </c>
      <c r="D599" s="197"/>
      <c r="E599" s="150">
        <v>12</v>
      </c>
      <c r="F599" s="137">
        <v>30000</v>
      </c>
      <c r="G599" s="111">
        <f>D599*E599*F599</f>
        <v>0</v>
      </c>
      <c r="H599" s="164"/>
      <c r="I599" s="112" t="s">
        <v>564</v>
      </c>
      <c r="J599" s="112" t="str">
        <f>VLOOKUP(I599,Presupuesto!$B$11:$C$565,2,0)</f>
        <v>CONTRATOS ESPECIALES</v>
      </c>
      <c r="K599" s="96" t="str">
        <f t="shared" si="19"/>
        <v>Posgrado</v>
      </c>
      <c r="L599" s="96" t="s">
        <v>395</v>
      </c>
    </row>
    <row r="600" spans="3:12" x14ac:dyDescent="0.25">
      <c r="C600" s="169" t="s">
        <v>58</v>
      </c>
      <c r="D600" s="161"/>
      <c r="E600" s="152">
        <v>0</v>
      </c>
      <c r="F600" s="115">
        <f>IF(E599=0,"",(G599/E599)/12*E599)</f>
        <v>0</v>
      </c>
      <c r="G600" s="95">
        <f>F600</f>
        <v>0</v>
      </c>
      <c r="H600" s="162"/>
      <c r="I600" s="99" t="s">
        <v>564</v>
      </c>
      <c r="J600" s="99" t="str">
        <f>VLOOKUP(I600,Presupuesto!$B$11:$C$565,2,0)</f>
        <v>CONTRATOS ESPECIALES</v>
      </c>
      <c r="K600" s="96" t="str">
        <f t="shared" si="19"/>
        <v>Posgrado</v>
      </c>
      <c r="L600" s="96" t="s">
        <v>394</v>
      </c>
    </row>
    <row r="601" spans="3:12" ht="15.75" thickBot="1" x14ac:dyDescent="0.3">
      <c r="C601" s="170" t="s">
        <v>59</v>
      </c>
      <c r="D601" s="161"/>
      <c r="E601" s="152">
        <v>0</v>
      </c>
      <c r="F601" s="98">
        <f>IF(E599&lt;6,"",((E599-6)/12)*(G599/E599))</f>
        <v>0</v>
      </c>
      <c r="G601" s="95">
        <f>F601</f>
        <v>0</v>
      </c>
      <c r="H601" s="162"/>
      <c r="I601" s="99" t="s">
        <v>564</v>
      </c>
      <c r="J601" s="99" t="str">
        <f>VLOOKUP(I601,Presupuesto!$B$11:$C$565,2,0)</f>
        <v>CONTRATOS ESPECIALES</v>
      </c>
      <c r="K601" s="96" t="str">
        <f t="shared" si="19"/>
        <v>Posgrado</v>
      </c>
      <c r="L601" s="96" t="s">
        <v>399</v>
      </c>
    </row>
    <row r="602" spans="3:12" ht="15.75" thickBot="1" x14ac:dyDescent="0.3">
      <c r="C602" s="138" t="s">
        <v>60</v>
      </c>
      <c r="D602" s="197"/>
      <c r="E602" s="150">
        <v>12</v>
      </c>
      <c r="F602" s="116">
        <v>30000</v>
      </c>
      <c r="G602" s="111">
        <f>D602*E602*F602</f>
        <v>0</v>
      </c>
      <c r="H602" s="164"/>
      <c r="I602" s="112" t="s">
        <v>705</v>
      </c>
      <c r="J602" s="112" t="str">
        <f>VLOOKUP(I602,Presupuesto!$B$11:$C$565,2,0)</f>
        <v>OTROS SERVICIOS TECNICOS Y PROFESIONALES</v>
      </c>
      <c r="K602" s="96" t="str">
        <f t="shared" si="19"/>
        <v>Posgrado</v>
      </c>
      <c r="L602" s="96" t="s">
        <v>394</v>
      </c>
    </row>
    <row r="603" spans="3:12" x14ac:dyDescent="0.25">
      <c r="C603" s="169" t="s">
        <v>58</v>
      </c>
      <c r="D603" s="161"/>
      <c r="E603" s="152">
        <v>0</v>
      </c>
      <c r="F603" s="98">
        <v>0</v>
      </c>
      <c r="G603" s="95">
        <f>F603</f>
        <v>0</v>
      </c>
      <c r="H603" s="162"/>
      <c r="I603" s="99" t="s">
        <v>705</v>
      </c>
      <c r="J603" s="99" t="str">
        <f>VLOOKUP(I603,Presupuesto!$B$11:$C$565,2,0)</f>
        <v>OTROS SERVICIOS TECNICOS Y PROFESIONALES</v>
      </c>
      <c r="K603" s="96" t="str">
        <f t="shared" si="19"/>
        <v>Posgrado</v>
      </c>
      <c r="L603" s="96" t="s">
        <v>394</v>
      </c>
    </row>
    <row r="604" spans="3:12" ht="15.75" thickBot="1" x14ac:dyDescent="0.3">
      <c r="C604" s="170" t="s">
        <v>59</v>
      </c>
      <c r="D604" s="161"/>
      <c r="E604" s="152">
        <v>0</v>
      </c>
      <c r="F604" s="98">
        <v>0</v>
      </c>
      <c r="G604" s="95">
        <f>F604</f>
        <v>0</v>
      </c>
      <c r="H604" s="162"/>
      <c r="I604" s="99" t="s">
        <v>705</v>
      </c>
      <c r="J604" s="99" t="str">
        <f>VLOOKUP(I604,Presupuesto!$B$11:$C$565,2,0)</f>
        <v>OTROS SERVICIOS TECNICOS Y PROFESIONALES</v>
      </c>
      <c r="K604" s="96" t="str">
        <f t="shared" si="19"/>
        <v>Posgrado</v>
      </c>
      <c r="L604" s="96" t="s">
        <v>394</v>
      </c>
    </row>
    <row r="605" spans="3:12" ht="15.75" thickBot="1" x14ac:dyDescent="0.3">
      <c r="C605" s="138" t="s">
        <v>61</v>
      </c>
      <c r="D605" s="197"/>
      <c r="E605" s="150">
        <v>12</v>
      </c>
      <c r="F605" s="116">
        <v>30000</v>
      </c>
      <c r="G605" s="111">
        <f>D605*E605*F605</f>
        <v>0</v>
      </c>
      <c r="H605" s="164"/>
      <c r="I605" s="112" t="s">
        <v>496</v>
      </c>
      <c r="J605" s="112" t="str">
        <f>VLOOKUP(I605,Presupuesto!$B$11:$C$565,2,0)</f>
        <v>SUELDOS Y SALARIOS PERMANENTES</v>
      </c>
      <c r="K605" s="96" t="str">
        <f t="shared" si="19"/>
        <v>Posgrado</v>
      </c>
      <c r="L605" s="96" t="s">
        <v>394</v>
      </c>
    </row>
    <row r="606" spans="3:12" x14ac:dyDescent="0.25">
      <c r="C606" s="169" t="s">
        <v>58</v>
      </c>
      <c r="D606" s="167"/>
      <c r="E606" s="129">
        <v>0</v>
      </c>
      <c r="F606" s="117">
        <f>IF(E605=0,"",(G605/E605)/12*E605)</f>
        <v>0</v>
      </c>
      <c r="G606" s="118">
        <f>F606</f>
        <v>0</v>
      </c>
      <c r="H606" s="162"/>
      <c r="I606" s="99" t="s">
        <v>516</v>
      </c>
      <c r="J606" s="99" t="str">
        <f>VLOOKUP(I606,Presupuesto!$B$11:$C$565,2,0)</f>
        <v>AGUINALDO Y DECIMO CUARTO MES</v>
      </c>
      <c r="K606" s="96" t="str">
        <f t="shared" si="19"/>
        <v>Posgrado</v>
      </c>
      <c r="L606" s="96" t="s">
        <v>394</v>
      </c>
    </row>
    <row r="607" spans="3:12" ht="15.75" thickBot="1" x14ac:dyDescent="0.3">
      <c r="C607" s="171" t="s">
        <v>59</v>
      </c>
      <c r="D607" s="160"/>
      <c r="E607" s="130">
        <v>0</v>
      </c>
      <c r="F607" s="103">
        <f>IF(E605&lt;6,"",((E605-6)/12)*(G605/E605))</f>
        <v>0</v>
      </c>
      <c r="G607" s="103">
        <f>F607</f>
        <v>0</v>
      </c>
      <c r="H607" s="160"/>
      <c r="I607" s="104" t="s">
        <v>519</v>
      </c>
      <c r="J607" s="122" t="str">
        <f>VLOOKUP(I607,Presupuesto!$B$11:$C$565,2,0)</f>
        <v>DECIMOCUARTO MES</v>
      </c>
      <c r="K607" s="104" t="str">
        <f t="shared" si="19"/>
        <v>Posgrado</v>
      </c>
      <c r="L607" s="122" t="s">
        <v>394</v>
      </c>
    </row>
    <row r="609" spans="3:12" ht="15.75" thickBot="1" x14ac:dyDescent="0.3"/>
    <row r="610" spans="3:12" ht="15.75" thickBot="1" x14ac:dyDescent="0.3">
      <c r="C610" s="69" t="s">
        <v>43</v>
      </c>
      <c r="D610" s="30">
        <f>SUM(G617:G667)</f>
        <v>0</v>
      </c>
      <c r="E610" s="91"/>
      <c r="F610" s="91"/>
      <c r="G610" s="91"/>
      <c r="H610" s="74"/>
      <c r="I610" s="74"/>
      <c r="J610" s="74"/>
      <c r="K610" s="151"/>
    </row>
    <row r="611" spans="3:12" x14ac:dyDescent="0.25">
      <c r="D611" s="31"/>
      <c r="E611" s="91"/>
      <c r="F611" s="91"/>
      <c r="G611" s="91"/>
      <c r="H611" s="74"/>
      <c r="I611" s="74"/>
      <c r="J611" s="74"/>
      <c r="K611" s="151"/>
    </row>
    <row r="612" spans="3:12" x14ac:dyDescent="0.25">
      <c r="D612" s="31"/>
      <c r="E612" s="91"/>
      <c r="F612" s="91"/>
      <c r="G612" s="91"/>
      <c r="H612" s="74"/>
      <c r="I612" s="74"/>
      <c r="J612" s="74"/>
      <c r="K612" s="151"/>
    </row>
    <row r="613" spans="3:12" ht="15.75" x14ac:dyDescent="0.25">
      <c r="C613" s="200" t="s">
        <v>392</v>
      </c>
      <c r="D613" s="328"/>
      <c r="E613" s="91"/>
      <c r="F613" s="91"/>
      <c r="G613" s="91"/>
      <c r="H613" s="74"/>
      <c r="I613" s="74"/>
      <c r="J613" s="74"/>
      <c r="K613" s="151"/>
    </row>
    <row r="614" spans="3:12" ht="18.75" x14ac:dyDescent="0.25">
      <c r="C614" s="206" t="e">
        <f>IFERROR(VLOOKUP(D613,'1. Desarrollo e Innov. Curricu.'!$E:$F,2,FALSE),IFERROR(VLOOKUP(D613,'2. Investigación Científica'!$E:$F,2,FALSE),IFERROR(VLOOKUP(D613,'3. Vinculación Univ. Sociedad'!$E:$F,2,FALSE),IFERROR(VLOOKUP(D613,'4. Docencia y Profesorado Univ.'!$E:$F,2,FALSE),IFERROR(VLOOKUP(D613,'5. Estudiantes y Graduados'!$E:$F,2,FALSE),IFERROR(VLOOKUP(D613,'11. Gestion Administrativa'!$E:$F,2,FALSE),IFERROR(VLOOKUP(D613,'13. Gestión Académica'!$E:$F,2,FALSE),IFERROR(VLOOKUP(D613,'8. Asegura. de la Calid. y M'!$E:$F,2,FALSE),IFERROR(VLOOKUP(D613,'6. Gestión del Conocimiento'!$E:$F,2,FALSE),IFERROR(VLOOKUP(D613,'15. Gobernabilidad y Proceso...'!$E:$F,2,FALSE),IFERROR(VLOOKUP(D613,'12. Gestión del Talento Humano'!$E:$F,2,FALSE),IFERROR(VLOOKUP(D613,'14. Internacional... de la E.S.'!$E:$F,2,FALSE),IFERROR(VLOOKUP(D613,'10. Posgrado'!$E:$F,2,FALSE),IFERROR(VLOOKUP(D613,'17. Gestión TIC'!$E:$F,2,FALSE),IFERROR(VLOOKUP(D613,'16. Desa. del Sistema Educ.Sup.'!$E:$F,2,FALSE),IFERROR(VLOOKUP(D613,'9. Cultura de Inno. Insti...'!$E:$F,2,FALSE),VLOOKUP(D613,'7. Lo Esencial de la Reforma U.'!$E:$F,2,0)))))))))))))))))</f>
        <v>#N/A</v>
      </c>
      <c r="D614" s="31"/>
      <c r="E614" s="91"/>
      <c r="F614" s="91"/>
      <c r="G614" s="91"/>
      <c r="H614" s="74"/>
      <c r="I614" s="74"/>
      <c r="J614" s="74"/>
      <c r="K614" s="151"/>
    </row>
    <row r="615" spans="3:12" ht="15.75" thickBot="1" x14ac:dyDescent="0.3">
      <c r="C615" s="175"/>
      <c r="D615" s="31"/>
      <c r="E615" s="91"/>
      <c r="F615" s="91"/>
      <c r="G615" s="91"/>
      <c r="H615" s="74"/>
      <c r="I615" s="74"/>
      <c r="J615" s="74"/>
      <c r="K615" s="151"/>
    </row>
    <row r="616" spans="3:12" ht="30.75" thickBot="1" x14ac:dyDescent="0.3">
      <c r="C616" s="132" t="s">
        <v>44</v>
      </c>
      <c r="D616" s="136" t="s">
        <v>55</v>
      </c>
      <c r="E616" s="168" t="s">
        <v>56</v>
      </c>
      <c r="F616" s="136" t="s">
        <v>57</v>
      </c>
      <c r="G616" s="133" t="s">
        <v>27</v>
      </c>
      <c r="H616" s="131" t="s">
        <v>131</v>
      </c>
      <c r="I616" s="134" t="s">
        <v>46</v>
      </c>
      <c r="J616" s="134" t="s">
        <v>132</v>
      </c>
      <c r="K616" s="134" t="s">
        <v>410</v>
      </c>
      <c r="L616" s="134" t="s">
        <v>411</v>
      </c>
    </row>
    <row r="617" spans="3:12" ht="15.75" thickBot="1" x14ac:dyDescent="0.3">
      <c r="C617" s="135" t="s">
        <v>482</v>
      </c>
      <c r="D617" s="197"/>
      <c r="E617" s="150">
        <v>12</v>
      </c>
      <c r="F617" s="288">
        <f>HLOOKUP($C617,$BZ$2:$CM$3,2,0)</f>
        <v>43674.39</v>
      </c>
      <c r="G617" s="111">
        <f>D617*E617*F617</f>
        <v>0</v>
      </c>
      <c r="H617" s="164"/>
      <c r="I617" s="112" t="s">
        <v>496</v>
      </c>
      <c r="J617" s="112" t="str">
        <f>VLOOKUP(I617,Presupuesto!$B$11:$C$565,2,0)</f>
        <v>SUELDOS Y SALARIOS PERMANENTES</v>
      </c>
      <c r="K617" s="214" t="s">
        <v>1430</v>
      </c>
      <c r="L617" s="96" t="s">
        <v>394</v>
      </c>
    </row>
    <row r="618" spans="3:12" x14ac:dyDescent="0.25">
      <c r="C618" s="169" t="s">
        <v>58</v>
      </c>
      <c r="D618" s="161"/>
      <c r="E618" s="152">
        <v>0</v>
      </c>
      <c r="F618" s="98">
        <f>IF(E617=0,"",(G617/E617)/12*E617)</f>
        <v>0</v>
      </c>
      <c r="G618" s="95">
        <f>F618</f>
        <v>0</v>
      </c>
      <c r="H618" s="162"/>
      <c r="I618" s="114" t="s">
        <v>516</v>
      </c>
      <c r="J618" s="114" t="str">
        <f>VLOOKUP(I618,Presupuesto!$B$11:$C$565,2,0)</f>
        <v>AGUINALDO Y DECIMO CUARTO MES</v>
      </c>
      <c r="K618" s="96" t="str">
        <f t="shared" ref="K618:K649" si="20">$K$617</f>
        <v>Posgrado</v>
      </c>
      <c r="L618" s="96" t="s">
        <v>412</v>
      </c>
    </row>
    <row r="619" spans="3:12" ht="15.75" thickBot="1" x14ac:dyDescent="0.3">
      <c r="C619" s="170" t="s">
        <v>59</v>
      </c>
      <c r="D619" s="161"/>
      <c r="E619" s="152">
        <v>0</v>
      </c>
      <c r="F619" s="115">
        <f>IF(E617&lt;6,"",((E617-6)/12)*(G617/E617))</f>
        <v>0</v>
      </c>
      <c r="G619" s="95">
        <f>F619</f>
        <v>0</v>
      </c>
      <c r="H619" s="162"/>
      <c r="I619" s="99" t="s">
        <v>519</v>
      </c>
      <c r="J619" s="99" t="str">
        <f>VLOOKUP(I619,Presupuesto!$B$11:$C$565,2,0)</f>
        <v>DECIMOCUARTO MES</v>
      </c>
      <c r="K619" s="96" t="str">
        <f t="shared" si="20"/>
        <v>Posgrado</v>
      </c>
      <c r="L619" s="96" t="s">
        <v>395</v>
      </c>
    </row>
    <row r="620" spans="3:12" ht="15.75" thickBot="1" x14ac:dyDescent="0.3">
      <c r="C620" s="135" t="s">
        <v>483</v>
      </c>
      <c r="D620" s="197"/>
      <c r="E620" s="150">
        <v>12</v>
      </c>
      <c r="F620" s="288">
        <f>HLOOKUP($C620,$BZ$2:$CM$3,2,0)</f>
        <v>39703.99</v>
      </c>
      <c r="G620" s="111">
        <f>D620*E620*F620</f>
        <v>0</v>
      </c>
      <c r="H620" s="164"/>
      <c r="I620" s="112" t="s">
        <v>496</v>
      </c>
      <c r="J620" s="112" t="str">
        <f>VLOOKUP(I620,Presupuesto!$B$11:$C$565,2,0)</f>
        <v>SUELDOS Y SALARIOS PERMANENTES</v>
      </c>
      <c r="K620" s="96" t="str">
        <f t="shared" si="20"/>
        <v>Posgrado</v>
      </c>
      <c r="L620" s="96" t="s">
        <v>395</v>
      </c>
    </row>
    <row r="621" spans="3:12" x14ac:dyDescent="0.25">
      <c r="C621" s="169" t="s">
        <v>58</v>
      </c>
      <c r="D621" s="161"/>
      <c r="E621" s="152">
        <v>0</v>
      </c>
      <c r="F621" s="98">
        <f>IF(E620=0,"",(G620/E620)/12*E620)</f>
        <v>0</v>
      </c>
      <c r="G621" s="95">
        <f>F621</f>
        <v>0</v>
      </c>
      <c r="H621" s="162"/>
      <c r="I621" s="114" t="s">
        <v>516</v>
      </c>
      <c r="J621" s="114" t="str">
        <f>VLOOKUP(I621,Presupuesto!$B$11:$C$565,2,0)</f>
        <v>AGUINALDO Y DECIMO CUARTO MES</v>
      </c>
      <c r="K621" s="96" t="str">
        <f t="shared" si="20"/>
        <v>Posgrado</v>
      </c>
      <c r="L621" s="96" t="s">
        <v>395</v>
      </c>
    </row>
    <row r="622" spans="3:12" ht="15.75" thickBot="1" x14ac:dyDescent="0.3">
      <c r="C622" s="170" t="s">
        <v>59</v>
      </c>
      <c r="D622" s="161"/>
      <c r="E622" s="152">
        <v>0</v>
      </c>
      <c r="F622" s="115">
        <f>IF(E620&lt;6,"",((E620-6)/12)*(G620/E620))</f>
        <v>0</v>
      </c>
      <c r="G622" s="95">
        <f>F622</f>
        <v>0</v>
      </c>
      <c r="H622" s="162"/>
      <c r="I622" s="99" t="s">
        <v>519</v>
      </c>
      <c r="J622" s="99" t="str">
        <f>VLOOKUP(I622,Presupuesto!$B$11:$C$565,2,0)</f>
        <v>DECIMOCUARTO MES</v>
      </c>
      <c r="K622" s="96" t="str">
        <f t="shared" si="20"/>
        <v>Posgrado</v>
      </c>
      <c r="L622" s="96" t="s">
        <v>395</v>
      </c>
    </row>
    <row r="623" spans="3:12" ht="15.75" thickBot="1" x14ac:dyDescent="0.3">
      <c r="C623" s="135" t="s">
        <v>484</v>
      </c>
      <c r="D623" s="197"/>
      <c r="E623" s="150">
        <v>12</v>
      </c>
      <c r="F623" s="288">
        <f>HLOOKUP($C623,$BZ$2:$CM$3,2,0)</f>
        <v>35733.589999999997</v>
      </c>
      <c r="G623" s="111">
        <f>D623*E623*F623</f>
        <v>0</v>
      </c>
      <c r="H623" s="164"/>
      <c r="I623" s="112" t="s">
        <v>496</v>
      </c>
      <c r="J623" s="112" t="str">
        <f>VLOOKUP(I623,Presupuesto!$B$11:$C$565,2,0)</f>
        <v>SUELDOS Y SALARIOS PERMANENTES</v>
      </c>
      <c r="K623" s="96" t="str">
        <f t="shared" si="20"/>
        <v>Posgrado</v>
      </c>
      <c r="L623" s="96" t="s">
        <v>395</v>
      </c>
    </row>
    <row r="624" spans="3:12" x14ac:dyDescent="0.25">
      <c r="C624" s="169" t="s">
        <v>58</v>
      </c>
      <c r="D624" s="161"/>
      <c r="E624" s="152">
        <v>0</v>
      </c>
      <c r="F624" s="98">
        <f>IF(E623=0,"",(G623/E623)/12*E623)</f>
        <v>0</v>
      </c>
      <c r="G624" s="95">
        <f>F624</f>
        <v>0</v>
      </c>
      <c r="H624" s="162"/>
      <c r="I624" s="114" t="s">
        <v>516</v>
      </c>
      <c r="J624" s="114" t="str">
        <f>VLOOKUP(I624,Presupuesto!$B$11:$C$565,2,0)</f>
        <v>AGUINALDO Y DECIMO CUARTO MES</v>
      </c>
      <c r="K624" s="96" t="str">
        <f t="shared" si="20"/>
        <v>Posgrado</v>
      </c>
      <c r="L624" s="96" t="s">
        <v>395</v>
      </c>
    </row>
    <row r="625" spans="3:12" ht="15.75" thickBot="1" x14ac:dyDescent="0.3">
      <c r="C625" s="170" t="s">
        <v>59</v>
      </c>
      <c r="D625" s="161"/>
      <c r="E625" s="152">
        <v>0</v>
      </c>
      <c r="F625" s="115">
        <f>IF(E623&lt;6,"",((E623-6)/12)*(G623/E623))</f>
        <v>0</v>
      </c>
      <c r="G625" s="95">
        <f>F625</f>
        <v>0</v>
      </c>
      <c r="H625" s="162"/>
      <c r="I625" s="99" t="s">
        <v>519</v>
      </c>
      <c r="J625" s="99" t="str">
        <f>VLOOKUP(I625,Presupuesto!$B$11:$C$565,2,0)</f>
        <v>DECIMOCUARTO MES</v>
      </c>
      <c r="K625" s="96" t="str">
        <f t="shared" si="20"/>
        <v>Posgrado</v>
      </c>
      <c r="L625" s="96" t="s">
        <v>395</v>
      </c>
    </row>
    <row r="626" spans="3:12" ht="15.75" thickBot="1" x14ac:dyDescent="0.3">
      <c r="C626" s="135" t="s">
        <v>485</v>
      </c>
      <c r="D626" s="197"/>
      <c r="E626" s="150">
        <v>12</v>
      </c>
      <c r="F626" s="288">
        <f>HLOOKUP($C626,$BZ$2:$CM$3,2,0)</f>
        <v>31763.19</v>
      </c>
      <c r="G626" s="111">
        <f>D626*E626*F626</f>
        <v>0</v>
      </c>
      <c r="H626" s="164"/>
      <c r="I626" s="112" t="s">
        <v>496</v>
      </c>
      <c r="J626" s="112" t="str">
        <f>VLOOKUP(I626,Presupuesto!$B$11:$C$565,2,0)</f>
        <v>SUELDOS Y SALARIOS PERMANENTES</v>
      </c>
      <c r="K626" s="96" t="str">
        <f t="shared" si="20"/>
        <v>Posgrado</v>
      </c>
      <c r="L626" s="96" t="s">
        <v>395</v>
      </c>
    </row>
    <row r="627" spans="3:12" x14ac:dyDescent="0.25">
      <c r="C627" s="169" t="s">
        <v>58</v>
      </c>
      <c r="D627" s="161"/>
      <c r="E627" s="152">
        <v>0</v>
      </c>
      <c r="F627" s="98">
        <f>IF(E626=0,"",(G626/E626)/12*E626)</f>
        <v>0</v>
      </c>
      <c r="G627" s="95">
        <f>F627</f>
        <v>0</v>
      </c>
      <c r="H627" s="162"/>
      <c r="I627" s="114" t="s">
        <v>516</v>
      </c>
      <c r="J627" s="114" t="str">
        <f>VLOOKUP(I627,Presupuesto!$B$11:$C$565,2,0)</f>
        <v>AGUINALDO Y DECIMO CUARTO MES</v>
      </c>
      <c r="K627" s="96" t="str">
        <f t="shared" si="20"/>
        <v>Posgrado</v>
      </c>
      <c r="L627" s="96" t="s">
        <v>395</v>
      </c>
    </row>
    <row r="628" spans="3:12" ht="15.75" thickBot="1" x14ac:dyDescent="0.3">
      <c r="C628" s="170" t="s">
        <v>59</v>
      </c>
      <c r="D628" s="161"/>
      <c r="E628" s="152">
        <v>0</v>
      </c>
      <c r="F628" s="115">
        <f>IF(E626&lt;6,"",((E626-6)/12)*(G626/E626))</f>
        <v>0</v>
      </c>
      <c r="G628" s="95">
        <f>F628</f>
        <v>0</v>
      </c>
      <c r="H628" s="162"/>
      <c r="I628" s="99" t="s">
        <v>519</v>
      </c>
      <c r="J628" s="99" t="str">
        <f>VLOOKUP(I628,Presupuesto!$B$11:$C$565,2,0)</f>
        <v>DECIMOCUARTO MES</v>
      </c>
      <c r="K628" s="96" t="str">
        <f t="shared" si="20"/>
        <v>Posgrado</v>
      </c>
      <c r="L628" s="96" t="s">
        <v>395</v>
      </c>
    </row>
    <row r="629" spans="3:12" ht="15.75" thickBot="1" x14ac:dyDescent="0.3">
      <c r="C629" s="135" t="s">
        <v>486</v>
      </c>
      <c r="D629" s="197"/>
      <c r="E629" s="150">
        <v>12</v>
      </c>
      <c r="F629" s="288">
        <f>HLOOKUP($C629,$BZ$2:$CM$3,2,0)</f>
        <v>29777.99</v>
      </c>
      <c r="G629" s="111">
        <f>D629*E629*F629</f>
        <v>0</v>
      </c>
      <c r="H629" s="164"/>
      <c r="I629" s="112" t="s">
        <v>496</v>
      </c>
      <c r="J629" s="112" t="str">
        <f>VLOOKUP(I629,Presupuesto!$B$11:$C$565,2,0)</f>
        <v>SUELDOS Y SALARIOS PERMANENTES</v>
      </c>
      <c r="K629" s="96" t="str">
        <f t="shared" si="20"/>
        <v>Posgrado</v>
      </c>
      <c r="L629" s="96" t="s">
        <v>395</v>
      </c>
    </row>
    <row r="630" spans="3:12" x14ac:dyDescent="0.25">
      <c r="C630" s="169" t="s">
        <v>58</v>
      </c>
      <c r="D630" s="161"/>
      <c r="E630" s="152">
        <v>0</v>
      </c>
      <c r="F630" s="98">
        <f>IF(E629=0,"",(G629/E629)/12*E629)</f>
        <v>0</v>
      </c>
      <c r="G630" s="95">
        <f>F630</f>
        <v>0</v>
      </c>
      <c r="H630" s="162"/>
      <c r="I630" s="114" t="s">
        <v>516</v>
      </c>
      <c r="J630" s="114" t="str">
        <f>VLOOKUP(I630,Presupuesto!$B$11:$C$565,2,0)</f>
        <v>AGUINALDO Y DECIMO CUARTO MES</v>
      </c>
      <c r="K630" s="96" t="str">
        <f t="shared" si="20"/>
        <v>Posgrado</v>
      </c>
      <c r="L630" s="96" t="s">
        <v>395</v>
      </c>
    </row>
    <row r="631" spans="3:12" ht="15.75" thickBot="1" x14ac:dyDescent="0.3">
      <c r="C631" s="170" t="s">
        <v>59</v>
      </c>
      <c r="D631" s="161"/>
      <c r="E631" s="152">
        <v>0</v>
      </c>
      <c r="F631" s="115">
        <f>IF(E629&lt;6,"",((E629-6)/12)*(G629/E629))</f>
        <v>0</v>
      </c>
      <c r="G631" s="95">
        <f>F631</f>
        <v>0</v>
      </c>
      <c r="H631" s="162"/>
      <c r="I631" s="99" t="s">
        <v>519</v>
      </c>
      <c r="J631" s="99" t="str">
        <f>VLOOKUP(I631,Presupuesto!$B$11:$C$565,2,0)</f>
        <v>DECIMOCUARTO MES</v>
      </c>
      <c r="K631" s="96" t="str">
        <f t="shared" si="20"/>
        <v>Posgrado</v>
      </c>
      <c r="L631" s="96" t="s">
        <v>395</v>
      </c>
    </row>
    <row r="632" spans="3:12" ht="15.75" thickBot="1" x14ac:dyDescent="0.3">
      <c r="C632" s="135" t="s">
        <v>487</v>
      </c>
      <c r="D632" s="197"/>
      <c r="E632" s="150">
        <v>12</v>
      </c>
      <c r="F632" s="288">
        <f>HLOOKUP($C632,$BZ$2:$CM$3,2,0)</f>
        <v>27792.79</v>
      </c>
      <c r="G632" s="111">
        <f>D632*E632*F632</f>
        <v>0</v>
      </c>
      <c r="H632" s="164"/>
      <c r="I632" s="112" t="s">
        <v>496</v>
      </c>
      <c r="J632" s="112" t="str">
        <f>VLOOKUP(I632,Presupuesto!$B$11:$C$565,2,0)</f>
        <v>SUELDOS Y SALARIOS PERMANENTES</v>
      </c>
      <c r="K632" s="96" t="str">
        <f t="shared" si="20"/>
        <v>Posgrado</v>
      </c>
      <c r="L632" s="96" t="s">
        <v>395</v>
      </c>
    </row>
    <row r="633" spans="3:12" x14ac:dyDescent="0.25">
      <c r="C633" s="169" t="s">
        <v>58</v>
      </c>
      <c r="D633" s="161"/>
      <c r="E633" s="152">
        <v>0</v>
      </c>
      <c r="F633" s="98">
        <f>IF(E632=0,"",(G632/E632)/12*E632)</f>
        <v>0</v>
      </c>
      <c r="G633" s="95">
        <f>F633</f>
        <v>0</v>
      </c>
      <c r="H633" s="162"/>
      <c r="I633" s="114" t="s">
        <v>516</v>
      </c>
      <c r="J633" s="114" t="str">
        <f>VLOOKUP(I633,Presupuesto!$B$11:$C$565,2,0)</f>
        <v>AGUINALDO Y DECIMO CUARTO MES</v>
      </c>
      <c r="K633" s="96" t="str">
        <f t="shared" si="20"/>
        <v>Posgrado</v>
      </c>
      <c r="L633" s="96" t="s">
        <v>395</v>
      </c>
    </row>
    <row r="634" spans="3:12" ht="15.75" thickBot="1" x14ac:dyDescent="0.3">
      <c r="C634" s="170" t="s">
        <v>59</v>
      </c>
      <c r="D634" s="161"/>
      <c r="E634" s="152">
        <v>0</v>
      </c>
      <c r="F634" s="115">
        <f>IF(E632&lt;6,"",((E632-6)/12)*(G632/E632))</f>
        <v>0</v>
      </c>
      <c r="G634" s="95">
        <f>F634</f>
        <v>0</v>
      </c>
      <c r="H634" s="162"/>
      <c r="I634" s="99" t="s">
        <v>519</v>
      </c>
      <c r="J634" s="99" t="str">
        <f>VLOOKUP(I634,Presupuesto!$B$11:$C$565,2,0)</f>
        <v>DECIMOCUARTO MES</v>
      </c>
      <c r="K634" s="96" t="str">
        <f t="shared" si="20"/>
        <v>Posgrado</v>
      </c>
      <c r="L634" s="96" t="s">
        <v>395</v>
      </c>
    </row>
    <row r="635" spans="3:12" ht="15.75" thickBot="1" x14ac:dyDescent="0.3">
      <c r="C635" s="135" t="s">
        <v>488</v>
      </c>
      <c r="D635" s="197"/>
      <c r="E635" s="150">
        <v>12</v>
      </c>
      <c r="F635" s="288">
        <f>HLOOKUP($C635,$BZ$2:$CM$3,2,0)</f>
        <v>18859.39</v>
      </c>
      <c r="G635" s="111">
        <f>D635*E635*F635</f>
        <v>0</v>
      </c>
      <c r="H635" s="164"/>
      <c r="I635" s="112" t="s">
        <v>496</v>
      </c>
      <c r="J635" s="112" t="str">
        <f>VLOOKUP(I635,Presupuesto!$B$11:$C$565,2,0)</f>
        <v>SUELDOS Y SALARIOS PERMANENTES</v>
      </c>
      <c r="K635" s="96" t="str">
        <f t="shared" si="20"/>
        <v>Posgrado</v>
      </c>
      <c r="L635" s="96" t="s">
        <v>395</v>
      </c>
    </row>
    <row r="636" spans="3:12" x14ac:dyDescent="0.25">
      <c r="C636" s="169" t="s">
        <v>58</v>
      </c>
      <c r="D636" s="161"/>
      <c r="E636" s="152">
        <v>0</v>
      </c>
      <c r="F636" s="98">
        <f>IF(E635=0,"",(G635/E635)/12*E635)</f>
        <v>0</v>
      </c>
      <c r="G636" s="95">
        <f>F636</f>
        <v>0</v>
      </c>
      <c r="H636" s="162"/>
      <c r="I636" s="114" t="s">
        <v>516</v>
      </c>
      <c r="J636" s="114" t="str">
        <f>VLOOKUP(I636,Presupuesto!$B$11:$C$565,2,0)</f>
        <v>AGUINALDO Y DECIMO CUARTO MES</v>
      </c>
      <c r="K636" s="96" t="str">
        <f t="shared" si="20"/>
        <v>Posgrado</v>
      </c>
      <c r="L636" s="96" t="s">
        <v>395</v>
      </c>
    </row>
    <row r="637" spans="3:12" ht="15.75" thickBot="1" x14ac:dyDescent="0.3">
      <c r="C637" s="170" t="s">
        <v>59</v>
      </c>
      <c r="D637" s="161"/>
      <c r="E637" s="152">
        <v>0</v>
      </c>
      <c r="F637" s="115">
        <f>IF(E635&lt;6,"",((E635-6)/12)*(G635/E635))</f>
        <v>0</v>
      </c>
      <c r="G637" s="95">
        <f>F637</f>
        <v>0</v>
      </c>
      <c r="H637" s="162"/>
      <c r="I637" s="99" t="s">
        <v>519</v>
      </c>
      <c r="J637" s="99" t="str">
        <f>VLOOKUP(I637,Presupuesto!$B$11:$C$565,2,0)</f>
        <v>DECIMOCUARTO MES</v>
      </c>
      <c r="K637" s="96" t="str">
        <f t="shared" si="20"/>
        <v>Posgrado</v>
      </c>
      <c r="L637" s="96" t="s">
        <v>395</v>
      </c>
    </row>
    <row r="638" spans="3:12" ht="15.75" thickBot="1" x14ac:dyDescent="0.3">
      <c r="C638" s="135" t="s">
        <v>489</v>
      </c>
      <c r="D638" s="197"/>
      <c r="E638" s="150">
        <v>12</v>
      </c>
      <c r="F638" s="288">
        <f>HLOOKUP($C638,$BZ$2:$CM$3,2,0)</f>
        <v>17866.8</v>
      </c>
      <c r="G638" s="111">
        <f>D638*E638*F638</f>
        <v>0</v>
      </c>
      <c r="H638" s="164"/>
      <c r="I638" s="112" t="s">
        <v>496</v>
      </c>
      <c r="J638" s="112" t="str">
        <f>VLOOKUP(I638,Presupuesto!$B$11:$C$565,2,0)</f>
        <v>SUELDOS Y SALARIOS PERMANENTES</v>
      </c>
      <c r="K638" s="96" t="str">
        <f t="shared" si="20"/>
        <v>Posgrado</v>
      </c>
      <c r="L638" s="96" t="s">
        <v>395</v>
      </c>
    </row>
    <row r="639" spans="3:12" x14ac:dyDescent="0.25">
      <c r="C639" s="169" t="s">
        <v>58</v>
      </c>
      <c r="D639" s="161"/>
      <c r="E639" s="152">
        <v>0</v>
      </c>
      <c r="F639" s="98">
        <f>IF(E638=0,"",(G638/E638)/12*E638)</f>
        <v>0</v>
      </c>
      <c r="G639" s="95">
        <f>F639</f>
        <v>0</v>
      </c>
      <c r="H639" s="162"/>
      <c r="I639" s="114" t="s">
        <v>516</v>
      </c>
      <c r="J639" s="114" t="str">
        <f>VLOOKUP(I639,Presupuesto!$B$11:$C$565,2,0)</f>
        <v>AGUINALDO Y DECIMO CUARTO MES</v>
      </c>
      <c r="K639" s="96" t="str">
        <f t="shared" si="20"/>
        <v>Posgrado</v>
      </c>
      <c r="L639" s="96" t="s">
        <v>395</v>
      </c>
    </row>
    <row r="640" spans="3:12" ht="15.75" thickBot="1" x14ac:dyDescent="0.3">
      <c r="C640" s="170" t="s">
        <v>59</v>
      </c>
      <c r="D640" s="161"/>
      <c r="E640" s="152">
        <v>0</v>
      </c>
      <c r="F640" s="115">
        <f>IF(E638&lt;6,"",((E638-6)/12)*(G638/E638))</f>
        <v>0</v>
      </c>
      <c r="G640" s="95">
        <f>F640</f>
        <v>0</v>
      </c>
      <c r="H640" s="162"/>
      <c r="I640" s="99" t="s">
        <v>519</v>
      </c>
      <c r="J640" s="99" t="str">
        <f>VLOOKUP(I640,Presupuesto!$B$11:$C$565,2,0)</f>
        <v>DECIMOCUARTO MES</v>
      </c>
      <c r="K640" s="96" t="str">
        <f t="shared" si="20"/>
        <v>Posgrado</v>
      </c>
      <c r="L640" s="96" t="s">
        <v>395</v>
      </c>
    </row>
    <row r="641" spans="3:12" ht="15.75" thickBot="1" x14ac:dyDescent="0.3">
      <c r="C641" s="135" t="s">
        <v>490</v>
      </c>
      <c r="D641" s="197"/>
      <c r="E641" s="150">
        <v>12</v>
      </c>
      <c r="F641" s="288">
        <f>HLOOKUP($C641,$BZ$2:$CM$3,2,0)</f>
        <v>13896.4</v>
      </c>
      <c r="G641" s="111">
        <f>D641*E641*F641</f>
        <v>0</v>
      </c>
      <c r="H641" s="164"/>
      <c r="I641" s="112" t="s">
        <v>496</v>
      </c>
      <c r="J641" s="112" t="str">
        <f>VLOOKUP(I641,Presupuesto!$B$11:$C$565,2,0)</f>
        <v>SUELDOS Y SALARIOS PERMANENTES</v>
      </c>
      <c r="K641" s="96" t="str">
        <f t="shared" si="20"/>
        <v>Posgrado</v>
      </c>
      <c r="L641" s="96" t="s">
        <v>395</v>
      </c>
    </row>
    <row r="642" spans="3:12" x14ac:dyDescent="0.25">
      <c r="C642" s="169" t="s">
        <v>58</v>
      </c>
      <c r="D642" s="161"/>
      <c r="E642" s="152">
        <v>0</v>
      </c>
      <c r="F642" s="98">
        <f>IF(E641=0,"",(G641/E641)/12*E641)</f>
        <v>0</v>
      </c>
      <c r="G642" s="95">
        <f>F642</f>
        <v>0</v>
      </c>
      <c r="H642" s="162"/>
      <c r="I642" s="114" t="s">
        <v>516</v>
      </c>
      <c r="J642" s="114" t="str">
        <f>VLOOKUP(I642,Presupuesto!$B$11:$C$565,2,0)</f>
        <v>AGUINALDO Y DECIMO CUARTO MES</v>
      </c>
      <c r="K642" s="96" t="str">
        <f t="shared" si="20"/>
        <v>Posgrado</v>
      </c>
      <c r="L642" s="96" t="s">
        <v>395</v>
      </c>
    </row>
    <row r="643" spans="3:12" ht="15.75" thickBot="1" x14ac:dyDescent="0.3">
      <c r="C643" s="170" t="s">
        <v>59</v>
      </c>
      <c r="D643" s="161"/>
      <c r="E643" s="152">
        <v>0</v>
      </c>
      <c r="F643" s="115">
        <f>IF(E641&lt;6,"",((E641-6)/12)*(G641/E641))</f>
        <v>0</v>
      </c>
      <c r="G643" s="95">
        <f>F643</f>
        <v>0</v>
      </c>
      <c r="H643" s="162"/>
      <c r="I643" s="99" t="s">
        <v>519</v>
      </c>
      <c r="J643" s="99" t="str">
        <f>VLOOKUP(I643,Presupuesto!$B$11:$C$565,2,0)</f>
        <v>DECIMOCUARTO MES</v>
      </c>
      <c r="K643" s="96" t="str">
        <f t="shared" si="20"/>
        <v>Posgrado</v>
      </c>
      <c r="L643" s="96" t="s">
        <v>395</v>
      </c>
    </row>
    <row r="644" spans="3:12" ht="15.75" thickBot="1" x14ac:dyDescent="0.3">
      <c r="C644" s="135" t="s">
        <v>491</v>
      </c>
      <c r="D644" s="197"/>
      <c r="E644" s="150">
        <v>12</v>
      </c>
      <c r="F644" s="288">
        <f>HLOOKUP($C644,$BZ$2:$CM$3,2,0)</f>
        <v>15004.09</v>
      </c>
      <c r="G644" s="111">
        <f>D644*E644*F644</f>
        <v>0</v>
      </c>
      <c r="H644" s="164"/>
      <c r="I644" s="112" t="s">
        <v>496</v>
      </c>
      <c r="J644" s="112" t="str">
        <f>VLOOKUP(I644,Presupuesto!$B$11:$C$565,2,0)</f>
        <v>SUELDOS Y SALARIOS PERMANENTES</v>
      </c>
      <c r="K644" s="96" t="str">
        <f t="shared" si="20"/>
        <v>Posgrado</v>
      </c>
      <c r="L644" s="96" t="s">
        <v>395</v>
      </c>
    </row>
    <row r="645" spans="3:12" x14ac:dyDescent="0.25">
      <c r="C645" s="169" t="s">
        <v>58</v>
      </c>
      <c r="D645" s="161"/>
      <c r="E645" s="152">
        <v>0</v>
      </c>
      <c r="F645" s="98">
        <f>IF(E644=0,"",(G644/E644)/12*E644)</f>
        <v>0</v>
      </c>
      <c r="G645" s="95">
        <f>F645</f>
        <v>0</v>
      </c>
      <c r="H645" s="162"/>
      <c r="I645" s="114" t="s">
        <v>516</v>
      </c>
      <c r="J645" s="114" t="str">
        <f>VLOOKUP(I645,Presupuesto!$B$11:$C$565,2,0)</f>
        <v>AGUINALDO Y DECIMO CUARTO MES</v>
      </c>
      <c r="K645" s="96" t="str">
        <f t="shared" si="20"/>
        <v>Posgrado</v>
      </c>
      <c r="L645" s="96" t="s">
        <v>395</v>
      </c>
    </row>
    <row r="646" spans="3:12" ht="15.75" thickBot="1" x14ac:dyDescent="0.3">
      <c r="C646" s="170" t="s">
        <v>59</v>
      </c>
      <c r="D646" s="161"/>
      <c r="E646" s="152">
        <v>0</v>
      </c>
      <c r="F646" s="115">
        <f>IF(E644&lt;6,"",((E644-6)/12)*(G644/E644))</f>
        <v>0</v>
      </c>
      <c r="G646" s="95">
        <f>F646</f>
        <v>0</v>
      </c>
      <c r="H646" s="162"/>
      <c r="I646" s="99" t="s">
        <v>519</v>
      </c>
      <c r="J646" s="99" t="str">
        <f>VLOOKUP(I646,Presupuesto!$B$11:$C$565,2,0)</f>
        <v>DECIMOCUARTO MES</v>
      </c>
      <c r="K646" s="96" t="str">
        <f t="shared" si="20"/>
        <v>Posgrado</v>
      </c>
      <c r="L646" s="96" t="s">
        <v>395</v>
      </c>
    </row>
    <row r="647" spans="3:12" ht="15.75" thickBot="1" x14ac:dyDescent="0.3">
      <c r="C647" s="135" t="s">
        <v>492</v>
      </c>
      <c r="D647" s="197"/>
      <c r="E647" s="150">
        <v>12</v>
      </c>
      <c r="F647" s="288">
        <f>HLOOKUP($C647,$BZ$2:$CM$3,2,0)</f>
        <v>13238.9</v>
      </c>
      <c r="G647" s="111">
        <f>D647*E647*F647</f>
        <v>0</v>
      </c>
      <c r="H647" s="164"/>
      <c r="I647" s="112" t="s">
        <v>496</v>
      </c>
      <c r="J647" s="112" t="str">
        <f>VLOOKUP(I647,Presupuesto!$B$11:$C$565,2,0)</f>
        <v>SUELDOS Y SALARIOS PERMANENTES</v>
      </c>
      <c r="K647" s="96" t="str">
        <f t="shared" si="20"/>
        <v>Posgrado</v>
      </c>
      <c r="L647" s="96" t="s">
        <v>395</v>
      </c>
    </row>
    <row r="648" spans="3:12" x14ac:dyDescent="0.25">
      <c r="C648" s="169" t="s">
        <v>58</v>
      </c>
      <c r="D648" s="161"/>
      <c r="E648" s="152">
        <v>0</v>
      </c>
      <c r="F648" s="98">
        <f>IF(E647=0,"",(G647/E647)/12*E647)</f>
        <v>0</v>
      </c>
      <c r="G648" s="95">
        <f>F648</f>
        <v>0</v>
      </c>
      <c r="H648" s="162"/>
      <c r="I648" s="114" t="s">
        <v>516</v>
      </c>
      <c r="J648" s="114" t="str">
        <f>VLOOKUP(I648,Presupuesto!$B$11:$C$565,2,0)</f>
        <v>AGUINALDO Y DECIMO CUARTO MES</v>
      </c>
      <c r="K648" s="96" t="str">
        <f t="shared" si="20"/>
        <v>Posgrado</v>
      </c>
      <c r="L648" s="96" t="s">
        <v>395</v>
      </c>
    </row>
    <row r="649" spans="3:12" ht="15.75" thickBot="1" x14ac:dyDescent="0.3">
      <c r="C649" s="170" t="s">
        <v>59</v>
      </c>
      <c r="D649" s="161"/>
      <c r="E649" s="152">
        <v>0</v>
      </c>
      <c r="F649" s="115">
        <f>IF(E647&lt;6,"",((E647-6)/12)*(G647/E647))</f>
        <v>0</v>
      </c>
      <c r="G649" s="95">
        <f>F649</f>
        <v>0</v>
      </c>
      <c r="H649" s="162"/>
      <c r="I649" s="99" t="s">
        <v>519</v>
      </c>
      <c r="J649" s="99" t="str">
        <f>VLOOKUP(I649,Presupuesto!$B$11:$C$565,2,0)</f>
        <v>DECIMOCUARTO MES</v>
      </c>
      <c r="K649" s="96" t="str">
        <f t="shared" si="20"/>
        <v>Posgrado</v>
      </c>
      <c r="L649" s="96" t="s">
        <v>395</v>
      </c>
    </row>
    <row r="650" spans="3:12" ht="15.75" thickBot="1" x14ac:dyDescent="0.3">
      <c r="C650" s="135" t="s">
        <v>493</v>
      </c>
      <c r="D650" s="197"/>
      <c r="E650" s="150">
        <v>12</v>
      </c>
      <c r="F650" s="288">
        <f>HLOOKUP($C650,$BZ$2:$CM$3,2,0)</f>
        <v>12356.31</v>
      </c>
      <c r="G650" s="111">
        <f>D650*E650*F650</f>
        <v>0</v>
      </c>
      <c r="H650" s="164"/>
      <c r="I650" s="112" t="s">
        <v>496</v>
      </c>
      <c r="J650" s="112" t="str">
        <f>VLOOKUP(I650,Presupuesto!$B$11:$C$565,2,0)</f>
        <v>SUELDOS Y SALARIOS PERMANENTES</v>
      </c>
      <c r="K650" s="96" t="str">
        <f t="shared" ref="K650:K667" si="21">$K$617</f>
        <v>Posgrado</v>
      </c>
      <c r="L650" s="96" t="s">
        <v>395</v>
      </c>
    </row>
    <row r="651" spans="3:12" x14ac:dyDescent="0.25">
      <c r="C651" s="169" t="s">
        <v>58</v>
      </c>
      <c r="D651" s="161"/>
      <c r="E651" s="152">
        <v>0</v>
      </c>
      <c r="F651" s="98">
        <f>IF(E650=0,"",(G650/E650)/12*E650)</f>
        <v>0</v>
      </c>
      <c r="G651" s="95">
        <f>F651</f>
        <v>0</v>
      </c>
      <c r="H651" s="162"/>
      <c r="I651" s="114" t="s">
        <v>516</v>
      </c>
      <c r="J651" s="114" t="str">
        <f>VLOOKUP(I651,Presupuesto!$B$11:$C$565,2,0)</f>
        <v>AGUINALDO Y DECIMO CUARTO MES</v>
      </c>
      <c r="K651" s="96" t="str">
        <f t="shared" si="21"/>
        <v>Posgrado</v>
      </c>
      <c r="L651" s="96" t="s">
        <v>395</v>
      </c>
    </row>
    <row r="652" spans="3:12" ht="15.75" thickBot="1" x14ac:dyDescent="0.3">
      <c r="C652" s="170" t="s">
        <v>59</v>
      </c>
      <c r="D652" s="161"/>
      <c r="E652" s="152">
        <v>0</v>
      </c>
      <c r="F652" s="115">
        <f>IF(E650&lt;6,"",((E650-6)/12)*(G650/E650))</f>
        <v>0</v>
      </c>
      <c r="G652" s="95">
        <f>F652</f>
        <v>0</v>
      </c>
      <c r="H652" s="162"/>
      <c r="I652" s="99" t="s">
        <v>519</v>
      </c>
      <c r="J652" s="99" t="str">
        <f>VLOOKUP(I652,Presupuesto!$B$11:$C$565,2,0)</f>
        <v>DECIMOCUARTO MES</v>
      </c>
      <c r="K652" s="96" t="str">
        <f t="shared" si="21"/>
        <v>Posgrado</v>
      </c>
      <c r="L652" s="96" t="s">
        <v>395</v>
      </c>
    </row>
    <row r="653" spans="3:12" ht="15.75" thickBot="1" x14ac:dyDescent="0.3">
      <c r="C653" s="135" t="s">
        <v>494</v>
      </c>
      <c r="D653" s="197"/>
      <c r="E653" s="150">
        <v>12</v>
      </c>
      <c r="F653" s="288">
        <f>HLOOKUP($C653,$BZ$2:$CM$3,2,0)</f>
        <v>463.22</v>
      </c>
      <c r="G653" s="111">
        <f>D653*E653*F653</f>
        <v>0</v>
      </c>
      <c r="H653" s="164"/>
      <c r="I653" s="112" t="s">
        <v>496</v>
      </c>
      <c r="J653" s="112" t="str">
        <f>VLOOKUP(I653,Presupuesto!$B$11:$C$565,2,0)</f>
        <v>SUELDOS Y SALARIOS PERMANENTES</v>
      </c>
      <c r="K653" s="96" t="str">
        <f t="shared" si="21"/>
        <v>Posgrado</v>
      </c>
      <c r="L653" s="96" t="s">
        <v>395</v>
      </c>
    </row>
    <row r="654" spans="3:12" x14ac:dyDescent="0.25">
      <c r="C654" s="169" t="s">
        <v>58</v>
      </c>
      <c r="D654" s="161"/>
      <c r="E654" s="152">
        <v>0</v>
      </c>
      <c r="F654" s="98">
        <f>IF(E653=0,"",(G653/E653)/12*E653)</f>
        <v>0</v>
      </c>
      <c r="G654" s="95">
        <f>F654</f>
        <v>0</v>
      </c>
      <c r="H654" s="162"/>
      <c r="I654" s="114" t="s">
        <v>516</v>
      </c>
      <c r="J654" s="114" t="str">
        <f>VLOOKUP(I654,Presupuesto!$B$11:$C$565,2,0)</f>
        <v>AGUINALDO Y DECIMO CUARTO MES</v>
      </c>
      <c r="K654" s="96" t="str">
        <f t="shared" si="21"/>
        <v>Posgrado</v>
      </c>
      <c r="L654" s="96" t="s">
        <v>395</v>
      </c>
    </row>
    <row r="655" spans="3:12" ht="15.75" thickBot="1" x14ac:dyDescent="0.3">
      <c r="C655" s="170" t="s">
        <v>59</v>
      </c>
      <c r="D655" s="161"/>
      <c r="E655" s="152">
        <v>0</v>
      </c>
      <c r="F655" s="115">
        <f>IF(E653&lt;6,"",((E653-6)/12)*(G653/E653))</f>
        <v>0</v>
      </c>
      <c r="G655" s="95">
        <f>F655</f>
        <v>0</v>
      </c>
      <c r="H655" s="162"/>
      <c r="I655" s="99" t="s">
        <v>519</v>
      </c>
      <c r="J655" s="99" t="str">
        <f>VLOOKUP(I655,Presupuesto!$B$11:$C$565,2,0)</f>
        <v>DECIMOCUARTO MES</v>
      </c>
      <c r="K655" s="96" t="str">
        <f t="shared" si="21"/>
        <v>Posgrado</v>
      </c>
      <c r="L655" s="96" t="s">
        <v>395</v>
      </c>
    </row>
    <row r="656" spans="3:12" ht="15.75" thickBot="1" x14ac:dyDescent="0.3">
      <c r="C656" s="135" t="s">
        <v>495</v>
      </c>
      <c r="D656" s="197"/>
      <c r="E656" s="150">
        <v>12</v>
      </c>
      <c r="F656" s="288">
        <f>HLOOKUP($C656,$BZ$2:$CM$3,2,0)</f>
        <v>2007.3</v>
      </c>
      <c r="G656" s="111">
        <f>D656*E656*F656</f>
        <v>0</v>
      </c>
      <c r="H656" s="164"/>
      <c r="I656" s="112" t="s">
        <v>496</v>
      </c>
      <c r="J656" s="112" t="str">
        <f>VLOOKUP(I656,Presupuesto!$B$11:$C$565,2,0)</f>
        <v>SUELDOS Y SALARIOS PERMANENTES</v>
      </c>
      <c r="K656" s="96" t="str">
        <f t="shared" si="21"/>
        <v>Posgrado</v>
      </c>
      <c r="L656" s="96" t="s">
        <v>395</v>
      </c>
    </row>
    <row r="657" spans="3:12" x14ac:dyDescent="0.25">
      <c r="C657" s="169" t="s">
        <v>58</v>
      </c>
      <c r="D657" s="161"/>
      <c r="E657" s="152">
        <v>0</v>
      </c>
      <c r="F657" s="98">
        <f>IF(E656=0,"",(G656/E656)/12*E656)</f>
        <v>0</v>
      </c>
      <c r="G657" s="95">
        <f>F657</f>
        <v>0</v>
      </c>
      <c r="H657" s="162"/>
      <c r="I657" s="114" t="s">
        <v>516</v>
      </c>
      <c r="J657" s="114" t="str">
        <f>VLOOKUP(I657,Presupuesto!$B$11:$C$565,2,0)</f>
        <v>AGUINALDO Y DECIMO CUARTO MES</v>
      </c>
      <c r="K657" s="96" t="str">
        <f t="shared" si="21"/>
        <v>Posgrado</v>
      </c>
      <c r="L657" s="96" t="s">
        <v>395</v>
      </c>
    </row>
    <row r="658" spans="3:12" ht="15.75" thickBot="1" x14ac:dyDescent="0.3">
      <c r="C658" s="170" t="s">
        <v>59</v>
      </c>
      <c r="D658" s="161"/>
      <c r="E658" s="152">
        <v>0</v>
      </c>
      <c r="F658" s="115">
        <f>IF(E656&lt;6,"",((E656-6)/12)*(G656/E656))</f>
        <v>0</v>
      </c>
      <c r="G658" s="95">
        <f>F658</f>
        <v>0</v>
      </c>
      <c r="H658" s="162"/>
      <c r="I658" s="99" t="s">
        <v>519</v>
      </c>
      <c r="J658" s="99" t="str">
        <f>VLOOKUP(I658,Presupuesto!$B$11:$C$565,2,0)</f>
        <v>DECIMOCUARTO MES</v>
      </c>
      <c r="K658" s="96" t="str">
        <f t="shared" si="21"/>
        <v>Posgrado</v>
      </c>
      <c r="L658" s="96" t="s">
        <v>395</v>
      </c>
    </row>
    <row r="659" spans="3:12" ht="15.75" thickBot="1" x14ac:dyDescent="0.3">
      <c r="C659" s="138" t="s">
        <v>83</v>
      </c>
      <c r="D659" s="197"/>
      <c r="E659" s="150">
        <v>12</v>
      </c>
      <c r="F659" s="137">
        <v>30000</v>
      </c>
      <c r="G659" s="111">
        <f>D659*E659*F659</f>
        <v>0</v>
      </c>
      <c r="H659" s="164"/>
      <c r="I659" s="112" t="s">
        <v>564</v>
      </c>
      <c r="J659" s="112" t="str">
        <f>VLOOKUP(I659,Presupuesto!$B$11:$C$565,2,0)</f>
        <v>CONTRATOS ESPECIALES</v>
      </c>
      <c r="K659" s="96" t="str">
        <f t="shared" si="21"/>
        <v>Posgrado</v>
      </c>
      <c r="L659" s="96" t="s">
        <v>395</v>
      </c>
    </row>
    <row r="660" spans="3:12" x14ac:dyDescent="0.25">
      <c r="C660" s="169" t="s">
        <v>58</v>
      </c>
      <c r="D660" s="161"/>
      <c r="E660" s="152">
        <v>0</v>
      </c>
      <c r="F660" s="115">
        <f>IF(E659=0,"",(G659/E659)/12*E659)</f>
        <v>0</v>
      </c>
      <c r="G660" s="95">
        <f>F660</f>
        <v>0</v>
      </c>
      <c r="H660" s="162"/>
      <c r="I660" s="99" t="s">
        <v>564</v>
      </c>
      <c r="J660" s="99" t="str">
        <f>VLOOKUP(I660,Presupuesto!$B$11:$C$565,2,0)</f>
        <v>CONTRATOS ESPECIALES</v>
      </c>
      <c r="K660" s="96" t="str">
        <f t="shared" si="21"/>
        <v>Posgrado</v>
      </c>
      <c r="L660" s="96" t="s">
        <v>394</v>
      </c>
    </row>
    <row r="661" spans="3:12" ht="15.75" thickBot="1" x14ac:dyDescent="0.3">
      <c r="C661" s="170" t="s">
        <v>59</v>
      </c>
      <c r="D661" s="161"/>
      <c r="E661" s="152">
        <v>0</v>
      </c>
      <c r="F661" s="98">
        <f>IF(E659&lt;6,"",((E659-6)/12)*(G659/E659))</f>
        <v>0</v>
      </c>
      <c r="G661" s="95">
        <f>F661</f>
        <v>0</v>
      </c>
      <c r="H661" s="162"/>
      <c r="I661" s="99" t="s">
        <v>564</v>
      </c>
      <c r="J661" s="99" t="str">
        <f>VLOOKUP(I661,Presupuesto!$B$11:$C$565,2,0)</f>
        <v>CONTRATOS ESPECIALES</v>
      </c>
      <c r="K661" s="96" t="str">
        <f t="shared" si="21"/>
        <v>Posgrado</v>
      </c>
      <c r="L661" s="96" t="s">
        <v>399</v>
      </c>
    </row>
    <row r="662" spans="3:12" ht="15.75" thickBot="1" x14ac:dyDescent="0.3">
      <c r="C662" s="138" t="s">
        <v>60</v>
      </c>
      <c r="D662" s="197"/>
      <c r="E662" s="150">
        <v>12</v>
      </c>
      <c r="F662" s="116">
        <v>30000</v>
      </c>
      <c r="G662" s="111">
        <f>D662*E662*F662</f>
        <v>0</v>
      </c>
      <c r="H662" s="164"/>
      <c r="I662" s="112" t="s">
        <v>705</v>
      </c>
      <c r="J662" s="112" t="str">
        <f>VLOOKUP(I662,Presupuesto!$B$11:$C$565,2,0)</f>
        <v>OTROS SERVICIOS TECNICOS Y PROFESIONALES</v>
      </c>
      <c r="K662" s="96" t="str">
        <f t="shared" si="21"/>
        <v>Posgrado</v>
      </c>
      <c r="L662" s="96" t="s">
        <v>394</v>
      </c>
    </row>
    <row r="663" spans="3:12" x14ac:dyDescent="0.25">
      <c r="C663" s="169" t="s">
        <v>58</v>
      </c>
      <c r="D663" s="161"/>
      <c r="E663" s="152">
        <v>0</v>
      </c>
      <c r="F663" s="98">
        <v>0</v>
      </c>
      <c r="G663" s="95">
        <f>F663</f>
        <v>0</v>
      </c>
      <c r="H663" s="162"/>
      <c r="I663" s="99" t="s">
        <v>705</v>
      </c>
      <c r="J663" s="99" t="str">
        <f>VLOOKUP(I663,Presupuesto!$B$11:$C$565,2,0)</f>
        <v>OTROS SERVICIOS TECNICOS Y PROFESIONALES</v>
      </c>
      <c r="K663" s="96" t="str">
        <f t="shared" si="21"/>
        <v>Posgrado</v>
      </c>
      <c r="L663" s="96" t="s">
        <v>394</v>
      </c>
    </row>
    <row r="664" spans="3:12" ht="15.75" thickBot="1" x14ac:dyDescent="0.3">
      <c r="C664" s="170" t="s">
        <v>59</v>
      </c>
      <c r="D664" s="161"/>
      <c r="E664" s="152">
        <v>0</v>
      </c>
      <c r="F664" s="98">
        <v>0</v>
      </c>
      <c r="G664" s="95">
        <f>F664</f>
        <v>0</v>
      </c>
      <c r="H664" s="162"/>
      <c r="I664" s="99" t="s">
        <v>705</v>
      </c>
      <c r="J664" s="99" t="str">
        <f>VLOOKUP(I664,Presupuesto!$B$11:$C$565,2,0)</f>
        <v>OTROS SERVICIOS TECNICOS Y PROFESIONALES</v>
      </c>
      <c r="K664" s="96" t="str">
        <f t="shared" si="21"/>
        <v>Posgrado</v>
      </c>
      <c r="L664" s="96" t="s">
        <v>394</v>
      </c>
    </row>
    <row r="665" spans="3:12" ht="15.75" thickBot="1" x14ac:dyDescent="0.3">
      <c r="C665" s="138" t="s">
        <v>61</v>
      </c>
      <c r="D665" s="197"/>
      <c r="E665" s="150">
        <v>12</v>
      </c>
      <c r="F665" s="116">
        <v>30000</v>
      </c>
      <c r="G665" s="111">
        <f>D665*E665*F665</f>
        <v>0</v>
      </c>
      <c r="H665" s="164"/>
      <c r="I665" s="112" t="s">
        <v>496</v>
      </c>
      <c r="J665" s="112" t="str">
        <f>VLOOKUP(I665,Presupuesto!$B$11:$C$565,2,0)</f>
        <v>SUELDOS Y SALARIOS PERMANENTES</v>
      </c>
      <c r="K665" s="96" t="str">
        <f t="shared" si="21"/>
        <v>Posgrado</v>
      </c>
      <c r="L665" s="96" t="s">
        <v>394</v>
      </c>
    </row>
    <row r="666" spans="3:12" x14ac:dyDescent="0.25">
      <c r="C666" s="169" t="s">
        <v>58</v>
      </c>
      <c r="D666" s="167"/>
      <c r="E666" s="129">
        <v>0</v>
      </c>
      <c r="F666" s="117">
        <f>IF(E665=0,"",(G665/E665)/12*E665)</f>
        <v>0</v>
      </c>
      <c r="G666" s="118">
        <f>F666</f>
        <v>0</v>
      </c>
      <c r="H666" s="162"/>
      <c r="I666" s="99" t="s">
        <v>516</v>
      </c>
      <c r="J666" s="99" t="str">
        <f>VLOOKUP(I666,Presupuesto!$B$11:$C$565,2,0)</f>
        <v>AGUINALDO Y DECIMO CUARTO MES</v>
      </c>
      <c r="K666" s="96" t="str">
        <f t="shared" si="21"/>
        <v>Posgrado</v>
      </c>
      <c r="L666" s="96" t="s">
        <v>394</v>
      </c>
    </row>
    <row r="667" spans="3:12" ht="15.75" thickBot="1" x14ac:dyDescent="0.3">
      <c r="C667" s="171" t="s">
        <v>59</v>
      </c>
      <c r="D667" s="160"/>
      <c r="E667" s="130">
        <v>0</v>
      </c>
      <c r="F667" s="103">
        <f>IF(E665&lt;6,"",((E665-6)/12)*(G665/E665))</f>
        <v>0</v>
      </c>
      <c r="G667" s="103">
        <f>F667</f>
        <v>0</v>
      </c>
      <c r="H667" s="160"/>
      <c r="I667" s="104" t="s">
        <v>519</v>
      </c>
      <c r="J667" s="122" t="str">
        <f>VLOOKUP(I667,Presupuesto!$B$11:$C$565,2,0)</f>
        <v>DECIMOCUARTO MES</v>
      </c>
      <c r="K667" s="104" t="str">
        <f t="shared" si="21"/>
        <v>Posgrado</v>
      </c>
      <c r="L667" s="122" t="s">
        <v>394</v>
      </c>
    </row>
    <row r="669" spans="3:12" ht="15.75" thickBot="1" x14ac:dyDescent="0.3"/>
    <row r="670" spans="3:12" ht="15.75" thickBot="1" x14ac:dyDescent="0.3">
      <c r="C670" s="69" t="s">
        <v>43</v>
      </c>
      <c r="D670" s="30">
        <f>SUM(G677:G727)</f>
        <v>0</v>
      </c>
      <c r="E670" s="91"/>
      <c r="F670" s="91"/>
      <c r="G670" s="91"/>
      <c r="H670" s="74"/>
      <c r="I670" s="74"/>
      <c r="J670" s="74"/>
    </row>
    <row r="671" spans="3:12" x14ac:dyDescent="0.25">
      <c r="D671" s="31"/>
      <c r="E671" s="91"/>
      <c r="F671" s="91"/>
      <c r="G671" s="91"/>
      <c r="H671" s="74"/>
      <c r="I671" s="74"/>
      <c r="J671" s="74"/>
      <c r="K671" s="151"/>
    </row>
    <row r="672" spans="3:12" x14ac:dyDescent="0.25">
      <c r="D672" s="31"/>
      <c r="E672" s="91"/>
      <c r="F672" s="91"/>
      <c r="G672" s="91"/>
      <c r="H672" s="74"/>
      <c r="I672" s="74"/>
      <c r="J672" s="74"/>
      <c r="K672" s="151"/>
    </row>
    <row r="673" spans="3:12" ht="15.75" x14ac:dyDescent="0.25">
      <c r="C673" s="200" t="s">
        <v>392</v>
      </c>
      <c r="D673" s="328"/>
      <c r="E673" s="91"/>
      <c r="F673" s="91"/>
      <c r="G673" s="91"/>
      <c r="H673" s="74"/>
      <c r="I673" s="74"/>
      <c r="J673" s="74"/>
      <c r="K673" s="151"/>
    </row>
    <row r="674" spans="3:12" ht="18.75" x14ac:dyDescent="0.25">
      <c r="C674" s="206" t="e">
        <f>IFERROR(VLOOKUP(D673,'1. Desarrollo e Innov. Curricu.'!$E:$F,2,FALSE),IFERROR(VLOOKUP(D673,'2. Investigación Científica'!$E:$F,2,FALSE),IFERROR(VLOOKUP(D673,'3. Vinculación Univ. Sociedad'!$E:$F,2,FALSE),IFERROR(VLOOKUP(D673,'4. Docencia y Profesorado Univ.'!$E:$F,2,FALSE),IFERROR(VLOOKUP(D673,'5. Estudiantes y Graduados'!$E:$F,2,FALSE),IFERROR(VLOOKUP(D673,'11. Gestion Administrativa'!$E:$F,2,FALSE),IFERROR(VLOOKUP(D673,'13. Gestión Académica'!$E:$F,2,FALSE),IFERROR(VLOOKUP(D673,'8. Asegura. de la Calid. y M'!$E:$F,2,FALSE),IFERROR(VLOOKUP(D673,'6. Gestión del Conocimiento'!$E:$F,2,FALSE),IFERROR(VLOOKUP(D673,'15. Gobernabilidad y Proceso...'!$E:$F,2,FALSE),IFERROR(VLOOKUP(D673,'12. Gestión del Talento Humano'!$E:$F,2,FALSE),IFERROR(VLOOKUP(D673,'14. Internacional... de la E.S.'!$E:$F,2,FALSE),IFERROR(VLOOKUP(D673,'10. Posgrado'!$E:$F,2,FALSE),IFERROR(VLOOKUP(D673,'17. Gestión TIC'!$E:$F,2,FALSE),IFERROR(VLOOKUP(D673,'16. Desa. del Sistema Educ.Sup.'!$E:$F,2,FALSE),IFERROR(VLOOKUP(D673,'9. Cultura de Inno. Insti...'!$E:$F,2,FALSE),VLOOKUP(D673,'7. Lo Esencial de la Reforma U.'!$E:$F,2,0)))))))))))))))))</f>
        <v>#N/A</v>
      </c>
      <c r="D674" s="31"/>
      <c r="E674" s="91"/>
      <c r="F674" s="91"/>
      <c r="G674" s="91"/>
      <c r="H674" s="74"/>
      <c r="I674" s="74"/>
      <c r="J674" s="74"/>
      <c r="K674" s="151"/>
    </row>
    <row r="675" spans="3:12" ht="15.75" thickBot="1" x14ac:dyDescent="0.3">
      <c r="C675" s="175"/>
      <c r="D675" s="31"/>
      <c r="E675" s="91"/>
      <c r="F675" s="91"/>
      <c r="G675" s="91"/>
      <c r="H675" s="74"/>
      <c r="I675" s="74"/>
      <c r="J675" s="74"/>
      <c r="K675" s="151"/>
    </row>
    <row r="676" spans="3:12" ht="30.75" thickBot="1" x14ac:dyDescent="0.3">
      <c r="C676" s="132" t="s">
        <v>44</v>
      </c>
      <c r="D676" s="136" t="s">
        <v>55</v>
      </c>
      <c r="E676" s="168" t="s">
        <v>56</v>
      </c>
      <c r="F676" s="136" t="s">
        <v>57</v>
      </c>
      <c r="G676" s="133" t="s">
        <v>27</v>
      </c>
      <c r="H676" s="131" t="s">
        <v>131</v>
      </c>
      <c r="I676" s="134" t="s">
        <v>46</v>
      </c>
      <c r="J676" s="134" t="s">
        <v>132</v>
      </c>
      <c r="K676" s="134" t="s">
        <v>410</v>
      </c>
      <c r="L676" s="134" t="s">
        <v>411</v>
      </c>
    </row>
    <row r="677" spans="3:12" ht="15.75" thickBot="1" x14ac:dyDescent="0.3">
      <c r="C677" s="135" t="s">
        <v>482</v>
      </c>
      <c r="D677" s="197"/>
      <c r="E677" s="150">
        <v>12</v>
      </c>
      <c r="F677" s="288">
        <f>HLOOKUP($C677,$BZ$2:$CM$3,2,0)</f>
        <v>43674.39</v>
      </c>
      <c r="G677" s="111">
        <f>D677*E677*F677</f>
        <v>0</v>
      </c>
      <c r="H677" s="164"/>
      <c r="I677" s="112" t="s">
        <v>496</v>
      </c>
      <c r="J677" s="112" t="str">
        <f>VLOOKUP(I677,Presupuesto!$B$11:$C$565,2,0)</f>
        <v>SUELDOS Y SALARIOS PERMANENTES</v>
      </c>
      <c r="K677" s="214" t="s">
        <v>1430</v>
      </c>
      <c r="L677" s="96" t="s">
        <v>394</v>
      </c>
    </row>
    <row r="678" spans="3:12" x14ac:dyDescent="0.25">
      <c r="C678" s="169" t="s">
        <v>58</v>
      </c>
      <c r="D678" s="161"/>
      <c r="E678" s="152">
        <v>0</v>
      </c>
      <c r="F678" s="98">
        <f>IF(E677=0,"",(G677/E677)/12*E677)</f>
        <v>0</v>
      </c>
      <c r="G678" s="95">
        <f>F678</f>
        <v>0</v>
      </c>
      <c r="H678" s="162"/>
      <c r="I678" s="114" t="s">
        <v>516</v>
      </c>
      <c r="J678" s="114" t="str">
        <f>VLOOKUP(I678,Presupuesto!$B$11:$C$565,2,0)</f>
        <v>AGUINALDO Y DECIMO CUARTO MES</v>
      </c>
      <c r="K678" s="96" t="str">
        <f t="shared" ref="K678:K709" si="22">$K$677</f>
        <v>Posgrado</v>
      </c>
      <c r="L678" s="96" t="s">
        <v>412</v>
      </c>
    </row>
    <row r="679" spans="3:12" ht="15.75" thickBot="1" x14ac:dyDescent="0.3">
      <c r="C679" s="170" t="s">
        <v>59</v>
      </c>
      <c r="D679" s="161"/>
      <c r="E679" s="152">
        <v>0</v>
      </c>
      <c r="F679" s="115">
        <f>IF(E677&lt;6,"",((E677-6)/12)*(G677/E677))</f>
        <v>0</v>
      </c>
      <c r="G679" s="95">
        <f>F679</f>
        <v>0</v>
      </c>
      <c r="H679" s="162"/>
      <c r="I679" s="99" t="s">
        <v>519</v>
      </c>
      <c r="J679" s="99" t="str">
        <f>VLOOKUP(I679,Presupuesto!$B$11:$C$565,2,0)</f>
        <v>DECIMOCUARTO MES</v>
      </c>
      <c r="K679" s="96" t="str">
        <f t="shared" si="22"/>
        <v>Posgrado</v>
      </c>
      <c r="L679" s="96" t="s">
        <v>395</v>
      </c>
    </row>
    <row r="680" spans="3:12" ht="15.75" thickBot="1" x14ac:dyDescent="0.3">
      <c r="C680" s="135" t="s">
        <v>483</v>
      </c>
      <c r="D680" s="197"/>
      <c r="E680" s="150">
        <v>12</v>
      </c>
      <c r="F680" s="288">
        <f>HLOOKUP($C680,$BZ$2:$CM$3,2,0)</f>
        <v>39703.99</v>
      </c>
      <c r="G680" s="111">
        <f>D680*E680*F680</f>
        <v>0</v>
      </c>
      <c r="H680" s="164"/>
      <c r="I680" s="112" t="s">
        <v>496</v>
      </c>
      <c r="J680" s="112" t="str">
        <f>VLOOKUP(I680,Presupuesto!$B$11:$C$565,2,0)</f>
        <v>SUELDOS Y SALARIOS PERMANENTES</v>
      </c>
      <c r="K680" s="96" t="str">
        <f t="shared" si="22"/>
        <v>Posgrado</v>
      </c>
      <c r="L680" s="96" t="s">
        <v>395</v>
      </c>
    </row>
    <row r="681" spans="3:12" x14ac:dyDescent="0.25">
      <c r="C681" s="169" t="s">
        <v>58</v>
      </c>
      <c r="D681" s="161"/>
      <c r="E681" s="152">
        <v>0</v>
      </c>
      <c r="F681" s="98">
        <f>IF(E680=0,"",(G680/E680)/12*E680)</f>
        <v>0</v>
      </c>
      <c r="G681" s="95">
        <f>F681</f>
        <v>0</v>
      </c>
      <c r="H681" s="162"/>
      <c r="I681" s="114" t="s">
        <v>516</v>
      </c>
      <c r="J681" s="114" t="str">
        <f>VLOOKUP(I681,Presupuesto!$B$11:$C$565,2,0)</f>
        <v>AGUINALDO Y DECIMO CUARTO MES</v>
      </c>
      <c r="K681" s="96" t="str">
        <f t="shared" si="22"/>
        <v>Posgrado</v>
      </c>
      <c r="L681" s="96" t="s">
        <v>395</v>
      </c>
    </row>
    <row r="682" spans="3:12" ht="15.75" thickBot="1" x14ac:dyDescent="0.3">
      <c r="C682" s="170" t="s">
        <v>59</v>
      </c>
      <c r="D682" s="161"/>
      <c r="E682" s="152">
        <v>0</v>
      </c>
      <c r="F682" s="115">
        <f>IF(E680&lt;6,"",((E680-6)/12)*(G680/E680))</f>
        <v>0</v>
      </c>
      <c r="G682" s="95">
        <f>F682</f>
        <v>0</v>
      </c>
      <c r="H682" s="162"/>
      <c r="I682" s="99" t="s">
        <v>519</v>
      </c>
      <c r="J682" s="99" t="str">
        <f>VLOOKUP(I682,Presupuesto!$B$11:$C$565,2,0)</f>
        <v>DECIMOCUARTO MES</v>
      </c>
      <c r="K682" s="96" t="str">
        <f t="shared" si="22"/>
        <v>Posgrado</v>
      </c>
      <c r="L682" s="96" t="s">
        <v>395</v>
      </c>
    </row>
    <row r="683" spans="3:12" ht="15.75" thickBot="1" x14ac:dyDescent="0.3">
      <c r="C683" s="135" t="s">
        <v>484</v>
      </c>
      <c r="D683" s="197"/>
      <c r="E683" s="150">
        <v>12</v>
      </c>
      <c r="F683" s="288">
        <f>HLOOKUP($C683,$BZ$2:$CM$3,2,0)</f>
        <v>35733.589999999997</v>
      </c>
      <c r="G683" s="111">
        <f>D683*E683*F683</f>
        <v>0</v>
      </c>
      <c r="H683" s="164"/>
      <c r="I683" s="112" t="s">
        <v>496</v>
      </c>
      <c r="J683" s="112" t="str">
        <f>VLOOKUP(I683,Presupuesto!$B$11:$C$565,2,0)</f>
        <v>SUELDOS Y SALARIOS PERMANENTES</v>
      </c>
      <c r="K683" s="96" t="str">
        <f t="shared" si="22"/>
        <v>Posgrado</v>
      </c>
      <c r="L683" s="96" t="s">
        <v>395</v>
      </c>
    </row>
    <row r="684" spans="3:12" x14ac:dyDescent="0.25">
      <c r="C684" s="169" t="s">
        <v>58</v>
      </c>
      <c r="D684" s="161"/>
      <c r="E684" s="152">
        <v>0</v>
      </c>
      <c r="F684" s="98">
        <f>IF(E683=0,"",(G683/E683)/12*E683)</f>
        <v>0</v>
      </c>
      <c r="G684" s="95">
        <f>F684</f>
        <v>0</v>
      </c>
      <c r="H684" s="162"/>
      <c r="I684" s="114" t="s">
        <v>516</v>
      </c>
      <c r="J684" s="114" t="str">
        <f>VLOOKUP(I684,Presupuesto!$B$11:$C$565,2,0)</f>
        <v>AGUINALDO Y DECIMO CUARTO MES</v>
      </c>
      <c r="K684" s="96" t="str">
        <f t="shared" si="22"/>
        <v>Posgrado</v>
      </c>
      <c r="L684" s="96" t="s">
        <v>395</v>
      </c>
    </row>
    <row r="685" spans="3:12" ht="15.75" thickBot="1" x14ac:dyDescent="0.3">
      <c r="C685" s="170" t="s">
        <v>59</v>
      </c>
      <c r="D685" s="161"/>
      <c r="E685" s="152">
        <v>0</v>
      </c>
      <c r="F685" s="115">
        <f>IF(E683&lt;6,"",((E683-6)/12)*(G683/E683))</f>
        <v>0</v>
      </c>
      <c r="G685" s="95">
        <f>F685</f>
        <v>0</v>
      </c>
      <c r="H685" s="162"/>
      <c r="I685" s="99" t="s">
        <v>519</v>
      </c>
      <c r="J685" s="99" t="str">
        <f>VLOOKUP(I685,Presupuesto!$B$11:$C$565,2,0)</f>
        <v>DECIMOCUARTO MES</v>
      </c>
      <c r="K685" s="96" t="str">
        <f t="shared" si="22"/>
        <v>Posgrado</v>
      </c>
      <c r="L685" s="96" t="s">
        <v>395</v>
      </c>
    </row>
    <row r="686" spans="3:12" ht="15.75" thickBot="1" x14ac:dyDescent="0.3">
      <c r="C686" s="135" t="s">
        <v>485</v>
      </c>
      <c r="D686" s="197"/>
      <c r="E686" s="150">
        <v>12</v>
      </c>
      <c r="F686" s="288">
        <f>HLOOKUP($C686,$BZ$2:$CM$3,2,0)</f>
        <v>31763.19</v>
      </c>
      <c r="G686" s="111">
        <f>D686*E686*F686</f>
        <v>0</v>
      </c>
      <c r="H686" s="164"/>
      <c r="I686" s="112" t="s">
        <v>496</v>
      </c>
      <c r="J686" s="112" t="str">
        <f>VLOOKUP(I686,Presupuesto!$B$11:$C$565,2,0)</f>
        <v>SUELDOS Y SALARIOS PERMANENTES</v>
      </c>
      <c r="K686" s="96" t="str">
        <f t="shared" si="22"/>
        <v>Posgrado</v>
      </c>
      <c r="L686" s="96" t="s">
        <v>395</v>
      </c>
    </row>
    <row r="687" spans="3:12" x14ac:dyDescent="0.25">
      <c r="C687" s="169" t="s">
        <v>58</v>
      </c>
      <c r="D687" s="161"/>
      <c r="E687" s="152">
        <v>0</v>
      </c>
      <c r="F687" s="98">
        <f>IF(E686=0,"",(G686/E686)/12*E686)</f>
        <v>0</v>
      </c>
      <c r="G687" s="95">
        <f>F687</f>
        <v>0</v>
      </c>
      <c r="H687" s="162"/>
      <c r="I687" s="114" t="s">
        <v>516</v>
      </c>
      <c r="J687" s="114" t="str">
        <f>VLOOKUP(I687,Presupuesto!$B$11:$C$565,2,0)</f>
        <v>AGUINALDO Y DECIMO CUARTO MES</v>
      </c>
      <c r="K687" s="96" t="str">
        <f t="shared" si="22"/>
        <v>Posgrado</v>
      </c>
      <c r="L687" s="96" t="s">
        <v>395</v>
      </c>
    </row>
    <row r="688" spans="3:12" ht="15.75" thickBot="1" x14ac:dyDescent="0.3">
      <c r="C688" s="170" t="s">
        <v>59</v>
      </c>
      <c r="D688" s="161"/>
      <c r="E688" s="152">
        <v>0</v>
      </c>
      <c r="F688" s="115">
        <f>IF(E686&lt;6,"",((E686-6)/12)*(G686/E686))</f>
        <v>0</v>
      </c>
      <c r="G688" s="95">
        <f>F688</f>
        <v>0</v>
      </c>
      <c r="H688" s="162"/>
      <c r="I688" s="99" t="s">
        <v>519</v>
      </c>
      <c r="J688" s="99" t="str">
        <f>VLOOKUP(I688,Presupuesto!$B$11:$C$565,2,0)</f>
        <v>DECIMOCUARTO MES</v>
      </c>
      <c r="K688" s="96" t="str">
        <f t="shared" si="22"/>
        <v>Posgrado</v>
      </c>
      <c r="L688" s="96" t="s">
        <v>395</v>
      </c>
    </row>
    <row r="689" spans="3:12" ht="15.75" thickBot="1" x14ac:dyDescent="0.3">
      <c r="C689" s="135" t="s">
        <v>486</v>
      </c>
      <c r="D689" s="197"/>
      <c r="E689" s="150">
        <v>12</v>
      </c>
      <c r="F689" s="288">
        <f>HLOOKUP($C689,$BZ$2:$CM$3,2,0)</f>
        <v>29777.99</v>
      </c>
      <c r="G689" s="111">
        <f>D689*E689*F689</f>
        <v>0</v>
      </c>
      <c r="H689" s="164"/>
      <c r="I689" s="112" t="s">
        <v>496</v>
      </c>
      <c r="J689" s="112" t="str">
        <f>VLOOKUP(I689,Presupuesto!$B$11:$C$565,2,0)</f>
        <v>SUELDOS Y SALARIOS PERMANENTES</v>
      </c>
      <c r="K689" s="96" t="str">
        <f t="shared" si="22"/>
        <v>Posgrado</v>
      </c>
      <c r="L689" s="96" t="s">
        <v>395</v>
      </c>
    </row>
    <row r="690" spans="3:12" x14ac:dyDescent="0.25">
      <c r="C690" s="169" t="s">
        <v>58</v>
      </c>
      <c r="D690" s="161"/>
      <c r="E690" s="152">
        <v>0</v>
      </c>
      <c r="F690" s="98">
        <f>IF(E689=0,"",(G689/E689)/12*E689)</f>
        <v>0</v>
      </c>
      <c r="G690" s="95">
        <f>F690</f>
        <v>0</v>
      </c>
      <c r="H690" s="162"/>
      <c r="I690" s="114" t="s">
        <v>516</v>
      </c>
      <c r="J690" s="114" t="str">
        <f>VLOOKUP(I690,Presupuesto!$B$11:$C$565,2,0)</f>
        <v>AGUINALDO Y DECIMO CUARTO MES</v>
      </c>
      <c r="K690" s="96" t="str">
        <f t="shared" si="22"/>
        <v>Posgrado</v>
      </c>
      <c r="L690" s="96" t="s">
        <v>395</v>
      </c>
    </row>
    <row r="691" spans="3:12" ht="15.75" thickBot="1" x14ac:dyDescent="0.3">
      <c r="C691" s="170" t="s">
        <v>59</v>
      </c>
      <c r="D691" s="161"/>
      <c r="E691" s="152">
        <v>0</v>
      </c>
      <c r="F691" s="115">
        <f>IF(E689&lt;6,"",((E689-6)/12)*(G689/E689))</f>
        <v>0</v>
      </c>
      <c r="G691" s="95">
        <f>F691</f>
        <v>0</v>
      </c>
      <c r="H691" s="162"/>
      <c r="I691" s="99" t="s">
        <v>519</v>
      </c>
      <c r="J691" s="99" t="str">
        <f>VLOOKUP(I691,Presupuesto!$B$11:$C$565,2,0)</f>
        <v>DECIMOCUARTO MES</v>
      </c>
      <c r="K691" s="96" t="str">
        <f t="shared" si="22"/>
        <v>Posgrado</v>
      </c>
      <c r="L691" s="96" t="s">
        <v>395</v>
      </c>
    </row>
    <row r="692" spans="3:12" ht="15.75" thickBot="1" x14ac:dyDescent="0.3">
      <c r="C692" s="135" t="s">
        <v>487</v>
      </c>
      <c r="D692" s="197"/>
      <c r="E692" s="150">
        <v>12</v>
      </c>
      <c r="F692" s="288">
        <f>HLOOKUP($C692,$BZ$2:$CM$3,2,0)</f>
        <v>27792.79</v>
      </c>
      <c r="G692" s="111">
        <f>D692*E692*F692</f>
        <v>0</v>
      </c>
      <c r="H692" s="164"/>
      <c r="I692" s="112" t="s">
        <v>496</v>
      </c>
      <c r="J692" s="112" t="str">
        <f>VLOOKUP(I692,Presupuesto!$B$11:$C$565,2,0)</f>
        <v>SUELDOS Y SALARIOS PERMANENTES</v>
      </c>
      <c r="K692" s="96" t="str">
        <f t="shared" si="22"/>
        <v>Posgrado</v>
      </c>
      <c r="L692" s="96" t="s">
        <v>395</v>
      </c>
    </row>
    <row r="693" spans="3:12" x14ac:dyDescent="0.25">
      <c r="C693" s="169" t="s">
        <v>58</v>
      </c>
      <c r="D693" s="161"/>
      <c r="E693" s="152">
        <v>0</v>
      </c>
      <c r="F693" s="98">
        <f>IF(E692=0,"",(G692/E692)/12*E692)</f>
        <v>0</v>
      </c>
      <c r="G693" s="95">
        <f>F693</f>
        <v>0</v>
      </c>
      <c r="H693" s="162"/>
      <c r="I693" s="114" t="s">
        <v>516</v>
      </c>
      <c r="J693" s="114" t="str">
        <f>VLOOKUP(I693,Presupuesto!$B$11:$C$565,2,0)</f>
        <v>AGUINALDO Y DECIMO CUARTO MES</v>
      </c>
      <c r="K693" s="96" t="str">
        <f t="shared" si="22"/>
        <v>Posgrado</v>
      </c>
      <c r="L693" s="96" t="s">
        <v>395</v>
      </c>
    </row>
    <row r="694" spans="3:12" ht="15.75" thickBot="1" x14ac:dyDescent="0.3">
      <c r="C694" s="170" t="s">
        <v>59</v>
      </c>
      <c r="D694" s="161"/>
      <c r="E694" s="152">
        <v>0</v>
      </c>
      <c r="F694" s="115">
        <f>IF(E692&lt;6,"",((E692-6)/12)*(G692/E692))</f>
        <v>0</v>
      </c>
      <c r="G694" s="95">
        <f>F694</f>
        <v>0</v>
      </c>
      <c r="H694" s="162"/>
      <c r="I694" s="99" t="s">
        <v>519</v>
      </c>
      <c r="J694" s="99" t="str">
        <f>VLOOKUP(I694,Presupuesto!$B$11:$C$565,2,0)</f>
        <v>DECIMOCUARTO MES</v>
      </c>
      <c r="K694" s="96" t="str">
        <f t="shared" si="22"/>
        <v>Posgrado</v>
      </c>
      <c r="L694" s="96" t="s">
        <v>395</v>
      </c>
    </row>
    <row r="695" spans="3:12" ht="15.75" thickBot="1" x14ac:dyDescent="0.3">
      <c r="C695" s="135" t="s">
        <v>488</v>
      </c>
      <c r="D695" s="197"/>
      <c r="E695" s="150">
        <v>12</v>
      </c>
      <c r="F695" s="288">
        <f>HLOOKUP($C695,$BZ$2:$CM$3,2,0)</f>
        <v>18859.39</v>
      </c>
      <c r="G695" s="111">
        <f>D695*E695*F695</f>
        <v>0</v>
      </c>
      <c r="H695" s="164"/>
      <c r="I695" s="112" t="s">
        <v>496</v>
      </c>
      <c r="J695" s="112" t="str">
        <f>VLOOKUP(I695,Presupuesto!$B$11:$C$565,2,0)</f>
        <v>SUELDOS Y SALARIOS PERMANENTES</v>
      </c>
      <c r="K695" s="96" t="str">
        <f t="shared" si="22"/>
        <v>Posgrado</v>
      </c>
      <c r="L695" s="96" t="s">
        <v>395</v>
      </c>
    </row>
    <row r="696" spans="3:12" x14ac:dyDescent="0.25">
      <c r="C696" s="169" t="s">
        <v>58</v>
      </c>
      <c r="D696" s="161"/>
      <c r="E696" s="152">
        <v>0</v>
      </c>
      <c r="F696" s="98">
        <f>IF(E695=0,"",(G695/E695)/12*E695)</f>
        <v>0</v>
      </c>
      <c r="G696" s="95">
        <f>F696</f>
        <v>0</v>
      </c>
      <c r="H696" s="162"/>
      <c r="I696" s="114" t="s">
        <v>516</v>
      </c>
      <c r="J696" s="114" t="str">
        <f>VLOOKUP(I696,Presupuesto!$B$11:$C$565,2,0)</f>
        <v>AGUINALDO Y DECIMO CUARTO MES</v>
      </c>
      <c r="K696" s="96" t="str">
        <f t="shared" si="22"/>
        <v>Posgrado</v>
      </c>
      <c r="L696" s="96" t="s">
        <v>395</v>
      </c>
    </row>
    <row r="697" spans="3:12" ht="15.75" thickBot="1" x14ac:dyDescent="0.3">
      <c r="C697" s="170" t="s">
        <v>59</v>
      </c>
      <c r="D697" s="161"/>
      <c r="E697" s="152">
        <v>0</v>
      </c>
      <c r="F697" s="115">
        <f>IF(E695&lt;6,"",((E695-6)/12)*(G695/E695))</f>
        <v>0</v>
      </c>
      <c r="G697" s="95">
        <f>F697</f>
        <v>0</v>
      </c>
      <c r="H697" s="162"/>
      <c r="I697" s="99" t="s">
        <v>519</v>
      </c>
      <c r="J697" s="99" t="str">
        <f>VLOOKUP(I697,Presupuesto!$B$11:$C$565,2,0)</f>
        <v>DECIMOCUARTO MES</v>
      </c>
      <c r="K697" s="96" t="str">
        <f t="shared" si="22"/>
        <v>Posgrado</v>
      </c>
      <c r="L697" s="96" t="s">
        <v>395</v>
      </c>
    </row>
    <row r="698" spans="3:12" ht="15.75" thickBot="1" x14ac:dyDescent="0.3">
      <c r="C698" s="135" t="s">
        <v>489</v>
      </c>
      <c r="D698" s="197"/>
      <c r="E698" s="150">
        <v>12</v>
      </c>
      <c r="F698" s="288">
        <f>HLOOKUP($C698,$BZ$2:$CM$3,2,0)</f>
        <v>17866.8</v>
      </c>
      <c r="G698" s="111">
        <f>D698*E698*F698</f>
        <v>0</v>
      </c>
      <c r="H698" s="164"/>
      <c r="I698" s="112" t="s">
        <v>496</v>
      </c>
      <c r="J698" s="112" t="str">
        <f>VLOOKUP(I698,Presupuesto!$B$11:$C$565,2,0)</f>
        <v>SUELDOS Y SALARIOS PERMANENTES</v>
      </c>
      <c r="K698" s="96" t="str">
        <f t="shared" si="22"/>
        <v>Posgrado</v>
      </c>
      <c r="L698" s="96" t="s">
        <v>395</v>
      </c>
    </row>
    <row r="699" spans="3:12" x14ac:dyDescent="0.25">
      <c r="C699" s="169" t="s">
        <v>58</v>
      </c>
      <c r="D699" s="161"/>
      <c r="E699" s="152">
        <v>0</v>
      </c>
      <c r="F699" s="98">
        <f>IF(E698=0,"",(G698/E698)/12*E698)</f>
        <v>0</v>
      </c>
      <c r="G699" s="95">
        <f>F699</f>
        <v>0</v>
      </c>
      <c r="H699" s="162"/>
      <c r="I699" s="114" t="s">
        <v>516</v>
      </c>
      <c r="J699" s="114" t="str">
        <f>VLOOKUP(I699,Presupuesto!$B$11:$C$565,2,0)</f>
        <v>AGUINALDO Y DECIMO CUARTO MES</v>
      </c>
      <c r="K699" s="96" t="str">
        <f t="shared" si="22"/>
        <v>Posgrado</v>
      </c>
      <c r="L699" s="96" t="s">
        <v>395</v>
      </c>
    </row>
    <row r="700" spans="3:12" ht="15.75" thickBot="1" x14ac:dyDescent="0.3">
      <c r="C700" s="170" t="s">
        <v>59</v>
      </c>
      <c r="D700" s="161"/>
      <c r="E700" s="152">
        <v>0</v>
      </c>
      <c r="F700" s="115">
        <f>IF(E698&lt;6,"",((E698-6)/12)*(G698/E698))</f>
        <v>0</v>
      </c>
      <c r="G700" s="95">
        <f>F700</f>
        <v>0</v>
      </c>
      <c r="H700" s="162"/>
      <c r="I700" s="99" t="s">
        <v>519</v>
      </c>
      <c r="J700" s="99" t="str">
        <f>VLOOKUP(I700,Presupuesto!$B$11:$C$565,2,0)</f>
        <v>DECIMOCUARTO MES</v>
      </c>
      <c r="K700" s="96" t="str">
        <f t="shared" si="22"/>
        <v>Posgrado</v>
      </c>
      <c r="L700" s="96" t="s">
        <v>395</v>
      </c>
    </row>
    <row r="701" spans="3:12" ht="15.75" thickBot="1" x14ac:dyDescent="0.3">
      <c r="C701" s="135" t="s">
        <v>490</v>
      </c>
      <c r="D701" s="197"/>
      <c r="E701" s="150">
        <v>12</v>
      </c>
      <c r="F701" s="288">
        <f>HLOOKUP($C701,$BZ$2:$CM$3,2,0)</f>
        <v>13896.4</v>
      </c>
      <c r="G701" s="111">
        <f>D701*E701*F701</f>
        <v>0</v>
      </c>
      <c r="H701" s="164"/>
      <c r="I701" s="112" t="s">
        <v>496</v>
      </c>
      <c r="J701" s="112" t="str">
        <f>VLOOKUP(I701,Presupuesto!$B$11:$C$565,2,0)</f>
        <v>SUELDOS Y SALARIOS PERMANENTES</v>
      </c>
      <c r="K701" s="96" t="str">
        <f t="shared" si="22"/>
        <v>Posgrado</v>
      </c>
      <c r="L701" s="96" t="s">
        <v>395</v>
      </c>
    </row>
    <row r="702" spans="3:12" x14ac:dyDescent="0.25">
      <c r="C702" s="169" t="s">
        <v>58</v>
      </c>
      <c r="D702" s="161"/>
      <c r="E702" s="152">
        <v>0</v>
      </c>
      <c r="F702" s="98">
        <f>IF(E701=0,"",(G701/E701)/12*E701)</f>
        <v>0</v>
      </c>
      <c r="G702" s="95">
        <f>F702</f>
        <v>0</v>
      </c>
      <c r="H702" s="162"/>
      <c r="I702" s="114" t="s">
        <v>516</v>
      </c>
      <c r="J702" s="114" t="str">
        <f>VLOOKUP(I702,Presupuesto!$B$11:$C$565,2,0)</f>
        <v>AGUINALDO Y DECIMO CUARTO MES</v>
      </c>
      <c r="K702" s="96" t="str">
        <f t="shared" si="22"/>
        <v>Posgrado</v>
      </c>
      <c r="L702" s="96" t="s">
        <v>395</v>
      </c>
    </row>
    <row r="703" spans="3:12" ht="15.75" thickBot="1" x14ac:dyDescent="0.3">
      <c r="C703" s="170" t="s">
        <v>59</v>
      </c>
      <c r="D703" s="161"/>
      <c r="E703" s="152">
        <v>0</v>
      </c>
      <c r="F703" s="115">
        <f>IF(E701&lt;6,"",((E701-6)/12)*(G701/E701))</f>
        <v>0</v>
      </c>
      <c r="G703" s="95">
        <f>F703</f>
        <v>0</v>
      </c>
      <c r="H703" s="162"/>
      <c r="I703" s="99" t="s">
        <v>519</v>
      </c>
      <c r="J703" s="99" t="str">
        <f>VLOOKUP(I703,Presupuesto!$B$11:$C$565,2,0)</f>
        <v>DECIMOCUARTO MES</v>
      </c>
      <c r="K703" s="96" t="str">
        <f t="shared" si="22"/>
        <v>Posgrado</v>
      </c>
      <c r="L703" s="96" t="s">
        <v>395</v>
      </c>
    </row>
    <row r="704" spans="3:12" ht="15.75" thickBot="1" x14ac:dyDescent="0.3">
      <c r="C704" s="135" t="s">
        <v>491</v>
      </c>
      <c r="D704" s="197"/>
      <c r="E704" s="150">
        <v>12</v>
      </c>
      <c r="F704" s="288">
        <f>HLOOKUP($C704,$BZ$2:$CM$3,2,0)</f>
        <v>15004.09</v>
      </c>
      <c r="G704" s="111">
        <f>D704*E704*F704</f>
        <v>0</v>
      </c>
      <c r="H704" s="164"/>
      <c r="I704" s="112" t="s">
        <v>496</v>
      </c>
      <c r="J704" s="112" t="str">
        <f>VLOOKUP(I704,Presupuesto!$B$11:$C$565,2,0)</f>
        <v>SUELDOS Y SALARIOS PERMANENTES</v>
      </c>
      <c r="K704" s="96" t="str">
        <f t="shared" si="22"/>
        <v>Posgrado</v>
      </c>
      <c r="L704" s="96" t="s">
        <v>395</v>
      </c>
    </row>
    <row r="705" spans="3:12" x14ac:dyDescent="0.25">
      <c r="C705" s="169" t="s">
        <v>58</v>
      </c>
      <c r="D705" s="161"/>
      <c r="E705" s="152">
        <v>0</v>
      </c>
      <c r="F705" s="98">
        <f>IF(E704=0,"",(G704/E704)/12*E704)</f>
        <v>0</v>
      </c>
      <c r="G705" s="95">
        <f>F705</f>
        <v>0</v>
      </c>
      <c r="H705" s="162"/>
      <c r="I705" s="114" t="s">
        <v>516</v>
      </c>
      <c r="J705" s="114" t="str">
        <f>VLOOKUP(I705,Presupuesto!$B$11:$C$565,2,0)</f>
        <v>AGUINALDO Y DECIMO CUARTO MES</v>
      </c>
      <c r="K705" s="96" t="str">
        <f t="shared" si="22"/>
        <v>Posgrado</v>
      </c>
      <c r="L705" s="96" t="s">
        <v>395</v>
      </c>
    </row>
    <row r="706" spans="3:12" ht="15.75" thickBot="1" x14ac:dyDescent="0.3">
      <c r="C706" s="170" t="s">
        <v>59</v>
      </c>
      <c r="D706" s="161"/>
      <c r="E706" s="152">
        <v>0</v>
      </c>
      <c r="F706" s="115">
        <f>IF(E704&lt;6,"",((E704-6)/12)*(G704/E704))</f>
        <v>0</v>
      </c>
      <c r="G706" s="95">
        <f>F706</f>
        <v>0</v>
      </c>
      <c r="H706" s="162"/>
      <c r="I706" s="99" t="s">
        <v>519</v>
      </c>
      <c r="J706" s="99" t="str">
        <f>VLOOKUP(I706,Presupuesto!$B$11:$C$565,2,0)</f>
        <v>DECIMOCUARTO MES</v>
      </c>
      <c r="K706" s="96" t="str">
        <f t="shared" si="22"/>
        <v>Posgrado</v>
      </c>
      <c r="L706" s="96" t="s">
        <v>395</v>
      </c>
    </row>
    <row r="707" spans="3:12" ht="15.75" thickBot="1" x14ac:dyDescent="0.3">
      <c r="C707" s="135" t="s">
        <v>492</v>
      </c>
      <c r="D707" s="197"/>
      <c r="E707" s="150">
        <v>12</v>
      </c>
      <c r="F707" s="288">
        <f>HLOOKUP($C707,$BZ$2:$CM$3,2,0)</f>
        <v>13238.9</v>
      </c>
      <c r="G707" s="111">
        <f>D707*E707*F707</f>
        <v>0</v>
      </c>
      <c r="H707" s="164"/>
      <c r="I707" s="112" t="s">
        <v>496</v>
      </c>
      <c r="J707" s="112" t="str">
        <f>VLOOKUP(I707,Presupuesto!$B$11:$C$565,2,0)</f>
        <v>SUELDOS Y SALARIOS PERMANENTES</v>
      </c>
      <c r="K707" s="96" t="str">
        <f t="shared" si="22"/>
        <v>Posgrado</v>
      </c>
      <c r="L707" s="96" t="s">
        <v>395</v>
      </c>
    </row>
    <row r="708" spans="3:12" x14ac:dyDescent="0.25">
      <c r="C708" s="169" t="s">
        <v>58</v>
      </c>
      <c r="D708" s="161"/>
      <c r="E708" s="152">
        <v>0</v>
      </c>
      <c r="F708" s="98">
        <f>IF(E707=0,"",(G707/E707)/12*E707)</f>
        <v>0</v>
      </c>
      <c r="G708" s="95">
        <f>F708</f>
        <v>0</v>
      </c>
      <c r="H708" s="162"/>
      <c r="I708" s="114" t="s">
        <v>516</v>
      </c>
      <c r="J708" s="114" t="str">
        <f>VLOOKUP(I708,Presupuesto!$B$11:$C$565,2,0)</f>
        <v>AGUINALDO Y DECIMO CUARTO MES</v>
      </c>
      <c r="K708" s="96" t="str">
        <f t="shared" si="22"/>
        <v>Posgrado</v>
      </c>
      <c r="L708" s="96" t="s">
        <v>395</v>
      </c>
    </row>
    <row r="709" spans="3:12" ht="15.75" thickBot="1" x14ac:dyDescent="0.3">
      <c r="C709" s="170" t="s">
        <v>59</v>
      </c>
      <c r="D709" s="161"/>
      <c r="E709" s="152">
        <v>0</v>
      </c>
      <c r="F709" s="115">
        <f>IF(E707&lt;6,"",((E707-6)/12)*(G707/E707))</f>
        <v>0</v>
      </c>
      <c r="G709" s="95">
        <f>F709</f>
        <v>0</v>
      </c>
      <c r="H709" s="162"/>
      <c r="I709" s="99" t="s">
        <v>519</v>
      </c>
      <c r="J709" s="99" t="str">
        <f>VLOOKUP(I709,Presupuesto!$B$11:$C$565,2,0)</f>
        <v>DECIMOCUARTO MES</v>
      </c>
      <c r="K709" s="96" t="str">
        <f t="shared" si="22"/>
        <v>Posgrado</v>
      </c>
      <c r="L709" s="96" t="s">
        <v>395</v>
      </c>
    </row>
    <row r="710" spans="3:12" ht="15.75" thickBot="1" x14ac:dyDescent="0.3">
      <c r="C710" s="135" t="s">
        <v>493</v>
      </c>
      <c r="D710" s="197"/>
      <c r="E710" s="150">
        <v>12</v>
      </c>
      <c r="F710" s="288">
        <f>HLOOKUP($C710,$BZ$2:$CM$3,2,0)</f>
        <v>12356.31</v>
      </c>
      <c r="G710" s="111">
        <f>D710*E710*F710</f>
        <v>0</v>
      </c>
      <c r="H710" s="164"/>
      <c r="I710" s="112" t="s">
        <v>496</v>
      </c>
      <c r="J710" s="112" t="str">
        <f>VLOOKUP(I710,Presupuesto!$B$11:$C$565,2,0)</f>
        <v>SUELDOS Y SALARIOS PERMANENTES</v>
      </c>
      <c r="K710" s="96" t="str">
        <f t="shared" ref="K710:K727" si="23">$K$677</f>
        <v>Posgrado</v>
      </c>
      <c r="L710" s="96" t="s">
        <v>395</v>
      </c>
    </row>
    <row r="711" spans="3:12" x14ac:dyDescent="0.25">
      <c r="C711" s="169" t="s">
        <v>58</v>
      </c>
      <c r="D711" s="161"/>
      <c r="E711" s="152">
        <v>0</v>
      </c>
      <c r="F711" s="98">
        <f>IF(E710=0,"",(G710/E710)/12*E710)</f>
        <v>0</v>
      </c>
      <c r="G711" s="95">
        <f>F711</f>
        <v>0</v>
      </c>
      <c r="H711" s="162"/>
      <c r="I711" s="114" t="s">
        <v>516</v>
      </c>
      <c r="J711" s="114" t="str">
        <f>VLOOKUP(I711,Presupuesto!$B$11:$C$565,2,0)</f>
        <v>AGUINALDO Y DECIMO CUARTO MES</v>
      </c>
      <c r="K711" s="96" t="str">
        <f t="shared" si="23"/>
        <v>Posgrado</v>
      </c>
      <c r="L711" s="96" t="s">
        <v>395</v>
      </c>
    </row>
    <row r="712" spans="3:12" ht="15.75" thickBot="1" x14ac:dyDescent="0.3">
      <c r="C712" s="170" t="s">
        <v>59</v>
      </c>
      <c r="D712" s="161"/>
      <c r="E712" s="152">
        <v>0</v>
      </c>
      <c r="F712" s="115">
        <f>IF(E710&lt;6,"",((E710-6)/12)*(G710/E710))</f>
        <v>0</v>
      </c>
      <c r="G712" s="95">
        <f>F712</f>
        <v>0</v>
      </c>
      <c r="H712" s="162"/>
      <c r="I712" s="99" t="s">
        <v>519</v>
      </c>
      <c r="J712" s="99" t="str">
        <f>VLOOKUP(I712,Presupuesto!$B$11:$C$565,2,0)</f>
        <v>DECIMOCUARTO MES</v>
      </c>
      <c r="K712" s="96" t="str">
        <f t="shared" si="23"/>
        <v>Posgrado</v>
      </c>
      <c r="L712" s="96" t="s">
        <v>395</v>
      </c>
    </row>
    <row r="713" spans="3:12" ht="15.75" thickBot="1" x14ac:dyDescent="0.3">
      <c r="C713" s="135" t="s">
        <v>494</v>
      </c>
      <c r="D713" s="197"/>
      <c r="E713" s="150">
        <v>12</v>
      </c>
      <c r="F713" s="288">
        <f>HLOOKUP($C713,$BZ$2:$CM$3,2,0)</f>
        <v>463.22</v>
      </c>
      <c r="G713" s="111">
        <f>D713*E713*F713</f>
        <v>0</v>
      </c>
      <c r="H713" s="164"/>
      <c r="I713" s="112" t="s">
        <v>496</v>
      </c>
      <c r="J713" s="112" t="str">
        <f>VLOOKUP(I713,Presupuesto!$B$11:$C$565,2,0)</f>
        <v>SUELDOS Y SALARIOS PERMANENTES</v>
      </c>
      <c r="K713" s="96" t="str">
        <f t="shared" si="23"/>
        <v>Posgrado</v>
      </c>
      <c r="L713" s="96" t="s">
        <v>395</v>
      </c>
    </row>
    <row r="714" spans="3:12" x14ac:dyDescent="0.25">
      <c r="C714" s="169" t="s">
        <v>58</v>
      </c>
      <c r="D714" s="161"/>
      <c r="E714" s="152">
        <v>0</v>
      </c>
      <c r="F714" s="98">
        <f>IF(E713=0,"",(G713/E713)/12*E713)</f>
        <v>0</v>
      </c>
      <c r="G714" s="95">
        <f>F714</f>
        <v>0</v>
      </c>
      <c r="H714" s="162"/>
      <c r="I714" s="114" t="s">
        <v>516</v>
      </c>
      <c r="J714" s="114" t="str">
        <f>VLOOKUP(I714,Presupuesto!$B$11:$C$565,2,0)</f>
        <v>AGUINALDO Y DECIMO CUARTO MES</v>
      </c>
      <c r="K714" s="96" t="str">
        <f t="shared" si="23"/>
        <v>Posgrado</v>
      </c>
      <c r="L714" s="96" t="s">
        <v>395</v>
      </c>
    </row>
    <row r="715" spans="3:12" ht="15.75" thickBot="1" x14ac:dyDescent="0.3">
      <c r="C715" s="170" t="s">
        <v>59</v>
      </c>
      <c r="D715" s="161"/>
      <c r="E715" s="152">
        <v>0</v>
      </c>
      <c r="F715" s="115">
        <f>IF(E713&lt;6,"",((E713-6)/12)*(G713/E713))</f>
        <v>0</v>
      </c>
      <c r="G715" s="95">
        <f>F715</f>
        <v>0</v>
      </c>
      <c r="H715" s="162"/>
      <c r="I715" s="99" t="s">
        <v>519</v>
      </c>
      <c r="J715" s="99" t="str">
        <f>VLOOKUP(I715,Presupuesto!$B$11:$C$565,2,0)</f>
        <v>DECIMOCUARTO MES</v>
      </c>
      <c r="K715" s="96" t="str">
        <f t="shared" si="23"/>
        <v>Posgrado</v>
      </c>
      <c r="L715" s="96" t="s">
        <v>395</v>
      </c>
    </row>
    <row r="716" spans="3:12" ht="15.75" thickBot="1" x14ac:dyDescent="0.3">
      <c r="C716" s="135" t="s">
        <v>495</v>
      </c>
      <c r="D716" s="197"/>
      <c r="E716" s="150">
        <v>12</v>
      </c>
      <c r="F716" s="288">
        <f>HLOOKUP($C716,$BZ$2:$CM$3,2,0)</f>
        <v>2007.3</v>
      </c>
      <c r="G716" s="111">
        <f>D716*E716*F716</f>
        <v>0</v>
      </c>
      <c r="H716" s="164"/>
      <c r="I716" s="112" t="s">
        <v>496</v>
      </c>
      <c r="J716" s="112" t="str">
        <f>VLOOKUP(I716,Presupuesto!$B$11:$C$565,2,0)</f>
        <v>SUELDOS Y SALARIOS PERMANENTES</v>
      </c>
      <c r="K716" s="96" t="str">
        <f t="shared" si="23"/>
        <v>Posgrado</v>
      </c>
      <c r="L716" s="96" t="s">
        <v>395</v>
      </c>
    </row>
    <row r="717" spans="3:12" x14ac:dyDescent="0.25">
      <c r="C717" s="169" t="s">
        <v>58</v>
      </c>
      <c r="D717" s="161"/>
      <c r="E717" s="152">
        <v>0</v>
      </c>
      <c r="F717" s="98">
        <f>IF(E716=0,"",(G716/E716)/12*E716)</f>
        <v>0</v>
      </c>
      <c r="G717" s="95">
        <f>F717</f>
        <v>0</v>
      </c>
      <c r="H717" s="162"/>
      <c r="I717" s="114" t="s">
        <v>516</v>
      </c>
      <c r="J717" s="114" t="str">
        <f>VLOOKUP(I717,Presupuesto!$B$11:$C$565,2,0)</f>
        <v>AGUINALDO Y DECIMO CUARTO MES</v>
      </c>
      <c r="K717" s="96" t="str">
        <f t="shared" si="23"/>
        <v>Posgrado</v>
      </c>
      <c r="L717" s="96" t="s">
        <v>395</v>
      </c>
    </row>
    <row r="718" spans="3:12" ht="15.75" thickBot="1" x14ac:dyDescent="0.3">
      <c r="C718" s="170" t="s">
        <v>59</v>
      </c>
      <c r="D718" s="161"/>
      <c r="E718" s="152">
        <v>0</v>
      </c>
      <c r="F718" s="115">
        <f>IF(E716&lt;6,"",((E716-6)/12)*(G716/E716))</f>
        <v>0</v>
      </c>
      <c r="G718" s="95">
        <f>F718</f>
        <v>0</v>
      </c>
      <c r="H718" s="162"/>
      <c r="I718" s="99" t="s">
        <v>519</v>
      </c>
      <c r="J718" s="99" t="str">
        <f>VLOOKUP(I718,Presupuesto!$B$11:$C$565,2,0)</f>
        <v>DECIMOCUARTO MES</v>
      </c>
      <c r="K718" s="96" t="str">
        <f t="shared" si="23"/>
        <v>Posgrado</v>
      </c>
      <c r="L718" s="96" t="s">
        <v>395</v>
      </c>
    </row>
    <row r="719" spans="3:12" ht="15.75" thickBot="1" x14ac:dyDescent="0.3">
      <c r="C719" s="138" t="s">
        <v>83</v>
      </c>
      <c r="D719" s="197"/>
      <c r="E719" s="150">
        <v>12</v>
      </c>
      <c r="F719" s="137">
        <v>30000</v>
      </c>
      <c r="G719" s="111">
        <f>D719*E719*F719</f>
        <v>0</v>
      </c>
      <c r="H719" s="164"/>
      <c r="I719" s="112" t="s">
        <v>564</v>
      </c>
      <c r="J719" s="112" t="str">
        <f>VLOOKUP(I719,Presupuesto!$B$11:$C$565,2,0)</f>
        <v>CONTRATOS ESPECIALES</v>
      </c>
      <c r="K719" s="96" t="str">
        <f t="shared" si="23"/>
        <v>Posgrado</v>
      </c>
      <c r="L719" s="96" t="s">
        <v>395</v>
      </c>
    </row>
    <row r="720" spans="3:12" x14ac:dyDescent="0.25">
      <c r="C720" s="169" t="s">
        <v>58</v>
      </c>
      <c r="D720" s="161"/>
      <c r="E720" s="152">
        <v>0</v>
      </c>
      <c r="F720" s="115">
        <f>IF(E719=0,"",(G719/E719)/12*E719)</f>
        <v>0</v>
      </c>
      <c r="G720" s="95">
        <f>F720</f>
        <v>0</v>
      </c>
      <c r="H720" s="162"/>
      <c r="I720" s="99" t="s">
        <v>564</v>
      </c>
      <c r="J720" s="99" t="str">
        <f>VLOOKUP(I720,Presupuesto!$B$11:$C$565,2,0)</f>
        <v>CONTRATOS ESPECIALES</v>
      </c>
      <c r="K720" s="96" t="str">
        <f t="shared" si="23"/>
        <v>Posgrado</v>
      </c>
      <c r="L720" s="96" t="s">
        <v>394</v>
      </c>
    </row>
    <row r="721" spans="3:12" ht="15.75" thickBot="1" x14ac:dyDescent="0.3">
      <c r="C721" s="170" t="s">
        <v>59</v>
      </c>
      <c r="D721" s="161"/>
      <c r="E721" s="152">
        <v>0</v>
      </c>
      <c r="F721" s="98">
        <f>IF(E719&lt;6,"",((E719-6)/12)*(G719/E719))</f>
        <v>0</v>
      </c>
      <c r="G721" s="95">
        <f>F721</f>
        <v>0</v>
      </c>
      <c r="H721" s="162"/>
      <c r="I721" s="99" t="s">
        <v>564</v>
      </c>
      <c r="J721" s="99" t="str">
        <f>VLOOKUP(I721,Presupuesto!$B$11:$C$565,2,0)</f>
        <v>CONTRATOS ESPECIALES</v>
      </c>
      <c r="K721" s="96" t="str">
        <f t="shared" si="23"/>
        <v>Posgrado</v>
      </c>
      <c r="L721" s="96" t="s">
        <v>399</v>
      </c>
    </row>
    <row r="722" spans="3:12" ht="15.75" thickBot="1" x14ac:dyDescent="0.3">
      <c r="C722" s="138" t="s">
        <v>60</v>
      </c>
      <c r="D722" s="197"/>
      <c r="E722" s="150">
        <v>12</v>
      </c>
      <c r="F722" s="116">
        <v>30000</v>
      </c>
      <c r="G722" s="111">
        <f>D722*E722*F722</f>
        <v>0</v>
      </c>
      <c r="H722" s="164"/>
      <c r="I722" s="112" t="s">
        <v>705</v>
      </c>
      <c r="J722" s="112" t="str">
        <f>VLOOKUP(I722,Presupuesto!$B$11:$C$565,2,0)</f>
        <v>OTROS SERVICIOS TECNICOS Y PROFESIONALES</v>
      </c>
      <c r="K722" s="96" t="str">
        <f t="shared" si="23"/>
        <v>Posgrado</v>
      </c>
      <c r="L722" s="96" t="s">
        <v>394</v>
      </c>
    </row>
    <row r="723" spans="3:12" x14ac:dyDescent="0.25">
      <c r="C723" s="169" t="s">
        <v>58</v>
      </c>
      <c r="D723" s="161"/>
      <c r="E723" s="152">
        <v>0</v>
      </c>
      <c r="F723" s="98">
        <v>0</v>
      </c>
      <c r="G723" s="95">
        <f>F723</f>
        <v>0</v>
      </c>
      <c r="H723" s="162"/>
      <c r="I723" s="99" t="s">
        <v>705</v>
      </c>
      <c r="J723" s="99" t="str">
        <f>VLOOKUP(I723,Presupuesto!$B$11:$C$565,2,0)</f>
        <v>OTROS SERVICIOS TECNICOS Y PROFESIONALES</v>
      </c>
      <c r="K723" s="96" t="str">
        <f t="shared" si="23"/>
        <v>Posgrado</v>
      </c>
      <c r="L723" s="96" t="s">
        <v>394</v>
      </c>
    </row>
    <row r="724" spans="3:12" ht="15.75" thickBot="1" x14ac:dyDescent="0.3">
      <c r="C724" s="170" t="s">
        <v>59</v>
      </c>
      <c r="D724" s="161"/>
      <c r="E724" s="152">
        <v>0</v>
      </c>
      <c r="F724" s="98">
        <v>0</v>
      </c>
      <c r="G724" s="95">
        <f>F724</f>
        <v>0</v>
      </c>
      <c r="H724" s="162"/>
      <c r="I724" s="99" t="s">
        <v>705</v>
      </c>
      <c r="J724" s="99" t="str">
        <f>VLOOKUP(I724,Presupuesto!$B$11:$C$565,2,0)</f>
        <v>OTROS SERVICIOS TECNICOS Y PROFESIONALES</v>
      </c>
      <c r="K724" s="96" t="str">
        <f t="shared" si="23"/>
        <v>Posgrado</v>
      </c>
      <c r="L724" s="96" t="s">
        <v>394</v>
      </c>
    </row>
    <row r="725" spans="3:12" ht="15.75" thickBot="1" x14ac:dyDescent="0.3">
      <c r="C725" s="138" t="s">
        <v>61</v>
      </c>
      <c r="D725" s="197"/>
      <c r="E725" s="150">
        <v>12</v>
      </c>
      <c r="F725" s="116">
        <v>30000</v>
      </c>
      <c r="G725" s="111">
        <f>D725*E725*F725</f>
        <v>0</v>
      </c>
      <c r="H725" s="164"/>
      <c r="I725" s="112" t="s">
        <v>496</v>
      </c>
      <c r="J725" s="112" t="str">
        <f>VLOOKUP(I725,Presupuesto!$B$11:$C$565,2,0)</f>
        <v>SUELDOS Y SALARIOS PERMANENTES</v>
      </c>
      <c r="K725" s="96" t="str">
        <f t="shared" si="23"/>
        <v>Posgrado</v>
      </c>
      <c r="L725" s="96" t="s">
        <v>394</v>
      </c>
    </row>
    <row r="726" spans="3:12" x14ac:dyDescent="0.25">
      <c r="C726" s="169" t="s">
        <v>58</v>
      </c>
      <c r="D726" s="167"/>
      <c r="E726" s="129">
        <v>0</v>
      </c>
      <c r="F726" s="117">
        <f>IF(E725=0,"",(G725/E725)/12*E725)</f>
        <v>0</v>
      </c>
      <c r="G726" s="118">
        <f>F726</f>
        <v>0</v>
      </c>
      <c r="H726" s="162"/>
      <c r="I726" s="99" t="s">
        <v>516</v>
      </c>
      <c r="J726" s="99" t="str">
        <f>VLOOKUP(I726,Presupuesto!$B$11:$C$565,2,0)</f>
        <v>AGUINALDO Y DECIMO CUARTO MES</v>
      </c>
      <c r="K726" s="96" t="str">
        <f t="shared" si="23"/>
        <v>Posgrado</v>
      </c>
      <c r="L726" s="96" t="s">
        <v>394</v>
      </c>
    </row>
    <row r="727" spans="3:12" ht="15.75" thickBot="1" x14ac:dyDescent="0.3">
      <c r="C727" s="171" t="s">
        <v>59</v>
      </c>
      <c r="D727" s="160"/>
      <c r="E727" s="130">
        <v>0</v>
      </c>
      <c r="F727" s="103">
        <f>IF(E725&lt;6,"",((E725-6)/12)*(G725/E725))</f>
        <v>0</v>
      </c>
      <c r="G727" s="103">
        <f>F727</f>
        <v>0</v>
      </c>
      <c r="H727" s="160"/>
      <c r="I727" s="104" t="s">
        <v>519</v>
      </c>
      <c r="J727" s="122" t="str">
        <f>VLOOKUP(I727,Presupuesto!$B$11:$C$565,2,0)</f>
        <v>DECIMOCUARTO MES</v>
      </c>
      <c r="K727" s="104" t="str">
        <f t="shared" si="23"/>
        <v>Posgrado</v>
      </c>
      <c r="L727" s="122" t="s">
        <v>394</v>
      </c>
    </row>
    <row r="729" spans="3:12" ht="15.75" thickBot="1" x14ac:dyDescent="0.3"/>
    <row r="730" spans="3:12" ht="15.75" thickBot="1" x14ac:dyDescent="0.3">
      <c r="C730" s="69" t="s">
        <v>43</v>
      </c>
      <c r="D730" s="30">
        <f>SUM(G737:G787)</f>
        <v>0</v>
      </c>
      <c r="E730" s="91"/>
      <c r="F730" s="91"/>
      <c r="G730" s="91"/>
      <c r="H730" s="74"/>
      <c r="I730" s="74"/>
      <c r="J730" s="74"/>
    </row>
    <row r="731" spans="3:12" x14ac:dyDescent="0.25">
      <c r="D731" s="31"/>
      <c r="E731" s="91"/>
      <c r="F731" s="91"/>
      <c r="G731" s="91"/>
      <c r="H731" s="74"/>
      <c r="I731" s="74"/>
      <c r="J731" s="74"/>
    </row>
    <row r="732" spans="3:12" x14ac:dyDescent="0.25">
      <c r="D732" s="31"/>
      <c r="E732" s="91"/>
      <c r="F732" s="91"/>
      <c r="G732" s="91"/>
      <c r="H732" s="74"/>
      <c r="I732" s="74"/>
      <c r="J732" s="74"/>
      <c r="K732" s="151"/>
    </row>
    <row r="733" spans="3:12" ht="15.75" x14ac:dyDescent="0.25">
      <c r="C733" s="200" t="s">
        <v>392</v>
      </c>
      <c r="D733" s="328"/>
      <c r="E733" s="91"/>
      <c r="F733" s="91"/>
      <c r="G733" s="91"/>
      <c r="H733" s="74"/>
      <c r="I733" s="74"/>
      <c r="J733" s="74"/>
      <c r="K733" s="151"/>
    </row>
    <row r="734" spans="3:12" ht="18.75" x14ac:dyDescent="0.25">
      <c r="C734" s="206" t="e">
        <f>IFERROR(VLOOKUP(D733,'1. Desarrollo e Innov. Curricu.'!$E:$F,2,FALSE),IFERROR(VLOOKUP(D733,'2. Investigación Científica'!$E:$F,2,FALSE),IFERROR(VLOOKUP(D733,'3. Vinculación Univ. Sociedad'!$E:$F,2,FALSE),IFERROR(VLOOKUP(D733,'4. Docencia y Profesorado Univ.'!$E:$F,2,FALSE),IFERROR(VLOOKUP(D733,'5. Estudiantes y Graduados'!$E:$F,2,FALSE),IFERROR(VLOOKUP(D733,'11. Gestion Administrativa'!$E:$F,2,FALSE),IFERROR(VLOOKUP(D733,'13. Gestión Académica'!$E:$F,2,FALSE),IFERROR(VLOOKUP(D733,'8. Asegura. de la Calid. y M'!$E:$F,2,FALSE),IFERROR(VLOOKUP(D733,'6. Gestión del Conocimiento'!$E:$F,2,FALSE),IFERROR(VLOOKUP(D733,'15. Gobernabilidad y Proceso...'!$E:$F,2,FALSE),IFERROR(VLOOKUP(D733,'12. Gestión del Talento Humano'!$E:$F,2,FALSE),IFERROR(VLOOKUP(D733,'14. Internacional... de la E.S.'!$E:$F,2,FALSE),IFERROR(VLOOKUP(D733,'10. Posgrado'!$E:$F,2,FALSE),IFERROR(VLOOKUP(D733,'17. Gestión TIC'!$E:$F,2,FALSE),IFERROR(VLOOKUP(D733,'16. Desa. del Sistema Educ.Sup.'!$E:$F,2,FALSE),IFERROR(VLOOKUP(D733,'9. Cultura de Inno. Insti...'!$E:$F,2,FALSE),VLOOKUP(D733,'7. Lo Esencial de la Reforma U.'!$E:$F,2,0)))))))))))))))))</f>
        <v>#N/A</v>
      </c>
      <c r="D734" s="31"/>
      <c r="E734" s="91"/>
      <c r="F734" s="91"/>
      <c r="G734" s="91"/>
      <c r="H734" s="74"/>
      <c r="I734" s="74"/>
      <c r="J734" s="74"/>
      <c r="K734" s="151"/>
    </row>
    <row r="735" spans="3:12" ht="15.75" thickBot="1" x14ac:dyDescent="0.3">
      <c r="C735" s="175"/>
      <c r="D735" s="31"/>
      <c r="E735" s="91"/>
      <c r="F735" s="91"/>
      <c r="G735" s="91"/>
      <c r="H735" s="74"/>
      <c r="I735" s="74"/>
      <c r="J735" s="74"/>
      <c r="K735" s="151"/>
    </row>
    <row r="736" spans="3:12" ht="30.75" thickBot="1" x14ac:dyDescent="0.3">
      <c r="C736" s="132" t="s">
        <v>44</v>
      </c>
      <c r="D736" s="136" t="s">
        <v>55</v>
      </c>
      <c r="E736" s="168" t="s">
        <v>56</v>
      </c>
      <c r="F736" s="136" t="s">
        <v>57</v>
      </c>
      <c r="G736" s="133" t="s">
        <v>27</v>
      </c>
      <c r="H736" s="131" t="s">
        <v>131</v>
      </c>
      <c r="I736" s="134" t="s">
        <v>46</v>
      </c>
      <c r="J736" s="134" t="s">
        <v>132</v>
      </c>
      <c r="K736" s="134" t="s">
        <v>410</v>
      </c>
      <c r="L736" s="134" t="s">
        <v>411</v>
      </c>
    </row>
    <row r="737" spans="3:12" ht="15.75" thickBot="1" x14ac:dyDescent="0.3">
      <c r="C737" s="135" t="s">
        <v>482</v>
      </c>
      <c r="D737" s="197"/>
      <c r="E737" s="150">
        <v>12</v>
      </c>
      <c r="F737" s="288">
        <f>HLOOKUP($C737,$BZ$2:$CM$3,2,0)</f>
        <v>43674.39</v>
      </c>
      <c r="G737" s="111">
        <f>D737*E737*F737</f>
        <v>0</v>
      </c>
      <c r="H737" s="164"/>
      <c r="I737" s="112" t="s">
        <v>496</v>
      </c>
      <c r="J737" s="112" t="str">
        <f>VLOOKUP(I737,Presupuesto!$B$11:$C$565,2,0)</f>
        <v>SUELDOS Y SALARIOS PERMANENTES</v>
      </c>
      <c r="K737" s="214" t="s">
        <v>1430</v>
      </c>
      <c r="L737" s="96" t="s">
        <v>394</v>
      </c>
    </row>
    <row r="738" spans="3:12" x14ac:dyDescent="0.25">
      <c r="C738" s="169" t="s">
        <v>58</v>
      </c>
      <c r="D738" s="161"/>
      <c r="E738" s="152">
        <v>0</v>
      </c>
      <c r="F738" s="98">
        <f>IF(E737=0,"",(G737/E737)/12*E737)</f>
        <v>0</v>
      </c>
      <c r="G738" s="95">
        <f>F738</f>
        <v>0</v>
      </c>
      <c r="H738" s="162"/>
      <c r="I738" s="114" t="s">
        <v>516</v>
      </c>
      <c r="J738" s="114" t="str">
        <f>VLOOKUP(I738,Presupuesto!$B$11:$C$565,2,0)</f>
        <v>AGUINALDO Y DECIMO CUARTO MES</v>
      </c>
      <c r="K738" s="96" t="str">
        <f t="shared" ref="K738:K769" si="24">$K$737</f>
        <v>Posgrado</v>
      </c>
      <c r="L738" s="96" t="s">
        <v>412</v>
      </c>
    </row>
    <row r="739" spans="3:12" ht="15.75" thickBot="1" x14ac:dyDescent="0.3">
      <c r="C739" s="170" t="s">
        <v>59</v>
      </c>
      <c r="D739" s="161"/>
      <c r="E739" s="152">
        <v>0</v>
      </c>
      <c r="F739" s="115">
        <f>IF(E737&lt;6,"",((E737-6)/12)*(G737/E737))</f>
        <v>0</v>
      </c>
      <c r="G739" s="95">
        <f>F739</f>
        <v>0</v>
      </c>
      <c r="H739" s="162"/>
      <c r="I739" s="99" t="s">
        <v>519</v>
      </c>
      <c r="J739" s="99" t="str">
        <f>VLOOKUP(I739,Presupuesto!$B$11:$C$565,2,0)</f>
        <v>DECIMOCUARTO MES</v>
      </c>
      <c r="K739" s="96" t="str">
        <f t="shared" si="24"/>
        <v>Posgrado</v>
      </c>
      <c r="L739" s="96" t="s">
        <v>395</v>
      </c>
    </row>
    <row r="740" spans="3:12" ht="15.75" thickBot="1" x14ac:dyDescent="0.3">
      <c r="C740" s="135" t="s">
        <v>483</v>
      </c>
      <c r="D740" s="197"/>
      <c r="E740" s="150">
        <v>12</v>
      </c>
      <c r="F740" s="288">
        <f>HLOOKUP($C740,$BZ$2:$CM$3,2,0)</f>
        <v>39703.99</v>
      </c>
      <c r="G740" s="111">
        <f>D740*E740*F740</f>
        <v>0</v>
      </c>
      <c r="H740" s="164"/>
      <c r="I740" s="112" t="s">
        <v>496</v>
      </c>
      <c r="J740" s="112" t="str">
        <f>VLOOKUP(I740,Presupuesto!$B$11:$C$565,2,0)</f>
        <v>SUELDOS Y SALARIOS PERMANENTES</v>
      </c>
      <c r="K740" s="96" t="str">
        <f t="shared" si="24"/>
        <v>Posgrado</v>
      </c>
      <c r="L740" s="96" t="s">
        <v>395</v>
      </c>
    </row>
    <row r="741" spans="3:12" x14ac:dyDescent="0.25">
      <c r="C741" s="169" t="s">
        <v>58</v>
      </c>
      <c r="D741" s="161"/>
      <c r="E741" s="152">
        <v>0</v>
      </c>
      <c r="F741" s="98">
        <f>IF(E740=0,"",(G740/E740)/12*E740)</f>
        <v>0</v>
      </c>
      <c r="G741" s="95">
        <f>F741</f>
        <v>0</v>
      </c>
      <c r="H741" s="162"/>
      <c r="I741" s="114" t="s">
        <v>516</v>
      </c>
      <c r="J741" s="114" t="str">
        <f>VLOOKUP(I741,Presupuesto!$B$11:$C$565,2,0)</f>
        <v>AGUINALDO Y DECIMO CUARTO MES</v>
      </c>
      <c r="K741" s="96" t="str">
        <f t="shared" si="24"/>
        <v>Posgrado</v>
      </c>
      <c r="L741" s="96" t="s">
        <v>395</v>
      </c>
    </row>
    <row r="742" spans="3:12" ht="15.75" thickBot="1" x14ac:dyDescent="0.3">
      <c r="C742" s="170" t="s">
        <v>59</v>
      </c>
      <c r="D742" s="161"/>
      <c r="E742" s="152">
        <v>0</v>
      </c>
      <c r="F742" s="115">
        <f>IF(E740&lt;6,"",((E740-6)/12)*(G740/E740))</f>
        <v>0</v>
      </c>
      <c r="G742" s="95">
        <f>F742</f>
        <v>0</v>
      </c>
      <c r="H742" s="162"/>
      <c r="I742" s="99" t="s">
        <v>519</v>
      </c>
      <c r="J742" s="99" t="str">
        <f>VLOOKUP(I742,Presupuesto!$B$11:$C$565,2,0)</f>
        <v>DECIMOCUARTO MES</v>
      </c>
      <c r="K742" s="96" t="str">
        <f t="shared" si="24"/>
        <v>Posgrado</v>
      </c>
      <c r="L742" s="96" t="s">
        <v>395</v>
      </c>
    </row>
    <row r="743" spans="3:12" ht="15.75" thickBot="1" x14ac:dyDescent="0.3">
      <c r="C743" s="135" t="s">
        <v>484</v>
      </c>
      <c r="D743" s="197"/>
      <c r="E743" s="150">
        <v>12</v>
      </c>
      <c r="F743" s="288">
        <f>HLOOKUP($C743,$BZ$2:$CM$3,2,0)</f>
        <v>35733.589999999997</v>
      </c>
      <c r="G743" s="111">
        <f>D743*E743*F743</f>
        <v>0</v>
      </c>
      <c r="H743" s="164"/>
      <c r="I743" s="112" t="s">
        <v>496</v>
      </c>
      <c r="J743" s="112" t="str">
        <f>VLOOKUP(I743,Presupuesto!$B$11:$C$565,2,0)</f>
        <v>SUELDOS Y SALARIOS PERMANENTES</v>
      </c>
      <c r="K743" s="96" t="str">
        <f t="shared" si="24"/>
        <v>Posgrado</v>
      </c>
      <c r="L743" s="96" t="s">
        <v>395</v>
      </c>
    </row>
    <row r="744" spans="3:12" x14ac:dyDescent="0.25">
      <c r="C744" s="169" t="s">
        <v>58</v>
      </c>
      <c r="D744" s="161"/>
      <c r="E744" s="152">
        <v>0</v>
      </c>
      <c r="F744" s="98">
        <f>IF(E743=0,"",(G743/E743)/12*E743)</f>
        <v>0</v>
      </c>
      <c r="G744" s="95">
        <f>F744</f>
        <v>0</v>
      </c>
      <c r="H744" s="162"/>
      <c r="I744" s="114" t="s">
        <v>516</v>
      </c>
      <c r="J744" s="114" t="str">
        <f>VLOOKUP(I744,Presupuesto!$B$11:$C$565,2,0)</f>
        <v>AGUINALDO Y DECIMO CUARTO MES</v>
      </c>
      <c r="K744" s="96" t="str">
        <f t="shared" si="24"/>
        <v>Posgrado</v>
      </c>
      <c r="L744" s="96" t="s">
        <v>395</v>
      </c>
    </row>
    <row r="745" spans="3:12" ht="15.75" thickBot="1" x14ac:dyDescent="0.3">
      <c r="C745" s="170" t="s">
        <v>59</v>
      </c>
      <c r="D745" s="161"/>
      <c r="E745" s="152">
        <v>0</v>
      </c>
      <c r="F745" s="115">
        <f>IF(E743&lt;6,"",((E743-6)/12)*(G743/E743))</f>
        <v>0</v>
      </c>
      <c r="G745" s="95">
        <f>F745</f>
        <v>0</v>
      </c>
      <c r="H745" s="162"/>
      <c r="I745" s="99" t="s">
        <v>519</v>
      </c>
      <c r="J745" s="99" t="str">
        <f>VLOOKUP(I745,Presupuesto!$B$11:$C$565,2,0)</f>
        <v>DECIMOCUARTO MES</v>
      </c>
      <c r="K745" s="96" t="str">
        <f t="shared" si="24"/>
        <v>Posgrado</v>
      </c>
      <c r="L745" s="96" t="s">
        <v>395</v>
      </c>
    </row>
    <row r="746" spans="3:12" ht="15.75" thickBot="1" x14ac:dyDescent="0.3">
      <c r="C746" s="135" t="s">
        <v>485</v>
      </c>
      <c r="D746" s="197"/>
      <c r="E746" s="150">
        <v>12</v>
      </c>
      <c r="F746" s="288">
        <f>HLOOKUP($C746,$BZ$2:$CM$3,2,0)</f>
        <v>31763.19</v>
      </c>
      <c r="G746" s="111">
        <f>D746*E746*F746</f>
        <v>0</v>
      </c>
      <c r="H746" s="164"/>
      <c r="I746" s="112" t="s">
        <v>496</v>
      </c>
      <c r="J746" s="112" t="str">
        <f>VLOOKUP(I746,Presupuesto!$B$11:$C$565,2,0)</f>
        <v>SUELDOS Y SALARIOS PERMANENTES</v>
      </c>
      <c r="K746" s="96" t="str">
        <f t="shared" si="24"/>
        <v>Posgrado</v>
      </c>
      <c r="L746" s="96" t="s">
        <v>395</v>
      </c>
    </row>
    <row r="747" spans="3:12" x14ac:dyDescent="0.25">
      <c r="C747" s="169" t="s">
        <v>58</v>
      </c>
      <c r="D747" s="161"/>
      <c r="E747" s="152">
        <v>0</v>
      </c>
      <c r="F747" s="98">
        <f>IF(E746=0,"",(G746/E746)/12*E746)</f>
        <v>0</v>
      </c>
      <c r="G747" s="95">
        <f>F747</f>
        <v>0</v>
      </c>
      <c r="H747" s="162"/>
      <c r="I747" s="114" t="s">
        <v>516</v>
      </c>
      <c r="J747" s="114" t="str">
        <f>VLOOKUP(I747,Presupuesto!$B$11:$C$565,2,0)</f>
        <v>AGUINALDO Y DECIMO CUARTO MES</v>
      </c>
      <c r="K747" s="96" t="str">
        <f t="shared" si="24"/>
        <v>Posgrado</v>
      </c>
      <c r="L747" s="96" t="s">
        <v>395</v>
      </c>
    </row>
    <row r="748" spans="3:12" ht="15.75" thickBot="1" x14ac:dyDescent="0.3">
      <c r="C748" s="170" t="s">
        <v>59</v>
      </c>
      <c r="D748" s="161"/>
      <c r="E748" s="152">
        <v>0</v>
      </c>
      <c r="F748" s="115">
        <f>IF(E746&lt;6,"",((E746-6)/12)*(G746/E746))</f>
        <v>0</v>
      </c>
      <c r="G748" s="95">
        <f>F748</f>
        <v>0</v>
      </c>
      <c r="H748" s="162"/>
      <c r="I748" s="99" t="s">
        <v>519</v>
      </c>
      <c r="J748" s="99" t="str">
        <f>VLOOKUP(I748,Presupuesto!$B$11:$C$565,2,0)</f>
        <v>DECIMOCUARTO MES</v>
      </c>
      <c r="K748" s="96" t="str">
        <f t="shared" si="24"/>
        <v>Posgrado</v>
      </c>
      <c r="L748" s="96" t="s">
        <v>395</v>
      </c>
    </row>
    <row r="749" spans="3:12" ht="15.75" thickBot="1" x14ac:dyDescent="0.3">
      <c r="C749" s="135" t="s">
        <v>486</v>
      </c>
      <c r="D749" s="197"/>
      <c r="E749" s="150">
        <v>12</v>
      </c>
      <c r="F749" s="288">
        <f>HLOOKUP($C749,$BZ$2:$CM$3,2,0)</f>
        <v>29777.99</v>
      </c>
      <c r="G749" s="111">
        <f>D749*E749*F749</f>
        <v>0</v>
      </c>
      <c r="H749" s="164"/>
      <c r="I749" s="112" t="s">
        <v>496</v>
      </c>
      <c r="J749" s="112" t="str">
        <f>VLOOKUP(I749,Presupuesto!$B$11:$C$565,2,0)</f>
        <v>SUELDOS Y SALARIOS PERMANENTES</v>
      </c>
      <c r="K749" s="96" t="str">
        <f t="shared" si="24"/>
        <v>Posgrado</v>
      </c>
      <c r="L749" s="96" t="s">
        <v>395</v>
      </c>
    </row>
    <row r="750" spans="3:12" x14ac:dyDescent="0.25">
      <c r="C750" s="169" t="s">
        <v>58</v>
      </c>
      <c r="D750" s="161"/>
      <c r="E750" s="152">
        <v>0</v>
      </c>
      <c r="F750" s="98">
        <f>IF(E749=0,"",(G749/E749)/12*E749)</f>
        <v>0</v>
      </c>
      <c r="G750" s="95">
        <f>F750</f>
        <v>0</v>
      </c>
      <c r="H750" s="162"/>
      <c r="I750" s="114" t="s">
        <v>516</v>
      </c>
      <c r="J750" s="114" t="str">
        <f>VLOOKUP(I750,Presupuesto!$B$11:$C$565,2,0)</f>
        <v>AGUINALDO Y DECIMO CUARTO MES</v>
      </c>
      <c r="K750" s="96" t="str">
        <f t="shared" si="24"/>
        <v>Posgrado</v>
      </c>
      <c r="L750" s="96" t="s">
        <v>395</v>
      </c>
    </row>
    <row r="751" spans="3:12" ht="15.75" thickBot="1" x14ac:dyDescent="0.3">
      <c r="C751" s="170" t="s">
        <v>59</v>
      </c>
      <c r="D751" s="161"/>
      <c r="E751" s="152">
        <v>0</v>
      </c>
      <c r="F751" s="115">
        <f>IF(E749&lt;6,"",((E749-6)/12)*(G749/E749))</f>
        <v>0</v>
      </c>
      <c r="G751" s="95">
        <f>F751</f>
        <v>0</v>
      </c>
      <c r="H751" s="162"/>
      <c r="I751" s="99" t="s">
        <v>519</v>
      </c>
      <c r="J751" s="99" t="str">
        <f>VLOOKUP(I751,Presupuesto!$B$11:$C$565,2,0)</f>
        <v>DECIMOCUARTO MES</v>
      </c>
      <c r="K751" s="96" t="str">
        <f t="shared" si="24"/>
        <v>Posgrado</v>
      </c>
      <c r="L751" s="96" t="s">
        <v>395</v>
      </c>
    </row>
    <row r="752" spans="3:12" ht="15.75" thickBot="1" x14ac:dyDescent="0.3">
      <c r="C752" s="135" t="s">
        <v>487</v>
      </c>
      <c r="D752" s="197"/>
      <c r="E752" s="150">
        <v>12</v>
      </c>
      <c r="F752" s="288">
        <f>HLOOKUP($C752,$BZ$2:$CM$3,2,0)</f>
        <v>27792.79</v>
      </c>
      <c r="G752" s="111">
        <f>D752*E752*F752</f>
        <v>0</v>
      </c>
      <c r="H752" s="164"/>
      <c r="I752" s="112" t="s">
        <v>496</v>
      </c>
      <c r="J752" s="112" t="str">
        <f>VLOOKUP(I752,Presupuesto!$B$11:$C$565,2,0)</f>
        <v>SUELDOS Y SALARIOS PERMANENTES</v>
      </c>
      <c r="K752" s="96" t="str">
        <f t="shared" si="24"/>
        <v>Posgrado</v>
      </c>
      <c r="L752" s="96" t="s">
        <v>395</v>
      </c>
    </row>
    <row r="753" spans="3:12" x14ac:dyDescent="0.25">
      <c r="C753" s="169" t="s">
        <v>58</v>
      </c>
      <c r="D753" s="161"/>
      <c r="E753" s="152">
        <v>0</v>
      </c>
      <c r="F753" s="98">
        <f>IF(E752=0,"",(G752/E752)/12*E752)</f>
        <v>0</v>
      </c>
      <c r="G753" s="95">
        <f>F753</f>
        <v>0</v>
      </c>
      <c r="H753" s="162"/>
      <c r="I753" s="114" t="s">
        <v>516</v>
      </c>
      <c r="J753" s="114" t="str">
        <f>VLOOKUP(I753,Presupuesto!$B$11:$C$565,2,0)</f>
        <v>AGUINALDO Y DECIMO CUARTO MES</v>
      </c>
      <c r="K753" s="96" t="str">
        <f t="shared" si="24"/>
        <v>Posgrado</v>
      </c>
      <c r="L753" s="96" t="s">
        <v>395</v>
      </c>
    </row>
    <row r="754" spans="3:12" ht="15.75" thickBot="1" x14ac:dyDescent="0.3">
      <c r="C754" s="170" t="s">
        <v>59</v>
      </c>
      <c r="D754" s="161"/>
      <c r="E754" s="152">
        <v>0</v>
      </c>
      <c r="F754" s="115">
        <f>IF(E752&lt;6,"",((E752-6)/12)*(G752/E752))</f>
        <v>0</v>
      </c>
      <c r="G754" s="95">
        <f>F754</f>
        <v>0</v>
      </c>
      <c r="H754" s="162"/>
      <c r="I754" s="99" t="s">
        <v>519</v>
      </c>
      <c r="J754" s="99" t="str">
        <f>VLOOKUP(I754,Presupuesto!$B$11:$C$565,2,0)</f>
        <v>DECIMOCUARTO MES</v>
      </c>
      <c r="K754" s="96" t="str">
        <f t="shared" si="24"/>
        <v>Posgrado</v>
      </c>
      <c r="L754" s="96" t="s">
        <v>395</v>
      </c>
    </row>
    <row r="755" spans="3:12" ht="15.75" thickBot="1" x14ac:dyDescent="0.3">
      <c r="C755" s="135" t="s">
        <v>488</v>
      </c>
      <c r="D755" s="197"/>
      <c r="E755" s="150">
        <v>12</v>
      </c>
      <c r="F755" s="288">
        <f>HLOOKUP($C755,$BZ$2:$CM$3,2,0)</f>
        <v>18859.39</v>
      </c>
      <c r="G755" s="111">
        <f>D755*E755*F755</f>
        <v>0</v>
      </c>
      <c r="H755" s="164"/>
      <c r="I755" s="112" t="s">
        <v>496</v>
      </c>
      <c r="J755" s="112" t="str">
        <f>VLOOKUP(I755,Presupuesto!$B$11:$C$565,2,0)</f>
        <v>SUELDOS Y SALARIOS PERMANENTES</v>
      </c>
      <c r="K755" s="96" t="str">
        <f t="shared" si="24"/>
        <v>Posgrado</v>
      </c>
      <c r="L755" s="96" t="s">
        <v>395</v>
      </c>
    </row>
    <row r="756" spans="3:12" x14ac:dyDescent="0.25">
      <c r="C756" s="169" t="s">
        <v>58</v>
      </c>
      <c r="D756" s="161"/>
      <c r="E756" s="152">
        <v>0</v>
      </c>
      <c r="F756" s="98">
        <f>IF(E755=0,"",(G755/E755)/12*E755)</f>
        <v>0</v>
      </c>
      <c r="G756" s="95">
        <f>F756</f>
        <v>0</v>
      </c>
      <c r="H756" s="162"/>
      <c r="I756" s="114" t="s">
        <v>516</v>
      </c>
      <c r="J756" s="114" t="str">
        <f>VLOOKUP(I756,Presupuesto!$B$11:$C$565,2,0)</f>
        <v>AGUINALDO Y DECIMO CUARTO MES</v>
      </c>
      <c r="K756" s="96" t="str">
        <f t="shared" si="24"/>
        <v>Posgrado</v>
      </c>
      <c r="L756" s="96" t="s">
        <v>395</v>
      </c>
    </row>
    <row r="757" spans="3:12" ht="15.75" thickBot="1" x14ac:dyDescent="0.3">
      <c r="C757" s="170" t="s">
        <v>59</v>
      </c>
      <c r="D757" s="161"/>
      <c r="E757" s="152">
        <v>0</v>
      </c>
      <c r="F757" s="115">
        <f>IF(E755&lt;6,"",((E755-6)/12)*(G755/E755))</f>
        <v>0</v>
      </c>
      <c r="G757" s="95">
        <f>F757</f>
        <v>0</v>
      </c>
      <c r="H757" s="162"/>
      <c r="I757" s="99" t="s">
        <v>519</v>
      </c>
      <c r="J757" s="99" t="str">
        <f>VLOOKUP(I757,Presupuesto!$B$11:$C$565,2,0)</f>
        <v>DECIMOCUARTO MES</v>
      </c>
      <c r="K757" s="96" t="str">
        <f t="shared" si="24"/>
        <v>Posgrado</v>
      </c>
      <c r="L757" s="96" t="s">
        <v>395</v>
      </c>
    </row>
    <row r="758" spans="3:12" ht="15.75" thickBot="1" x14ac:dyDescent="0.3">
      <c r="C758" s="135" t="s">
        <v>489</v>
      </c>
      <c r="D758" s="197"/>
      <c r="E758" s="150">
        <v>12</v>
      </c>
      <c r="F758" s="288">
        <f>HLOOKUP($C758,$BZ$2:$CM$3,2,0)</f>
        <v>17866.8</v>
      </c>
      <c r="G758" s="111">
        <f>D758*E758*F758</f>
        <v>0</v>
      </c>
      <c r="H758" s="164"/>
      <c r="I758" s="112" t="s">
        <v>496</v>
      </c>
      <c r="J758" s="112" t="str">
        <f>VLOOKUP(I758,Presupuesto!$B$11:$C$565,2,0)</f>
        <v>SUELDOS Y SALARIOS PERMANENTES</v>
      </c>
      <c r="K758" s="96" t="str">
        <f t="shared" si="24"/>
        <v>Posgrado</v>
      </c>
      <c r="L758" s="96" t="s">
        <v>395</v>
      </c>
    </row>
    <row r="759" spans="3:12" x14ac:dyDescent="0.25">
      <c r="C759" s="169" t="s">
        <v>58</v>
      </c>
      <c r="D759" s="161"/>
      <c r="E759" s="152">
        <v>0</v>
      </c>
      <c r="F759" s="98">
        <f>IF(E758=0,"",(G758/E758)/12*E758)</f>
        <v>0</v>
      </c>
      <c r="G759" s="95">
        <f>F759</f>
        <v>0</v>
      </c>
      <c r="H759" s="162"/>
      <c r="I759" s="114" t="s">
        <v>516</v>
      </c>
      <c r="J759" s="114" t="str">
        <f>VLOOKUP(I759,Presupuesto!$B$11:$C$565,2,0)</f>
        <v>AGUINALDO Y DECIMO CUARTO MES</v>
      </c>
      <c r="K759" s="96" t="str">
        <f t="shared" si="24"/>
        <v>Posgrado</v>
      </c>
      <c r="L759" s="96" t="s">
        <v>395</v>
      </c>
    </row>
    <row r="760" spans="3:12" ht="15.75" thickBot="1" x14ac:dyDescent="0.3">
      <c r="C760" s="170" t="s">
        <v>59</v>
      </c>
      <c r="D760" s="161"/>
      <c r="E760" s="152">
        <v>0</v>
      </c>
      <c r="F760" s="115">
        <f>IF(E758&lt;6,"",((E758-6)/12)*(G758/E758))</f>
        <v>0</v>
      </c>
      <c r="G760" s="95">
        <f>F760</f>
        <v>0</v>
      </c>
      <c r="H760" s="162"/>
      <c r="I760" s="99" t="s">
        <v>519</v>
      </c>
      <c r="J760" s="99" t="str">
        <f>VLOOKUP(I760,Presupuesto!$B$11:$C$565,2,0)</f>
        <v>DECIMOCUARTO MES</v>
      </c>
      <c r="K760" s="96" t="str">
        <f t="shared" si="24"/>
        <v>Posgrado</v>
      </c>
      <c r="L760" s="96" t="s">
        <v>395</v>
      </c>
    </row>
    <row r="761" spans="3:12" ht="15.75" thickBot="1" x14ac:dyDescent="0.3">
      <c r="C761" s="135" t="s">
        <v>490</v>
      </c>
      <c r="D761" s="197"/>
      <c r="E761" s="150">
        <v>12</v>
      </c>
      <c r="F761" s="288">
        <f>HLOOKUP($C761,$BZ$2:$CM$3,2,0)</f>
        <v>13896.4</v>
      </c>
      <c r="G761" s="111">
        <f>D761*E761*F761</f>
        <v>0</v>
      </c>
      <c r="H761" s="164"/>
      <c r="I761" s="112" t="s">
        <v>496</v>
      </c>
      <c r="J761" s="112" t="str">
        <f>VLOOKUP(I761,Presupuesto!$B$11:$C$565,2,0)</f>
        <v>SUELDOS Y SALARIOS PERMANENTES</v>
      </c>
      <c r="K761" s="96" t="str">
        <f t="shared" si="24"/>
        <v>Posgrado</v>
      </c>
      <c r="L761" s="96" t="s">
        <v>395</v>
      </c>
    </row>
    <row r="762" spans="3:12" x14ac:dyDescent="0.25">
      <c r="C762" s="169" t="s">
        <v>58</v>
      </c>
      <c r="D762" s="161"/>
      <c r="E762" s="152">
        <v>0</v>
      </c>
      <c r="F762" s="98">
        <f>IF(E761=0,"",(G761/E761)/12*E761)</f>
        <v>0</v>
      </c>
      <c r="G762" s="95">
        <f>F762</f>
        <v>0</v>
      </c>
      <c r="H762" s="162"/>
      <c r="I762" s="114" t="s">
        <v>516</v>
      </c>
      <c r="J762" s="114" t="str">
        <f>VLOOKUP(I762,Presupuesto!$B$11:$C$565,2,0)</f>
        <v>AGUINALDO Y DECIMO CUARTO MES</v>
      </c>
      <c r="K762" s="96" t="str">
        <f t="shared" si="24"/>
        <v>Posgrado</v>
      </c>
      <c r="L762" s="96" t="s">
        <v>395</v>
      </c>
    </row>
    <row r="763" spans="3:12" ht="15.75" thickBot="1" x14ac:dyDescent="0.3">
      <c r="C763" s="170" t="s">
        <v>59</v>
      </c>
      <c r="D763" s="161"/>
      <c r="E763" s="152">
        <v>0</v>
      </c>
      <c r="F763" s="115">
        <f>IF(E761&lt;6,"",((E761-6)/12)*(G761/E761))</f>
        <v>0</v>
      </c>
      <c r="G763" s="95">
        <f>F763</f>
        <v>0</v>
      </c>
      <c r="H763" s="162"/>
      <c r="I763" s="99" t="s">
        <v>519</v>
      </c>
      <c r="J763" s="99" t="str">
        <f>VLOOKUP(I763,Presupuesto!$B$11:$C$565,2,0)</f>
        <v>DECIMOCUARTO MES</v>
      </c>
      <c r="K763" s="96" t="str">
        <f t="shared" si="24"/>
        <v>Posgrado</v>
      </c>
      <c r="L763" s="96" t="s">
        <v>395</v>
      </c>
    </row>
    <row r="764" spans="3:12" ht="15.75" thickBot="1" x14ac:dyDescent="0.3">
      <c r="C764" s="135" t="s">
        <v>491</v>
      </c>
      <c r="D764" s="197"/>
      <c r="E764" s="150">
        <v>12</v>
      </c>
      <c r="F764" s="288">
        <f>HLOOKUP($C764,$BZ$2:$CM$3,2,0)</f>
        <v>15004.09</v>
      </c>
      <c r="G764" s="111">
        <f>D764*E764*F764</f>
        <v>0</v>
      </c>
      <c r="H764" s="164"/>
      <c r="I764" s="112" t="s">
        <v>496</v>
      </c>
      <c r="J764" s="112" t="str">
        <f>VLOOKUP(I764,Presupuesto!$B$11:$C$565,2,0)</f>
        <v>SUELDOS Y SALARIOS PERMANENTES</v>
      </c>
      <c r="K764" s="96" t="str">
        <f t="shared" si="24"/>
        <v>Posgrado</v>
      </c>
      <c r="L764" s="96" t="s">
        <v>395</v>
      </c>
    </row>
    <row r="765" spans="3:12" x14ac:dyDescent="0.25">
      <c r="C765" s="169" t="s">
        <v>58</v>
      </c>
      <c r="D765" s="161"/>
      <c r="E765" s="152">
        <v>0</v>
      </c>
      <c r="F765" s="98">
        <f>IF(E764=0,"",(G764/E764)/12*E764)</f>
        <v>0</v>
      </c>
      <c r="G765" s="95">
        <f>F765</f>
        <v>0</v>
      </c>
      <c r="H765" s="162"/>
      <c r="I765" s="114" t="s">
        <v>516</v>
      </c>
      <c r="J765" s="114" t="str">
        <f>VLOOKUP(I765,Presupuesto!$B$11:$C$565,2,0)</f>
        <v>AGUINALDO Y DECIMO CUARTO MES</v>
      </c>
      <c r="K765" s="96" t="str">
        <f t="shared" si="24"/>
        <v>Posgrado</v>
      </c>
      <c r="L765" s="96" t="s">
        <v>395</v>
      </c>
    </row>
    <row r="766" spans="3:12" ht="15.75" thickBot="1" x14ac:dyDescent="0.3">
      <c r="C766" s="170" t="s">
        <v>59</v>
      </c>
      <c r="D766" s="161"/>
      <c r="E766" s="152">
        <v>0</v>
      </c>
      <c r="F766" s="115">
        <f>IF(E764&lt;6,"",((E764-6)/12)*(G764/E764))</f>
        <v>0</v>
      </c>
      <c r="G766" s="95">
        <f>F766</f>
        <v>0</v>
      </c>
      <c r="H766" s="162"/>
      <c r="I766" s="99" t="s">
        <v>519</v>
      </c>
      <c r="J766" s="99" t="str">
        <f>VLOOKUP(I766,Presupuesto!$B$11:$C$565,2,0)</f>
        <v>DECIMOCUARTO MES</v>
      </c>
      <c r="K766" s="96" t="str">
        <f t="shared" si="24"/>
        <v>Posgrado</v>
      </c>
      <c r="L766" s="96" t="s">
        <v>395</v>
      </c>
    </row>
    <row r="767" spans="3:12" ht="15.75" thickBot="1" x14ac:dyDescent="0.3">
      <c r="C767" s="135" t="s">
        <v>492</v>
      </c>
      <c r="D767" s="197"/>
      <c r="E767" s="150">
        <v>12</v>
      </c>
      <c r="F767" s="288">
        <f>HLOOKUP($C767,$BZ$2:$CM$3,2,0)</f>
        <v>13238.9</v>
      </c>
      <c r="G767" s="111">
        <f>D767*E767*F767</f>
        <v>0</v>
      </c>
      <c r="H767" s="164"/>
      <c r="I767" s="112" t="s">
        <v>496</v>
      </c>
      <c r="J767" s="112" t="str">
        <f>VLOOKUP(I767,Presupuesto!$B$11:$C$565,2,0)</f>
        <v>SUELDOS Y SALARIOS PERMANENTES</v>
      </c>
      <c r="K767" s="96" t="str">
        <f t="shared" si="24"/>
        <v>Posgrado</v>
      </c>
      <c r="L767" s="96" t="s">
        <v>395</v>
      </c>
    </row>
    <row r="768" spans="3:12" x14ac:dyDescent="0.25">
      <c r="C768" s="169" t="s">
        <v>58</v>
      </c>
      <c r="D768" s="161"/>
      <c r="E768" s="152">
        <v>0</v>
      </c>
      <c r="F768" s="98">
        <f>IF(E767=0,"",(G767/E767)/12*E767)</f>
        <v>0</v>
      </c>
      <c r="G768" s="95">
        <f>F768</f>
        <v>0</v>
      </c>
      <c r="H768" s="162"/>
      <c r="I768" s="114" t="s">
        <v>516</v>
      </c>
      <c r="J768" s="114" t="str">
        <f>VLOOKUP(I768,Presupuesto!$B$11:$C$565,2,0)</f>
        <v>AGUINALDO Y DECIMO CUARTO MES</v>
      </c>
      <c r="K768" s="96" t="str">
        <f t="shared" si="24"/>
        <v>Posgrado</v>
      </c>
      <c r="L768" s="96" t="s">
        <v>395</v>
      </c>
    </row>
    <row r="769" spans="3:12" ht="15.75" thickBot="1" x14ac:dyDescent="0.3">
      <c r="C769" s="170" t="s">
        <v>59</v>
      </c>
      <c r="D769" s="161"/>
      <c r="E769" s="152">
        <v>0</v>
      </c>
      <c r="F769" s="115">
        <f>IF(E767&lt;6,"",((E767-6)/12)*(G767/E767))</f>
        <v>0</v>
      </c>
      <c r="G769" s="95">
        <f>F769</f>
        <v>0</v>
      </c>
      <c r="H769" s="162"/>
      <c r="I769" s="99" t="s">
        <v>519</v>
      </c>
      <c r="J769" s="99" t="str">
        <f>VLOOKUP(I769,Presupuesto!$B$11:$C$565,2,0)</f>
        <v>DECIMOCUARTO MES</v>
      </c>
      <c r="K769" s="96" t="str">
        <f t="shared" si="24"/>
        <v>Posgrado</v>
      </c>
      <c r="L769" s="96" t="s">
        <v>395</v>
      </c>
    </row>
    <row r="770" spans="3:12" ht="15.75" thickBot="1" x14ac:dyDescent="0.3">
      <c r="C770" s="135" t="s">
        <v>493</v>
      </c>
      <c r="D770" s="197"/>
      <c r="E770" s="150">
        <v>12</v>
      </c>
      <c r="F770" s="288">
        <f>HLOOKUP($C770,$BZ$2:$CM$3,2,0)</f>
        <v>12356.31</v>
      </c>
      <c r="G770" s="111">
        <f>D770*E770*F770</f>
        <v>0</v>
      </c>
      <c r="H770" s="164"/>
      <c r="I770" s="112" t="s">
        <v>496</v>
      </c>
      <c r="J770" s="112" t="str">
        <f>VLOOKUP(I770,Presupuesto!$B$11:$C$565,2,0)</f>
        <v>SUELDOS Y SALARIOS PERMANENTES</v>
      </c>
      <c r="K770" s="96" t="str">
        <f t="shared" ref="K770:K787" si="25">$K$737</f>
        <v>Posgrado</v>
      </c>
      <c r="L770" s="96" t="s">
        <v>395</v>
      </c>
    </row>
    <row r="771" spans="3:12" x14ac:dyDescent="0.25">
      <c r="C771" s="169" t="s">
        <v>58</v>
      </c>
      <c r="D771" s="161"/>
      <c r="E771" s="152">
        <v>0</v>
      </c>
      <c r="F771" s="98">
        <f>IF(E770=0,"",(G770/E770)/12*E770)</f>
        <v>0</v>
      </c>
      <c r="G771" s="95">
        <f>F771</f>
        <v>0</v>
      </c>
      <c r="H771" s="162"/>
      <c r="I771" s="114" t="s">
        <v>516</v>
      </c>
      <c r="J771" s="114" t="str">
        <f>VLOOKUP(I771,Presupuesto!$B$11:$C$565,2,0)</f>
        <v>AGUINALDO Y DECIMO CUARTO MES</v>
      </c>
      <c r="K771" s="96" t="str">
        <f t="shared" si="25"/>
        <v>Posgrado</v>
      </c>
      <c r="L771" s="96" t="s">
        <v>395</v>
      </c>
    </row>
    <row r="772" spans="3:12" ht="15.75" thickBot="1" x14ac:dyDescent="0.3">
      <c r="C772" s="170" t="s">
        <v>59</v>
      </c>
      <c r="D772" s="161"/>
      <c r="E772" s="152">
        <v>0</v>
      </c>
      <c r="F772" s="115">
        <f>IF(E770&lt;6,"",((E770-6)/12)*(G770/E770))</f>
        <v>0</v>
      </c>
      <c r="G772" s="95">
        <f>F772</f>
        <v>0</v>
      </c>
      <c r="H772" s="162"/>
      <c r="I772" s="99" t="s">
        <v>519</v>
      </c>
      <c r="J772" s="99" t="str">
        <f>VLOOKUP(I772,Presupuesto!$B$11:$C$565,2,0)</f>
        <v>DECIMOCUARTO MES</v>
      </c>
      <c r="K772" s="96" t="str">
        <f t="shared" si="25"/>
        <v>Posgrado</v>
      </c>
      <c r="L772" s="96" t="s">
        <v>395</v>
      </c>
    </row>
    <row r="773" spans="3:12" ht="15.75" thickBot="1" x14ac:dyDescent="0.3">
      <c r="C773" s="135" t="s">
        <v>494</v>
      </c>
      <c r="D773" s="197"/>
      <c r="E773" s="150">
        <v>12</v>
      </c>
      <c r="F773" s="288">
        <f>HLOOKUP($C773,$BZ$2:$CM$3,2,0)</f>
        <v>463.22</v>
      </c>
      <c r="G773" s="111">
        <f>D773*E773*F773</f>
        <v>0</v>
      </c>
      <c r="H773" s="164"/>
      <c r="I773" s="112" t="s">
        <v>496</v>
      </c>
      <c r="J773" s="112" t="str">
        <f>VLOOKUP(I773,Presupuesto!$B$11:$C$565,2,0)</f>
        <v>SUELDOS Y SALARIOS PERMANENTES</v>
      </c>
      <c r="K773" s="96" t="str">
        <f t="shared" si="25"/>
        <v>Posgrado</v>
      </c>
      <c r="L773" s="96" t="s">
        <v>395</v>
      </c>
    </row>
    <row r="774" spans="3:12" x14ac:dyDescent="0.25">
      <c r="C774" s="169" t="s">
        <v>58</v>
      </c>
      <c r="D774" s="161"/>
      <c r="E774" s="152">
        <v>0</v>
      </c>
      <c r="F774" s="98">
        <f>IF(E773=0,"",(G773/E773)/12*E773)</f>
        <v>0</v>
      </c>
      <c r="G774" s="95">
        <f>F774</f>
        <v>0</v>
      </c>
      <c r="H774" s="162"/>
      <c r="I774" s="114" t="s">
        <v>516</v>
      </c>
      <c r="J774" s="114" t="str">
        <f>VLOOKUP(I774,Presupuesto!$B$11:$C$565,2,0)</f>
        <v>AGUINALDO Y DECIMO CUARTO MES</v>
      </c>
      <c r="K774" s="96" t="str">
        <f t="shared" si="25"/>
        <v>Posgrado</v>
      </c>
      <c r="L774" s="96" t="s">
        <v>395</v>
      </c>
    </row>
    <row r="775" spans="3:12" ht="15.75" thickBot="1" x14ac:dyDescent="0.3">
      <c r="C775" s="170" t="s">
        <v>59</v>
      </c>
      <c r="D775" s="161"/>
      <c r="E775" s="152">
        <v>0</v>
      </c>
      <c r="F775" s="115">
        <f>IF(E773&lt;6,"",((E773-6)/12)*(G773/E773))</f>
        <v>0</v>
      </c>
      <c r="G775" s="95">
        <f>F775</f>
        <v>0</v>
      </c>
      <c r="H775" s="162"/>
      <c r="I775" s="99" t="s">
        <v>519</v>
      </c>
      <c r="J775" s="99" t="str">
        <f>VLOOKUP(I775,Presupuesto!$B$11:$C$565,2,0)</f>
        <v>DECIMOCUARTO MES</v>
      </c>
      <c r="K775" s="96" t="str">
        <f t="shared" si="25"/>
        <v>Posgrado</v>
      </c>
      <c r="L775" s="96" t="s">
        <v>395</v>
      </c>
    </row>
    <row r="776" spans="3:12" ht="15.75" thickBot="1" x14ac:dyDescent="0.3">
      <c r="C776" s="135" t="s">
        <v>495</v>
      </c>
      <c r="D776" s="197"/>
      <c r="E776" s="150">
        <v>12</v>
      </c>
      <c r="F776" s="288">
        <f>HLOOKUP($C776,$BZ$2:$CM$3,2,0)</f>
        <v>2007.3</v>
      </c>
      <c r="G776" s="111">
        <f>D776*E776*F776</f>
        <v>0</v>
      </c>
      <c r="H776" s="164"/>
      <c r="I776" s="112" t="s">
        <v>496</v>
      </c>
      <c r="J776" s="112" t="str">
        <f>VLOOKUP(I776,Presupuesto!$B$11:$C$565,2,0)</f>
        <v>SUELDOS Y SALARIOS PERMANENTES</v>
      </c>
      <c r="K776" s="96" t="str">
        <f t="shared" si="25"/>
        <v>Posgrado</v>
      </c>
      <c r="L776" s="96" t="s">
        <v>395</v>
      </c>
    </row>
    <row r="777" spans="3:12" x14ac:dyDescent="0.25">
      <c r="C777" s="169" t="s">
        <v>58</v>
      </c>
      <c r="D777" s="161"/>
      <c r="E777" s="152">
        <v>0</v>
      </c>
      <c r="F777" s="98">
        <f>IF(E776=0,"",(G776/E776)/12*E776)</f>
        <v>0</v>
      </c>
      <c r="G777" s="95">
        <f>F777</f>
        <v>0</v>
      </c>
      <c r="H777" s="162"/>
      <c r="I777" s="114" t="s">
        <v>516</v>
      </c>
      <c r="J777" s="114" t="str">
        <f>VLOOKUP(I777,Presupuesto!$B$11:$C$565,2,0)</f>
        <v>AGUINALDO Y DECIMO CUARTO MES</v>
      </c>
      <c r="K777" s="96" t="str">
        <f t="shared" si="25"/>
        <v>Posgrado</v>
      </c>
      <c r="L777" s="96" t="s">
        <v>395</v>
      </c>
    </row>
    <row r="778" spans="3:12" ht="15.75" thickBot="1" x14ac:dyDescent="0.3">
      <c r="C778" s="170" t="s">
        <v>59</v>
      </c>
      <c r="D778" s="161"/>
      <c r="E778" s="152">
        <v>0</v>
      </c>
      <c r="F778" s="115">
        <f>IF(E776&lt;6,"",((E776-6)/12)*(G776/E776))</f>
        <v>0</v>
      </c>
      <c r="G778" s="95">
        <f>F778</f>
        <v>0</v>
      </c>
      <c r="H778" s="162"/>
      <c r="I778" s="99" t="s">
        <v>519</v>
      </c>
      <c r="J778" s="99" t="str">
        <f>VLOOKUP(I778,Presupuesto!$B$11:$C$565,2,0)</f>
        <v>DECIMOCUARTO MES</v>
      </c>
      <c r="K778" s="96" t="str">
        <f t="shared" si="25"/>
        <v>Posgrado</v>
      </c>
      <c r="L778" s="96" t="s">
        <v>395</v>
      </c>
    </row>
    <row r="779" spans="3:12" ht="15.75" thickBot="1" x14ac:dyDescent="0.3">
      <c r="C779" s="138" t="s">
        <v>83</v>
      </c>
      <c r="D779" s="197"/>
      <c r="E779" s="150">
        <v>12</v>
      </c>
      <c r="F779" s="137">
        <v>30000</v>
      </c>
      <c r="G779" s="111">
        <f>D779*E779*F779</f>
        <v>0</v>
      </c>
      <c r="H779" s="164"/>
      <c r="I779" s="112" t="s">
        <v>564</v>
      </c>
      <c r="J779" s="112" t="str">
        <f>VLOOKUP(I779,Presupuesto!$B$11:$C$565,2,0)</f>
        <v>CONTRATOS ESPECIALES</v>
      </c>
      <c r="K779" s="96" t="str">
        <f t="shared" si="25"/>
        <v>Posgrado</v>
      </c>
      <c r="L779" s="96" t="s">
        <v>395</v>
      </c>
    </row>
    <row r="780" spans="3:12" x14ac:dyDescent="0.25">
      <c r="C780" s="169" t="s">
        <v>58</v>
      </c>
      <c r="D780" s="161"/>
      <c r="E780" s="152">
        <v>0</v>
      </c>
      <c r="F780" s="115">
        <f>IF(E779=0,"",(G779/E779)/12*E779)</f>
        <v>0</v>
      </c>
      <c r="G780" s="95">
        <f>F780</f>
        <v>0</v>
      </c>
      <c r="H780" s="162"/>
      <c r="I780" s="99" t="s">
        <v>564</v>
      </c>
      <c r="J780" s="99" t="str">
        <f>VLOOKUP(I780,Presupuesto!$B$11:$C$565,2,0)</f>
        <v>CONTRATOS ESPECIALES</v>
      </c>
      <c r="K780" s="96" t="str">
        <f t="shared" si="25"/>
        <v>Posgrado</v>
      </c>
      <c r="L780" s="96" t="s">
        <v>394</v>
      </c>
    </row>
    <row r="781" spans="3:12" ht="15.75" thickBot="1" x14ac:dyDescent="0.3">
      <c r="C781" s="170" t="s">
        <v>59</v>
      </c>
      <c r="D781" s="161"/>
      <c r="E781" s="152">
        <v>0</v>
      </c>
      <c r="F781" s="98">
        <f>IF(E779&lt;6,"",((E779-6)/12)*(G779/E779))</f>
        <v>0</v>
      </c>
      <c r="G781" s="95">
        <f>F781</f>
        <v>0</v>
      </c>
      <c r="H781" s="162"/>
      <c r="I781" s="99" t="s">
        <v>564</v>
      </c>
      <c r="J781" s="99" t="str">
        <f>VLOOKUP(I781,Presupuesto!$B$11:$C$565,2,0)</f>
        <v>CONTRATOS ESPECIALES</v>
      </c>
      <c r="K781" s="96" t="str">
        <f t="shared" si="25"/>
        <v>Posgrado</v>
      </c>
      <c r="L781" s="96" t="s">
        <v>399</v>
      </c>
    </row>
    <row r="782" spans="3:12" ht="15.75" thickBot="1" x14ac:dyDescent="0.3">
      <c r="C782" s="138" t="s">
        <v>60</v>
      </c>
      <c r="D782" s="197"/>
      <c r="E782" s="150">
        <v>12</v>
      </c>
      <c r="F782" s="116">
        <v>30000</v>
      </c>
      <c r="G782" s="111">
        <f>D782*E782*F782</f>
        <v>0</v>
      </c>
      <c r="H782" s="164"/>
      <c r="I782" s="112" t="s">
        <v>705</v>
      </c>
      <c r="J782" s="112" t="str">
        <f>VLOOKUP(I782,Presupuesto!$B$11:$C$565,2,0)</f>
        <v>OTROS SERVICIOS TECNICOS Y PROFESIONALES</v>
      </c>
      <c r="K782" s="96" t="str">
        <f t="shared" si="25"/>
        <v>Posgrado</v>
      </c>
      <c r="L782" s="96" t="s">
        <v>394</v>
      </c>
    </row>
    <row r="783" spans="3:12" x14ac:dyDescent="0.25">
      <c r="C783" s="169" t="s">
        <v>58</v>
      </c>
      <c r="D783" s="161"/>
      <c r="E783" s="152">
        <v>0</v>
      </c>
      <c r="F783" s="98">
        <v>0</v>
      </c>
      <c r="G783" s="95">
        <f>F783</f>
        <v>0</v>
      </c>
      <c r="H783" s="162"/>
      <c r="I783" s="99" t="s">
        <v>705</v>
      </c>
      <c r="J783" s="99" t="str">
        <f>VLOOKUP(I783,Presupuesto!$B$11:$C$565,2,0)</f>
        <v>OTROS SERVICIOS TECNICOS Y PROFESIONALES</v>
      </c>
      <c r="K783" s="96" t="str">
        <f t="shared" si="25"/>
        <v>Posgrado</v>
      </c>
      <c r="L783" s="96" t="s">
        <v>394</v>
      </c>
    </row>
    <row r="784" spans="3:12" ht="15.75" thickBot="1" x14ac:dyDescent="0.3">
      <c r="C784" s="170" t="s">
        <v>59</v>
      </c>
      <c r="D784" s="161"/>
      <c r="E784" s="152">
        <v>0</v>
      </c>
      <c r="F784" s="98">
        <v>0</v>
      </c>
      <c r="G784" s="95">
        <f>F784</f>
        <v>0</v>
      </c>
      <c r="H784" s="162"/>
      <c r="I784" s="99" t="s">
        <v>705</v>
      </c>
      <c r="J784" s="99" t="str">
        <f>VLOOKUP(I784,Presupuesto!$B$11:$C$565,2,0)</f>
        <v>OTROS SERVICIOS TECNICOS Y PROFESIONALES</v>
      </c>
      <c r="K784" s="96" t="str">
        <f t="shared" si="25"/>
        <v>Posgrado</v>
      </c>
      <c r="L784" s="96" t="s">
        <v>394</v>
      </c>
    </row>
    <row r="785" spans="3:12" ht="15.75" thickBot="1" x14ac:dyDescent="0.3">
      <c r="C785" s="138" t="s">
        <v>61</v>
      </c>
      <c r="D785" s="197"/>
      <c r="E785" s="150">
        <v>12</v>
      </c>
      <c r="F785" s="116">
        <v>30000</v>
      </c>
      <c r="G785" s="111">
        <f>D785*E785*F785</f>
        <v>0</v>
      </c>
      <c r="H785" s="164"/>
      <c r="I785" s="112" t="s">
        <v>496</v>
      </c>
      <c r="J785" s="112" t="str">
        <f>VLOOKUP(I785,Presupuesto!$B$11:$C$565,2,0)</f>
        <v>SUELDOS Y SALARIOS PERMANENTES</v>
      </c>
      <c r="K785" s="96" t="str">
        <f t="shared" si="25"/>
        <v>Posgrado</v>
      </c>
      <c r="L785" s="96" t="s">
        <v>394</v>
      </c>
    </row>
    <row r="786" spans="3:12" x14ac:dyDescent="0.25">
      <c r="C786" s="169" t="s">
        <v>58</v>
      </c>
      <c r="D786" s="167"/>
      <c r="E786" s="129">
        <v>0</v>
      </c>
      <c r="F786" s="117">
        <f>IF(E785=0,"",(G785/E785)/12*E785)</f>
        <v>0</v>
      </c>
      <c r="G786" s="118">
        <f>F786</f>
        <v>0</v>
      </c>
      <c r="H786" s="162"/>
      <c r="I786" s="99" t="s">
        <v>516</v>
      </c>
      <c r="J786" s="99" t="str">
        <f>VLOOKUP(I786,Presupuesto!$B$11:$C$565,2,0)</f>
        <v>AGUINALDO Y DECIMO CUARTO MES</v>
      </c>
      <c r="K786" s="96" t="str">
        <f t="shared" si="25"/>
        <v>Posgrado</v>
      </c>
      <c r="L786" s="96" t="s">
        <v>394</v>
      </c>
    </row>
    <row r="787" spans="3:12" ht="15.75" thickBot="1" x14ac:dyDescent="0.3">
      <c r="C787" s="171" t="s">
        <v>59</v>
      </c>
      <c r="D787" s="160"/>
      <c r="E787" s="130">
        <v>0</v>
      </c>
      <c r="F787" s="103">
        <f>IF(E785&lt;6,"",((E785-6)/12)*(G785/E785))</f>
        <v>0</v>
      </c>
      <c r="G787" s="103">
        <f>F787</f>
        <v>0</v>
      </c>
      <c r="H787" s="160"/>
      <c r="I787" s="104" t="s">
        <v>519</v>
      </c>
      <c r="J787" s="122" t="str">
        <f>VLOOKUP(I787,Presupuesto!$B$11:$C$565,2,0)</f>
        <v>DECIMOCUARTO MES</v>
      </c>
      <c r="K787" s="104" t="str">
        <f t="shared" si="25"/>
        <v>Posgrado</v>
      </c>
      <c r="L787" s="122" t="s">
        <v>394</v>
      </c>
    </row>
    <row r="789" spans="3:12" ht="15.75" thickBot="1" x14ac:dyDescent="0.3"/>
    <row r="790" spans="3:12" ht="15.75" thickBot="1" x14ac:dyDescent="0.3">
      <c r="C790" s="69" t="s">
        <v>43</v>
      </c>
      <c r="D790" s="30">
        <f>SUM(G797:G847)</f>
        <v>0</v>
      </c>
      <c r="E790" s="91"/>
      <c r="F790" s="91"/>
      <c r="G790" s="91"/>
      <c r="H790" s="74"/>
      <c r="I790" s="74"/>
      <c r="J790" s="74"/>
    </row>
    <row r="791" spans="3:12" x14ac:dyDescent="0.25">
      <c r="D791" s="31"/>
      <c r="E791" s="91"/>
      <c r="F791" s="91"/>
      <c r="G791" s="91"/>
      <c r="H791" s="74"/>
      <c r="I791" s="74"/>
      <c r="J791" s="74"/>
    </row>
    <row r="792" spans="3:12" x14ac:dyDescent="0.25">
      <c r="D792" s="31"/>
      <c r="E792" s="91"/>
      <c r="F792" s="91"/>
      <c r="G792" s="91"/>
      <c r="H792" s="74"/>
      <c r="I792" s="74"/>
      <c r="J792" s="74"/>
    </row>
    <row r="793" spans="3:12" ht="15.75" x14ac:dyDescent="0.25">
      <c r="C793" s="200" t="s">
        <v>392</v>
      </c>
      <c r="D793" s="328"/>
      <c r="E793" s="91"/>
      <c r="F793" s="91"/>
      <c r="G793" s="91"/>
      <c r="H793" s="74"/>
      <c r="I793" s="74"/>
      <c r="J793" s="74"/>
      <c r="K793" s="151"/>
    </row>
    <row r="794" spans="3:12" ht="18.75" x14ac:dyDescent="0.25">
      <c r="C794" s="206" t="e">
        <f>IFERROR(VLOOKUP(D793,'1. Desarrollo e Innov. Curricu.'!$E:$F,2,FALSE),IFERROR(VLOOKUP(D793,'2. Investigación Científica'!$E:$F,2,FALSE),IFERROR(VLOOKUP(D793,'3. Vinculación Univ. Sociedad'!$E:$F,2,FALSE),IFERROR(VLOOKUP(D793,'4. Docencia y Profesorado Univ.'!$E:$F,2,FALSE),IFERROR(VLOOKUP(D793,'5. Estudiantes y Graduados'!$E:$F,2,FALSE),IFERROR(VLOOKUP(D793,'11. Gestion Administrativa'!$E:$F,2,FALSE),IFERROR(VLOOKUP(D793,'13. Gestión Académica'!$E:$F,2,FALSE),IFERROR(VLOOKUP(D793,'8. Asegura. de la Calid. y M'!$E:$F,2,FALSE),IFERROR(VLOOKUP(D793,'6. Gestión del Conocimiento'!$E:$F,2,FALSE),IFERROR(VLOOKUP(D793,'15. Gobernabilidad y Proceso...'!$E:$F,2,FALSE),IFERROR(VLOOKUP(D793,'12. Gestión del Talento Humano'!$E:$F,2,FALSE),IFERROR(VLOOKUP(D793,'14. Internacional... de la E.S.'!$E:$F,2,FALSE),IFERROR(VLOOKUP(D793,'10. Posgrado'!$E:$F,2,FALSE),IFERROR(VLOOKUP(D793,'17. Gestión TIC'!$E:$F,2,FALSE),IFERROR(VLOOKUP(D793,'16. Desa. del Sistema Educ.Sup.'!$E:$F,2,FALSE),IFERROR(VLOOKUP(D793,'9. Cultura de Inno. Insti...'!$E:$F,2,FALSE),VLOOKUP(D793,'7. Lo Esencial de la Reforma U.'!$E:$F,2,0)))))))))))))))))</f>
        <v>#N/A</v>
      </c>
      <c r="D794" s="31"/>
      <c r="E794" s="91"/>
      <c r="F794" s="91"/>
      <c r="G794" s="91"/>
      <c r="H794" s="74"/>
      <c r="I794" s="74"/>
      <c r="J794" s="74"/>
      <c r="K794" s="151"/>
    </row>
    <row r="795" spans="3:12" ht="15.75" thickBot="1" x14ac:dyDescent="0.3">
      <c r="C795" s="175"/>
      <c r="D795" s="31"/>
      <c r="E795" s="91"/>
      <c r="F795" s="91"/>
      <c r="G795" s="91"/>
      <c r="H795" s="74"/>
      <c r="I795" s="74"/>
      <c r="J795" s="74"/>
      <c r="K795" s="151"/>
    </row>
    <row r="796" spans="3:12" ht="30.75" thickBot="1" x14ac:dyDescent="0.3">
      <c r="C796" s="132" t="s">
        <v>44</v>
      </c>
      <c r="D796" s="136" t="s">
        <v>55</v>
      </c>
      <c r="E796" s="168" t="s">
        <v>56</v>
      </c>
      <c r="F796" s="136" t="s">
        <v>57</v>
      </c>
      <c r="G796" s="133" t="s">
        <v>27</v>
      </c>
      <c r="H796" s="131" t="s">
        <v>131</v>
      </c>
      <c r="I796" s="134" t="s">
        <v>46</v>
      </c>
      <c r="J796" s="134" t="s">
        <v>132</v>
      </c>
      <c r="K796" s="134" t="s">
        <v>410</v>
      </c>
      <c r="L796" s="134" t="s">
        <v>411</v>
      </c>
    </row>
    <row r="797" spans="3:12" ht="15.75" thickBot="1" x14ac:dyDescent="0.3">
      <c r="C797" s="135" t="s">
        <v>482</v>
      </c>
      <c r="D797" s="197"/>
      <c r="E797" s="150">
        <v>12</v>
      </c>
      <c r="F797" s="288">
        <f>HLOOKUP($C797,$BZ$2:$CM$3,2,0)</f>
        <v>43674.39</v>
      </c>
      <c r="G797" s="111">
        <f>D797*E797*F797</f>
        <v>0</v>
      </c>
      <c r="H797" s="164"/>
      <c r="I797" s="112" t="s">
        <v>496</v>
      </c>
      <c r="J797" s="112" t="str">
        <f>VLOOKUP(I797,Presupuesto!$B$11:$C$565,2,0)</f>
        <v>SUELDOS Y SALARIOS PERMANENTES</v>
      </c>
      <c r="K797" s="214" t="s">
        <v>1430</v>
      </c>
      <c r="L797" s="96" t="s">
        <v>394</v>
      </c>
    </row>
    <row r="798" spans="3:12" x14ac:dyDescent="0.25">
      <c r="C798" s="169" t="s">
        <v>58</v>
      </c>
      <c r="D798" s="161"/>
      <c r="E798" s="152">
        <v>0</v>
      </c>
      <c r="F798" s="98">
        <f>IF(E797=0,"",(G797/E797)/12*E797)</f>
        <v>0</v>
      </c>
      <c r="G798" s="95">
        <f>F798</f>
        <v>0</v>
      </c>
      <c r="H798" s="162"/>
      <c r="I798" s="114" t="s">
        <v>516</v>
      </c>
      <c r="J798" s="114" t="str">
        <f>VLOOKUP(I798,Presupuesto!$B$11:$C$565,2,0)</f>
        <v>AGUINALDO Y DECIMO CUARTO MES</v>
      </c>
      <c r="K798" s="96" t="str">
        <f t="shared" ref="K798:K829" si="26">$K$797</f>
        <v>Posgrado</v>
      </c>
      <c r="L798" s="96" t="s">
        <v>412</v>
      </c>
    </row>
    <row r="799" spans="3:12" ht="15.75" thickBot="1" x14ac:dyDescent="0.3">
      <c r="C799" s="170" t="s">
        <v>59</v>
      </c>
      <c r="D799" s="161"/>
      <c r="E799" s="152">
        <v>0</v>
      </c>
      <c r="F799" s="115">
        <f>IF(E797&lt;6,"",((E797-6)/12)*(G797/E797))</f>
        <v>0</v>
      </c>
      <c r="G799" s="95">
        <f>F799</f>
        <v>0</v>
      </c>
      <c r="H799" s="162"/>
      <c r="I799" s="99" t="s">
        <v>519</v>
      </c>
      <c r="J799" s="99" t="str">
        <f>VLOOKUP(I799,Presupuesto!$B$11:$C$565,2,0)</f>
        <v>DECIMOCUARTO MES</v>
      </c>
      <c r="K799" s="96" t="str">
        <f t="shared" si="26"/>
        <v>Posgrado</v>
      </c>
      <c r="L799" s="96" t="s">
        <v>395</v>
      </c>
    </row>
    <row r="800" spans="3:12" ht="15.75" thickBot="1" x14ac:dyDescent="0.3">
      <c r="C800" s="135" t="s">
        <v>483</v>
      </c>
      <c r="D800" s="197"/>
      <c r="E800" s="150">
        <v>12</v>
      </c>
      <c r="F800" s="288">
        <f>HLOOKUP($C800,$BZ$2:$CM$3,2,0)</f>
        <v>39703.99</v>
      </c>
      <c r="G800" s="111">
        <f>D800*E800*F800</f>
        <v>0</v>
      </c>
      <c r="H800" s="164"/>
      <c r="I800" s="112" t="s">
        <v>496</v>
      </c>
      <c r="J800" s="112" t="str">
        <f>VLOOKUP(I800,Presupuesto!$B$11:$C$565,2,0)</f>
        <v>SUELDOS Y SALARIOS PERMANENTES</v>
      </c>
      <c r="K800" s="96" t="str">
        <f t="shared" si="26"/>
        <v>Posgrado</v>
      </c>
      <c r="L800" s="96" t="s">
        <v>395</v>
      </c>
    </row>
    <row r="801" spans="3:12" x14ac:dyDescent="0.25">
      <c r="C801" s="169" t="s">
        <v>58</v>
      </c>
      <c r="D801" s="161"/>
      <c r="E801" s="152">
        <v>0</v>
      </c>
      <c r="F801" s="98">
        <f>IF(E800=0,"",(G800/E800)/12*E800)</f>
        <v>0</v>
      </c>
      <c r="G801" s="95">
        <f>F801</f>
        <v>0</v>
      </c>
      <c r="H801" s="162"/>
      <c r="I801" s="114" t="s">
        <v>516</v>
      </c>
      <c r="J801" s="114" t="str">
        <f>VLOOKUP(I801,Presupuesto!$B$11:$C$565,2,0)</f>
        <v>AGUINALDO Y DECIMO CUARTO MES</v>
      </c>
      <c r="K801" s="96" t="str">
        <f t="shared" si="26"/>
        <v>Posgrado</v>
      </c>
      <c r="L801" s="96" t="s">
        <v>395</v>
      </c>
    </row>
    <row r="802" spans="3:12" ht="15.75" thickBot="1" x14ac:dyDescent="0.3">
      <c r="C802" s="170" t="s">
        <v>59</v>
      </c>
      <c r="D802" s="161"/>
      <c r="E802" s="152">
        <v>0</v>
      </c>
      <c r="F802" s="115">
        <f>IF(E800&lt;6,"",((E800-6)/12)*(G800/E800))</f>
        <v>0</v>
      </c>
      <c r="G802" s="95">
        <f>F802</f>
        <v>0</v>
      </c>
      <c r="H802" s="162"/>
      <c r="I802" s="99" t="s">
        <v>519</v>
      </c>
      <c r="J802" s="99" t="str">
        <f>VLOOKUP(I802,Presupuesto!$B$11:$C$565,2,0)</f>
        <v>DECIMOCUARTO MES</v>
      </c>
      <c r="K802" s="96" t="str">
        <f t="shared" si="26"/>
        <v>Posgrado</v>
      </c>
      <c r="L802" s="96" t="s">
        <v>395</v>
      </c>
    </row>
    <row r="803" spans="3:12" ht="15.75" thickBot="1" x14ac:dyDescent="0.3">
      <c r="C803" s="135" t="s">
        <v>484</v>
      </c>
      <c r="D803" s="197"/>
      <c r="E803" s="150">
        <v>12</v>
      </c>
      <c r="F803" s="288">
        <f>HLOOKUP($C803,$BZ$2:$CM$3,2,0)</f>
        <v>35733.589999999997</v>
      </c>
      <c r="G803" s="111">
        <f>D803*E803*F803</f>
        <v>0</v>
      </c>
      <c r="H803" s="164"/>
      <c r="I803" s="112" t="s">
        <v>496</v>
      </c>
      <c r="J803" s="112" t="str">
        <f>VLOOKUP(I803,Presupuesto!$B$11:$C$565,2,0)</f>
        <v>SUELDOS Y SALARIOS PERMANENTES</v>
      </c>
      <c r="K803" s="96" t="str">
        <f t="shared" si="26"/>
        <v>Posgrado</v>
      </c>
      <c r="L803" s="96" t="s">
        <v>395</v>
      </c>
    </row>
    <row r="804" spans="3:12" x14ac:dyDescent="0.25">
      <c r="C804" s="169" t="s">
        <v>58</v>
      </c>
      <c r="D804" s="161"/>
      <c r="E804" s="152">
        <v>0</v>
      </c>
      <c r="F804" s="98">
        <f>IF(E803=0,"",(G803/E803)/12*E803)</f>
        <v>0</v>
      </c>
      <c r="G804" s="95">
        <f>F804</f>
        <v>0</v>
      </c>
      <c r="H804" s="162"/>
      <c r="I804" s="114" t="s">
        <v>516</v>
      </c>
      <c r="J804" s="114" t="str">
        <f>VLOOKUP(I804,Presupuesto!$B$11:$C$565,2,0)</f>
        <v>AGUINALDO Y DECIMO CUARTO MES</v>
      </c>
      <c r="K804" s="96" t="str">
        <f t="shared" si="26"/>
        <v>Posgrado</v>
      </c>
      <c r="L804" s="96" t="s">
        <v>395</v>
      </c>
    </row>
    <row r="805" spans="3:12" ht="15.75" thickBot="1" x14ac:dyDescent="0.3">
      <c r="C805" s="170" t="s">
        <v>59</v>
      </c>
      <c r="D805" s="161"/>
      <c r="E805" s="152">
        <v>0</v>
      </c>
      <c r="F805" s="115">
        <f>IF(E803&lt;6,"",((E803-6)/12)*(G803/E803))</f>
        <v>0</v>
      </c>
      <c r="G805" s="95">
        <f>F805</f>
        <v>0</v>
      </c>
      <c r="H805" s="162"/>
      <c r="I805" s="99" t="s">
        <v>519</v>
      </c>
      <c r="J805" s="99" t="str">
        <f>VLOOKUP(I805,Presupuesto!$B$11:$C$565,2,0)</f>
        <v>DECIMOCUARTO MES</v>
      </c>
      <c r="K805" s="96" t="str">
        <f t="shared" si="26"/>
        <v>Posgrado</v>
      </c>
      <c r="L805" s="96" t="s">
        <v>395</v>
      </c>
    </row>
    <row r="806" spans="3:12" ht="15.75" thickBot="1" x14ac:dyDescent="0.3">
      <c r="C806" s="135" t="s">
        <v>485</v>
      </c>
      <c r="D806" s="197"/>
      <c r="E806" s="150">
        <v>12</v>
      </c>
      <c r="F806" s="288">
        <f>HLOOKUP($C806,$BZ$2:$CM$3,2,0)</f>
        <v>31763.19</v>
      </c>
      <c r="G806" s="111">
        <f>D806*E806*F806</f>
        <v>0</v>
      </c>
      <c r="H806" s="164"/>
      <c r="I806" s="112" t="s">
        <v>496</v>
      </c>
      <c r="J806" s="112" t="str">
        <f>VLOOKUP(I806,Presupuesto!$B$11:$C$565,2,0)</f>
        <v>SUELDOS Y SALARIOS PERMANENTES</v>
      </c>
      <c r="K806" s="96" t="str">
        <f t="shared" si="26"/>
        <v>Posgrado</v>
      </c>
      <c r="L806" s="96" t="s">
        <v>395</v>
      </c>
    </row>
    <row r="807" spans="3:12" x14ac:dyDescent="0.25">
      <c r="C807" s="169" t="s">
        <v>58</v>
      </c>
      <c r="D807" s="161"/>
      <c r="E807" s="152">
        <v>0</v>
      </c>
      <c r="F807" s="98">
        <f>IF(E806=0,"",(G806/E806)/12*E806)</f>
        <v>0</v>
      </c>
      <c r="G807" s="95">
        <f>F807</f>
        <v>0</v>
      </c>
      <c r="H807" s="162"/>
      <c r="I807" s="114" t="s">
        <v>516</v>
      </c>
      <c r="J807" s="114" t="str">
        <f>VLOOKUP(I807,Presupuesto!$B$11:$C$565,2,0)</f>
        <v>AGUINALDO Y DECIMO CUARTO MES</v>
      </c>
      <c r="K807" s="96" t="str">
        <f t="shared" si="26"/>
        <v>Posgrado</v>
      </c>
      <c r="L807" s="96" t="s">
        <v>395</v>
      </c>
    </row>
    <row r="808" spans="3:12" ht="15.75" thickBot="1" x14ac:dyDescent="0.3">
      <c r="C808" s="170" t="s">
        <v>59</v>
      </c>
      <c r="D808" s="161"/>
      <c r="E808" s="152">
        <v>0</v>
      </c>
      <c r="F808" s="115">
        <f>IF(E806&lt;6,"",((E806-6)/12)*(G806/E806))</f>
        <v>0</v>
      </c>
      <c r="G808" s="95">
        <f>F808</f>
        <v>0</v>
      </c>
      <c r="H808" s="162"/>
      <c r="I808" s="99" t="s">
        <v>519</v>
      </c>
      <c r="J808" s="99" t="str">
        <f>VLOOKUP(I808,Presupuesto!$B$11:$C$565,2,0)</f>
        <v>DECIMOCUARTO MES</v>
      </c>
      <c r="K808" s="96" t="str">
        <f t="shared" si="26"/>
        <v>Posgrado</v>
      </c>
      <c r="L808" s="96" t="s">
        <v>395</v>
      </c>
    </row>
    <row r="809" spans="3:12" ht="15.75" thickBot="1" x14ac:dyDescent="0.3">
      <c r="C809" s="135" t="s">
        <v>486</v>
      </c>
      <c r="D809" s="197"/>
      <c r="E809" s="150">
        <v>12</v>
      </c>
      <c r="F809" s="288">
        <f>HLOOKUP($C809,$BZ$2:$CM$3,2,0)</f>
        <v>29777.99</v>
      </c>
      <c r="G809" s="111">
        <f>D809*E809*F809</f>
        <v>0</v>
      </c>
      <c r="H809" s="164"/>
      <c r="I809" s="112" t="s">
        <v>496</v>
      </c>
      <c r="J809" s="112" t="str">
        <f>VLOOKUP(I809,Presupuesto!$B$11:$C$565,2,0)</f>
        <v>SUELDOS Y SALARIOS PERMANENTES</v>
      </c>
      <c r="K809" s="96" t="str">
        <f t="shared" si="26"/>
        <v>Posgrado</v>
      </c>
      <c r="L809" s="96" t="s">
        <v>395</v>
      </c>
    </row>
    <row r="810" spans="3:12" x14ac:dyDescent="0.25">
      <c r="C810" s="169" t="s">
        <v>58</v>
      </c>
      <c r="D810" s="161"/>
      <c r="E810" s="152">
        <v>0</v>
      </c>
      <c r="F810" s="98">
        <f>IF(E809=0,"",(G809/E809)/12*E809)</f>
        <v>0</v>
      </c>
      <c r="G810" s="95">
        <f>F810</f>
        <v>0</v>
      </c>
      <c r="H810" s="162"/>
      <c r="I810" s="114" t="s">
        <v>516</v>
      </c>
      <c r="J810" s="114" t="str">
        <f>VLOOKUP(I810,Presupuesto!$B$11:$C$565,2,0)</f>
        <v>AGUINALDO Y DECIMO CUARTO MES</v>
      </c>
      <c r="K810" s="96" t="str">
        <f t="shared" si="26"/>
        <v>Posgrado</v>
      </c>
      <c r="L810" s="96" t="s">
        <v>395</v>
      </c>
    </row>
    <row r="811" spans="3:12" ht="15.75" thickBot="1" x14ac:dyDescent="0.3">
      <c r="C811" s="170" t="s">
        <v>59</v>
      </c>
      <c r="D811" s="161"/>
      <c r="E811" s="152">
        <v>0</v>
      </c>
      <c r="F811" s="115">
        <f>IF(E809&lt;6,"",((E809-6)/12)*(G809/E809))</f>
        <v>0</v>
      </c>
      <c r="G811" s="95">
        <f>F811</f>
        <v>0</v>
      </c>
      <c r="H811" s="162"/>
      <c r="I811" s="99" t="s">
        <v>519</v>
      </c>
      <c r="J811" s="99" t="str">
        <f>VLOOKUP(I811,Presupuesto!$B$11:$C$565,2,0)</f>
        <v>DECIMOCUARTO MES</v>
      </c>
      <c r="K811" s="96" t="str">
        <f t="shared" si="26"/>
        <v>Posgrado</v>
      </c>
      <c r="L811" s="96" t="s">
        <v>395</v>
      </c>
    </row>
    <row r="812" spans="3:12" ht="15.75" thickBot="1" x14ac:dyDescent="0.3">
      <c r="C812" s="135" t="s">
        <v>487</v>
      </c>
      <c r="D812" s="197"/>
      <c r="E812" s="150">
        <v>12</v>
      </c>
      <c r="F812" s="288">
        <f>HLOOKUP($C812,$BZ$2:$CM$3,2,0)</f>
        <v>27792.79</v>
      </c>
      <c r="G812" s="111">
        <f>D812*E812*F812</f>
        <v>0</v>
      </c>
      <c r="H812" s="164"/>
      <c r="I812" s="112" t="s">
        <v>496</v>
      </c>
      <c r="J812" s="112" t="str">
        <f>VLOOKUP(I812,Presupuesto!$B$11:$C$565,2,0)</f>
        <v>SUELDOS Y SALARIOS PERMANENTES</v>
      </c>
      <c r="K812" s="96" t="str">
        <f t="shared" si="26"/>
        <v>Posgrado</v>
      </c>
      <c r="L812" s="96" t="s">
        <v>395</v>
      </c>
    </row>
    <row r="813" spans="3:12" x14ac:dyDescent="0.25">
      <c r="C813" s="169" t="s">
        <v>58</v>
      </c>
      <c r="D813" s="161"/>
      <c r="E813" s="152">
        <v>0</v>
      </c>
      <c r="F813" s="98">
        <f>IF(E812=0,"",(G812/E812)/12*E812)</f>
        <v>0</v>
      </c>
      <c r="G813" s="95">
        <f>F813</f>
        <v>0</v>
      </c>
      <c r="H813" s="162"/>
      <c r="I813" s="114" t="s">
        <v>516</v>
      </c>
      <c r="J813" s="114" t="str">
        <f>VLOOKUP(I813,Presupuesto!$B$11:$C$565,2,0)</f>
        <v>AGUINALDO Y DECIMO CUARTO MES</v>
      </c>
      <c r="K813" s="96" t="str">
        <f t="shared" si="26"/>
        <v>Posgrado</v>
      </c>
      <c r="L813" s="96" t="s">
        <v>395</v>
      </c>
    </row>
    <row r="814" spans="3:12" ht="15.75" thickBot="1" x14ac:dyDescent="0.3">
      <c r="C814" s="170" t="s">
        <v>59</v>
      </c>
      <c r="D814" s="161"/>
      <c r="E814" s="152">
        <v>0</v>
      </c>
      <c r="F814" s="115">
        <f>IF(E812&lt;6,"",((E812-6)/12)*(G812/E812))</f>
        <v>0</v>
      </c>
      <c r="G814" s="95">
        <f>F814</f>
        <v>0</v>
      </c>
      <c r="H814" s="162"/>
      <c r="I814" s="99" t="s">
        <v>519</v>
      </c>
      <c r="J814" s="99" t="str">
        <f>VLOOKUP(I814,Presupuesto!$B$11:$C$565,2,0)</f>
        <v>DECIMOCUARTO MES</v>
      </c>
      <c r="K814" s="96" t="str">
        <f t="shared" si="26"/>
        <v>Posgrado</v>
      </c>
      <c r="L814" s="96" t="s">
        <v>395</v>
      </c>
    </row>
    <row r="815" spans="3:12" ht="15.75" thickBot="1" x14ac:dyDescent="0.3">
      <c r="C815" s="135" t="s">
        <v>488</v>
      </c>
      <c r="D815" s="197"/>
      <c r="E815" s="150">
        <v>12</v>
      </c>
      <c r="F815" s="288">
        <f>HLOOKUP($C815,$BZ$2:$CM$3,2,0)</f>
        <v>18859.39</v>
      </c>
      <c r="G815" s="111">
        <f>D815*E815*F815</f>
        <v>0</v>
      </c>
      <c r="H815" s="164"/>
      <c r="I815" s="112" t="s">
        <v>496</v>
      </c>
      <c r="J815" s="112" t="str">
        <f>VLOOKUP(I815,Presupuesto!$B$11:$C$565,2,0)</f>
        <v>SUELDOS Y SALARIOS PERMANENTES</v>
      </c>
      <c r="K815" s="96" t="str">
        <f t="shared" si="26"/>
        <v>Posgrado</v>
      </c>
      <c r="L815" s="96" t="s">
        <v>395</v>
      </c>
    </row>
    <row r="816" spans="3:12" x14ac:dyDescent="0.25">
      <c r="C816" s="169" t="s">
        <v>58</v>
      </c>
      <c r="D816" s="161"/>
      <c r="E816" s="152">
        <v>0</v>
      </c>
      <c r="F816" s="98">
        <f>IF(E815=0,"",(G815/E815)/12*E815)</f>
        <v>0</v>
      </c>
      <c r="G816" s="95">
        <f>F816</f>
        <v>0</v>
      </c>
      <c r="H816" s="162"/>
      <c r="I816" s="114" t="s">
        <v>516</v>
      </c>
      <c r="J816" s="114" t="str">
        <f>VLOOKUP(I816,Presupuesto!$B$11:$C$565,2,0)</f>
        <v>AGUINALDO Y DECIMO CUARTO MES</v>
      </c>
      <c r="K816" s="96" t="str">
        <f t="shared" si="26"/>
        <v>Posgrado</v>
      </c>
      <c r="L816" s="96" t="s">
        <v>395</v>
      </c>
    </row>
    <row r="817" spans="3:12" ht="15.75" thickBot="1" x14ac:dyDescent="0.3">
      <c r="C817" s="170" t="s">
        <v>59</v>
      </c>
      <c r="D817" s="161"/>
      <c r="E817" s="152">
        <v>0</v>
      </c>
      <c r="F817" s="115">
        <f>IF(E815&lt;6,"",((E815-6)/12)*(G815/E815))</f>
        <v>0</v>
      </c>
      <c r="G817" s="95">
        <f>F817</f>
        <v>0</v>
      </c>
      <c r="H817" s="162"/>
      <c r="I817" s="99" t="s">
        <v>519</v>
      </c>
      <c r="J817" s="99" t="str">
        <f>VLOOKUP(I817,Presupuesto!$B$11:$C$565,2,0)</f>
        <v>DECIMOCUARTO MES</v>
      </c>
      <c r="K817" s="96" t="str">
        <f t="shared" si="26"/>
        <v>Posgrado</v>
      </c>
      <c r="L817" s="96" t="s">
        <v>395</v>
      </c>
    </row>
    <row r="818" spans="3:12" ht="15.75" thickBot="1" x14ac:dyDescent="0.3">
      <c r="C818" s="135" t="s">
        <v>489</v>
      </c>
      <c r="D818" s="197"/>
      <c r="E818" s="150">
        <v>12</v>
      </c>
      <c r="F818" s="288">
        <f>HLOOKUP($C818,$BZ$2:$CM$3,2,0)</f>
        <v>17866.8</v>
      </c>
      <c r="G818" s="111">
        <f>D818*E818*F818</f>
        <v>0</v>
      </c>
      <c r="H818" s="164"/>
      <c r="I818" s="112" t="s">
        <v>496</v>
      </c>
      <c r="J818" s="112" t="str">
        <f>VLOOKUP(I818,Presupuesto!$B$11:$C$565,2,0)</f>
        <v>SUELDOS Y SALARIOS PERMANENTES</v>
      </c>
      <c r="K818" s="96" t="str">
        <f t="shared" si="26"/>
        <v>Posgrado</v>
      </c>
      <c r="L818" s="96" t="s">
        <v>395</v>
      </c>
    </row>
    <row r="819" spans="3:12" x14ac:dyDescent="0.25">
      <c r="C819" s="169" t="s">
        <v>58</v>
      </c>
      <c r="D819" s="161"/>
      <c r="E819" s="152">
        <v>0</v>
      </c>
      <c r="F819" s="98">
        <f>IF(E818=0,"",(G818/E818)/12*E818)</f>
        <v>0</v>
      </c>
      <c r="G819" s="95">
        <f>F819</f>
        <v>0</v>
      </c>
      <c r="H819" s="162"/>
      <c r="I819" s="114" t="s">
        <v>516</v>
      </c>
      <c r="J819" s="114" t="str">
        <f>VLOOKUP(I819,Presupuesto!$B$11:$C$565,2,0)</f>
        <v>AGUINALDO Y DECIMO CUARTO MES</v>
      </c>
      <c r="K819" s="96" t="str">
        <f t="shared" si="26"/>
        <v>Posgrado</v>
      </c>
      <c r="L819" s="96" t="s">
        <v>395</v>
      </c>
    </row>
    <row r="820" spans="3:12" ht="15.75" thickBot="1" x14ac:dyDescent="0.3">
      <c r="C820" s="170" t="s">
        <v>59</v>
      </c>
      <c r="D820" s="161"/>
      <c r="E820" s="152">
        <v>0</v>
      </c>
      <c r="F820" s="115">
        <f>IF(E818&lt;6,"",((E818-6)/12)*(G818/E818))</f>
        <v>0</v>
      </c>
      <c r="G820" s="95">
        <f>F820</f>
        <v>0</v>
      </c>
      <c r="H820" s="162"/>
      <c r="I820" s="99" t="s">
        <v>519</v>
      </c>
      <c r="J820" s="99" t="str">
        <f>VLOOKUP(I820,Presupuesto!$B$11:$C$565,2,0)</f>
        <v>DECIMOCUARTO MES</v>
      </c>
      <c r="K820" s="96" t="str">
        <f t="shared" si="26"/>
        <v>Posgrado</v>
      </c>
      <c r="L820" s="96" t="s">
        <v>395</v>
      </c>
    </row>
    <row r="821" spans="3:12" ht="15.75" thickBot="1" x14ac:dyDescent="0.3">
      <c r="C821" s="135" t="s">
        <v>490</v>
      </c>
      <c r="D821" s="197"/>
      <c r="E821" s="150">
        <v>12</v>
      </c>
      <c r="F821" s="288">
        <f>HLOOKUP($C821,$BZ$2:$CM$3,2,0)</f>
        <v>13896.4</v>
      </c>
      <c r="G821" s="111">
        <f>D821*E821*F821</f>
        <v>0</v>
      </c>
      <c r="H821" s="164"/>
      <c r="I821" s="112" t="s">
        <v>496</v>
      </c>
      <c r="J821" s="112" t="str">
        <f>VLOOKUP(I821,Presupuesto!$B$11:$C$565,2,0)</f>
        <v>SUELDOS Y SALARIOS PERMANENTES</v>
      </c>
      <c r="K821" s="96" t="str">
        <f t="shared" si="26"/>
        <v>Posgrado</v>
      </c>
      <c r="L821" s="96" t="s">
        <v>395</v>
      </c>
    </row>
    <row r="822" spans="3:12" x14ac:dyDescent="0.25">
      <c r="C822" s="169" t="s">
        <v>58</v>
      </c>
      <c r="D822" s="161"/>
      <c r="E822" s="152">
        <v>0</v>
      </c>
      <c r="F822" s="98">
        <f>IF(E821=0,"",(G821/E821)/12*E821)</f>
        <v>0</v>
      </c>
      <c r="G822" s="95">
        <f>F822</f>
        <v>0</v>
      </c>
      <c r="H822" s="162"/>
      <c r="I822" s="114" t="s">
        <v>516</v>
      </c>
      <c r="J822" s="114" t="str">
        <f>VLOOKUP(I822,Presupuesto!$B$11:$C$565,2,0)</f>
        <v>AGUINALDO Y DECIMO CUARTO MES</v>
      </c>
      <c r="K822" s="96" t="str">
        <f t="shared" si="26"/>
        <v>Posgrado</v>
      </c>
      <c r="L822" s="96" t="s">
        <v>395</v>
      </c>
    </row>
    <row r="823" spans="3:12" ht="15.75" thickBot="1" x14ac:dyDescent="0.3">
      <c r="C823" s="170" t="s">
        <v>59</v>
      </c>
      <c r="D823" s="161"/>
      <c r="E823" s="152">
        <v>0</v>
      </c>
      <c r="F823" s="115">
        <f>IF(E821&lt;6,"",((E821-6)/12)*(G821/E821))</f>
        <v>0</v>
      </c>
      <c r="G823" s="95">
        <f>F823</f>
        <v>0</v>
      </c>
      <c r="H823" s="162"/>
      <c r="I823" s="99" t="s">
        <v>519</v>
      </c>
      <c r="J823" s="99" t="str">
        <f>VLOOKUP(I823,Presupuesto!$B$11:$C$565,2,0)</f>
        <v>DECIMOCUARTO MES</v>
      </c>
      <c r="K823" s="96" t="str">
        <f t="shared" si="26"/>
        <v>Posgrado</v>
      </c>
      <c r="L823" s="96" t="s">
        <v>395</v>
      </c>
    </row>
    <row r="824" spans="3:12" ht="15.75" thickBot="1" x14ac:dyDescent="0.3">
      <c r="C824" s="135" t="s">
        <v>491</v>
      </c>
      <c r="D824" s="197"/>
      <c r="E824" s="150">
        <v>12</v>
      </c>
      <c r="F824" s="288">
        <f>HLOOKUP($C824,$BZ$2:$CM$3,2,0)</f>
        <v>15004.09</v>
      </c>
      <c r="G824" s="111">
        <f>D824*E824*F824</f>
        <v>0</v>
      </c>
      <c r="H824" s="164"/>
      <c r="I824" s="112" t="s">
        <v>496</v>
      </c>
      <c r="J824" s="112" t="str">
        <f>VLOOKUP(I824,Presupuesto!$B$11:$C$565,2,0)</f>
        <v>SUELDOS Y SALARIOS PERMANENTES</v>
      </c>
      <c r="K824" s="96" t="str">
        <f t="shared" si="26"/>
        <v>Posgrado</v>
      </c>
      <c r="L824" s="96" t="s">
        <v>395</v>
      </c>
    </row>
    <row r="825" spans="3:12" x14ac:dyDescent="0.25">
      <c r="C825" s="169" t="s">
        <v>58</v>
      </c>
      <c r="D825" s="161"/>
      <c r="E825" s="152">
        <v>0</v>
      </c>
      <c r="F825" s="98">
        <f>IF(E824=0,"",(G824/E824)/12*E824)</f>
        <v>0</v>
      </c>
      <c r="G825" s="95">
        <f>F825</f>
        <v>0</v>
      </c>
      <c r="H825" s="162"/>
      <c r="I825" s="114" t="s">
        <v>516</v>
      </c>
      <c r="J825" s="114" t="str">
        <f>VLOOKUP(I825,Presupuesto!$B$11:$C$565,2,0)</f>
        <v>AGUINALDO Y DECIMO CUARTO MES</v>
      </c>
      <c r="K825" s="96" t="str">
        <f t="shared" si="26"/>
        <v>Posgrado</v>
      </c>
      <c r="L825" s="96" t="s">
        <v>395</v>
      </c>
    </row>
    <row r="826" spans="3:12" ht="15.75" thickBot="1" x14ac:dyDescent="0.3">
      <c r="C826" s="170" t="s">
        <v>59</v>
      </c>
      <c r="D826" s="161"/>
      <c r="E826" s="152">
        <v>0</v>
      </c>
      <c r="F826" s="115">
        <f>IF(E824&lt;6,"",((E824-6)/12)*(G824/E824))</f>
        <v>0</v>
      </c>
      <c r="G826" s="95">
        <f>F826</f>
        <v>0</v>
      </c>
      <c r="H826" s="162"/>
      <c r="I826" s="99" t="s">
        <v>519</v>
      </c>
      <c r="J826" s="99" t="str">
        <f>VLOOKUP(I826,Presupuesto!$B$11:$C$565,2,0)</f>
        <v>DECIMOCUARTO MES</v>
      </c>
      <c r="K826" s="96" t="str">
        <f t="shared" si="26"/>
        <v>Posgrado</v>
      </c>
      <c r="L826" s="96" t="s">
        <v>395</v>
      </c>
    </row>
    <row r="827" spans="3:12" ht="15.75" thickBot="1" x14ac:dyDescent="0.3">
      <c r="C827" s="135" t="s">
        <v>492</v>
      </c>
      <c r="D827" s="197"/>
      <c r="E827" s="150">
        <v>12</v>
      </c>
      <c r="F827" s="288">
        <f>HLOOKUP($C827,$BZ$2:$CM$3,2,0)</f>
        <v>13238.9</v>
      </c>
      <c r="G827" s="111">
        <f>D827*E827*F827</f>
        <v>0</v>
      </c>
      <c r="H827" s="164"/>
      <c r="I827" s="112" t="s">
        <v>496</v>
      </c>
      <c r="J827" s="112" t="str">
        <f>VLOOKUP(I827,Presupuesto!$B$11:$C$565,2,0)</f>
        <v>SUELDOS Y SALARIOS PERMANENTES</v>
      </c>
      <c r="K827" s="96" t="str">
        <f t="shared" si="26"/>
        <v>Posgrado</v>
      </c>
      <c r="L827" s="96" t="s">
        <v>395</v>
      </c>
    </row>
    <row r="828" spans="3:12" x14ac:dyDescent="0.25">
      <c r="C828" s="169" t="s">
        <v>58</v>
      </c>
      <c r="D828" s="161"/>
      <c r="E828" s="152">
        <v>0</v>
      </c>
      <c r="F828" s="98">
        <f>IF(E827=0,"",(G827/E827)/12*E827)</f>
        <v>0</v>
      </c>
      <c r="G828" s="95">
        <f>F828</f>
        <v>0</v>
      </c>
      <c r="H828" s="162"/>
      <c r="I828" s="114" t="s">
        <v>516</v>
      </c>
      <c r="J828" s="114" t="str">
        <f>VLOOKUP(I828,Presupuesto!$B$11:$C$565,2,0)</f>
        <v>AGUINALDO Y DECIMO CUARTO MES</v>
      </c>
      <c r="K828" s="96" t="str">
        <f t="shared" si="26"/>
        <v>Posgrado</v>
      </c>
      <c r="L828" s="96" t="s">
        <v>395</v>
      </c>
    </row>
    <row r="829" spans="3:12" ht="15.75" thickBot="1" x14ac:dyDescent="0.3">
      <c r="C829" s="170" t="s">
        <v>59</v>
      </c>
      <c r="D829" s="161"/>
      <c r="E829" s="152">
        <v>0</v>
      </c>
      <c r="F829" s="115">
        <f>IF(E827&lt;6,"",((E827-6)/12)*(G827/E827))</f>
        <v>0</v>
      </c>
      <c r="G829" s="95">
        <f>F829</f>
        <v>0</v>
      </c>
      <c r="H829" s="162"/>
      <c r="I829" s="99" t="s">
        <v>519</v>
      </c>
      <c r="J829" s="99" t="str">
        <f>VLOOKUP(I829,Presupuesto!$B$11:$C$565,2,0)</f>
        <v>DECIMOCUARTO MES</v>
      </c>
      <c r="K829" s="96" t="str">
        <f t="shared" si="26"/>
        <v>Posgrado</v>
      </c>
      <c r="L829" s="96" t="s">
        <v>395</v>
      </c>
    </row>
    <row r="830" spans="3:12" ht="15.75" thickBot="1" x14ac:dyDescent="0.3">
      <c r="C830" s="135" t="s">
        <v>493</v>
      </c>
      <c r="D830" s="197"/>
      <c r="E830" s="150">
        <v>12</v>
      </c>
      <c r="F830" s="288">
        <f>HLOOKUP($C830,$BZ$2:$CM$3,2,0)</f>
        <v>12356.31</v>
      </c>
      <c r="G830" s="111">
        <f>D830*E830*F830</f>
        <v>0</v>
      </c>
      <c r="H830" s="164"/>
      <c r="I830" s="112" t="s">
        <v>496</v>
      </c>
      <c r="J830" s="112" t="str">
        <f>VLOOKUP(I830,Presupuesto!$B$11:$C$565,2,0)</f>
        <v>SUELDOS Y SALARIOS PERMANENTES</v>
      </c>
      <c r="K830" s="96" t="str">
        <f t="shared" ref="K830:K847" si="27">$K$797</f>
        <v>Posgrado</v>
      </c>
      <c r="L830" s="96" t="s">
        <v>395</v>
      </c>
    </row>
    <row r="831" spans="3:12" x14ac:dyDescent="0.25">
      <c r="C831" s="169" t="s">
        <v>58</v>
      </c>
      <c r="D831" s="161"/>
      <c r="E831" s="152">
        <v>0</v>
      </c>
      <c r="F831" s="98">
        <f>IF(E830=0,"",(G830/E830)/12*E830)</f>
        <v>0</v>
      </c>
      <c r="G831" s="95">
        <f>F831</f>
        <v>0</v>
      </c>
      <c r="H831" s="162"/>
      <c r="I831" s="114" t="s">
        <v>516</v>
      </c>
      <c r="J831" s="114" t="str">
        <f>VLOOKUP(I831,Presupuesto!$B$11:$C$565,2,0)</f>
        <v>AGUINALDO Y DECIMO CUARTO MES</v>
      </c>
      <c r="K831" s="96" t="str">
        <f t="shared" si="27"/>
        <v>Posgrado</v>
      </c>
      <c r="L831" s="96" t="s">
        <v>395</v>
      </c>
    </row>
    <row r="832" spans="3:12" ht="15.75" thickBot="1" x14ac:dyDescent="0.3">
      <c r="C832" s="170" t="s">
        <v>59</v>
      </c>
      <c r="D832" s="161"/>
      <c r="E832" s="152">
        <v>0</v>
      </c>
      <c r="F832" s="115">
        <f>IF(E830&lt;6,"",((E830-6)/12)*(G830/E830))</f>
        <v>0</v>
      </c>
      <c r="G832" s="95">
        <f>F832</f>
        <v>0</v>
      </c>
      <c r="H832" s="162"/>
      <c r="I832" s="99" t="s">
        <v>519</v>
      </c>
      <c r="J832" s="99" t="str">
        <f>VLOOKUP(I832,Presupuesto!$B$11:$C$565,2,0)</f>
        <v>DECIMOCUARTO MES</v>
      </c>
      <c r="K832" s="96" t="str">
        <f t="shared" si="27"/>
        <v>Posgrado</v>
      </c>
      <c r="L832" s="96" t="s">
        <v>395</v>
      </c>
    </row>
    <row r="833" spans="3:12" ht="15.75" thickBot="1" x14ac:dyDescent="0.3">
      <c r="C833" s="135" t="s">
        <v>494</v>
      </c>
      <c r="D833" s="197"/>
      <c r="E833" s="150">
        <v>12</v>
      </c>
      <c r="F833" s="288">
        <f>HLOOKUP($C833,$BZ$2:$CM$3,2,0)</f>
        <v>463.22</v>
      </c>
      <c r="G833" s="111">
        <f>D833*E833*F833</f>
        <v>0</v>
      </c>
      <c r="H833" s="164"/>
      <c r="I833" s="112" t="s">
        <v>496</v>
      </c>
      <c r="J833" s="112" t="str">
        <f>VLOOKUP(I833,Presupuesto!$B$11:$C$565,2,0)</f>
        <v>SUELDOS Y SALARIOS PERMANENTES</v>
      </c>
      <c r="K833" s="96" t="str">
        <f t="shared" si="27"/>
        <v>Posgrado</v>
      </c>
      <c r="L833" s="96" t="s">
        <v>395</v>
      </c>
    </row>
    <row r="834" spans="3:12" x14ac:dyDescent="0.25">
      <c r="C834" s="169" t="s">
        <v>58</v>
      </c>
      <c r="D834" s="161"/>
      <c r="E834" s="152">
        <v>0</v>
      </c>
      <c r="F834" s="98">
        <f>IF(E833=0,"",(G833/E833)/12*E833)</f>
        <v>0</v>
      </c>
      <c r="G834" s="95">
        <f>F834</f>
        <v>0</v>
      </c>
      <c r="H834" s="162"/>
      <c r="I834" s="114" t="s">
        <v>516</v>
      </c>
      <c r="J834" s="114" t="str">
        <f>VLOOKUP(I834,Presupuesto!$B$11:$C$565,2,0)</f>
        <v>AGUINALDO Y DECIMO CUARTO MES</v>
      </c>
      <c r="K834" s="96" t="str">
        <f t="shared" si="27"/>
        <v>Posgrado</v>
      </c>
      <c r="L834" s="96" t="s">
        <v>395</v>
      </c>
    </row>
    <row r="835" spans="3:12" ht="15.75" thickBot="1" x14ac:dyDescent="0.3">
      <c r="C835" s="170" t="s">
        <v>59</v>
      </c>
      <c r="D835" s="161"/>
      <c r="E835" s="152">
        <v>0</v>
      </c>
      <c r="F835" s="115">
        <f>IF(E833&lt;6,"",((E833-6)/12)*(G833/E833))</f>
        <v>0</v>
      </c>
      <c r="G835" s="95">
        <f>F835</f>
        <v>0</v>
      </c>
      <c r="H835" s="162"/>
      <c r="I835" s="99" t="s">
        <v>519</v>
      </c>
      <c r="J835" s="99" t="str">
        <f>VLOOKUP(I835,Presupuesto!$B$11:$C$565,2,0)</f>
        <v>DECIMOCUARTO MES</v>
      </c>
      <c r="K835" s="96" t="str">
        <f t="shared" si="27"/>
        <v>Posgrado</v>
      </c>
      <c r="L835" s="96" t="s">
        <v>395</v>
      </c>
    </row>
    <row r="836" spans="3:12" ht="15.75" thickBot="1" x14ac:dyDescent="0.3">
      <c r="C836" s="135" t="s">
        <v>495</v>
      </c>
      <c r="D836" s="197"/>
      <c r="E836" s="150">
        <v>12</v>
      </c>
      <c r="F836" s="288">
        <f>HLOOKUP($C836,$BZ$2:$CM$3,2,0)</f>
        <v>2007.3</v>
      </c>
      <c r="G836" s="111">
        <f>D836*E836*F836</f>
        <v>0</v>
      </c>
      <c r="H836" s="164"/>
      <c r="I836" s="112" t="s">
        <v>496</v>
      </c>
      <c r="J836" s="112" t="str">
        <f>VLOOKUP(I836,Presupuesto!$B$11:$C$565,2,0)</f>
        <v>SUELDOS Y SALARIOS PERMANENTES</v>
      </c>
      <c r="K836" s="96" t="str">
        <f t="shared" si="27"/>
        <v>Posgrado</v>
      </c>
      <c r="L836" s="96" t="s">
        <v>395</v>
      </c>
    </row>
    <row r="837" spans="3:12" x14ac:dyDescent="0.25">
      <c r="C837" s="169" t="s">
        <v>58</v>
      </c>
      <c r="D837" s="161"/>
      <c r="E837" s="152">
        <v>0</v>
      </c>
      <c r="F837" s="98">
        <f>IF(E836=0,"",(G836/E836)/12*E836)</f>
        <v>0</v>
      </c>
      <c r="G837" s="95">
        <f>F837</f>
        <v>0</v>
      </c>
      <c r="H837" s="162"/>
      <c r="I837" s="114" t="s">
        <v>516</v>
      </c>
      <c r="J837" s="114" t="str">
        <f>VLOOKUP(I837,Presupuesto!$B$11:$C$565,2,0)</f>
        <v>AGUINALDO Y DECIMO CUARTO MES</v>
      </c>
      <c r="K837" s="96" t="str">
        <f t="shared" si="27"/>
        <v>Posgrado</v>
      </c>
      <c r="L837" s="96" t="s">
        <v>395</v>
      </c>
    </row>
    <row r="838" spans="3:12" ht="15.75" thickBot="1" x14ac:dyDescent="0.3">
      <c r="C838" s="170" t="s">
        <v>59</v>
      </c>
      <c r="D838" s="161"/>
      <c r="E838" s="152">
        <v>0</v>
      </c>
      <c r="F838" s="115">
        <f>IF(E836&lt;6,"",((E836-6)/12)*(G836/E836))</f>
        <v>0</v>
      </c>
      <c r="G838" s="95">
        <f>F838</f>
        <v>0</v>
      </c>
      <c r="H838" s="162"/>
      <c r="I838" s="99" t="s">
        <v>519</v>
      </c>
      <c r="J838" s="99" t="str">
        <f>VLOOKUP(I838,Presupuesto!$B$11:$C$565,2,0)</f>
        <v>DECIMOCUARTO MES</v>
      </c>
      <c r="K838" s="96" t="str">
        <f t="shared" si="27"/>
        <v>Posgrado</v>
      </c>
      <c r="L838" s="96" t="s">
        <v>395</v>
      </c>
    </row>
    <row r="839" spans="3:12" ht="15.75" thickBot="1" x14ac:dyDescent="0.3">
      <c r="C839" s="138" t="s">
        <v>83</v>
      </c>
      <c r="D839" s="197"/>
      <c r="E839" s="150">
        <v>12</v>
      </c>
      <c r="F839" s="137">
        <v>30000</v>
      </c>
      <c r="G839" s="111">
        <f>D839*E839*F839</f>
        <v>0</v>
      </c>
      <c r="H839" s="164"/>
      <c r="I839" s="112" t="s">
        <v>564</v>
      </c>
      <c r="J839" s="112" t="str">
        <f>VLOOKUP(I839,Presupuesto!$B$11:$C$565,2,0)</f>
        <v>CONTRATOS ESPECIALES</v>
      </c>
      <c r="K839" s="96" t="str">
        <f t="shared" si="27"/>
        <v>Posgrado</v>
      </c>
      <c r="L839" s="96" t="s">
        <v>395</v>
      </c>
    </row>
    <row r="840" spans="3:12" x14ac:dyDescent="0.25">
      <c r="C840" s="169" t="s">
        <v>58</v>
      </c>
      <c r="D840" s="161"/>
      <c r="E840" s="152">
        <v>0</v>
      </c>
      <c r="F840" s="115">
        <f>IF(E839=0,"",(G839/E839)/12*E839)</f>
        <v>0</v>
      </c>
      <c r="G840" s="95">
        <f>F840</f>
        <v>0</v>
      </c>
      <c r="H840" s="162"/>
      <c r="I840" s="99" t="s">
        <v>564</v>
      </c>
      <c r="J840" s="99" t="str">
        <f>VLOOKUP(I840,Presupuesto!$B$11:$C$565,2,0)</f>
        <v>CONTRATOS ESPECIALES</v>
      </c>
      <c r="K840" s="96" t="str">
        <f t="shared" si="27"/>
        <v>Posgrado</v>
      </c>
      <c r="L840" s="96" t="s">
        <v>394</v>
      </c>
    </row>
    <row r="841" spans="3:12" ht="15.75" thickBot="1" x14ac:dyDescent="0.3">
      <c r="C841" s="170" t="s">
        <v>59</v>
      </c>
      <c r="D841" s="161"/>
      <c r="E841" s="152">
        <v>0</v>
      </c>
      <c r="F841" s="98">
        <f>IF(E839&lt;6,"",((E839-6)/12)*(G839/E839))</f>
        <v>0</v>
      </c>
      <c r="G841" s="95">
        <f>F841</f>
        <v>0</v>
      </c>
      <c r="H841" s="162"/>
      <c r="I841" s="99" t="s">
        <v>564</v>
      </c>
      <c r="J841" s="99" t="str">
        <f>VLOOKUP(I841,Presupuesto!$B$11:$C$565,2,0)</f>
        <v>CONTRATOS ESPECIALES</v>
      </c>
      <c r="K841" s="96" t="str">
        <f t="shared" si="27"/>
        <v>Posgrado</v>
      </c>
      <c r="L841" s="96" t="s">
        <v>399</v>
      </c>
    </row>
    <row r="842" spans="3:12" ht="15.75" thickBot="1" x14ac:dyDescent="0.3">
      <c r="C842" s="138" t="s">
        <v>60</v>
      </c>
      <c r="D842" s="197"/>
      <c r="E842" s="150">
        <v>12</v>
      </c>
      <c r="F842" s="116">
        <v>30000</v>
      </c>
      <c r="G842" s="111">
        <f>D842*E842*F842</f>
        <v>0</v>
      </c>
      <c r="H842" s="164"/>
      <c r="I842" s="112" t="s">
        <v>705</v>
      </c>
      <c r="J842" s="112" t="str">
        <f>VLOOKUP(I842,Presupuesto!$B$11:$C$565,2,0)</f>
        <v>OTROS SERVICIOS TECNICOS Y PROFESIONALES</v>
      </c>
      <c r="K842" s="96" t="str">
        <f t="shared" si="27"/>
        <v>Posgrado</v>
      </c>
      <c r="L842" s="96" t="s">
        <v>394</v>
      </c>
    </row>
    <row r="843" spans="3:12" x14ac:dyDescent="0.25">
      <c r="C843" s="169" t="s">
        <v>58</v>
      </c>
      <c r="D843" s="161"/>
      <c r="E843" s="152">
        <v>0</v>
      </c>
      <c r="F843" s="98">
        <v>0</v>
      </c>
      <c r="G843" s="95">
        <f>F843</f>
        <v>0</v>
      </c>
      <c r="H843" s="162"/>
      <c r="I843" s="99" t="s">
        <v>705</v>
      </c>
      <c r="J843" s="99" t="str">
        <f>VLOOKUP(I843,Presupuesto!$B$11:$C$565,2,0)</f>
        <v>OTROS SERVICIOS TECNICOS Y PROFESIONALES</v>
      </c>
      <c r="K843" s="96" t="str">
        <f t="shared" si="27"/>
        <v>Posgrado</v>
      </c>
      <c r="L843" s="96" t="s">
        <v>394</v>
      </c>
    </row>
    <row r="844" spans="3:12" ht="15.75" thickBot="1" x14ac:dyDescent="0.3">
      <c r="C844" s="170" t="s">
        <v>59</v>
      </c>
      <c r="D844" s="161"/>
      <c r="E844" s="152">
        <v>0</v>
      </c>
      <c r="F844" s="98">
        <v>0</v>
      </c>
      <c r="G844" s="95">
        <f>F844</f>
        <v>0</v>
      </c>
      <c r="H844" s="162"/>
      <c r="I844" s="99" t="s">
        <v>705</v>
      </c>
      <c r="J844" s="99" t="str">
        <f>VLOOKUP(I844,Presupuesto!$B$11:$C$565,2,0)</f>
        <v>OTROS SERVICIOS TECNICOS Y PROFESIONALES</v>
      </c>
      <c r="K844" s="96" t="str">
        <f t="shared" si="27"/>
        <v>Posgrado</v>
      </c>
      <c r="L844" s="96" t="s">
        <v>394</v>
      </c>
    </row>
    <row r="845" spans="3:12" ht="15.75" thickBot="1" x14ac:dyDescent="0.3">
      <c r="C845" s="138" t="s">
        <v>61</v>
      </c>
      <c r="D845" s="197"/>
      <c r="E845" s="150">
        <v>12</v>
      </c>
      <c r="F845" s="116">
        <v>30000</v>
      </c>
      <c r="G845" s="111">
        <f>D845*E845*F845</f>
        <v>0</v>
      </c>
      <c r="H845" s="164"/>
      <c r="I845" s="112" t="s">
        <v>496</v>
      </c>
      <c r="J845" s="112" t="str">
        <f>VLOOKUP(I845,Presupuesto!$B$11:$C$565,2,0)</f>
        <v>SUELDOS Y SALARIOS PERMANENTES</v>
      </c>
      <c r="K845" s="96" t="str">
        <f t="shared" si="27"/>
        <v>Posgrado</v>
      </c>
      <c r="L845" s="96" t="s">
        <v>394</v>
      </c>
    </row>
    <row r="846" spans="3:12" x14ac:dyDescent="0.25">
      <c r="C846" s="169" t="s">
        <v>58</v>
      </c>
      <c r="D846" s="167"/>
      <c r="E846" s="129">
        <v>0</v>
      </c>
      <c r="F846" s="117">
        <f>IF(E845=0,"",(G845/E845)/12*E845)</f>
        <v>0</v>
      </c>
      <c r="G846" s="118">
        <f>F846</f>
        <v>0</v>
      </c>
      <c r="H846" s="162"/>
      <c r="I846" s="99" t="s">
        <v>516</v>
      </c>
      <c r="J846" s="99" t="str">
        <f>VLOOKUP(I846,Presupuesto!$B$11:$C$565,2,0)</f>
        <v>AGUINALDO Y DECIMO CUARTO MES</v>
      </c>
      <c r="K846" s="96" t="str">
        <f t="shared" si="27"/>
        <v>Posgrado</v>
      </c>
      <c r="L846" s="96" t="s">
        <v>394</v>
      </c>
    </row>
    <row r="847" spans="3:12" ht="15.75" thickBot="1" x14ac:dyDescent="0.3">
      <c r="C847" s="171" t="s">
        <v>59</v>
      </c>
      <c r="D847" s="160"/>
      <c r="E847" s="130">
        <v>0</v>
      </c>
      <c r="F847" s="103">
        <f>IF(E845&lt;6,"",((E845-6)/12)*(G845/E845))</f>
        <v>0</v>
      </c>
      <c r="G847" s="103">
        <f>F847</f>
        <v>0</v>
      </c>
      <c r="H847" s="160"/>
      <c r="I847" s="104" t="s">
        <v>519</v>
      </c>
      <c r="J847" s="122" t="str">
        <f>VLOOKUP(I847,Presupuesto!$B$11:$C$565,2,0)</f>
        <v>DECIMOCUARTO MES</v>
      </c>
      <c r="K847" s="104" t="str">
        <f t="shared" si="27"/>
        <v>Posgrado</v>
      </c>
      <c r="L847" s="122" t="s">
        <v>394</v>
      </c>
    </row>
    <row r="849" spans="3:12" ht="15.75" thickBot="1" x14ac:dyDescent="0.3"/>
    <row r="850" spans="3:12" ht="15.75" thickBot="1" x14ac:dyDescent="0.3">
      <c r="C850" s="69" t="s">
        <v>43</v>
      </c>
      <c r="D850" s="30">
        <f>SUM(G857:G907)</f>
        <v>0</v>
      </c>
      <c r="E850" s="91"/>
      <c r="F850" s="91"/>
      <c r="G850" s="91"/>
      <c r="H850" s="74"/>
      <c r="I850" s="74"/>
      <c r="J850" s="74"/>
    </row>
    <row r="851" spans="3:12" x14ac:dyDescent="0.25">
      <c r="D851" s="31"/>
      <c r="E851" s="91"/>
      <c r="F851" s="91"/>
      <c r="G851" s="91"/>
      <c r="H851" s="74"/>
      <c r="I851" s="74"/>
      <c r="J851" s="74"/>
    </row>
    <row r="852" spans="3:12" x14ac:dyDescent="0.25">
      <c r="D852" s="31"/>
      <c r="E852" s="91"/>
      <c r="F852" s="91"/>
      <c r="G852" s="91"/>
      <c r="H852" s="74"/>
      <c r="I852" s="74"/>
      <c r="J852" s="74"/>
    </row>
    <row r="853" spans="3:12" ht="15.75" x14ac:dyDescent="0.25">
      <c r="C853" s="200" t="s">
        <v>392</v>
      </c>
      <c r="D853" s="328"/>
      <c r="E853" s="91"/>
      <c r="F853" s="91"/>
      <c r="G853" s="91"/>
      <c r="H853" s="74"/>
      <c r="I853" s="74"/>
      <c r="J853" s="74"/>
    </row>
    <row r="854" spans="3:12" ht="18.75" x14ac:dyDescent="0.25">
      <c r="C854" s="206" t="e">
        <f>IFERROR(VLOOKUP(D853,'1. Desarrollo e Innov. Curricu.'!$E:$F,2,FALSE),IFERROR(VLOOKUP(D853,'2. Investigación Científica'!$E:$F,2,FALSE),IFERROR(VLOOKUP(D853,'3. Vinculación Univ. Sociedad'!$E:$F,2,FALSE),IFERROR(VLOOKUP(D853,'4. Docencia y Profesorado Univ.'!$E:$F,2,FALSE),IFERROR(VLOOKUP(D853,'5. Estudiantes y Graduados'!$E:$F,2,FALSE),IFERROR(VLOOKUP(D853,'11. Gestion Administrativa'!$E:$F,2,FALSE),IFERROR(VLOOKUP(D853,'13. Gestión Académica'!$E:$F,2,FALSE),IFERROR(VLOOKUP(D853,'8. Asegura. de la Calid. y M'!$E:$F,2,FALSE),IFERROR(VLOOKUP(D853,'6. Gestión del Conocimiento'!$E:$F,2,FALSE),IFERROR(VLOOKUP(D853,'15. Gobernabilidad y Proceso...'!$E:$F,2,FALSE),IFERROR(VLOOKUP(D853,'12. Gestión del Talento Humano'!$E:$F,2,FALSE),IFERROR(VLOOKUP(D853,'14. Internacional... de la E.S.'!$E:$F,2,FALSE),IFERROR(VLOOKUP(D853,'10. Posgrado'!$E:$F,2,FALSE),IFERROR(VLOOKUP(D853,'17. Gestión TIC'!$E:$F,2,FALSE),IFERROR(VLOOKUP(D853,'16. Desa. del Sistema Educ.Sup.'!$E:$F,2,FALSE),IFERROR(VLOOKUP(D853,'9. Cultura de Inno. Insti...'!$E:$F,2,FALSE),VLOOKUP(D853,'7. Lo Esencial de la Reforma U.'!$E:$F,2,0)))))))))))))))))</f>
        <v>#N/A</v>
      </c>
      <c r="D854" s="31"/>
      <c r="E854" s="91"/>
      <c r="F854" s="91"/>
      <c r="G854" s="91"/>
      <c r="H854" s="74"/>
      <c r="I854" s="74"/>
      <c r="J854" s="74"/>
      <c r="K854" s="151"/>
    </row>
    <row r="855" spans="3:12" ht="15.75" thickBot="1" x14ac:dyDescent="0.3">
      <c r="C855" s="175"/>
      <c r="D855" s="31"/>
      <c r="E855" s="91"/>
      <c r="F855" s="91"/>
      <c r="G855" s="91"/>
      <c r="H855" s="74"/>
      <c r="I855" s="74"/>
      <c r="J855" s="74"/>
      <c r="K855" s="151"/>
    </row>
    <row r="856" spans="3:12" ht="30.75" thickBot="1" x14ac:dyDescent="0.3">
      <c r="C856" s="132" t="s">
        <v>44</v>
      </c>
      <c r="D856" s="136" t="s">
        <v>55</v>
      </c>
      <c r="E856" s="168" t="s">
        <v>56</v>
      </c>
      <c r="F856" s="136" t="s">
        <v>57</v>
      </c>
      <c r="G856" s="133" t="s">
        <v>27</v>
      </c>
      <c r="H856" s="131" t="s">
        <v>131</v>
      </c>
      <c r="I856" s="134" t="s">
        <v>46</v>
      </c>
      <c r="J856" s="134" t="s">
        <v>132</v>
      </c>
      <c r="K856" s="134" t="s">
        <v>410</v>
      </c>
      <c r="L856" s="134" t="s">
        <v>411</v>
      </c>
    </row>
    <row r="857" spans="3:12" ht="15.75" thickBot="1" x14ac:dyDescent="0.3">
      <c r="C857" s="135" t="s">
        <v>482</v>
      </c>
      <c r="D857" s="197"/>
      <c r="E857" s="150">
        <v>12</v>
      </c>
      <c r="F857" s="288">
        <f>HLOOKUP($C857,$BZ$2:$CM$3,2,0)</f>
        <v>43674.39</v>
      </c>
      <c r="G857" s="111">
        <f>D857*E857*F857</f>
        <v>0</v>
      </c>
      <c r="H857" s="164"/>
      <c r="I857" s="112" t="s">
        <v>496</v>
      </c>
      <c r="J857" s="112" t="str">
        <f>VLOOKUP(I857,Presupuesto!$B$11:$C$565,2,0)</f>
        <v>SUELDOS Y SALARIOS PERMANENTES</v>
      </c>
      <c r="K857" s="214" t="s">
        <v>1430</v>
      </c>
      <c r="L857" s="96" t="s">
        <v>394</v>
      </c>
    </row>
    <row r="858" spans="3:12" x14ac:dyDescent="0.25">
      <c r="C858" s="169" t="s">
        <v>58</v>
      </c>
      <c r="D858" s="161"/>
      <c r="E858" s="152">
        <v>0</v>
      </c>
      <c r="F858" s="98">
        <f>IF(E857=0,"",(G857/E857)/12*E857)</f>
        <v>0</v>
      </c>
      <c r="G858" s="95">
        <f>F858</f>
        <v>0</v>
      </c>
      <c r="H858" s="162"/>
      <c r="I858" s="114" t="s">
        <v>516</v>
      </c>
      <c r="J858" s="114" t="str">
        <f>VLOOKUP(I858,Presupuesto!$B$11:$C$565,2,0)</f>
        <v>AGUINALDO Y DECIMO CUARTO MES</v>
      </c>
      <c r="K858" s="96" t="str">
        <f t="shared" ref="K858:K889" si="28">$K$857</f>
        <v>Posgrado</v>
      </c>
      <c r="L858" s="96" t="s">
        <v>412</v>
      </c>
    </row>
    <row r="859" spans="3:12" ht="15.75" thickBot="1" x14ac:dyDescent="0.3">
      <c r="C859" s="170" t="s">
        <v>59</v>
      </c>
      <c r="D859" s="161"/>
      <c r="E859" s="152">
        <v>0</v>
      </c>
      <c r="F859" s="115">
        <f>IF(E857&lt;6,"",((E857-6)/12)*(G857/E857))</f>
        <v>0</v>
      </c>
      <c r="G859" s="95">
        <f>F859</f>
        <v>0</v>
      </c>
      <c r="H859" s="162"/>
      <c r="I859" s="99" t="s">
        <v>519</v>
      </c>
      <c r="J859" s="99" t="str">
        <f>VLOOKUP(I859,Presupuesto!$B$11:$C$565,2,0)</f>
        <v>DECIMOCUARTO MES</v>
      </c>
      <c r="K859" s="96" t="str">
        <f t="shared" si="28"/>
        <v>Posgrado</v>
      </c>
      <c r="L859" s="96" t="s">
        <v>395</v>
      </c>
    </row>
    <row r="860" spans="3:12" ht="15.75" thickBot="1" x14ac:dyDescent="0.3">
      <c r="C860" s="135" t="s">
        <v>483</v>
      </c>
      <c r="D860" s="197"/>
      <c r="E860" s="150">
        <v>12</v>
      </c>
      <c r="F860" s="288">
        <f>HLOOKUP($C860,$BZ$2:$CM$3,2,0)</f>
        <v>39703.99</v>
      </c>
      <c r="G860" s="111">
        <f>D860*E860*F860</f>
        <v>0</v>
      </c>
      <c r="H860" s="164"/>
      <c r="I860" s="112" t="s">
        <v>496</v>
      </c>
      <c r="J860" s="112" t="str">
        <f>VLOOKUP(I860,Presupuesto!$B$11:$C$565,2,0)</f>
        <v>SUELDOS Y SALARIOS PERMANENTES</v>
      </c>
      <c r="K860" s="96" t="str">
        <f t="shared" si="28"/>
        <v>Posgrado</v>
      </c>
      <c r="L860" s="96" t="s">
        <v>395</v>
      </c>
    </row>
    <row r="861" spans="3:12" x14ac:dyDescent="0.25">
      <c r="C861" s="169" t="s">
        <v>58</v>
      </c>
      <c r="D861" s="161"/>
      <c r="E861" s="152">
        <v>0</v>
      </c>
      <c r="F861" s="98">
        <f>IF(E860=0,"",(G860/E860)/12*E860)</f>
        <v>0</v>
      </c>
      <c r="G861" s="95">
        <f>F861</f>
        <v>0</v>
      </c>
      <c r="H861" s="162"/>
      <c r="I861" s="114" t="s">
        <v>516</v>
      </c>
      <c r="J861" s="114" t="str">
        <f>VLOOKUP(I861,Presupuesto!$B$11:$C$565,2,0)</f>
        <v>AGUINALDO Y DECIMO CUARTO MES</v>
      </c>
      <c r="K861" s="96" t="str">
        <f t="shared" si="28"/>
        <v>Posgrado</v>
      </c>
      <c r="L861" s="96" t="s">
        <v>395</v>
      </c>
    </row>
    <row r="862" spans="3:12" ht="15.75" thickBot="1" x14ac:dyDescent="0.3">
      <c r="C862" s="170" t="s">
        <v>59</v>
      </c>
      <c r="D862" s="161"/>
      <c r="E862" s="152">
        <v>0</v>
      </c>
      <c r="F862" s="115">
        <f>IF(E860&lt;6,"",((E860-6)/12)*(G860/E860))</f>
        <v>0</v>
      </c>
      <c r="G862" s="95">
        <f>F862</f>
        <v>0</v>
      </c>
      <c r="H862" s="162"/>
      <c r="I862" s="99" t="s">
        <v>519</v>
      </c>
      <c r="J862" s="99" t="str">
        <f>VLOOKUP(I862,Presupuesto!$B$11:$C$565,2,0)</f>
        <v>DECIMOCUARTO MES</v>
      </c>
      <c r="K862" s="96" t="str">
        <f t="shared" si="28"/>
        <v>Posgrado</v>
      </c>
      <c r="L862" s="96" t="s">
        <v>395</v>
      </c>
    </row>
    <row r="863" spans="3:12" ht="15.75" thickBot="1" x14ac:dyDescent="0.3">
      <c r="C863" s="135" t="s">
        <v>484</v>
      </c>
      <c r="D863" s="197"/>
      <c r="E863" s="150">
        <v>12</v>
      </c>
      <c r="F863" s="288">
        <f>HLOOKUP($C863,$BZ$2:$CM$3,2,0)</f>
        <v>35733.589999999997</v>
      </c>
      <c r="G863" s="111">
        <f>D863*E863*F863</f>
        <v>0</v>
      </c>
      <c r="H863" s="164"/>
      <c r="I863" s="112" t="s">
        <v>496</v>
      </c>
      <c r="J863" s="112" t="str">
        <f>VLOOKUP(I863,Presupuesto!$B$11:$C$565,2,0)</f>
        <v>SUELDOS Y SALARIOS PERMANENTES</v>
      </c>
      <c r="K863" s="96" t="str">
        <f t="shared" si="28"/>
        <v>Posgrado</v>
      </c>
      <c r="L863" s="96" t="s">
        <v>395</v>
      </c>
    </row>
    <row r="864" spans="3:12" x14ac:dyDescent="0.25">
      <c r="C864" s="169" t="s">
        <v>58</v>
      </c>
      <c r="D864" s="161"/>
      <c r="E864" s="152">
        <v>0</v>
      </c>
      <c r="F864" s="98">
        <f>IF(E863=0,"",(G863/E863)/12*E863)</f>
        <v>0</v>
      </c>
      <c r="G864" s="95">
        <f>F864</f>
        <v>0</v>
      </c>
      <c r="H864" s="162"/>
      <c r="I864" s="114" t="s">
        <v>516</v>
      </c>
      <c r="J864" s="114" t="str">
        <f>VLOOKUP(I864,Presupuesto!$B$11:$C$565,2,0)</f>
        <v>AGUINALDO Y DECIMO CUARTO MES</v>
      </c>
      <c r="K864" s="96" t="str">
        <f t="shared" si="28"/>
        <v>Posgrado</v>
      </c>
      <c r="L864" s="96" t="s">
        <v>395</v>
      </c>
    </row>
    <row r="865" spans="3:12" ht="15.75" thickBot="1" x14ac:dyDescent="0.3">
      <c r="C865" s="170" t="s">
        <v>59</v>
      </c>
      <c r="D865" s="161"/>
      <c r="E865" s="152">
        <v>0</v>
      </c>
      <c r="F865" s="115">
        <f>IF(E863&lt;6,"",((E863-6)/12)*(G863/E863))</f>
        <v>0</v>
      </c>
      <c r="G865" s="95">
        <f>F865</f>
        <v>0</v>
      </c>
      <c r="H865" s="162"/>
      <c r="I865" s="99" t="s">
        <v>519</v>
      </c>
      <c r="J865" s="99" t="str">
        <f>VLOOKUP(I865,Presupuesto!$B$11:$C$565,2,0)</f>
        <v>DECIMOCUARTO MES</v>
      </c>
      <c r="K865" s="96" t="str">
        <f t="shared" si="28"/>
        <v>Posgrado</v>
      </c>
      <c r="L865" s="96" t="s">
        <v>395</v>
      </c>
    </row>
    <row r="866" spans="3:12" ht="15.75" thickBot="1" x14ac:dyDescent="0.3">
      <c r="C866" s="135" t="s">
        <v>485</v>
      </c>
      <c r="D866" s="197"/>
      <c r="E866" s="150">
        <v>12</v>
      </c>
      <c r="F866" s="288">
        <f>HLOOKUP($C866,$BZ$2:$CM$3,2,0)</f>
        <v>31763.19</v>
      </c>
      <c r="G866" s="111">
        <f>D866*E866*F866</f>
        <v>0</v>
      </c>
      <c r="H866" s="164"/>
      <c r="I866" s="112" t="s">
        <v>496</v>
      </c>
      <c r="J866" s="112" t="str">
        <f>VLOOKUP(I866,Presupuesto!$B$11:$C$565,2,0)</f>
        <v>SUELDOS Y SALARIOS PERMANENTES</v>
      </c>
      <c r="K866" s="96" t="str">
        <f t="shared" si="28"/>
        <v>Posgrado</v>
      </c>
      <c r="L866" s="96" t="s">
        <v>395</v>
      </c>
    </row>
    <row r="867" spans="3:12" x14ac:dyDescent="0.25">
      <c r="C867" s="169" t="s">
        <v>58</v>
      </c>
      <c r="D867" s="161"/>
      <c r="E867" s="152">
        <v>0</v>
      </c>
      <c r="F867" s="98">
        <f>IF(E866=0,"",(G866/E866)/12*E866)</f>
        <v>0</v>
      </c>
      <c r="G867" s="95">
        <f>F867</f>
        <v>0</v>
      </c>
      <c r="H867" s="162"/>
      <c r="I867" s="114" t="s">
        <v>516</v>
      </c>
      <c r="J867" s="114" t="str">
        <f>VLOOKUP(I867,Presupuesto!$B$11:$C$565,2,0)</f>
        <v>AGUINALDO Y DECIMO CUARTO MES</v>
      </c>
      <c r="K867" s="96" t="str">
        <f t="shared" si="28"/>
        <v>Posgrado</v>
      </c>
      <c r="L867" s="96" t="s">
        <v>395</v>
      </c>
    </row>
    <row r="868" spans="3:12" ht="15.75" thickBot="1" x14ac:dyDescent="0.3">
      <c r="C868" s="170" t="s">
        <v>59</v>
      </c>
      <c r="D868" s="161"/>
      <c r="E868" s="152">
        <v>0</v>
      </c>
      <c r="F868" s="115">
        <f>IF(E866&lt;6,"",((E866-6)/12)*(G866/E866))</f>
        <v>0</v>
      </c>
      <c r="G868" s="95">
        <f>F868</f>
        <v>0</v>
      </c>
      <c r="H868" s="162"/>
      <c r="I868" s="99" t="s">
        <v>519</v>
      </c>
      <c r="J868" s="99" t="str">
        <f>VLOOKUP(I868,Presupuesto!$B$11:$C$565,2,0)</f>
        <v>DECIMOCUARTO MES</v>
      </c>
      <c r="K868" s="96" t="str">
        <f t="shared" si="28"/>
        <v>Posgrado</v>
      </c>
      <c r="L868" s="96" t="s">
        <v>395</v>
      </c>
    </row>
    <row r="869" spans="3:12" ht="15.75" thickBot="1" x14ac:dyDescent="0.3">
      <c r="C869" s="135" t="s">
        <v>486</v>
      </c>
      <c r="D869" s="197"/>
      <c r="E869" s="150">
        <v>12</v>
      </c>
      <c r="F869" s="288">
        <f>HLOOKUP($C869,$BZ$2:$CM$3,2,0)</f>
        <v>29777.99</v>
      </c>
      <c r="G869" s="111">
        <f>D869*E869*F869</f>
        <v>0</v>
      </c>
      <c r="H869" s="164"/>
      <c r="I869" s="112" t="s">
        <v>496</v>
      </c>
      <c r="J869" s="112" t="str">
        <f>VLOOKUP(I869,Presupuesto!$B$11:$C$565,2,0)</f>
        <v>SUELDOS Y SALARIOS PERMANENTES</v>
      </c>
      <c r="K869" s="96" t="str">
        <f t="shared" si="28"/>
        <v>Posgrado</v>
      </c>
      <c r="L869" s="96" t="s">
        <v>395</v>
      </c>
    </row>
    <row r="870" spans="3:12" x14ac:dyDescent="0.25">
      <c r="C870" s="169" t="s">
        <v>58</v>
      </c>
      <c r="D870" s="161"/>
      <c r="E870" s="152">
        <v>0</v>
      </c>
      <c r="F870" s="98">
        <f>IF(E869=0,"",(G869/E869)/12*E869)</f>
        <v>0</v>
      </c>
      <c r="G870" s="95">
        <f>F870</f>
        <v>0</v>
      </c>
      <c r="H870" s="162"/>
      <c r="I870" s="114" t="s">
        <v>516</v>
      </c>
      <c r="J870" s="114" t="str">
        <f>VLOOKUP(I870,Presupuesto!$B$11:$C$565,2,0)</f>
        <v>AGUINALDO Y DECIMO CUARTO MES</v>
      </c>
      <c r="K870" s="96" t="str">
        <f t="shared" si="28"/>
        <v>Posgrado</v>
      </c>
      <c r="L870" s="96" t="s">
        <v>395</v>
      </c>
    </row>
    <row r="871" spans="3:12" ht="15.75" thickBot="1" x14ac:dyDescent="0.3">
      <c r="C871" s="170" t="s">
        <v>59</v>
      </c>
      <c r="D871" s="161"/>
      <c r="E871" s="152">
        <v>0</v>
      </c>
      <c r="F871" s="115">
        <f>IF(E869&lt;6,"",((E869-6)/12)*(G869/E869))</f>
        <v>0</v>
      </c>
      <c r="G871" s="95">
        <f>F871</f>
        <v>0</v>
      </c>
      <c r="H871" s="162"/>
      <c r="I871" s="99" t="s">
        <v>519</v>
      </c>
      <c r="J871" s="99" t="str">
        <f>VLOOKUP(I871,Presupuesto!$B$11:$C$565,2,0)</f>
        <v>DECIMOCUARTO MES</v>
      </c>
      <c r="K871" s="96" t="str">
        <f t="shared" si="28"/>
        <v>Posgrado</v>
      </c>
      <c r="L871" s="96" t="s">
        <v>395</v>
      </c>
    </row>
    <row r="872" spans="3:12" ht="15.75" thickBot="1" x14ac:dyDescent="0.3">
      <c r="C872" s="135" t="s">
        <v>487</v>
      </c>
      <c r="D872" s="197"/>
      <c r="E872" s="150">
        <v>12</v>
      </c>
      <c r="F872" s="288">
        <f>HLOOKUP($C872,$BZ$2:$CM$3,2,0)</f>
        <v>27792.79</v>
      </c>
      <c r="G872" s="111">
        <f>D872*E872*F872</f>
        <v>0</v>
      </c>
      <c r="H872" s="164"/>
      <c r="I872" s="112" t="s">
        <v>496</v>
      </c>
      <c r="J872" s="112" t="str">
        <f>VLOOKUP(I872,Presupuesto!$B$11:$C$565,2,0)</f>
        <v>SUELDOS Y SALARIOS PERMANENTES</v>
      </c>
      <c r="K872" s="96" t="str">
        <f t="shared" si="28"/>
        <v>Posgrado</v>
      </c>
      <c r="L872" s="96" t="s">
        <v>395</v>
      </c>
    </row>
    <row r="873" spans="3:12" x14ac:dyDescent="0.25">
      <c r="C873" s="169" t="s">
        <v>58</v>
      </c>
      <c r="D873" s="161"/>
      <c r="E873" s="152">
        <v>0</v>
      </c>
      <c r="F873" s="98">
        <f>IF(E872=0,"",(G872/E872)/12*E872)</f>
        <v>0</v>
      </c>
      <c r="G873" s="95">
        <f>F873</f>
        <v>0</v>
      </c>
      <c r="H873" s="162"/>
      <c r="I873" s="114" t="s">
        <v>516</v>
      </c>
      <c r="J873" s="114" t="str">
        <f>VLOOKUP(I873,Presupuesto!$B$11:$C$565,2,0)</f>
        <v>AGUINALDO Y DECIMO CUARTO MES</v>
      </c>
      <c r="K873" s="96" t="str">
        <f t="shared" si="28"/>
        <v>Posgrado</v>
      </c>
      <c r="L873" s="96" t="s">
        <v>395</v>
      </c>
    </row>
    <row r="874" spans="3:12" ht="15.75" thickBot="1" x14ac:dyDescent="0.3">
      <c r="C874" s="170" t="s">
        <v>59</v>
      </c>
      <c r="D874" s="161"/>
      <c r="E874" s="152">
        <v>0</v>
      </c>
      <c r="F874" s="115">
        <f>IF(E872&lt;6,"",((E872-6)/12)*(G872/E872))</f>
        <v>0</v>
      </c>
      <c r="G874" s="95">
        <f>F874</f>
        <v>0</v>
      </c>
      <c r="H874" s="162"/>
      <c r="I874" s="99" t="s">
        <v>519</v>
      </c>
      <c r="J874" s="99" t="str">
        <f>VLOOKUP(I874,Presupuesto!$B$11:$C$565,2,0)</f>
        <v>DECIMOCUARTO MES</v>
      </c>
      <c r="K874" s="96" t="str">
        <f t="shared" si="28"/>
        <v>Posgrado</v>
      </c>
      <c r="L874" s="96" t="s">
        <v>395</v>
      </c>
    </row>
    <row r="875" spans="3:12" ht="15.75" thickBot="1" x14ac:dyDescent="0.3">
      <c r="C875" s="135" t="s">
        <v>488</v>
      </c>
      <c r="D875" s="197"/>
      <c r="E875" s="150">
        <v>12</v>
      </c>
      <c r="F875" s="288">
        <f>HLOOKUP($C875,$BZ$2:$CM$3,2,0)</f>
        <v>18859.39</v>
      </c>
      <c r="G875" s="111">
        <f>D875*E875*F875</f>
        <v>0</v>
      </c>
      <c r="H875" s="164"/>
      <c r="I875" s="112" t="s">
        <v>496</v>
      </c>
      <c r="J875" s="112" t="str">
        <f>VLOOKUP(I875,Presupuesto!$B$11:$C$565,2,0)</f>
        <v>SUELDOS Y SALARIOS PERMANENTES</v>
      </c>
      <c r="K875" s="96" t="str">
        <f t="shared" si="28"/>
        <v>Posgrado</v>
      </c>
      <c r="L875" s="96" t="s">
        <v>395</v>
      </c>
    </row>
    <row r="876" spans="3:12" x14ac:dyDescent="0.25">
      <c r="C876" s="169" t="s">
        <v>58</v>
      </c>
      <c r="D876" s="161"/>
      <c r="E876" s="152">
        <v>0</v>
      </c>
      <c r="F876" s="98">
        <f>IF(E875=0,"",(G875/E875)/12*E875)</f>
        <v>0</v>
      </c>
      <c r="G876" s="95">
        <f>F876</f>
        <v>0</v>
      </c>
      <c r="H876" s="162"/>
      <c r="I876" s="114" t="s">
        <v>516</v>
      </c>
      <c r="J876" s="114" t="str">
        <f>VLOOKUP(I876,Presupuesto!$B$11:$C$565,2,0)</f>
        <v>AGUINALDO Y DECIMO CUARTO MES</v>
      </c>
      <c r="K876" s="96" t="str">
        <f t="shared" si="28"/>
        <v>Posgrado</v>
      </c>
      <c r="L876" s="96" t="s">
        <v>395</v>
      </c>
    </row>
    <row r="877" spans="3:12" ht="15.75" thickBot="1" x14ac:dyDescent="0.3">
      <c r="C877" s="170" t="s">
        <v>59</v>
      </c>
      <c r="D877" s="161"/>
      <c r="E877" s="152">
        <v>0</v>
      </c>
      <c r="F877" s="115">
        <f>IF(E875&lt;6,"",((E875-6)/12)*(G875/E875))</f>
        <v>0</v>
      </c>
      <c r="G877" s="95">
        <f>F877</f>
        <v>0</v>
      </c>
      <c r="H877" s="162"/>
      <c r="I877" s="99" t="s">
        <v>519</v>
      </c>
      <c r="J877" s="99" t="str">
        <f>VLOOKUP(I877,Presupuesto!$B$11:$C$565,2,0)</f>
        <v>DECIMOCUARTO MES</v>
      </c>
      <c r="K877" s="96" t="str">
        <f t="shared" si="28"/>
        <v>Posgrado</v>
      </c>
      <c r="L877" s="96" t="s">
        <v>395</v>
      </c>
    </row>
    <row r="878" spans="3:12" ht="15.75" thickBot="1" x14ac:dyDescent="0.3">
      <c r="C878" s="135" t="s">
        <v>489</v>
      </c>
      <c r="D878" s="197"/>
      <c r="E878" s="150">
        <v>12</v>
      </c>
      <c r="F878" s="288">
        <f>HLOOKUP($C878,$BZ$2:$CM$3,2,0)</f>
        <v>17866.8</v>
      </c>
      <c r="G878" s="111">
        <f>D878*E878*F878</f>
        <v>0</v>
      </c>
      <c r="H878" s="164"/>
      <c r="I878" s="112" t="s">
        <v>496</v>
      </c>
      <c r="J878" s="112" t="str">
        <f>VLOOKUP(I878,Presupuesto!$B$11:$C$565,2,0)</f>
        <v>SUELDOS Y SALARIOS PERMANENTES</v>
      </c>
      <c r="K878" s="96" t="str">
        <f t="shared" si="28"/>
        <v>Posgrado</v>
      </c>
      <c r="L878" s="96" t="s">
        <v>395</v>
      </c>
    </row>
    <row r="879" spans="3:12" x14ac:dyDescent="0.25">
      <c r="C879" s="169" t="s">
        <v>58</v>
      </c>
      <c r="D879" s="161"/>
      <c r="E879" s="152">
        <v>0</v>
      </c>
      <c r="F879" s="98">
        <f>IF(E878=0,"",(G878/E878)/12*E878)</f>
        <v>0</v>
      </c>
      <c r="G879" s="95">
        <f>F879</f>
        <v>0</v>
      </c>
      <c r="H879" s="162"/>
      <c r="I879" s="114" t="s">
        <v>516</v>
      </c>
      <c r="J879" s="114" t="str">
        <f>VLOOKUP(I879,Presupuesto!$B$11:$C$565,2,0)</f>
        <v>AGUINALDO Y DECIMO CUARTO MES</v>
      </c>
      <c r="K879" s="96" t="str">
        <f t="shared" si="28"/>
        <v>Posgrado</v>
      </c>
      <c r="L879" s="96" t="s">
        <v>395</v>
      </c>
    </row>
    <row r="880" spans="3:12" ht="15.75" thickBot="1" x14ac:dyDescent="0.3">
      <c r="C880" s="170" t="s">
        <v>59</v>
      </c>
      <c r="D880" s="161"/>
      <c r="E880" s="152">
        <v>0</v>
      </c>
      <c r="F880" s="115">
        <f>IF(E878&lt;6,"",((E878-6)/12)*(G878/E878))</f>
        <v>0</v>
      </c>
      <c r="G880" s="95">
        <f>F880</f>
        <v>0</v>
      </c>
      <c r="H880" s="162"/>
      <c r="I880" s="99" t="s">
        <v>519</v>
      </c>
      <c r="J880" s="99" t="str">
        <f>VLOOKUP(I880,Presupuesto!$B$11:$C$565,2,0)</f>
        <v>DECIMOCUARTO MES</v>
      </c>
      <c r="K880" s="96" t="str">
        <f t="shared" si="28"/>
        <v>Posgrado</v>
      </c>
      <c r="L880" s="96" t="s">
        <v>395</v>
      </c>
    </row>
    <row r="881" spans="3:12" ht="15.75" thickBot="1" x14ac:dyDescent="0.3">
      <c r="C881" s="135" t="s">
        <v>490</v>
      </c>
      <c r="D881" s="197"/>
      <c r="E881" s="150">
        <v>12</v>
      </c>
      <c r="F881" s="288">
        <f>HLOOKUP($C881,$BZ$2:$CM$3,2,0)</f>
        <v>13896.4</v>
      </c>
      <c r="G881" s="111">
        <f>D881*E881*F881</f>
        <v>0</v>
      </c>
      <c r="H881" s="164"/>
      <c r="I881" s="112" t="s">
        <v>496</v>
      </c>
      <c r="J881" s="112" t="str">
        <f>VLOOKUP(I881,Presupuesto!$B$11:$C$565,2,0)</f>
        <v>SUELDOS Y SALARIOS PERMANENTES</v>
      </c>
      <c r="K881" s="96" t="str">
        <f t="shared" si="28"/>
        <v>Posgrado</v>
      </c>
      <c r="L881" s="96" t="s">
        <v>395</v>
      </c>
    </row>
    <row r="882" spans="3:12" x14ac:dyDescent="0.25">
      <c r="C882" s="169" t="s">
        <v>58</v>
      </c>
      <c r="D882" s="161"/>
      <c r="E882" s="152">
        <v>0</v>
      </c>
      <c r="F882" s="98">
        <f>IF(E881=0,"",(G881/E881)/12*E881)</f>
        <v>0</v>
      </c>
      <c r="G882" s="95">
        <f>F882</f>
        <v>0</v>
      </c>
      <c r="H882" s="162"/>
      <c r="I882" s="114" t="s">
        <v>516</v>
      </c>
      <c r="J882" s="114" t="str">
        <f>VLOOKUP(I882,Presupuesto!$B$11:$C$565,2,0)</f>
        <v>AGUINALDO Y DECIMO CUARTO MES</v>
      </c>
      <c r="K882" s="96" t="str">
        <f t="shared" si="28"/>
        <v>Posgrado</v>
      </c>
      <c r="L882" s="96" t="s">
        <v>395</v>
      </c>
    </row>
    <row r="883" spans="3:12" ht="15.75" thickBot="1" x14ac:dyDescent="0.3">
      <c r="C883" s="170" t="s">
        <v>59</v>
      </c>
      <c r="D883" s="161"/>
      <c r="E883" s="152">
        <v>0</v>
      </c>
      <c r="F883" s="115">
        <f>IF(E881&lt;6,"",((E881-6)/12)*(G881/E881))</f>
        <v>0</v>
      </c>
      <c r="G883" s="95">
        <f>F883</f>
        <v>0</v>
      </c>
      <c r="H883" s="162"/>
      <c r="I883" s="99" t="s">
        <v>519</v>
      </c>
      <c r="J883" s="99" t="str">
        <f>VLOOKUP(I883,Presupuesto!$B$11:$C$565,2,0)</f>
        <v>DECIMOCUARTO MES</v>
      </c>
      <c r="K883" s="96" t="str">
        <f t="shared" si="28"/>
        <v>Posgrado</v>
      </c>
      <c r="L883" s="96" t="s">
        <v>395</v>
      </c>
    </row>
    <row r="884" spans="3:12" ht="15.75" thickBot="1" x14ac:dyDescent="0.3">
      <c r="C884" s="135" t="s">
        <v>491</v>
      </c>
      <c r="D884" s="197"/>
      <c r="E884" s="150">
        <v>12</v>
      </c>
      <c r="F884" s="288">
        <f>HLOOKUP($C884,$BZ$2:$CM$3,2,0)</f>
        <v>15004.09</v>
      </c>
      <c r="G884" s="111">
        <f>D884*E884*F884</f>
        <v>0</v>
      </c>
      <c r="H884" s="164"/>
      <c r="I884" s="112" t="s">
        <v>496</v>
      </c>
      <c r="J884" s="112" t="str">
        <f>VLOOKUP(I884,Presupuesto!$B$11:$C$565,2,0)</f>
        <v>SUELDOS Y SALARIOS PERMANENTES</v>
      </c>
      <c r="K884" s="96" t="str">
        <f t="shared" si="28"/>
        <v>Posgrado</v>
      </c>
      <c r="L884" s="96" t="s">
        <v>395</v>
      </c>
    </row>
    <row r="885" spans="3:12" x14ac:dyDescent="0.25">
      <c r="C885" s="169" t="s">
        <v>58</v>
      </c>
      <c r="D885" s="161"/>
      <c r="E885" s="152">
        <v>0</v>
      </c>
      <c r="F885" s="98">
        <f>IF(E884=0,"",(G884/E884)/12*E884)</f>
        <v>0</v>
      </c>
      <c r="G885" s="95">
        <f>F885</f>
        <v>0</v>
      </c>
      <c r="H885" s="162"/>
      <c r="I885" s="114" t="s">
        <v>516</v>
      </c>
      <c r="J885" s="114" t="str">
        <f>VLOOKUP(I885,Presupuesto!$B$11:$C$565,2,0)</f>
        <v>AGUINALDO Y DECIMO CUARTO MES</v>
      </c>
      <c r="K885" s="96" t="str">
        <f t="shared" si="28"/>
        <v>Posgrado</v>
      </c>
      <c r="L885" s="96" t="s">
        <v>395</v>
      </c>
    </row>
    <row r="886" spans="3:12" ht="15.75" thickBot="1" x14ac:dyDescent="0.3">
      <c r="C886" s="170" t="s">
        <v>59</v>
      </c>
      <c r="D886" s="161"/>
      <c r="E886" s="152">
        <v>0</v>
      </c>
      <c r="F886" s="115">
        <f>IF(E884&lt;6,"",((E884-6)/12)*(G884/E884))</f>
        <v>0</v>
      </c>
      <c r="G886" s="95">
        <f>F886</f>
        <v>0</v>
      </c>
      <c r="H886" s="162"/>
      <c r="I886" s="99" t="s">
        <v>519</v>
      </c>
      <c r="J886" s="99" t="str">
        <f>VLOOKUP(I886,Presupuesto!$B$11:$C$565,2,0)</f>
        <v>DECIMOCUARTO MES</v>
      </c>
      <c r="K886" s="96" t="str">
        <f t="shared" si="28"/>
        <v>Posgrado</v>
      </c>
      <c r="L886" s="96" t="s">
        <v>395</v>
      </c>
    </row>
    <row r="887" spans="3:12" ht="15.75" thickBot="1" x14ac:dyDescent="0.3">
      <c r="C887" s="135" t="s">
        <v>492</v>
      </c>
      <c r="D887" s="197"/>
      <c r="E887" s="150">
        <v>12</v>
      </c>
      <c r="F887" s="288">
        <f>HLOOKUP($C887,$BZ$2:$CM$3,2,0)</f>
        <v>13238.9</v>
      </c>
      <c r="G887" s="111">
        <f>D887*E887*F887</f>
        <v>0</v>
      </c>
      <c r="H887" s="164"/>
      <c r="I887" s="112" t="s">
        <v>496</v>
      </c>
      <c r="J887" s="112" t="str">
        <f>VLOOKUP(I887,Presupuesto!$B$11:$C$565,2,0)</f>
        <v>SUELDOS Y SALARIOS PERMANENTES</v>
      </c>
      <c r="K887" s="96" t="str">
        <f t="shared" si="28"/>
        <v>Posgrado</v>
      </c>
      <c r="L887" s="96" t="s">
        <v>395</v>
      </c>
    </row>
    <row r="888" spans="3:12" x14ac:dyDescent="0.25">
      <c r="C888" s="169" t="s">
        <v>58</v>
      </c>
      <c r="D888" s="161"/>
      <c r="E888" s="152">
        <v>0</v>
      </c>
      <c r="F888" s="98">
        <f>IF(E887=0,"",(G887/E887)/12*E887)</f>
        <v>0</v>
      </c>
      <c r="G888" s="95">
        <f>F888</f>
        <v>0</v>
      </c>
      <c r="H888" s="162"/>
      <c r="I888" s="114" t="s">
        <v>516</v>
      </c>
      <c r="J888" s="114" t="str">
        <f>VLOOKUP(I888,Presupuesto!$B$11:$C$565,2,0)</f>
        <v>AGUINALDO Y DECIMO CUARTO MES</v>
      </c>
      <c r="K888" s="96" t="str">
        <f t="shared" si="28"/>
        <v>Posgrado</v>
      </c>
      <c r="L888" s="96" t="s">
        <v>395</v>
      </c>
    </row>
    <row r="889" spans="3:12" ht="15.75" thickBot="1" x14ac:dyDescent="0.3">
      <c r="C889" s="170" t="s">
        <v>59</v>
      </c>
      <c r="D889" s="161"/>
      <c r="E889" s="152">
        <v>0</v>
      </c>
      <c r="F889" s="115">
        <f>IF(E887&lt;6,"",((E887-6)/12)*(G887/E887))</f>
        <v>0</v>
      </c>
      <c r="G889" s="95">
        <f>F889</f>
        <v>0</v>
      </c>
      <c r="H889" s="162"/>
      <c r="I889" s="99" t="s">
        <v>519</v>
      </c>
      <c r="J889" s="99" t="str">
        <f>VLOOKUP(I889,Presupuesto!$B$11:$C$565,2,0)</f>
        <v>DECIMOCUARTO MES</v>
      </c>
      <c r="K889" s="96" t="str">
        <f t="shared" si="28"/>
        <v>Posgrado</v>
      </c>
      <c r="L889" s="96" t="s">
        <v>395</v>
      </c>
    </row>
    <row r="890" spans="3:12" ht="15.75" thickBot="1" x14ac:dyDescent="0.3">
      <c r="C890" s="135" t="s">
        <v>493</v>
      </c>
      <c r="D890" s="197"/>
      <c r="E890" s="150">
        <v>12</v>
      </c>
      <c r="F890" s="288">
        <f>HLOOKUP($C890,$BZ$2:$CM$3,2,0)</f>
        <v>12356.31</v>
      </c>
      <c r="G890" s="111">
        <f>D890*E890*F890</f>
        <v>0</v>
      </c>
      <c r="H890" s="164"/>
      <c r="I890" s="112" t="s">
        <v>496</v>
      </c>
      <c r="J890" s="112" t="str">
        <f>VLOOKUP(I890,Presupuesto!$B$11:$C$565,2,0)</f>
        <v>SUELDOS Y SALARIOS PERMANENTES</v>
      </c>
      <c r="K890" s="96" t="str">
        <f t="shared" ref="K890:K907" si="29">$K$857</f>
        <v>Posgrado</v>
      </c>
      <c r="L890" s="96" t="s">
        <v>395</v>
      </c>
    </row>
    <row r="891" spans="3:12" x14ac:dyDescent="0.25">
      <c r="C891" s="169" t="s">
        <v>58</v>
      </c>
      <c r="D891" s="161"/>
      <c r="E891" s="152">
        <v>0</v>
      </c>
      <c r="F891" s="98">
        <f>IF(E890=0,"",(G890/E890)/12*E890)</f>
        <v>0</v>
      </c>
      <c r="G891" s="95">
        <f>F891</f>
        <v>0</v>
      </c>
      <c r="H891" s="162"/>
      <c r="I891" s="114" t="s">
        <v>516</v>
      </c>
      <c r="J891" s="114" t="str">
        <f>VLOOKUP(I891,Presupuesto!$B$11:$C$565,2,0)</f>
        <v>AGUINALDO Y DECIMO CUARTO MES</v>
      </c>
      <c r="K891" s="96" t="str">
        <f t="shared" si="29"/>
        <v>Posgrado</v>
      </c>
      <c r="L891" s="96" t="s">
        <v>395</v>
      </c>
    </row>
    <row r="892" spans="3:12" ht="15.75" thickBot="1" x14ac:dyDescent="0.3">
      <c r="C892" s="170" t="s">
        <v>59</v>
      </c>
      <c r="D892" s="161"/>
      <c r="E892" s="152">
        <v>0</v>
      </c>
      <c r="F892" s="115">
        <f>IF(E890&lt;6,"",((E890-6)/12)*(G890/E890))</f>
        <v>0</v>
      </c>
      <c r="G892" s="95">
        <f>F892</f>
        <v>0</v>
      </c>
      <c r="H892" s="162"/>
      <c r="I892" s="99" t="s">
        <v>519</v>
      </c>
      <c r="J892" s="99" t="str">
        <f>VLOOKUP(I892,Presupuesto!$B$11:$C$565,2,0)</f>
        <v>DECIMOCUARTO MES</v>
      </c>
      <c r="K892" s="96" t="str">
        <f t="shared" si="29"/>
        <v>Posgrado</v>
      </c>
      <c r="L892" s="96" t="s">
        <v>395</v>
      </c>
    </row>
    <row r="893" spans="3:12" ht="15.75" thickBot="1" x14ac:dyDescent="0.3">
      <c r="C893" s="135" t="s">
        <v>494</v>
      </c>
      <c r="D893" s="197"/>
      <c r="E893" s="150">
        <v>12</v>
      </c>
      <c r="F893" s="288">
        <f>HLOOKUP($C893,$BZ$2:$CM$3,2,0)</f>
        <v>463.22</v>
      </c>
      <c r="G893" s="111">
        <f>D893*E893*F893</f>
        <v>0</v>
      </c>
      <c r="H893" s="164"/>
      <c r="I893" s="112" t="s">
        <v>496</v>
      </c>
      <c r="J893" s="112" t="str">
        <f>VLOOKUP(I893,Presupuesto!$B$11:$C$565,2,0)</f>
        <v>SUELDOS Y SALARIOS PERMANENTES</v>
      </c>
      <c r="K893" s="96" t="str">
        <f t="shared" si="29"/>
        <v>Posgrado</v>
      </c>
      <c r="L893" s="96" t="s">
        <v>395</v>
      </c>
    </row>
    <row r="894" spans="3:12" x14ac:dyDescent="0.25">
      <c r="C894" s="169" t="s">
        <v>58</v>
      </c>
      <c r="D894" s="161"/>
      <c r="E894" s="152">
        <v>0</v>
      </c>
      <c r="F894" s="98">
        <f>IF(E893=0,"",(G893/E893)/12*E893)</f>
        <v>0</v>
      </c>
      <c r="G894" s="95">
        <f>F894</f>
        <v>0</v>
      </c>
      <c r="H894" s="162"/>
      <c r="I894" s="114" t="s">
        <v>516</v>
      </c>
      <c r="J894" s="114" t="str">
        <f>VLOOKUP(I894,Presupuesto!$B$11:$C$565,2,0)</f>
        <v>AGUINALDO Y DECIMO CUARTO MES</v>
      </c>
      <c r="K894" s="96" t="str">
        <f t="shared" si="29"/>
        <v>Posgrado</v>
      </c>
      <c r="L894" s="96" t="s">
        <v>395</v>
      </c>
    </row>
    <row r="895" spans="3:12" ht="15.75" thickBot="1" x14ac:dyDescent="0.3">
      <c r="C895" s="170" t="s">
        <v>59</v>
      </c>
      <c r="D895" s="161"/>
      <c r="E895" s="152">
        <v>0</v>
      </c>
      <c r="F895" s="115">
        <f>IF(E893&lt;6,"",((E893-6)/12)*(G893/E893))</f>
        <v>0</v>
      </c>
      <c r="G895" s="95">
        <f>F895</f>
        <v>0</v>
      </c>
      <c r="H895" s="162"/>
      <c r="I895" s="99" t="s">
        <v>519</v>
      </c>
      <c r="J895" s="99" t="str">
        <f>VLOOKUP(I895,Presupuesto!$B$11:$C$565,2,0)</f>
        <v>DECIMOCUARTO MES</v>
      </c>
      <c r="K895" s="96" t="str">
        <f t="shared" si="29"/>
        <v>Posgrado</v>
      </c>
      <c r="L895" s="96" t="s">
        <v>395</v>
      </c>
    </row>
    <row r="896" spans="3:12" ht="15.75" thickBot="1" x14ac:dyDescent="0.3">
      <c r="C896" s="135" t="s">
        <v>495</v>
      </c>
      <c r="D896" s="197"/>
      <c r="E896" s="150">
        <v>12</v>
      </c>
      <c r="F896" s="288">
        <f>HLOOKUP($C896,$BZ$2:$CM$3,2,0)</f>
        <v>2007.3</v>
      </c>
      <c r="G896" s="111">
        <f>D896*E896*F896</f>
        <v>0</v>
      </c>
      <c r="H896" s="164"/>
      <c r="I896" s="112" t="s">
        <v>496</v>
      </c>
      <c r="J896" s="112" t="str">
        <f>VLOOKUP(I896,Presupuesto!$B$11:$C$565,2,0)</f>
        <v>SUELDOS Y SALARIOS PERMANENTES</v>
      </c>
      <c r="K896" s="96" t="str">
        <f t="shared" si="29"/>
        <v>Posgrado</v>
      </c>
      <c r="L896" s="96" t="s">
        <v>395</v>
      </c>
    </row>
    <row r="897" spans="3:12" x14ac:dyDescent="0.25">
      <c r="C897" s="169" t="s">
        <v>58</v>
      </c>
      <c r="D897" s="161"/>
      <c r="E897" s="152">
        <v>0</v>
      </c>
      <c r="F897" s="98">
        <f>IF(E896=0,"",(G896/E896)/12*E896)</f>
        <v>0</v>
      </c>
      <c r="G897" s="95">
        <f>F897</f>
        <v>0</v>
      </c>
      <c r="H897" s="162"/>
      <c r="I897" s="114" t="s">
        <v>516</v>
      </c>
      <c r="J897" s="114" t="str">
        <f>VLOOKUP(I897,Presupuesto!$B$11:$C$565,2,0)</f>
        <v>AGUINALDO Y DECIMO CUARTO MES</v>
      </c>
      <c r="K897" s="96" t="str">
        <f t="shared" si="29"/>
        <v>Posgrado</v>
      </c>
      <c r="L897" s="96" t="s">
        <v>395</v>
      </c>
    </row>
    <row r="898" spans="3:12" ht="15.75" thickBot="1" x14ac:dyDescent="0.3">
      <c r="C898" s="170" t="s">
        <v>59</v>
      </c>
      <c r="D898" s="161"/>
      <c r="E898" s="152">
        <v>0</v>
      </c>
      <c r="F898" s="115">
        <f>IF(E896&lt;6,"",((E896-6)/12)*(G896/E896))</f>
        <v>0</v>
      </c>
      <c r="G898" s="95">
        <f>F898</f>
        <v>0</v>
      </c>
      <c r="H898" s="162"/>
      <c r="I898" s="99" t="s">
        <v>519</v>
      </c>
      <c r="J898" s="99" t="str">
        <f>VLOOKUP(I898,Presupuesto!$B$11:$C$565,2,0)</f>
        <v>DECIMOCUARTO MES</v>
      </c>
      <c r="K898" s="96" t="str">
        <f t="shared" si="29"/>
        <v>Posgrado</v>
      </c>
      <c r="L898" s="96" t="s">
        <v>395</v>
      </c>
    </row>
    <row r="899" spans="3:12" ht="15.75" thickBot="1" x14ac:dyDescent="0.3">
      <c r="C899" s="138" t="s">
        <v>83</v>
      </c>
      <c r="D899" s="197"/>
      <c r="E899" s="150">
        <v>12</v>
      </c>
      <c r="F899" s="137">
        <v>30000</v>
      </c>
      <c r="G899" s="111">
        <f>D899*E899*F899</f>
        <v>0</v>
      </c>
      <c r="H899" s="164"/>
      <c r="I899" s="112" t="s">
        <v>564</v>
      </c>
      <c r="J899" s="112" t="str">
        <f>VLOOKUP(I899,Presupuesto!$B$11:$C$565,2,0)</f>
        <v>CONTRATOS ESPECIALES</v>
      </c>
      <c r="K899" s="96" t="str">
        <f t="shared" si="29"/>
        <v>Posgrado</v>
      </c>
      <c r="L899" s="96" t="s">
        <v>395</v>
      </c>
    </row>
    <row r="900" spans="3:12" x14ac:dyDescent="0.25">
      <c r="C900" s="169" t="s">
        <v>58</v>
      </c>
      <c r="D900" s="161"/>
      <c r="E900" s="152">
        <v>0</v>
      </c>
      <c r="F900" s="115">
        <f>IF(E899=0,"",(G899/E899)/12*E899)</f>
        <v>0</v>
      </c>
      <c r="G900" s="95">
        <f>F900</f>
        <v>0</v>
      </c>
      <c r="H900" s="162"/>
      <c r="I900" s="99" t="s">
        <v>564</v>
      </c>
      <c r="J900" s="99" t="str">
        <f>VLOOKUP(I900,Presupuesto!$B$11:$C$565,2,0)</f>
        <v>CONTRATOS ESPECIALES</v>
      </c>
      <c r="K900" s="96" t="str">
        <f t="shared" si="29"/>
        <v>Posgrado</v>
      </c>
      <c r="L900" s="96" t="s">
        <v>394</v>
      </c>
    </row>
    <row r="901" spans="3:12" ht="15.75" thickBot="1" x14ac:dyDescent="0.3">
      <c r="C901" s="170" t="s">
        <v>59</v>
      </c>
      <c r="D901" s="161"/>
      <c r="E901" s="152">
        <v>0</v>
      </c>
      <c r="F901" s="98">
        <f>IF(E899&lt;6,"",((E899-6)/12)*(G899/E899))</f>
        <v>0</v>
      </c>
      <c r="G901" s="95">
        <f>F901</f>
        <v>0</v>
      </c>
      <c r="H901" s="162"/>
      <c r="I901" s="99" t="s">
        <v>564</v>
      </c>
      <c r="J901" s="99" t="str">
        <f>VLOOKUP(I901,Presupuesto!$B$11:$C$565,2,0)</f>
        <v>CONTRATOS ESPECIALES</v>
      </c>
      <c r="K901" s="96" t="str">
        <f t="shared" si="29"/>
        <v>Posgrado</v>
      </c>
      <c r="L901" s="96" t="s">
        <v>399</v>
      </c>
    </row>
    <row r="902" spans="3:12" ht="15.75" thickBot="1" x14ac:dyDescent="0.3">
      <c r="C902" s="138" t="s">
        <v>60</v>
      </c>
      <c r="D902" s="197"/>
      <c r="E902" s="150">
        <v>12</v>
      </c>
      <c r="F902" s="116">
        <v>30000</v>
      </c>
      <c r="G902" s="111">
        <f>D902*E902*F902</f>
        <v>0</v>
      </c>
      <c r="H902" s="164"/>
      <c r="I902" s="112" t="s">
        <v>705</v>
      </c>
      <c r="J902" s="112" t="str">
        <f>VLOOKUP(I902,Presupuesto!$B$11:$C$565,2,0)</f>
        <v>OTROS SERVICIOS TECNICOS Y PROFESIONALES</v>
      </c>
      <c r="K902" s="96" t="str">
        <f t="shared" si="29"/>
        <v>Posgrado</v>
      </c>
      <c r="L902" s="96" t="s">
        <v>394</v>
      </c>
    </row>
    <row r="903" spans="3:12" x14ac:dyDescent="0.25">
      <c r="C903" s="169" t="s">
        <v>58</v>
      </c>
      <c r="D903" s="161"/>
      <c r="E903" s="152">
        <v>0</v>
      </c>
      <c r="F903" s="98">
        <v>0</v>
      </c>
      <c r="G903" s="95">
        <f>F903</f>
        <v>0</v>
      </c>
      <c r="H903" s="162"/>
      <c r="I903" s="99" t="s">
        <v>705</v>
      </c>
      <c r="J903" s="99" t="str">
        <f>VLOOKUP(I903,Presupuesto!$B$11:$C$565,2,0)</f>
        <v>OTROS SERVICIOS TECNICOS Y PROFESIONALES</v>
      </c>
      <c r="K903" s="96" t="str">
        <f t="shared" si="29"/>
        <v>Posgrado</v>
      </c>
      <c r="L903" s="96" t="s">
        <v>394</v>
      </c>
    </row>
    <row r="904" spans="3:12" ht="15.75" thickBot="1" x14ac:dyDescent="0.3">
      <c r="C904" s="170" t="s">
        <v>59</v>
      </c>
      <c r="D904" s="161"/>
      <c r="E904" s="152">
        <v>0</v>
      </c>
      <c r="F904" s="98">
        <v>0</v>
      </c>
      <c r="G904" s="95">
        <f>F904</f>
        <v>0</v>
      </c>
      <c r="H904" s="162"/>
      <c r="I904" s="99" t="s">
        <v>705</v>
      </c>
      <c r="J904" s="99" t="str">
        <f>VLOOKUP(I904,Presupuesto!$B$11:$C$565,2,0)</f>
        <v>OTROS SERVICIOS TECNICOS Y PROFESIONALES</v>
      </c>
      <c r="K904" s="96" t="str">
        <f t="shared" si="29"/>
        <v>Posgrado</v>
      </c>
      <c r="L904" s="96" t="s">
        <v>394</v>
      </c>
    </row>
    <row r="905" spans="3:12" ht="15.75" thickBot="1" x14ac:dyDescent="0.3">
      <c r="C905" s="138" t="s">
        <v>61</v>
      </c>
      <c r="D905" s="197"/>
      <c r="E905" s="150">
        <v>12</v>
      </c>
      <c r="F905" s="116">
        <v>30000</v>
      </c>
      <c r="G905" s="111">
        <f>D905*E905*F905</f>
        <v>0</v>
      </c>
      <c r="H905" s="164"/>
      <c r="I905" s="112" t="s">
        <v>496</v>
      </c>
      <c r="J905" s="112" t="str">
        <f>VLOOKUP(I905,Presupuesto!$B$11:$C$565,2,0)</f>
        <v>SUELDOS Y SALARIOS PERMANENTES</v>
      </c>
      <c r="K905" s="96" t="str">
        <f t="shared" si="29"/>
        <v>Posgrado</v>
      </c>
      <c r="L905" s="96" t="s">
        <v>394</v>
      </c>
    </row>
    <row r="906" spans="3:12" x14ac:dyDescent="0.25">
      <c r="C906" s="169" t="s">
        <v>58</v>
      </c>
      <c r="D906" s="167"/>
      <c r="E906" s="129">
        <v>0</v>
      </c>
      <c r="F906" s="117">
        <f>IF(E905=0,"",(G905/E905)/12*E905)</f>
        <v>0</v>
      </c>
      <c r="G906" s="118">
        <f>F906</f>
        <v>0</v>
      </c>
      <c r="H906" s="162"/>
      <c r="I906" s="99" t="s">
        <v>516</v>
      </c>
      <c r="J906" s="99" t="str">
        <f>VLOOKUP(I906,Presupuesto!$B$11:$C$565,2,0)</f>
        <v>AGUINALDO Y DECIMO CUARTO MES</v>
      </c>
      <c r="K906" s="96" t="str">
        <f t="shared" si="29"/>
        <v>Posgrado</v>
      </c>
      <c r="L906" s="96" t="s">
        <v>394</v>
      </c>
    </row>
    <row r="907" spans="3:12" ht="15.75" thickBot="1" x14ac:dyDescent="0.3">
      <c r="C907" s="171" t="s">
        <v>59</v>
      </c>
      <c r="D907" s="160"/>
      <c r="E907" s="130">
        <v>0</v>
      </c>
      <c r="F907" s="103">
        <f>IF(E905&lt;6,"",((E905-6)/12)*(G905/E905))</f>
        <v>0</v>
      </c>
      <c r="G907" s="103">
        <f>F907</f>
        <v>0</v>
      </c>
      <c r="H907" s="160"/>
      <c r="I907" s="104" t="s">
        <v>519</v>
      </c>
      <c r="J907" s="122" t="str">
        <f>VLOOKUP(I907,Presupuesto!$B$11:$C$565,2,0)</f>
        <v>DECIMOCUARTO MES</v>
      </c>
      <c r="K907" s="104" t="str">
        <f t="shared" si="29"/>
        <v>Posgrado</v>
      </c>
      <c r="L907" s="122" t="s">
        <v>394</v>
      </c>
    </row>
    <row r="909" spans="3:12" ht="15.75" thickBot="1" x14ac:dyDescent="0.3"/>
    <row r="910" spans="3:12" ht="15.75" thickBot="1" x14ac:dyDescent="0.3">
      <c r="C910" s="69" t="s">
        <v>43</v>
      </c>
      <c r="D910" s="30">
        <f>SUM(G917:G967)</f>
        <v>0</v>
      </c>
      <c r="E910" s="91"/>
      <c r="F910" s="91"/>
      <c r="G910" s="91"/>
      <c r="H910" s="74"/>
      <c r="I910" s="74"/>
      <c r="J910" s="74"/>
    </row>
    <row r="911" spans="3:12" x14ac:dyDescent="0.25">
      <c r="D911" s="31"/>
      <c r="E911" s="91"/>
      <c r="F911" s="91"/>
      <c r="G911" s="91"/>
      <c r="H911" s="74"/>
      <c r="I911" s="74"/>
      <c r="J911" s="74"/>
    </row>
    <row r="912" spans="3:12" x14ac:dyDescent="0.25">
      <c r="D912" s="31"/>
      <c r="E912" s="91"/>
      <c r="F912" s="91"/>
      <c r="G912" s="91"/>
      <c r="H912" s="74"/>
      <c r="I912" s="74"/>
      <c r="J912" s="74"/>
    </row>
    <row r="913" spans="3:12" ht="15.75" x14ac:dyDescent="0.25">
      <c r="C913" s="200" t="s">
        <v>392</v>
      </c>
      <c r="D913" s="328"/>
      <c r="E913" s="91"/>
      <c r="F913" s="91"/>
      <c r="G913" s="91"/>
      <c r="H913" s="74"/>
      <c r="I913" s="74"/>
      <c r="J913" s="74"/>
    </row>
    <row r="914" spans="3:12" ht="18.75" x14ac:dyDescent="0.25">
      <c r="C914" s="206" t="e">
        <f>IFERROR(VLOOKUP(D913,'1. Desarrollo e Innov. Curricu.'!$E:$F,2,FALSE),IFERROR(VLOOKUP(D913,'2. Investigación Científica'!$E:$F,2,FALSE),IFERROR(VLOOKUP(D913,'3. Vinculación Univ. Sociedad'!$E:$F,2,FALSE),IFERROR(VLOOKUP(D913,'4. Docencia y Profesorado Univ.'!$E:$F,2,FALSE),IFERROR(VLOOKUP(D913,'5. Estudiantes y Graduados'!$E:$F,2,FALSE),IFERROR(VLOOKUP(D913,'11. Gestion Administrativa'!$E:$F,2,FALSE),IFERROR(VLOOKUP(D913,'13. Gestión Académica'!$E:$F,2,FALSE),IFERROR(VLOOKUP(D913,'8. Asegura. de la Calid. y M'!$E:$F,2,FALSE),IFERROR(VLOOKUP(D913,'6. Gestión del Conocimiento'!$E:$F,2,FALSE),IFERROR(VLOOKUP(D913,'15. Gobernabilidad y Proceso...'!$E:$F,2,FALSE),IFERROR(VLOOKUP(D913,'12. Gestión del Talento Humano'!$E:$F,2,FALSE),IFERROR(VLOOKUP(D913,'14. Internacional... de la E.S.'!$E:$F,2,FALSE),IFERROR(VLOOKUP(D913,'10. Posgrado'!$E:$F,2,FALSE),IFERROR(VLOOKUP(D913,'17. Gestión TIC'!$E:$F,2,FALSE),IFERROR(VLOOKUP(D913,'16. Desa. del Sistema Educ.Sup.'!$E:$F,2,FALSE),IFERROR(VLOOKUP(D913,'9. Cultura de Inno. Insti...'!$E:$F,2,FALSE),VLOOKUP(D913,'7. Lo Esencial de la Reforma U.'!$E:$F,2,0)))))))))))))))))</f>
        <v>#N/A</v>
      </c>
      <c r="D914" s="31"/>
      <c r="E914" s="91"/>
      <c r="F914" s="91"/>
      <c r="G914" s="91"/>
      <c r="H914" s="74"/>
      <c r="I914" s="74"/>
      <c r="J914" s="74"/>
    </row>
    <row r="915" spans="3:12" ht="15.75" thickBot="1" x14ac:dyDescent="0.3">
      <c r="C915" s="175"/>
      <c r="D915" s="31"/>
      <c r="E915" s="91"/>
      <c r="F915" s="91"/>
      <c r="G915" s="91"/>
      <c r="H915" s="74"/>
      <c r="I915" s="74"/>
      <c r="J915" s="74"/>
      <c r="K915" s="151"/>
    </row>
    <row r="916" spans="3:12" ht="30.75" thickBot="1" x14ac:dyDescent="0.3">
      <c r="C916" s="132" t="s">
        <v>44</v>
      </c>
      <c r="D916" s="136" t="s">
        <v>55</v>
      </c>
      <c r="E916" s="168" t="s">
        <v>56</v>
      </c>
      <c r="F916" s="136" t="s">
        <v>57</v>
      </c>
      <c r="G916" s="133" t="s">
        <v>27</v>
      </c>
      <c r="H916" s="131" t="s">
        <v>131</v>
      </c>
      <c r="I916" s="134" t="s">
        <v>46</v>
      </c>
      <c r="J916" s="134" t="s">
        <v>132</v>
      </c>
      <c r="K916" s="134" t="s">
        <v>410</v>
      </c>
      <c r="L916" s="134" t="s">
        <v>411</v>
      </c>
    </row>
    <row r="917" spans="3:12" ht="15.75" thickBot="1" x14ac:dyDescent="0.3">
      <c r="C917" s="135" t="s">
        <v>482</v>
      </c>
      <c r="D917" s="197"/>
      <c r="E917" s="150">
        <v>12</v>
      </c>
      <c r="F917" s="288">
        <f>HLOOKUP($C917,$BZ$2:$CM$3,2,0)</f>
        <v>43674.39</v>
      </c>
      <c r="G917" s="111">
        <f>D917*E917*F917</f>
        <v>0</v>
      </c>
      <c r="H917" s="164"/>
      <c r="I917" s="112" t="s">
        <v>496</v>
      </c>
      <c r="J917" s="112" t="str">
        <f>VLOOKUP(I917,Presupuesto!$B$11:$C$565,2,0)</f>
        <v>SUELDOS Y SALARIOS PERMANENTES</v>
      </c>
      <c r="K917" s="214" t="s">
        <v>1443</v>
      </c>
      <c r="L917" s="96" t="s">
        <v>394</v>
      </c>
    </row>
    <row r="918" spans="3:12" x14ac:dyDescent="0.25">
      <c r="C918" s="169" t="s">
        <v>58</v>
      </c>
      <c r="D918" s="161"/>
      <c r="E918" s="152">
        <v>0</v>
      </c>
      <c r="F918" s="98">
        <f>IF(E917=0,"",(G917/E917)/12*E917)</f>
        <v>0</v>
      </c>
      <c r="G918" s="95">
        <f>F918</f>
        <v>0</v>
      </c>
      <c r="H918" s="162"/>
      <c r="I918" s="114" t="s">
        <v>516</v>
      </c>
      <c r="J918" s="114" t="str">
        <f>VLOOKUP(I918,Presupuesto!$B$11:$C$565,2,0)</f>
        <v>AGUINALDO Y DECIMO CUARTO MES</v>
      </c>
      <c r="K918" s="96" t="str">
        <f t="shared" ref="K918:K949" si="30">$K$917</f>
        <v>Desarrollo del Sistema de Educación Superior</v>
      </c>
      <c r="L918" s="96" t="s">
        <v>412</v>
      </c>
    </row>
    <row r="919" spans="3:12" ht="15.75" thickBot="1" x14ac:dyDescent="0.3">
      <c r="C919" s="170" t="s">
        <v>59</v>
      </c>
      <c r="D919" s="161"/>
      <c r="E919" s="152">
        <v>0</v>
      </c>
      <c r="F919" s="115">
        <f>IF(E917&lt;6,"",((E917-6)/12)*(G917/E917))</f>
        <v>0</v>
      </c>
      <c r="G919" s="95">
        <f>F919</f>
        <v>0</v>
      </c>
      <c r="H919" s="162"/>
      <c r="I919" s="99" t="s">
        <v>519</v>
      </c>
      <c r="J919" s="99" t="str">
        <f>VLOOKUP(I919,Presupuesto!$B$11:$C$565,2,0)</f>
        <v>DECIMOCUARTO MES</v>
      </c>
      <c r="K919" s="96" t="str">
        <f t="shared" si="30"/>
        <v>Desarrollo del Sistema de Educación Superior</v>
      </c>
      <c r="L919" s="96" t="s">
        <v>395</v>
      </c>
    </row>
    <row r="920" spans="3:12" ht="15.75" thickBot="1" x14ac:dyDescent="0.3">
      <c r="C920" s="135" t="s">
        <v>483</v>
      </c>
      <c r="D920" s="197"/>
      <c r="E920" s="150">
        <v>12</v>
      </c>
      <c r="F920" s="288">
        <f>HLOOKUP($C920,$BZ$2:$CM$3,2,0)</f>
        <v>39703.99</v>
      </c>
      <c r="G920" s="111">
        <f>D920*E920*F920</f>
        <v>0</v>
      </c>
      <c r="H920" s="164"/>
      <c r="I920" s="112" t="s">
        <v>496</v>
      </c>
      <c r="J920" s="112" t="str">
        <f>VLOOKUP(I920,Presupuesto!$B$11:$C$565,2,0)</f>
        <v>SUELDOS Y SALARIOS PERMANENTES</v>
      </c>
      <c r="K920" s="96" t="str">
        <f t="shared" si="30"/>
        <v>Desarrollo del Sistema de Educación Superior</v>
      </c>
      <c r="L920" s="96" t="s">
        <v>395</v>
      </c>
    </row>
    <row r="921" spans="3:12" x14ac:dyDescent="0.25">
      <c r="C921" s="169" t="s">
        <v>58</v>
      </c>
      <c r="D921" s="161"/>
      <c r="E921" s="152">
        <v>0</v>
      </c>
      <c r="F921" s="98">
        <f>IF(E920=0,"",(G920/E920)/12*E920)</f>
        <v>0</v>
      </c>
      <c r="G921" s="95">
        <f>F921</f>
        <v>0</v>
      </c>
      <c r="H921" s="162"/>
      <c r="I921" s="114" t="s">
        <v>516</v>
      </c>
      <c r="J921" s="114" t="str">
        <f>VLOOKUP(I921,Presupuesto!$B$11:$C$565,2,0)</f>
        <v>AGUINALDO Y DECIMO CUARTO MES</v>
      </c>
      <c r="K921" s="96" t="str">
        <f t="shared" si="30"/>
        <v>Desarrollo del Sistema de Educación Superior</v>
      </c>
      <c r="L921" s="96" t="s">
        <v>395</v>
      </c>
    </row>
    <row r="922" spans="3:12" ht="15.75" thickBot="1" x14ac:dyDescent="0.3">
      <c r="C922" s="170" t="s">
        <v>59</v>
      </c>
      <c r="D922" s="161"/>
      <c r="E922" s="152">
        <v>0</v>
      </c>
      <c r="F922" s="115">
        <f>IF(E920&lt;6,"",((E920-6)/12)*(G920/E920))</f>
        <v>0</v>
      </c>
      <c r="G922" s="95">
        <f>F922</f>
        <v>0</v>
      </c>
      <c r="H922" s="162"/>
      <c r="I922" s="99" t="s">
        <v>519</v>
      </c>
      <c r="J922" s="99" t="str">
        <f>VLOOKUP(I922,Presupuesto!$B$11:$C$565,2,0)</f>
        <v>DECIMOCUARTO MES</v>
      </c>
      <c r="K922" s="96" t="str">
        <f t="shared" si="30"/>
        <v>Desarrollo del Sistema de Educación Superior</v>
      </c>
      <c r="L922" s="96" t="s">
        <v>395</v>
      </c>
    </row>
    <row r="923" spans="3:12" ht="15.75" thickBot="1" x14ac:dyDescent="0.3">
      <c r="C923" s="135" t="s">
        <v>484</v>
      </c>
      <c r="D923" s="197"/>
      <c r="E923" s="150">
        <v>12</v>
      </c>
      <c r="F923" s="288">
        <f>HLOOKUP($C923,$BZ$2:$CM$3,2,0)</f>
        <v>35733.589999999997</v>
      </c>
      <c r="G923" s="111">
        <f>D923*E923*F923</f>
        <v>0</v>
      </c>
      <c r="H923" s="164"/>
      <c r="I923" s="112" t="s">
        <v>496</v>
      </c>
      <c r="J923" s="112" t="str">
        <f>VLOOKUP(I923,Presupuesto!$B$11:$C$565,2,0)</f>
        <v>SUELDOS Y SALARIOS PERMANENTES</v>
      </c>
      <c r="K923" s="96" t="str">
        <f t="shared" si="30"/>
        <v>Desarrollo del Sistema de Educación Superior</v>
      </c>
      <c r="L923" s="96" t="s">
        <v>395</v>
      </c>
    </row>
    <row r="924" spans="3:12" x14ac:dyDescent="0.25">
      <c r="C924" s="169" t="s">
        <v>58</v>
      </c>
      <c r="D924" s="161"/>
      <c r="E924" s="152">
        <v>0</v>
      </c>
      <c r="F924" s="98">
        <f>IF(E923=0,"",(G923/E923)/12*E923)</f>
        <v>0</v>
      </c>
      <c r="G924" s="95">
        <f>F924</f>
        <v>0</v>
      </c>
      <c r="H924" s="162"/>
      <c r="I924" s="114" t="s">
        <v>516</v>
      </c>
      <c r="J924" s="114" t="str">
        <f>VLOOKUP(I924,Presupuesto!$B$11:$C$565,2,0)</f>
        <v>AGUINALDO Y DECIMO CUARTO MES</v>
      </c>
      <c r="K924" s="96" t="str">
        <f t="shared" si="30"/>
        <v>Desarrollo del Sistema de Educación Superior</v>
      </c>
      <c r="L924" s="96" t="s">
        <v>395</v>
      </c>
    </row>
    <row r="925" spans="3:12" ht="15.75" thickBot="1" x14ac:dyDescent="0.3">
      <c r="C925" s="170" t="s">
        <v>59</v>
      </c>
      <c r="D925" s="161"/>
      <c r="E925" s="152">
        <v>0</v>
      </c>
      <c r="F925" s="115">
        <f>IF(E923&lt;6,"",((E923-6)/12)*(G923/E923))</f>
        <v>0</v>
      </c>
      <c r="G925" s="95">
        <f>F925</f>
        <v>0</v>
      </c>
      <c r="H925" s="162"/>
      <c r="I925" s="99" t="s">
        <v>519</v>
      </c>
      <c r="J925" s="99" t="str">
        <f>VLOOKUP(I925,Presupuesto!$B$11:$C$565,2,0)</f>
        <v>DECIMOCUARTO MES</v>
      </c>
      <c r="K925" s="96" t="str">
        <f t="shared" si="30"/>
        <v>Desarrollo del Sistema de Educación Superior</v>
      </c>
      <c r="L925" s="96" t="s">
        <v>395</v>
      </c>
    </row>
    <row r="926" spans="3:12" ht="15.75" thickBot="1" x14ac:dyDescent="0.3">
      <c r="C926" s="135" t="s">
        <v>485</v>
      </c>
      <c r="D926" s="197"/>
      <c r="E926" s="150">
        <v>12</v>
      </c>
      <c r="F926" s="288">
        <f>HLOOKUP($C926,$BZ$2:$CM$3,2,0)</f>
        <v>31763.19</v>
      </c>
      <c r="G926" s="111">
        <f>D926*E926*F926</f>
        <v>0</v>
      </c>
      <c r="H926" s="164"/>
      <c r="I926" s="112" t="s">
        <v>496</v>
      </c>
      <c r="J926" s="112" t="str">
        <f>VLOOKUP(I926,Presupuesto!$B$11:$C$565,2,0)</f>
        <v>SUELDOS Y SALARIOS PERMANENTES</v>
      </c>
      <c r="K926" s="96" t="str">
        <f t="shared" si="30"/>
        <v>Desarrollo del Sistema de Educación Superior</v>
      </c>
      <c r="L926" s="96" t="s">
        <v>395</v>
      </c>
    </row>
    <row r="927" spans="3:12" x14ac:dyDescent="0.25">
      <c r="C927" s="169" t="s">
        <v>58</v>
      </c>
      <c r="D927" s="161"/>
      <c r="E927" s="152">
        <v>0</v>
      </c>
      <c r="F927" s="98">
        <f>IF(E926=0,"",(G926/E926)/12*E926)</f>
        <v>0</v>
      </c>
      <c r="G927" s="95">
        <f>F927</f>
        <v>0</v>
      </c>
      <c r="H927" s="162"/>
      <c r="I927" s="114" t="s">
        <v>516</v>
      </c>
      <c r="J927" s="114" t="str">
        <f>VLOOKUP(I927,Presupuesto!$B$11:$C$565,2,0)</f>
        <v>AGUINALDO Y DECIMO CUARTO MES</v>
      </c>
      <c r="K927" s="96" t="str">
        <f t="shared" si="30"/>
        <v>Desarrollo del Sistema de Educación Superior</v>
      </c>
      <c r="L927" s="96" t="s">
        <v>395</v>
      </c>
    </row>
    <row r="928" spans="3:12" ht="15.75" thickBot="1" x14ac:dyDescent="0.3">
      <c r="C928" s="170" t="s">
        <v>59</v>
      </c>
      <c r="D928" s="161"/>
      <c r="E928" s="152">
        <v>0</v>
      </c>
      <c r="F928" s="115">
        <f>IF(E926&lt;6,"",((E926-6)/12)*(G926/E926))</f>
        <v>0</v>
      </c>
      <c r="G928" s="95">
        <f>F928</f>
        <v>0</v>
      </c>
      <c r="H928" s="162"/>
      <c r="I928" s="99" t="s">
        <v>519</v>
      </c>
      <c r="J928" s="99" t="str">
        <f>VLOOKUP(I928,Presupuesto!$B$11:$C$565,2,0)</f>
        <v>DECIMOCUARTO MES</v>
      </c>
      <c r="K928" s="96" t="str">
        <f t="shared" si="30"/>
        <v>Desarrollo del Sistema de Educación Superior</v>
      </c>
      <c r="L928" s="96" t="s">
        <v>395</v>
      </c>
    </row>
    <row r="929" spans="3:12" ht="15.75" thickBot="1" x14ac:dyDescent="0.3">
      <c r="C929" s="135" t="s">
        <v>486</v>
      </c>
      <c r="D929" s="197"/>
      <c r="E929" s="150">
        <v>12</v>
      </c>
      <c r="F929" s="288">
        <f>HLOOKUP($C929,$BZ$2:$CM$3,2,0)</f>
        <v>29777.99</v>
      </c>
      <c r="G929" s="111">
        <f>D929*E929*F929</f>
        <v>0</v>
      </c>
      <c r="H929" s="164"/>
      <c r="I929" s="112" t="s">
        <v>496</v>
      </c>
      <c r="J929" s="112" t="str">
        <f>VLOOKUP(I929,Presupuesto!$B$11:$C$565,2,0)</f>
        <v>SUELDOS Y SALARIOS PERMANENTES</v>
      </c>
      <c r="K929" s="96" t="str">
        <f t="shared" si="30"/>
        <v>Desarrollo del Sistema de Educación Superior</v>
      </c>
      <c r="L929" s="96" t="s">
        <v>395</v>
      </c>
    </row>
    <row r="930" spans="3:12" x14ac:dyDescent="0.25">
      <c r="C930" s="169" t="s">
        <v>58</v>
      </c>
      <c r="D930" s="161"/>
      <c r="E930" s="152">
        <v>0</v>
      </c>
      <c r="F930" s="98">
        <f>IF(E929=0,"",(G929/E929)/12*E929)</f>
        <v>0</v>
      </c>
      <c r="G930" s="95">
        <f>F930</f>
        <v>0</v>
      </c>
      <c r="H930" s="162"/>
      <c r="I930" s="114" t="s">
        <v>516</v>
      </c>
      <c r="J930" s="114" t="str">
        <f>VLOOKUP(I930,Presupuesto!$B$11:$C$565,2,0)</f>
        <v>AGUINALDO Y DECIMO CUARTO MES</v>
      </c>
      <c r="K930" s="96" t="str">
        <f t="shared" si="30"/>
        <v>Desarrollo del Sistema de Educación Superior</v>
      </c>
      <c r="L930" s="96" t="s">
        <v>395</v>
      </c>
    </row>
    <row r="931" spans="3:12" ht="15.75" thickBot="1" x14ac:dyDescent="0.3">
      <c r="C931" s="170" t="s">
        <v>59</v>
      </c>
      <c r="D931" s="161"/>
      <c r="E931" s="152">
        <v>0</v>
      </c>
      <c r="F931" s="115">
        <f>IF(E929&lt;6,"",((E929-6)/12)*(G929/E929))</f>
        <v>0</v>
      </c>
      <c r="G931" s="95">
        <f>F931</f>
        <v>0</v>
      </c>
      <c r="H931" s="162"/>
      <c r="I931" s="99" t="s">
        <v>519</v>
      </c>
      <c r="J931" s="99" t="str">
        <f>VLOOKUP(I931,Presupuesto!$B$11:$C$565,2,0)</f>
        <v>DECIMOCUARTO MES</v>
      </c>
      <c r="K931" s="96" t="str">
        <f t="shared" si="30"/>
        <v>Desarrollo del Sistema de Educación Superior</v>
      </c>
      <c r="L931" s="96" t="s">
        <v>395</v>
      </c>
    </row>
    <row r="932" spans="3:12" ht="15.75" thickBot="1" x14ac:dyDescent="0.3">
      <c r="C932" s="135" t="s">
        <v>487</v>
      </c>
      <c r="D932" s="197"/>
      <c r="E932" s="150">
        <v>12</v>
      </c>
      <c r="F932" s="288">
        <f>HLOOKUP($C932,$BZ$2:$CM$3,2,0)</f>
        <v>27792.79</v>
      </c>
      <c r="G932" s="111">
        <f>D932*E932*F932</f>
        <v>0</v>
      </c>
      <c r="H932" s="164"/>
      <c r="I932" s="112" t="s">
        <v>496</v>
      </c>
      <c r="J932" s="112" t="str">
        <f>VLOOKUP(I932,Presupuesto!$B$11:$C$565,2,0)</f>
        <v>SUELDOS Y SALARIOS PERMANENTES</v>
      </c>
      <c r="K932" s="96" t="str">
        <f t="shared" si="30"/>
        <v>Desarrollo del Sistema de Educación Superior</v>
      </c>
      <c r="L932" s="96" t="s">
        <v>395</v>
      </c>
    </row>
    <row r="933" spans="3:12" x14ac:dyDescent="0.25">
      <c r="C933" s="169" t="s">
        <v>58</v>
      </c>
      <c r="D933" s="161"/>
      <c r="E933" s="152">
        <v>0</v>
      </c>
      <c r="F933" s="98">
        <f>IF(E932=0,"",(G932/E932)/12*E932)</f>
        <v>0</v>
      </c>
      <c r="G933" s="95">
        <f>F933</f>
        <v>0</v>
      </c>
      <c r="H933" s="162"/>
      <c r="I933" s="114" t="s">
        <v>516</v>
      </c>
      <c r="J933" s="114" t="str">
        <f>VLOOKUP(I933,Presupuesto!$B$11:$C$565,2,0)</f>
        <v>AGUINALDO Y DECIMO CUARTO MES</v>
      </c>
      <c r="K933" s="96" t="str">
        <f t="shared" si="30"/>
        <v>Desarrollo del Sistema de Educación Superior</v>
      </c>
      <c r="L933" s="96" t="s">
        <v>395</v>
      </c>
    </row>
    <row r="934" spans="3:12" ht="15.75" thickBot="1" x14ac:dyDescent="0.3">
      <c r="C934" s="170" t="s">
        <v>59</v>
      </c>
      <c r="D934" s="161"/>
      <c r="E934" s="152">
        <v>0</v>
      </c>
      <c r="F934" s="115">
        <f>IF(E932&lt;6,"",((E932-6)/12)*(G932/E932))</f>
        <v>0</v>
      </c>
      <c r="G934" s="95">
        <f>F934</f>
        <v>0</v>
      </c>
      <c r="H934" s="162"/>
      <c r="I934" s="99" t="s">
        <v>519</v>
      </c>
      <c r="J934" s="99" t="str">
        <f>VLOOKUP(I934,Presupuesto!$B$11:$C$565,2,0)</f>
        <v>DECIMOCUARTO MES</v>
      </c>
      <c r="K934" s="96" t="str">
        <f t="shared" si="30"/>
        <v>Desarrollo del Sistema de Educación Superior</v>
      </c>
      <c r="L934" s="96" t="s">
        <v>395</v>
      </c>
    </row>
    <row r="935" spans="3:12" ht="15.75" thickBot="1" x14ac:dyDescent="0.3">
      <c r="C935" s="135" t="s">
        <v>488</v>
      </c>
      <c r="D935" s="197"/>
      <c r="E935" s="150">
        <v>12</v>
      </c>
      <c r="F935" s="288">
        <f>HLOOKUP($C935,$BZ$2:$CM$3,2,0)</f>
        <v>18859.39</v>
      </c>
      <c r="G935" s="111">
        <f>D935*E935*F935</f>
        <v>0</v>
      </c>
      <c r="H935" s="164"/>
      <c r="I935" s="112" t="s">
        <v>496</v>
      </c>
      <c r="J935" s="112" t="str">
        <f>VLOOKUP(I935,Presupuesto!$B$11:$C$565,2,0)</f>
        <v>SUELDOS Y SALARIOS PERMANENTES</v>
      </c>
      <c r="K935" s="96" t="str">
        <f t="shared" si="30"/>
        <v>Desarrollo del Sistema de Educación Superior</v>
      </c>
      <c r="L935" s="96" t="s">
        <v>395</v>
      </c>
    </row>
    <row r="936" spans="3:12" x14ac:dyDescent="0.25">
      <c r="C936" s="169" t="s">
        <v>58</v>
      </c>
      <c r="D936" s="161"/>
      <c r="E936" s="152">
        <v>0</v>
      </c>
      <c r="F936" s="98">
        <f>IF(E935=0,"",(G935/E935)/12*E935)</f>
        <v>0</v>
      </c>
      <c r="G936" s="95">
        <f>F936</f>
        <v>0</v>
      </c>
      <c r="H936" s="162"/>
      <c r="I936" s="114" t="s">
        <v>516</v>
      </c>
      <c r="J936" s="114" t="str">
        <f>VLOOKUP(I936,Presupuesto!$B$11:$C$565,2,0)</f>
        <v>AGUINALDO Y DECIMO CUARTO MES</v>
      </c>
      <c r="K936" s="96" t="str">
        <f t="shared" si="30"/>
        <v>Desarrollo del Sistema de Educación Superior</v>
      </c>
      <c r="L936" s="96" t="s">
        <v>395</v>
      </c>
    </row>
    <row r="937" spans="3:12" ht="15.75" thickBot="1" x14ac:dyDescent="0.3">
      <c r="C937" s="170" t="s">
        <v>59</v>
      </c>
      <c r="D937" s="161"/>
      <c r="E937" s="152">
        <v>0</v>
      </c>
      <c r="F937" s="115">
        <f>IF(E935&lt;6,"",((E935-6)/12)*(G935/E935))</f>
        <v>0</v>
      </c>
      <c r="G937" s="95">
        <f>F937</f>
        <v>0</v>
      </c>
      <c r="H937" s="162"/>
      <c r="I937" s="99" t="s">
        <v>519</v>
      </c>
      <c r="J937" s="99" t="str">
        <f>VLOOKUP(I937,Presupuesto!$B$11:$C$565,2,0)</f>
        <v>DECIMOCUARTO MES</v>
      </c>
      <c r="K937" s="96" t="str">
        <f t="shared" si="30"/>
        <v>Desarrollo del Sistema de Educación Superior</v>
      </c>
      <c r="L937" s="96" t="s">
        <v>395</v>
      </c>
    </row>
    <row r="938" spans="3:12" ht="15.75" thickBot="1" x14ac:dyDescent="0.3">
      <c r="C938" s="135" t="s">
        <v>489</v>
      </c>
      <c r="D938" s="197"/>
      <c r="E938" s="150">
        <v>12</v>
      </c>
      <c r="F938" s="288">
        <f>HLOOKUP($C938,$BZ$2:$CM$3,2,0)</f>
        <v>17866.8</v>
      </c>
      <c r="G938" s="111">
        <f>D938*E938*F938</f>
        <v>0</v>
      </c>
      <c r="H938" s="164"/>
      <c r="I938" s="112" t="s">
        <v>496</v>
      </c>
      <c r="J938" s="112" t="str">
        <f>VLOOKUP(I938,Presupuesto!$B$11:$C$565,2,0)</f>
        <v>SUELDOS Y SALARIOS PERMANENTES</v>
      </c>
      <c r="K938" s="96" t="str">
        <f t="shared" si="30"/>
        <v>Desarrollo del Sistema de Educación Superior</v>
      </c>
      <c r="L938" s="96" t="s">
        <v>395</v>
      </c>
    </row>
    <row r="939" spans="3:12" x14ac:dyDescent="0.25">
      <c r="C939" s="169" t="s">
        <v>58</v>
      </c>
      <c r="D939" s="161"/>
      <c r="E939" s="152">
        <v>0</v>
      </c>
      <c r="F939" s="98">
        <f>IF(E938=0,"",(G938/E938)/12*E938)</f>
        <v>0</v>
      </c>
      <c r="G939" s="95">
        <f>F939</f>
        <v>0</v>
      </c>
      <c r="H939" s="162"/>
      <c r="I939" s="114" t="s">
        <v>516</v>
      </c>
      <c r="J939" s="114" t="str">
        <f>VLOOKUP(I939,Presupuesto!$B$11:$C$565,2,0)</f>
        <v>AGUINALDO Y DECIMO CUARTO MES</v>
      </c>
      <c r="K939" s="96" t="str">
        <f t="shared" si="30"/>
        <v>Desarrollo del Sistema de Educación Superior</v>
      </c>
      <c r="L939" s="96" t="s">
        <v>395</v>
      </c>
    </row>
    <row r="940" spans="3:12" ht="15.75" thickBot="1" x14ac:dyDescent="0.3">
      <c r="C940" s="170" t="s">
        <v>59</v>
      </c>
      <c r="D940" s="161"/>
      <c r="E940" s="152">
        <v>0</v>
      </c>
      <c r="F940" s="115">
        <f>IF(E938&lt;6,"",((E938-6)/12)*(G938/E938))</f>
        <v>0</v>
      </c>
      <c r="G940" s="95">
        <f>F940</f>
        <v>0</v>
      </c>
      <c r="H940" s="162"/>
      <c r="I940" s="99" t="s">
        <v>519</v>
      </c>
      <c r="J940" s="99" t="str">
        <f>VLOOKUP(I940,Presupuesto!$B$11:$C$565,2,0)</f>
        <v>DECIMOCUARTO MES</v>
      </c>
      <c r="K940" s="96" t="str">
        <f t="shared" si="30"/>
        <v>Desarrollo del Sistema de Educación Superior</v>
      </c>
      <c r="L940" s="96" t="s">
        <v>395</v>
      </c>
    </row>
    <row r="941" spans="3:12" ht="15.75" thickBot="1" x14ac:dyDescent="0.3">
      <c r="C941" s="135" t="s">
        <v>490</v>
      </c>
      <c r="D941" s="197"/>
      <c r="E941" s="150">
        <v>12</v>
      </c>
      <c r="F941" s="288">
        <f>HLOOKUP($C941,$BZ$2:$CM$3,2,0)</f>
        <v>13896.4</v>
      </c>
      <c r="G941" s="111">
        <f>D941*E941*F941</f>
        <v>0</v>
      </c>
      <c r="H941" s="164"/>
      <c r="I941" s="112" t="s">
        <v>496</v>
      </c>
      <c r="J941" s="112" t="str">
        <f>VLOOKUP(I941,Presupuesto!$B$11:$C$565,2,0)</f>
        <v>SUELDOS Y SALARIOS PERMANENTES</v>
      </c>
      <c r="K941" s="96" t="str">
        <f t="shared" si="30"/>
        <v>Desarrollo del Sistema de Educación Superior</v>
      </c>
      <c r="L941" s="96" t="s">
        <v>395</v>
      </c>
    </row>
    <row r="942" spans="3:12" x14ac:dyDescent="0.25">
      <c r="C942" s="169" t="s">
        <v>58</v>
      </c>
      <c r="D942" s="161"/>
      <c r="E942" s="152">
        <v>0</v>
      </c>
      <c r="F942" s="98">
        <f>IF(E941=0,"",(G941/E941)/12*E941)</f>
        <v>0</v>
      </c>
      <c r="G942" s="95">
        <f>F942</f>
        <v>0</v>
      </c>
      <c r="H942" s="162"/>
      <c r="I942" s="114" t="s">
        <v>516</v>
      </c>
      <c r="J942" s="114" t="str">
        <f>VLOOKUP(I942,Presupuesto!$B$11:$C$565,2,0)</f>
        <v>AGUINALDO Y DECIMO CUARTO MES</v>
      </c>
      <c r="K942" s="96" t="str">
        <f t="shared" si="30"/>
        <v>Desarrollo del Sistema de Educación Superior</v>
      </c>
      <c r="L942" s="96" t="s">
        <v>395</v>
      </c>
    </row>
    <row r="943" spans="3:12" ht="15.75" thickBot="1" x14ac:dyDescent="0.3">
      <c r="C943" s="170" t="s">
        <v>59</v>
      </c>
      <c r="D943" s="161"/>
      <c r="E943" s="152">
        <v>0</v>
      </c>
      <c r="F943" s="115">
        <f>IF(E941&lt;6,"",((E941-6)/12)*(G941/E941))</f>
        <v>0</v>
      </c>
      <c r="G943" s="95">
        <f>F943</f>
        <v>0</v>
      </c>
      <c r="H943" s="162"/>
      <c r="I943" s="99" t="s">
        <v>519</v>
      </c>
      <c r="J943" s="99" t="str">
        <f>VLOOKUP(I943,Presupuesto!$B$11:$C$565,2,0)</f>
        <v>DECIMOCUARTO MES</v>
      </c>
      <c r="K943" s="96" t="str">
        <f t="shared" si="30"/>
        <v>Desarrollo del Sistema de Educación Superior</v>
      </c>
      <c r="L943" s="96" t="s">
        <v>395</v>
      </c>
    </row>
    <row r="944" spans="3:12" ht="15.75" thickBot="1" x14ac:dyDescent="0.3">
      <c r="C944" s="135" t="s">
        <v>491</v>
      </c>
      <c r="D944" s="197"/>
      <c r="E944" s="150">
        <v>12</v>
      </c>
      <c r="F944" s="288">
        <f>HLOOKUP($C944,$BZ$2:$CM$3,2,0)</f>
        <v>15004.09</v>
      </c>
      <c r="G944" s="111">
        <f>D944*E944*F944</f>
        <v>0</v>
      </c>
      <c r="H944" s="164"/>
      <c r="I944" s="112" t="s">
        <v>496</v>
      </c>
      <c r="J944" s="112" t="str">
        <f>VLOOKUP(I944,Presupuesto!$B$11:$C$565,2,0)</f>
        <v>SUELDOS Y SALARIOS PERMANENTES</v>
      </c>
      <c r="K944" s="96" t="str">
        <f t="shared" si="30"/>
        <v>Desarrollo del Sistema de Educación Superior</v>
      </c>
      <c r="L944" s="96" t="s">
        <v>395</v>
      </c>
    </row>
    <row r="945" spans="3:12" x14ac:dyDescent="0.25">
      <c r="C945" s="169" t="s">
        <v>58</v>
      </c>
      <c r="D945" s="161"/>
      <c r="E945" s="152">
        <v>0</v>
      </c>
      <c r="F945" s="98">
        <f>IF(E944=0,"",(G944/E944)/12*E944)</f>
        <v>0</v>
      </c>
      <c r="G945" s="95">
        <f>F945</f>
        <v>0</v>
      </c>
      <c r="H945" s="162"/>
      <c r="I945" s="114" t="s">
        <v>516</v>
      </c>
      <c r="J945" s="114" t="str">
        <f>VLOOKUP(I945,Presupuesto!$B$11:$C$565,2,0)</f>
        <v>AGUINALDO Y DECIMO CUARTO MES</v>
      </c>
      <c r="K945" s="96" t="str">
        <f t="shared" si="30"/>
        <v>Desarrollo del Sistema de Educación Superior</v>
      </c>
      <c r="L945" s="96" t="s">
        <v>395</v>
      </c>
    </row>
    <row r="946" spans="3:12" ht="15.75" thickBot="1" x14ac:dyDescent="0.3">
      <c r="C946" s="170" t="s">
        <v>59</v>
      </c>
      <c r="D946" s="161"/>
      <c r="E946" s="152">
        <v>0</v>
      </c>
      <c r="F946" s="115">
        <f>IF(E944&lt;6,"",((E944-6)/12)*(G944/E944))</f>
        <v>0</v>
      </c>
      <c r="G946" s="95">
        <f>F946</f>
        <v>0</v>
      </c>
      <c r="H946" s="162"/>
      <c r="I946" s="99" t="s">
        <v>519</v>
      </c>
      <c r="J946" s="99" t="str">
        <f>VLOOKUP(I946,Presupuesto!$B$11:$C$565,2,0)</f>
        <v>DECIMOCUARTO MES</v>
      </c>
      <c r="K946" s="96" t="str">
        <f t="shared" si="30"/>
        <v>Desarrollo del Sistema de Educación Superior</v>
      </c>
      <c r="L946" s="96" t="s">
        <v>395</v>
      </c>
    </row>
    <row r="947" spans="3:12" ht="15.75" thickBot="1" x14ac:dyDescent="0.3">
      <c r="C947" s="135" t="s">
        <v>492</v>
      </c>
      <c r="D947" s="197"/>
      <c r="E947" s="150">
        <v>12</v>
      </c>
      <c r="F947" s="288">
        <f>HLOOKUP($C947,$BZ$2:$CM$3,2,0)</f>
        <v>13238.9</v>
      </c>
      <c r="G947" s="111">
        <f>D947*E947*F947</f>
        <v>0</v>
      </c>
      <c r="H947" s="164"/>
      <c r="I947" s="112" t="s">
        <v>496</v>
      </c>
      <c r="J947" s="112" t="str">
        <f>VLOOKUP(I947,Presupuesto!$B$11:$C$565,2,0)</f>
        <v>SUELDOS Y SALARIOS PERMANENTES</v>
      </c>
      <c r="K947" s="96" t="str">
        <f t="shared" si="30"/>
        <v>Desarrollo del Sistema de Educación Superior</v>
      </c>
      <c r="L947" s="96" t="s">
        <v>395</v>
      </c>
    </row>
    <row r="948" spans="3:12" x14ac:dyDescent="0.25">
      <c r="C948" s="169" t="s">
        <v>58</v>
      </c>
      <c r="D948" s="161"/>
      <c r="E948" s="152">
        <v>0</v>
      </c>
      <c r="F948" s="98">
        <f>IF(E947=0,"",(G947/E947)/12*E947)</f>
        <v>0</v>
      </c>
      <c r="G948" s="95">
        <f>F948</f>
        <v>0</v>
      </c>
      <c r="H948" s="162"/>
      <c r="I948" s="114" t="s">
        <v>516</v>
      </c>
      <c r="J948" s="114" t="str">
        <f>VLOOKUP(I948,Presupuesto!$B$11:$C$565,2,0)</f>
        <v>AGUINALDO Y DECIMO CUARTO MES</v>
      </c>
      <c r="K948" s="96" t="str">
        <f t="shared" si="30"/>
        <v>Desarrollo del Sistema de Educación Superior</v>
      </c>
      <c r="L948" s="96" t="s">
        <v>395</v>
      </c>
    </row>
    <row r="949" spans="3:12" ht="15.75" thickBot="1" x14ac:dyDescent="0.3">
      <c r="C949" s="170" t="s">
        <v>59</v>
      </c>
      <c r="D949" s="161"/>
      <c r="E949" s="152">
        <v>0</v>
      </c>
      <c r="F949" s="115">
        <f>IF(E947&lt;6,"",((E947-6)/12)*(G947/E947))</f>
        <v>0</v>
      </c>
      <c r="G949" s="95">
        <f>F949</f>
        <v>0</v>
      </c>
      <c r="H949" s="162"/>
      <c r="I949" s="99" t="s">
        <v>519</v>
      </c>
      <c r="J949" s="99" t="str">
        <f>VLOOKUP(I949,Presupuesto!$B$11:$C$565,2,0)</f>
        <v>DECIMOCUARTO MES</v>
      </c>
      <c r="K949" s="96" t="str">
        <f t="shared" si="30"/>
        <v>Desarrollo del Sistema de Educación Superior</v>
      </c>
      <c r="L949" s="96" t="s">
        <v>395</v>
      </c>
    </row>
    <row r="950" spans="3:12" ht="15.75" thickBot="1" x14ac:dyDescent="0.3">
      <c r="C950" s="135" t="s">
        <v>493</v>
      </c>
      <c r="D950" s="197"/>
      <c r="E950" s="150">
        <v>12</v>
      </c>
      <c r="F950" s="288">
        <f>HLOOKUP($C950,$BZ$2:$CM$3,2,0)</f>
        <v>12356.31</v>
      </c>
      <c r="G950" s="111">
        <f>D950*E950*F950</f>
        <v>0</v>
      </c>
      <c r="H950" s="164"/>
      <c r="I950" s="112" t="s">
        <v>496</v>
      </c>
      <c r="J950" s="112" t="str">
        <f>VLOOKUP(I950,Presupuesto!$B$11:$C$565,2,0)</f>
        <v>SUELDOS Y SALARIOS PERMANENTES</v>
      </c>
      <c r="K950" s="96" t="str">
        <f t="shared" ref="K950:K967" si="31">$K$917</f>
        <v>Desarrollo del Sistema de Educación Superior</v>
      </c>
      <c r="L950" s="96" t="s">
        <v>395</v>
      </c>
    </row>
    <row r="951" spans="3:12" x14ac:dyDescent="0.25">
      <c r="C951" s="169" t="s">
        <v>58</v>
      </c>
      <c r="D951" s="161"/>
      <c r="E951" s="152">
        <v>0</v>
      </c>
      <c r="F951" s="98">
        <f>IF(E950=0,"",(G950/E950)/12*E950)</f>
        <v>0</v>
      </c>
      <c r="G951" s="95">
        <f>F951</f>
        <v>0</v>
      </c>
      <c r="H951" s="162"/>
      <c r="I951" s="114" t="s">
        <v>516</v>
      </c>
      <c r="J951" s="114" t="str">
        <f>VLOOKUP(I951,Presupuesto!$B$11:$C$565,2,0)</f>
        <v>AGUINALDO Y DECIMO CUARTO MES</v>
      </c>
      <c r="K951" s="96" t="str">
        <f t="shared" si="31"/>
        <v>Desarrollo del Sistema de Educación Superior</v>
      </c>
      <c r="L951" s="96" t="s">
        <v>395</v>
      </c>
    </row>
    <row r="952" spans="3:12" ht="15.75" thickBot="1" x14ac:dyDescent="0.3">
      <c r="C952" s="170" t="s">
        <v>59</v>
      </c>
      <c r="D952" s="161"/>
      <c r="E952" s="152">
        <v>0</v>
      </c>
      <c r="F952" s="115">
        <f>IF(E950&lt;6,"",((E950-6)/12)*(G950/E950))</f>
        <v>0</v>
      </c>
      <c r="G952" s="95">
        <f>F952</f>
        <v>0</v>
      </c>
      <c r="H952" s="162"/>
      <c r="I952" s="99" t="s">
        <v>519</v>
      </c>
      <c r="J952" s="99" t="str">
        <f>VLOOKUP(I952,Presupuesto!$B$11:$C$565,2,0)</f>
        <v>DECIMOCUARTO MES</v>
      </c>
      <c r="K952" s="96" t="str">
        <f t="shared" si="31"/>
        <v>Desarrollo del Sistema de Educación Superior</v>
      </c>
      <c r="L952" s="96" t="s">
        <v>395</v>
      </c>
    </row>
    <row r="953" spans="3:12" ht="15.75" thickBot="1" x14ac:dyDescent="0.3">
      <c r="C953" s="135" t="s">
        <v>494</v>
      </c>
      <c r="D953" s="197"/>
      <c r="E953" s="150">
        <v>12</v>
      </c>
      <c r="F953" s="288">
        <f>HLOOKUP($C953,$BZ$2:$CM$3,2,0)</f>
        <v>463.22</v>
      </c>
      <c r="G953" s="111">
        <f>D953*E953*F953</f>
        <v>0</v>
      </c>
      <c r="H953" s="164"/>
      <c r="I953" s="112" t="s">
        <v>496</v>
      </c>
      <c r="J953" s="112" t="str">
        <f>VLOOKUP(I953,Presupuesto!$B$11:$C$565,2,0)</f>
        <v>SUELDOS Y SALARIOS PERMANENTES</v>
      </c>
      <c r="K953" s="96" t="str">
        <f t="shared" si="31"/>
        <v>Desarrollo del Sistema de Educación Superior</v>
      </c>
      <c r="L953" s="96" t="s">
        <v>395</v>
      </c>
    </row>
    <row r="954" spans="3:12" x14ac:dyDescent="0.25">
      <c r="C954" s="169" t="s">
        <v>58</v>
      </c>
      <c r="D954" s="161"/>
      <c r="E954" s="152">
        <v>0</v>
      </c>
      <c r="F954" s="98">
        <f>IF(E953=0,"",(G953/E953)/12*E953)</f>
        <v>0</v>
      </c>
      <c r="G954" s="95">
        <f>F954</f>
        <v>0</v>
      </c>
      <c r="H954" s="162"/>
      <c r="I954" s="114" t="s">
        <v>516</v>
      </c>
      <c r="J954" s="114" t="str">
        <f>VLOOKUP(I954,Presupuesto!$B$11:$C$565,2,0)</f>
        <v>AGUINALDO Y DECIMO CUARTO MES</v>
      </c>
      <c r="K954" s="96" t="str">
        <f t="shared" si="31"/>
        <v>Desarrollo del Sistema de Educación Superior</v>
      </c>
      <c r="L954" s="96" t="s">
        <v>395</v>
      </c>
    </row>
    <row r="955" spans="3:12" ht="15.75" thickBot="1" x14ac:dyDescent="0.3">
      <c r="C955" s="170" t="s">
        <v>59</v>
      </c>
      <c r="D955" s="161"/>
      <c r="E955" s="152">
        <v>0</v>
      </c>
      <c r="F955" s="115">
        <f>IF(E953&lt;6,"",((E953-6)/12)*(G953/E953))</f>
        <v>0</v>
      </c>
      <c r="G955" s="95">
        <f>F955</f>
        <v>0</v>
      </c>
      <c r="H955" s="162"/>
      <c r="I955" s="99" t="s">
        <v>519</v>
      </c>
      <c r="J955" s="99" t="str">
        <f>VLOOKUP(I955,Presupuesto!$B$11:$C$565,2,0)</f>
        <v>DECIMOCUARTO MES</v>
      </c>
      <c r="K955" s="96" t="str">
        <f t="shared" si="31"/>
        <v>Desarrollo del Sistema de Educación Superior</v>
      </c>
      <c r="L955" s="96" t="s">
        <v>395</v>
      </c>
    </row>
    <row r="956" spans="3:12" ht="15.75" thickBot="1" x14ac:dyDescent="0.3">
      <c r="C956" s="135" t="s">
        <v>495</v>
      </c>
      <c r="D956" s="197"/>
      <c r="E956" s="150">
        <v>12</v>
      </c>
      <c r="F956" s="288">
        <f>HLOOKUP($C956,$BZ$2:$CM$3,2,0)</f>
        <v>2007.3</v>
      </c>
      <c r="G956" s="111">
        <f>D956*E956*F956</f>
        <v>0</v>
      </c>
      <c r="H956" s="164"/>
      <c r="I956" s="112" t="s">
        <v>496</v>
      </c>
      <c r="J956" s="112" t="str">
        <f>VLOOKUP(I956,Presupuesto!$B$11:$C$565,2,0)</f>
        <v>SUELDOS Y SALARIOS PERMANENTES</v>
      </c>
      <c r="K956" s="96" t="str">
        <f t="shared" si="31"/>
        <v>Desarrollo del Sistema de Educación Superior</v>
      </c>
      <c r="L956" s="96" t="s">
        <v>395</v>
      </c>
    </row>
    <row r="957" spans="3:12" x14ac:dyDescent="0.25">
      <c r="C957" s="169" t="s">
        <v>58</v>
      </c>
      <c r="D957" s="161"/>
      <c r="E957" s="152">
        <v>0</v>
      </c>
      <c r="F957" s="98">
        <f>IF(E956=0,"",(G956/E956)/12*E956)</f>
        <v>0</v>
      </c>
      <c r="G957" s="95">
        <f>F957</f>
        <v>0</v>
      </c>
      <c r="H957" s="162"/>
      <c r="I957" s="114" t="s">
        <v>516</v>
      </c>
      <c r="J957" s="114" t="str">
        <f>VLOOKUP(I957,Presupuesto!$B$11:$C$565,2,0)</f>
        <v>AGUINALDO Y DECIMO CUARTO MES</v>
      </c>
      <c r="K957" s="96" t="str">
        <f t="shared" si="31"/>
        <v>Desarrollo del Sistema de Educación Superior</v>
      </c>
      <c r="L957" s="96" t="s">
        <v>395</v>
      </c>
    </row>
    <row r="958" spans="3:12" ht="15.75" thickBot="1" x14ac:dyDescent="0.3">
      <c r="C958" s="170" t="s">
        <v>59</v>
      </c>
      <c r="D958" s="161"/>
      <c r="E958" s="152">
        <v>0</v>
      </c>
      <c r="F958" s="115">
        <f>IF(E956&lt;6,"",((E956-6)/12)*(G956/E956))</f>
        <v>0</v>
      </c>
      <c r="G958" s="95">
        <f>F958</f>
        <v>0</v>
      </c>
      <c r="H958" s="162"/>
      <c r="I958" s="99" t="s">
        <v>519</v>
      </c>
      <c r="J958" s="99" t="str">
        <f>VLOOKUP(I958,Presupuesto!$B$11:$C$565,2,0)</f>
        <v>DECIMOCUARTO MES</v>
      </c>
      <c r="K958" s="96" t="str">
        <f t="shared" si="31"/>
        <v>Desarrollo del Sistema de Educación Superior</v>
      </c>
      <c r="L958" s="96" t="s">
        <v>395</v>
      </c>
    </row>
    <row r="959" spans="3:12" ht="15.75" thickBot="1" x14ac:dyDescent="0.3">
      <c r="C959" s="138" t="s">
        <v>83</v>
      </c>
      <c r="D959" s="197"/>
      <c r="E959" s="150">
        <v>12</v>
      </c>
      <c r="F959" s="137">
        <v>30000</v>
      </c>
      <c r="G959" s="111">
        <f>D959*E959*F959</f>
        <v>0</v>
      </c>
      <c r="H959" s="164"/>
      <c r="I959" s="112" t="s">
        <v>564</v>
      </c>
      <c r="J959" s="112" t="str">
        <f>VLOOKUP(I959,Presupuesto!$B$11:$C$565,2,0)</f>
        <v>CONTRATOS ESPECIALES</v>
      </c>
      <c r="K959" s="96" t="str">
        <f t="shared" si="31"/>
        <v>Desarrollo del Sistema de Educación Superior</v>
      </c>
      <c r="L959" s="96" t="s">
        <v>395</v>
      </c>
    </row>
    <row r="960" spans="3:12" x14ac:dyDescent="0.25">
      <c r="C960" s="169" t="s">
        <v>58</v>
      </c>
      <c r="D960" s="161"/>
      <c r="E960" s="152">
        <v>0</v>
      </c>
      <c r="F960" s="115">
        <f>IF(E959=0,"",(G959/E959)/12*E959)</f>
        <v>0</v>
      </c>
      <c r="G960" s="95">
        <f>F960</f>
        <v>0</v>
      </c>
      <c r="H960" s="162"/>
      <c r="I960" s="99" t="s">
        <v>564</v>
      </c>
      <c r="J960" s="99" t="str">
        <f>VLOOKUP(I960,Presupuesto!$B$11:$C$565,2,0)</f>
        <v>CONTRATOS ESPECIALES</v>
      </c>
      <c r="K960" s="96" t="str">
        <f t="shared" si="31"/>
        <v>Desarrollo del Sistema de Educación Superior</v>
      </c>
      <c r="L960" s="96" t="s">
        <v>394</v>
      </c>
    </row>
    <row r="961" spans="3:12" ht="15.75" thickBot="1" x14ac:dyDescent="0.3">
      <c r="C961" s="170" t="s">
        <v>59</v>
      </c>
      <c r="D961" s="161"/>
      <c r="E961" s="152">
        <v>0</v>
      </c>
      <c r="F961" s="98">
        <f>IF(E959&lt;6,"",((E959-6)/12)*(G959/E959))</f>
        <v>0</v>
      </c>
      <c r="G961" s="95">
        <f>F961</f>
        <v>0</v>
      </c>
      <c r="H961" s="162"/>
      <c r="I961" s="99" t="s">
        <v>564</v>
      </c>
      <c r="J961" s="99" t="str">
        <f>VLOOKUP(I961,Presupuesto!$B$11:$C$565,2,0)</f>
        <v>CONTRATOS ESPECIALES</v>
      </c>
      <c r="K961" s="96" t="str">
        <f t="shared" si="31"/>
        <v>Desarrollo del Sistema de Educación Superior</v>
      </c>
      <c r="L961" s="96" t="s">
        <v>399</v>
      </c>
    </row>
    <row r="962" spans="3:12" ht="15.75" thickBot="1" x14ac:dyDescent="0.3">
      <c r="C962" s="138" t="s">
        <v>60</v>
      </c>
      <c r="D962" s="197"/>
      <c r="E962" s="150">
        <v>12</v>
      </c>
      <c r="F962" s="116">
        <v>30000</v>
      </c>
      <c r="G962" s="111">
        <f>D962*E962*F962</f>
        <v>0</v>
      </c>
      <c r="H962" s="164"/>
      <c r="I962" s="112" t="s">
        <v>705</v>
      </c>
      <c r="J962" s="112" t="str">
        <f>VLOOKUP(I962,Presupuesto!$B$11:$C$565,2,0)</f>
        <v>OTROS SERVICIOS TECNICOS Y PROFESIONALES</v>
      </c>
      <c r="K962" s="96" t="str">
        <f t="shared" si="31"/>
        <v>Desarrollo del Sistema de Educación Superior</v>
      </c>
      <c r="L962" s="96" t="s">
        <v>394</v>
      </c>
    </row>
    <row r="963" spans="3:12" x14ac:dyDescent="0.25">
      <c r="C963" s="169" t="s">
        <v>58</v>
      </c>
      <c r="D963" s="161"/>
      <c r="E963" s="152">
        <v>0</v>
      </c>
      <c r="F963" s="98">
        <v>0</v>
      </c>
      <c r="G963" s="95">
        <f>F963</f>
        <v>0</v>
      </c>
      <c r="H963" s="162"/>
      <c r="I963" s="99" t="s">
        <v>705</v>
      </c>
      <c r="J963" s="99" t="str">
        <f>VLOOKUP(I963,Presupuesto!$B$11:$C$565,2,0)</f>
        <v>OTROS SERVICIOS TECNICOS Y PROFESIONALES</v>
      </c>
      <c r="K963" s="96" t="str">
        <f t="shared" si="31"/>
        <v>Desarrollo del Sistema de Educación Superior</v>
      </c>
      <c r="L963" s="96" t="s">
        <v>394</v>
      </c>
    </row>
    <row r="964" spans="3:12" ht="15.75" thickBot="1" x14ac:dyDescent="0.3">
      <c r="C964" s="170" t="s">
        <v>59</v>
      </c>
      <c r="D964" s="161"/>
      <c r="E964" s="152">
        <v>0</v>
      </c>
      <c r="F964" s="98">
        <v>0</v>
      </c>
      <c r="G964" s="95">
        <f>F964</f>
        <v>0</v>
      </c>
      <c r="H964" s="162"/>
      <c r="I964" s="99" t="s">
        <v>705</v>
      </c>
      <c r="J964" s="99" t="str">
        <f>VLOOKUP(I964,Presupuesto!$B$11:$C$565,2,0)</f>
        <v>OTROS SERVICIOS TECNICOS Y PROFESIONALES</v>
      </c>
      <c r="K964" s="96" t="str">
        <f t="shared" si="31"/>
        <v>Desarrollo del Sistema de Educación Superior</v>
      </c>
      <c r="L964" s="96" t="s">
        <v>394</v>
      </c>
    </row>
    <row r="965" spans="3:12" ht="15.75" thickBot="1" x14ac:dyDescent="0.3">
      <c r="C965" s="138" t="s">
        <v>61</v>
      </c>
      <c r="D965" s="197"/>
      <c r="E965" s="150">
        <v>12</v>
      </c>
      <c r="F965" s="116">
        <v>30000</v>
      </c>
      <c r="G965" s="111">
        <f>D965*E965*F965</f>
        <v>0</v>
      </c>
      <c r="H965" s="164"/>
      <c r="I965" s="112" t="s">
        <v>496</v>
      </c>
      <c r="J965" s="112" t="str">
        <f>VLOOKUP(I965,Presupuesto!$B$11:$C$565,2,0)</f>
        <v>SUELDOS Y SALARIOS PERMANENTES</v>
      </c>
      <c r="K965" s="96" t="str">
        <f t="shared" si="31"/>
        <v>Desarrollo del Sistema de Educación Superior</v>
      </c>
      <c r="L965" s="96" t="s">
        <v>394</v>
      </c>
    </row>
    <row r="966" spans="3:12" x14ac:dyDescent="0.25">
      <c r="C966" s="169" t="s">
        <v>58</v>
      </c>
      <c r="D966" s="167"/>
      <c r="E966" s="129">
        <v>0</v>
      </c>
      <c r="F966" s="117">
        <f>IF(E965=0,"",(G965/E965)/12*E965)</f>
        <v>0</v>
      </c>
      <c r="G966" s="118">
        <f>F966</f>
        <v>0</v>
      </c>
      <c r="H966" s="162"/>
      <c r="I966" s="99" t="s">
        <v>516</v>
      </c>
      <c r="J966" s="99" t="str">
        <f>VLOOKUP(I966,Presupuesto!$B$11:$C$565,2,0)</f>
        <v>AGUINALDO Y DECIMO CUARTO MES</v>
      </c>
      <c r="K966" s="96" t="str">
        <f t="shared" si="31"/>
        <v>Desarrollo del Sistema de Educación Superior</v>
      </c>
      <c r="L966" s="96" t="s">
        <v>394</v>
      </c>
    </row>
    <row r="967" spans="3:12" ht="15.75" thickBot="1" x14ac:dyDescent="0.3">
      <c r="C967" s="171" t="s">
        <v>59</v>
      </c>
      <c r="D967" s="160"/>
      <c r="E967" s="130">
        <v>0</v>
      </c>
      <c r="F967" s="103">
        <f>IF(E965&lt;6,"",((E965-6)/12)*(G965/E965))</f>
        <v>0</v>
      </c>
      <c r="G967" s="103">
        <f>F967</f>
        <v>0</v>
      </c>
      <c r="H967" s="160"/>
      <c r="I967" s="104" t="s">
        <v>519</v>
      </c>
      <c r="J967" s="122" t="str">
        <f>VLOOKUP(I967,Presupuesto!$B$11:$C$565,2,0)</f>
        <v>DECIMOCUARTO MES</v>
      </c>
      <c r="K967" s="104" t="str">
        <f t="shared" si="31"/>
        <v>Desarrollo del Sistema de Educación Superior</v>
      </c>
      <c r="L967" s="122" t="s">
        <v>394</v>
      </c>
    </row>
  </sheetData>
  <conditionalFormatting sqref="E56">
    <cfRule type="cellIs" dxfId="17" priority="17" operator="greaterThan">
      <formula>12</formula>
    </cfRule>
  </conditionalFormatting>
  <conditionalFormatting sqref="E956">
    <cfRule type="cellIs" dxfId="16" priority="1" operator="greaterThan">
      <formula>12</formula>
    </cfRule>
  </conditionalFormatting>
  <conditionalFormatting sqref="E116">
    <cfRule type="cellIs" dxfId="15" priority="15" operator="greaterThan">
      <formula>12</formula>
    </cfRule>
  </conditionalFormatting>
  <conditionalFormatting sqref="E176">
    <cfRule type="cellIs" dxfId="14" priority="14" operator="greaterThan">
      <formula>12</formula>
    </cfRule>
  </conditionalFormatting>
  <conditionalFormatting sqref="E236">
    <cfRule type="cellIs" dxfId="13" priority="13" operator="greaterThan">
      <formula>12</formula>
    </cfRule>
  </conditionalFormatting>
  <conditionalFormatting sqref="E296">
    <cfRule type="cellIs" dxfId="12" priority="12" operator="greaterThan">
      <formula>12</formula>
    </cfRule>
  </conditionalFormatting>
  <conditionalFormatting sqref="E356">
    <cfRule type="cellIs" dxfId="11" priority="11" operator="greaterThan">
      <formula>12</formula>
    </cfRule>
  </conditionalFormatting>
  <conditionalFormatting sqref="E416">
    <cfRule type="cellIs" dxfId="10" priority="10" operator="greaterThan">
      <formula>12</formula>
    </cfRule>
  </conditionalFormatting>
  <conditionalFormatting sqref="E476">
    <cfRule type="cellIs" dxfId="9" priority="9" operator="greaterThan">
      <formula>12</formula>
    </cfRule>
  </conditionalFormatting>
  <conditionalFormatting sqref="E536">
    <cfRule type="cellIs" dxfId="8" priority="8" operator="greaterThan">
      <formula>12</formula>
    </cfRule>
  </conditionalFormatting>
  <conditionalFormatting sqref="E596">
    <cfRule type="cellIs" dxfId="7" priority="7" operator="greaterThan">
      <formula>12</formula>
    </cfRule>
  </conditionalFormatting>
  <conditionalFormatting sqref="E656">
    <cfRule type="cellIs" dxfId="6" priority="6" operator="greaterThan">
      <formula>12</formula>
    </cfRule>
  </conditionalFormatting>
  <conditionalFormatting sqref="E716">
    <cfRule type="cellIs" dxfId="5" priority="5" operator="greaterThan">
      <formula>12</formula>
    </cfRule>
  </conditionalFormatting>
  <conditionalFormatting sqref="E776">
    <cfRule type="cellIs" dxfId="4" priority="4" operator="greaterThan">
      <formula>12</formula>
    </cfRule>
  </conditionalFormatting>
  <conditionalFormatting sqref="E836">
    <cfRule type="cellIs" dxfId="3" priority="3" operator="greaterThan">
      <formula>12</formula>
    </cfRule>
  </conditionalFormatting>
  <conditionalFormatting sqref="E896">
    <cfRule type="cellIs" dxfId="2" priority="2" operator="greaterThan">
      <formula>12</formula>
    </cfRule>
  </conditionalFormatting>
  <dataValidations count="6">
    <dataValidation type="list" allowBlank="1" showInputMessage="1" showErrorMessage="1" errorTitle="¡Ingreso no Válido!" error="Por favor seleccione una opción de la lista" promptTitle="Tipo de Presupuesto" prompt="Seleccione una opción de la lista." sqref="H17:H67 H77:H127 H137:H187 H197:H247 H257:H307 H317:H367 H377:H427 H437:H487 H497:H547 H557:H607 H617:H667 H677:H727 H737:H787 H797:H847 H857:H907 H917:H967">
      <formula1>$R$2:$S$2</formula1>
    </dataValidation>
    <dataValidation type="list" allowBlank="1" showInputMessage="1" showErrorMessage="1" errorTitle="¡Ingreso Inválido!" error="Seleccione una opción de la lista" promptTitle="Mes Requerido" prompt="Seleccione el mes en el que requiere el recurso." sqref="L17:L67 L77:L127 L137:L187 L197:L247 L257:L307 L317:L367 L377:L427 L437:L487 L497:L547 L557:L607 L617:L667 L677:L727 L737:L787 L797:L847 L857:L907 L917:L967">
      <formula1>$U$2:$AF$2</formula1>
    </dataValidation>
    <dataValidation type="list" allowBlank="1" showInputMessage="1" showErrorMessage="1" sqref="C17 C20 C23 C26 C29 C32 C35 C38 C41 C44 C47 C50 C53 C56 C77 C80 C83 C86 C89 C92 C95 C98 C101 C104 C107 C110 C113 C116 C137 C140 C143 C146 C149 C152 C155 C158 C161 C164 C167 C170 C173 C176 C197 C200 C203 C206 C209 C212 C215 C218 C221 C224 C227 C230 C233 C236 C257 C260 C263 C266 C269 C272 C275 C278 C281 C284 C287 C290 C293 C296 C317 C320 C323 C326 C329 C332 C335 C338 C341 C344 C347 C350 C353 C356 C377 C380 C383 C386 C389 C392 C395 C398 C401 C404 C407 C410 C413 C416 C437 C440 C443 C446 C449 C452 C455 C458 C461 C464 C467 C470 C473 C476 C497 C500 C503 C506 C509 C512 C515 C518 C521 C524 C527 C530 C533 C536 C557 C560 C563 C566 C569 C572 C575 C578 C581 C584 C587 C590 C593 C596 C617 C620 C623 C626 C629 C632 C635 C638 C641 C644 C647 C650 C653 C656 C677 C680 C683 C686 C689 C692 C695 C698 C701 C704 C707 C710 C713 C716 C737 C740 C743 C746 C749 C752 C755 C758 C761 C764 C767 C770 C773 C776 C797 C800 C803 C806 C809 C812 C815 C818 C821 C824 C827 C830 C833 C836 C857 C860 C863 C866 C869 C872 C875 C878 C881 C884 C887 C890 C893 C896 C917 C920 C923 C926 C929 C932 C935 C938 C941 C944 C947 C950 C953 C956">
      <formula1>$BZ$2:$CM$2</formula1>
    </dataValidation>
    <dataValidation type="list" allowBlank="1" showInputMessage="1" showErrorMessage="1" errorTitle="¡Ingreso Inválido!" error="Verifique el valor ingresado." sqref="I17:I67 I77:I127 I137:I187 I197:I247 I257:I307 I317:I367 I377:I427 I437:I487 I497:I547 I557:I607 I617:I667 I677:I727 I737:I787 I797:I847 I857:I907 I917:I967">
      <formula1>$A$1:$UI$1</formula1>
    </dataValidation>
    <dataValidation type="list" allowBlank="1" showInputMessage="1" showErrorMessage="1" errorTitle="¡Ingreso Inválido!" error="Seleccione una opción de la lista." promptTitle="Dimensión Estratégica" prompt="Seleccione una opción de la lista." sqref="K78:K127 K138:K187 K198:K247 K258:K307 K318:K367 K378:K427 K438:K487 K498:K547 K558:K607 K618:K667 K678:K727 K738:K787 K798:K847 K858:K907 K918:K967 K18:K67">
      <formula1>$A$2:$P$2</formula1>
    </dataValidation>
    <dataValidation type="list" allowBlank="1" showInputMessage="1" showErrorMessage="1" errorTitle="¡Ingreso Inválido!" error="Seleccione una opción de la lista." promptTitle="Dimensión Estratégica" prompt="Seleccione una opción de la lista." sqref="K17 K77 K137 K197 K257 K317 K377 K437 K497 K557 K617 K677 K737 K797 K857 K917">
      <formula1>$A$2:$Q$2</formula1>
    </dataValidation>
  </dataValidations>
  <pageMargins left="0.7" right="0.7" top="0.75" bottom="0.75" header="0.3" footer="0.3"/>
  <pageSetup orientation="portrait" horizontalDpi="300" verticalDpi="30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UI235"/>
  <sheetViews>
    <sheetView showGridLines="0" topLeftCell="D118" zoomScale="84" zoomScaleNormal="84" workbookViewId="0">
      <selection activeCell="I27" sqref="I27"/>
    </sheetView>
  </sheetViews>
  <sheetFormatPr baseColWidth="10" defaultColWidth="11.5703125" defaultRowHeight="15" x14ac:dyDescent="0.25"/>
  <cols>
    <col min="1" max="1" width="1.85546875" style="84" customWidth="1"/>
    <col min="2" max="2" width="6.7109375" style="84" customWidth="1"/>
    <col min="3" max="3" width="41.7109375" style="84" customWidth="1"/>
    <col min="4" max="4" width="26.42578125" style="84" bestFit="1" customWidth="1"/>
    <col min="5" max="6" width="13.85546875" style="84" customWidth="1"/>
    <col min="7" max="7" width="13.85546875" style="75" customWidth="1"/>
    <col min="8" max="8" width="12.7109375" style="84" bestFit="1" customWidth="1"/>
    <col min="9" max="9" width="35.42578125" style="84" bestFit="1" customWidth="1"/>
    <col min="10" max="10" width="22.28515625" style="84" bestFit="1" customWidth="1"/>
    <col min="11" max="11" width="13.42578125" style="84" bestFit="1" customWidth="1"/>
    <col min="12" max="16384" width="11.5703125" style="84"/>
  </cols>
  <sheetData>
    <row r="1" spans="1:555" ht="26.25" hidden="1" x14ac:dyDescent="0.25">
      <c r="A1" s="185" t="s">
        <v>251</v>
      </c>
      <c r="B1" s="188" t="s">
        <v>252</v>
      </c>
      <c r="C1" s="179" t="s">
        <v>253</v>
      </c>
      <c r="D1" s="179" t="s">
        <v>496</v>
      </c>
      <c r="E1" s="179" t="s">
        <v>498</v>
      </c>
      <c r="F1" s="179" t="s">
        <v>500</v>
      </c>
      <c r="G1" s="179" t="s">
        <v>502</v>
      </c>
      <c r="H1" s="179" t="s">
        <v>504</v>
      </c>
      <c r="I1" s="179" t="s">
        <v>506</v>
      </c>
      <c r="J1" s="179" t="s">
        <v>254</v>
      </c>
      <c r="K1" s="179" t="s">
        <v>509</v>
      </c>
      <c r="L1" s="179" t="s">
        <v>255</v>
      </c>
      <c r="M1" s="179" t="s">
        <v>511</v>
      </c>
      <c r="N1" s="179" t="s">
        <v>513</v>
      </c>
      <c r="O1" s="179" t="s">
        <v>515</v>
      </c>
      <c r="P1" s="179" t="s">
        <v>256</v>
      </c>
      <c r="Q1" s="179" t="s">
        <v>516</v>
      </c>
      <c r="R1" s="179" t="s">
        <v>519</v>
      </c>
      <c r="S1" s="179" t="s">
        <v>257</v>
      </c>
      <c r="T1" s="179" t="s">
        <v>521</v>
      </c>
      <c r="U1" s="179" t="s">
        <v>258</v>
      </c>
      <c r="V1" s="179" t="s">
        <v>522</v>
      </c>
      <c r="W1" s="179" t="s">
        <v>523</v>
      </c>
      <c r="X1" s="179" t="s">
        <v>527</v>
      </c>
      <c r="Y1" s="179" t="s">
        <v>274</v>
      </c>
      <c r="Z1" s="179" t="s">
        <v>528</v>
      </c>
      <c r="AA1" s="179" t="s">
        <v>530</v>
      </c>
      <c r="AB1" s="179" t="s">
        <v>532</v>
      </c>
      <c r="AC1" s="179" t="s">
        <v>275</v>
      </c>
      <c r="AD1" s="179" t="s">
        <v>534</v>
      </c>
      <c r="AE1" s="179" t="s">
        <v>536</v>
      </c>
      <c r="AF1" s="179" t="s">
        <v>538</v>
      </c>
      <c r="AG1" s="179" t="s">
        <v>540</v>
      </c>
      <c r="AH1" s="179" t="s">
        <v>250</v>
      </c>
      <c r="AI1" s="179" t="s">
        <v>542</v>
      </c>
      <c r="AJ1" s="188" t="s">
        <v>259</v>
      </c>
      <c r="AK1" s="179" t="s">
        <v>544</v>
      </c>
      <c r="AL1" s="179" t="s">
        <v>260</v>
      </c>
      <c r="AM1" s="179" t="s">
        <v>546</v>
      </c>
      <c r="AN1" s="179" t="s">
        <v>548</v>
      </c>
      <c r="AO1" s="179" t="s">
        <v>261</v>
      </c>
      <c r="AP1" s="179" t="s">
        <v>550</v>
      </c>
      <c r="AQ1" s="179" t="s">
        <v>552</v>
      </c>
      <c r="AR1" s="179" t="s">
        <v>262</v>
      </c>
      <c r="AS1" s="179" t="s">
        <v>553</v>
      </c>
      <c r="AT1" s="179" t="s">
        <v>555</v>
      </c>
      <c r="AU1" s="179" t="s">
        <v>556</v>
      </c>
      <c r="AV1" s="179" t="s">
        <v>557</v>
      </c>
      <c r="AW1" s="179" t="s">
        <v>559</v>
      </c>
      <c r="AX1" s="179" t="s">
        <v>561</v>
      </c>
      <c r="AY1" s="179" t="s">
        <v>562</v>
      </c>
      <c r="AZ1" s="179" t="s">
        <v>263</v>
      </c>
      <c r="BA1" s="179" t="s">
        <v>564</v>
      </c>
      <c r="BB1" s="179" t="s">
        <v>566</v>
      </c>
      <c r="BC1" s="179" t="s">
        <v>568</v>
      </c>
      <c r="BD1" s="179" t="s">
        <v>570</v>
      </c>
      <c r="BE1" s="179" t="s">
        <v>572</v>
      </c>
      <c r="BF1" s="179" t="s">
        <v>574</v>
      </c>
      <c r="BG1" s="179" t="s">
        <v>576</v>
      </c>
      <c r="BH1" s="179" t="s">
        <v>578</v>
      </c>
      <c r="BI1" s="179" t="s">
        <v>276</v>
      </c>
      <c r="BJ1" s="179" t="s">
        <v>580</v>
      </c>
      <c r="BK1" s="179" t="s">
        <v>582</v>
      </c>
      <c r="BL1" s="179" t="s">
        <v>584</v>
      </c>
      <c r="BM1" s="179" t="s">
        <v>586</v>
      </c>
      <c r="BN1" s="179" t="s">
        <v>588</v>
      </c>
      <c r="BO1" s="179" t="s">
        <v>590</v>
      </c>
      <c r="BP1" s="179" t="s">
        <v>592</v>
      </c>
      <c r="BQ1" s="179" t="s">
        <v>594</v>
      </c>
      <c r="BR1" s="179" t="s">
        <v>596</v>
      </c>
      <c r="BS1" s="179" t="s">
        <v>598</v>
      </c>
      <c r="BT1" s="188" t="s">
        <v>264</v>
      </c>
      <c r="BU1" s="179" t="s">
        <v>265</v>
      </c>
      <c r="BV1" s="179" t="s">
        <v>600</v>
      </c>
      <c r="BW1" s="179" t="s">
        <v>266</v>
      </c>
      <c r="BX1" s="179" t="s">
        <v>602</v>
      </c>
      <c r="BY1" s="179" t="s">
        <v>604</v>
      </c>
      <c r="BZ1" s="188" t="s">
        <v>267</v>
      </c>
      <c r="CA1" s="179" t="s">
        <v>268</v>
      </c>
      <c r="CB1" s="179" t="s">
        <v>606</v>
      </c>
      <c r="CC1" s="179" t="s">
        <v>269</v>
      </c>
      <c r="CD1" s="179" t="s">
        <v>608</v>
      </c>
      <c r="CE1" s="179" t="s">
        <v>610</v>
      </c>
      <c r="CF1" s="179" t="s">
        <v>612</v>
      </c>
      <c r="CG1" s="188" t="s">
        <v>270</v>
      </c>
      <c r="CH1" s="179" t="s">
        <v>618</v>
      </c>
      <c r="CI1" s="179" t="s">
        <v>620</v>
      </c>
      <c r="CJ1" s="179" t="s">
        <v>271</v>
      </c>
      <c r="CK1" s="179" t="s">
        <v>614</v>
      </c>
      <c r="CL1" s="179" t="s">
        <v>616</v>
      </c>
      <c r="CM1" s="179" t="s">
        <v>272</v>
      </c>
      <c r="CN1" s="179" t="s">
        <v>622</v>
      </c>
      <c r="CO1" s="179" t="s">
        <v>273</v>
      </c>
      <c r="CP1" s="179" t="s">
        <v>623</v>
      </c>
      <c r="CQ1" s="176" t="s">
        <v>277</v>
      </c>
      <c r="CR1" s="188" t="s">
        <v>278</v>
      </c>
      <c r="CS1" s="179" t="s">
        <v>624</v>
      </c>
      <c r="CT1" s="179" t="s">
        <v>625</v>
      </c>
      <c r="CU1" s="179" t="s">
        <v>627</v>
      </c>
      <c r="CV1" s="179" t="s">
        <v>279</v>
      </c>
      <c r="CW1" s="179" t="s">
        <v>629</v>
      </c>
      <c r="CX1" s="179" t="s">
        <v>631</v>
      </c>
      <c r="CY1" s="179" t="s">
        <v>633</v>
      </c>
      <c r="CZ1" s="179" t="s">
        <v>635</v>
      </c>
      <c r="DA1" s="179" t="s">
        <v>637</v>
      </c>
      <c r="DB1" s="179" t="s">
        <v>639</v>
      </c>
      <c r="DC1" s="188" t="s">
        <v>280</v>
      </c>
      <c r="DD1" s="179" t="s">
        <v>281</v>
      </c>
      <c r="DE1" s="179" t="s">
        <v>641</v>
      </c>
      <c r="DF1" s="179" t="s">
        <v>282</v>
      </c>
      <c r="DG1" s="179" t="s">
        <v>643</v>
      </c>
      <c r="DH1" s="179" t="s">
        <v>645</v>
      </c>
      <c r="DI1" s="179" t="s">
        <v>647</v>
      </c>
      <c r="DJ1" s="179" t="s">
        <v>649</v>
      </c>
      <c r="DK1" s="179" t="s">
        <v>651</v>
      </c>
      <c r="DL1" s="179" t="s">
        <v>653</v>
      </c>
      <c r="DM1" s="179" t="s">
        <v>655</v>
      </c>
      <c r="DN1" s="179" t="s">
        <v>283</v>
      </c>
      <c r="DO1" s="179" t="s">
        <v>657</v>
      </c>
      <c r="DP1" s="179" t="s">
        <v>659</v>
      </c>
      <c r="DQ1" s="179" t="s">
        <v>661</v>
      </c>
      <c r="DR1" s="188" t="s">
        <v>284</v>
      </c>
      <c r="DS1" s="179" t="s">
        <v>663</v>
      </c>
      <c r="DT1" s="179" t="s">
        <v>285</v>
      </c>
      <c r="DU1" s="179" t="s">
        <v>665</v>
      </c>
      <c r="DV1" s="179" t="s">
        <v>286</v>
      </c>
      <c r="DW1" s="179" t="s">
        <v>667</v>
      </c>
      <c r="DX1" s="179" t="s">
        <v>669</v>
      </c>
      <c r="DY1" s="179" t="s">
        <v>671</v>
      </c>
      <c r="DZ1" s="179" t="s">
        <v>673</v>
      </c>
      <c r="EA1" s="179" t="s">
        <v>675</v>
      </c>
      <c r="EB1" s="179" t="s">
        <v>677</v>
      </c>
      <c r="EC1" s="179" t="s">
        <v>679</v>
      </c>
      <c r="ED1" s="179" t="s">
        <v>681</v>
      </c>
      <c r="EE1" s="179" t="s">
        <v>683</v>
      </c>
      <c r="EF1" s="179" t="s">
        <v>685</v>
      </c>
      <c r="EG1" s="179" t="s">
        <v>687</v>
      </c>
      <c r="EH1" s="188" t="s">
        <v>287</v>
      </c>
      <c r="EI1" s="179" t="s">
        <v>689</v>
      </c>
      <c r="EJ1" s="179" t="s">
        <v>288</v>
      </c>
      <c r="EK1" s="179" t="s">
        <v>691</v>
      </c>
      <c r="EL1" s="179" t="s">
        <v>693</v>
      </c>
      <c r="EM1" s="179" t="s">
        <v>289</v>
      </c>
      <c r="EN1" s="179" t="s">
        <v>695</v>
      </c>
      <c r="EO1" s="179" t="s">
        <v>697</v>
      </c>
      <c r="EP1" s="179" t="s">
        <v>290</v>
      </c>
      <c r="EQ1" s="179" t="s">
        <v>699</v>
      </c>
      <c r="ER1" s="179" t="s">
        <v>701</v>
      </c>
      <c r="ES1" s="179" t="s">
        <v>703</v>
      </c>
      <c r="ET1" s="179" t="s">
        <v>291</v>
      </c>
      <c r="EU1" s="179" t="s">
        <v>705</v>
      </c>
      <c r="EV1" s="179" t="s">
        <v>707</v>
      </c>
      <c r="EW1" s="188" t="s">
        <v>292</v>
      </c>
      <c r="EX1" s="179" t="s">
        <v>293</v>
      </c>
      <c r="EY1" s="179" t="s">
        <v>709</v>
      </c>
      <c r="EZ1" s="179" t="s">
        <v>711</v>
      </c>
      <c r="FA1" s="179" t="s">
        <v>713</v>
      </c>
      <c r="FB1" s="179" t="s">
        <v>715</v>
      </c>
      <c r="FC1" s="179" t="s">
        <v>294</v>
      </c>
      <c r="FD1" s="179" t="s">
        <v>717</v>
      </c>
      <c r="FE1" s="179" t="s">
        <v>719</v>
      </c>
      <c r="FF1" s="179" t="s">
        <v>721</v>
      </c>
      <c r="FG1" s="179" t="s">
        <v>723</v>
      </c>
      <c r="FH1" s="179" t="s">
        <v>725</v>
      </c>
      <c r="FI1" s="179" t="s">
        <v>295</v>
      </c>
      <c r="FJ1" s="179" t="s">
        <v>728</v>
      </c>
      <c r="FK1" s="179" t="s">
        <v>296</v>
      </c>
      <c r="FL1" s="179" t="s">
        <v>731</v>
      </c>
      <c r="FM1" s="179" t="s">
        <v>732</v>
      </c>
      <c r="FN1" s="179" t="s">
        <v>734</v>
      </c>
      <c r="FO1" s="179" t="s">
        <v>297</v>
      </c>
      <c r="FP1" s="179" t="s">
        <v>737</v>
      </c>
      <c r="FQ1" s="179" t="s">
        <v>738</v>
      </c>
      <c r="FR1" s="179" t="s">
        <v>740</v>
      </c>
      <c r="FS1" s="179" t="s">
        <v>298</v>
      </c>
      <c r="FT1" s="179" t="s">
        <v>743</v>
      </c>
      <c r="FU1" s="179" t="s">
        <v>745</v>
      </c>
      <c r="FV1" s="179" t="s">
        <v>747</v>
      </c>
      <c r="FW1" s="188" t="s">
        <v>299</v>
      </c>
      <c r="FX1" s="188" t="s">
        <v>300</v>
      </c>
      <c r="FY1" s="179" t="s">
        <v>306</v>
      </c>
      <c r="FZ1" s="179" t="s">
        <v>749</v>
      </c>
      <c r="GA1" s="179" t="s">
        <v>751</v>
      </c>
      <c r="GB1" s="179" t="s">
        <v>753</v>
      </c>
      <c r="GC1" s="179" t="s">
        <v>755</v>
      </c>
      <c r="GD1" s="179" t="s">
        <v>757</v>
      </c>
      <c r="GE1" s="179" t="s">
        <v>759</v>
      </c>
      <c r="GF1" s="188" t="s">
        <v>301</v>
      </c>
      <c r="GG1" s="179" t="s">
        <v>307</v>
      </c>
      <c r="GH1" s="179" t="s">
        <v>761</v>
      </c>
      <c r="GI1" s="179" t="s">
        <v>763</v>
      </c>
      <c r="GJ1" s="179" t="s">
        <v>764</v>
      </c>
      <c r="GK1" s="179" t="s">
        <v>308</v>
      </c>
      <c r="GL1" s="179" t="s">
        <v>767</v>
      </c>
      <c r="GM1" s="179" t="s">
        <v>768</v>
      </c>
      <c r="GN1" s="188" t="s">
        <v>302</v>
      </c>
      <c r="GO1" s="179" t="s">
        <v>303</v>
      </c>
      <c r="GP1" s="179" t="s">
        <v>770</v>
      </c>
      <c r="GQ1" s="179" t="s">
        <v>772</v>
      </c>
      <c r="GR1" s="179" t="s">
        <v>774</v>
      </c>
      <c r="GS1" s="179" t="s">
        <v>776</v>
      </c>
      <c r="GT1" s="179" t="s">
        <v>778</v>
      </c>
      <c r="GU1" s="188" t="s">
        <v>304</v>
      </c>
      <c r="GV1" s="179" t="s">
        <v>305</v>
      </c>
      <c r="GW1" s="179" t="s">
        <v>780</v>
      </c>
      <c r="GX1" s="179" t="s">
        <v>782</v>
      </c>
      <c r="GY1" s="179" t="s">
        <v>784</v>
      </c>
      <c r="GZ1" s="179" t="s">
        <v>786</v>
      </c>
      <c r="HA1" s="179" t="s">
        <v>788</v>
      </c>
      <c r="HB1" s="179" t="s">
        <v>790</v>
      </c>
      <c r="HC1" s="176" t="s">
        <v>309</v>
      </c>
      <c r="HD1" s="188" t="s">
        <v>310</v>
      </c>
      <c r="HE1" s="179" t="s">
        <v>311</v>
      </c>
      <c r="HF1" s="179" t="s">
        <v>792</v>
      </c>
      <c r="HG1" s="179" t="s">
        <v>794</v>
      </c>
      <c r="HH1" s="179" t="s">
        <v>796</v>
      </c>
      <c r="HI1" s="179" t="s">
        <v>798</v>
      </c>
      <c r="HJ1" s="179" t="s">
        <v>312</v>
      </c>
      <c r="HK1" s="179" t="s">
        <v>801</v>
      </c>
      <c r="HL1" s="179" t="s">
        <v>329</v>
      </c>
      <c r="HM1" s="179" t="s">
        <v>839</v>
      </c>
      <c r="HN1" s="179" t="s">
        <v>841</v>
      </c>
      <c r="HO1" s="179" t="s">
        <v>843</v>
      </c>
      <c r="HP1" s="188" t="s">
        <v>313</v>
      </c>
      <c r="HQ1" s="179" t="s">
        <v>803</v>
      </c>
      <c r="HR1" s="179" t="s">
        <v>805</v>
      </c>
      <c r="HS1" s="179" t="s">
        <v>314</v>
      </c>
      <c r="HT1" s="179" t="s">
        <v>808</v>
      </c>
      <c r="HU1" s="179" t="s">
        <v>810</v>
      </c>
      <c r="HV1" s="179" t="s">
        <v>811</v>
      </c>
      <c r="HW1" s="179" t="s">
        <v>813</v>
      </c>
      <c r="HX1" s="188" t="s">
        <v>315</v>
      </c>
      <c r="HY1" s="179" t="s">
        <v>815</v>
      </c>
      <c r="HZ1" s="179" t="s">
        <v>817</v>
      </c>
      <c r="IA1" s="179" t="s">
        <v>819</v>
      </c>
      <c r="IB1" s="179" t="s">
        <v>316</v>
      </c>
      <c r="IC1" s="179" t="s">
        <v>821</v>
      </c>
      <c r="ID1" s="179" t="s">
        <v>823</v>
      </c>
      <c r="IE1" s="179" t="s">
        <v>317</v>
      </c>
      <c r="IF1" s="179" t="s">
        <v>825</v>
      </c>
      <c r="IG1" s="179" t="s">
        <v>827</v>
      </c>
      <c r="IH1" s="179" t="s">
        <v>318</v>
      </c>
      <c r="II1" s="179" t="s">
        <v>829</v>
      </c>
      <c r="IJ1" s="179" t="s">
        <v>831</v>
      </c>
      <c r="IK1" s="179" t="s">
        <v>833</v>
      </c>
      <c r="IL1" s="179" t="s">
        <v>835</v>
      </c>
      <c r="IM1" s="179" t="s">
        <v>319</v>
      </c>
      <c r="IN1" s="179" t="s">
        <v>837</v>
      </c>
      <c r="IO1" s="188" t="s">
        <v>320</v>
      </c>
      <c r="IP1" s="179" t="s">
        <v>845</v>
      </c>
      <c r="IQ1" s="179" t="s">
        <v>847</v>
      </c>
      <c r="IR1" s="179" t="s">
        <v>321</v>
      </c>
      <c r="IS1" s="179" t="s">
        <v>849</v>
      </c>
      <c r="IT1" s="179" t="s">
        <v>851</v>
      </c>
      <c r="IU1" s="179" t="s">
        <v>853</v>
      </c>
      <c r="IV1" s="188" t="s">
        <v>322</v>
      </c>
      <c r="IW1" s="179" t="s">
        <v>855</v>
      </c>
      <c r="IX1" s="179" t="s">
        <v>323</v>
      </c>
      <c r="IY1" s="179" t="s">
        <v>858</v>
      </c>
      <c r="IZ1" s="179" t="s">
        <v>860</v>
      </c>
      <c r="JA1" s="179" t="s">
        <v>862</v>
      </c>
      <c r="JB1" s="179" t="s">
        <v>864</v>
      </c>
      <c r="JC1" s="179" t="s">
        <v>866</v>
      </c>
      <c r="JD1" s="179" t="s">
        <v>868</v>
      </c>
      <c r="JE1" s="179" t="s">
        <v>324</v>
      </c>
      <c r="JF1" s="179" t="s">
        <v>871</v>
      </c>
      <c r="JG1" s="179" t="s">
        <v>873</v>
      </c>
      <c r="JH1" s="179" t="s">
        <v>875</v>
      </c>
      <c r="JI1" s="179" t="s">
        <v>877</v>
      </c>
      <c r="JJ1" s="179" t="s">
        <v>879</v>
      </c>
      <c r="JK1" s="179" t="s">
        <v>881</v>
      </c>
      <c r="JL1" s="179" t="s">
        <v>883</v>
      </c>
      <c r="JM1" s="179" t="s">
        <v>885</v>
      </c>
      <c r="JN1" s="179" t="s">
        <v>325</v>
      </c>
      <c r="JO1" s="179" t="s">
        <v>888</v>
      </c>
      <c r="JP1" s="179" t="s">
        <v>890</v>
      </c>
      <c r="JQ1" s="179" t="s">
        <v>892</v>
      </c>
      <c r="JR1" s="179" t="s">
        <v>894</v>
      </c>
      <c r="JS1" s="179" t="s">
        <v>895</v>
      </c>
      <c r="JT1" s="179" t="s">
        <v>897</v>
      </c>
      <c r="JU1" s="179" t="s">
        <v>899</v>
      </c>
      <c r="JV1" s="179" t="s">
        <v>901</v>
      </c>
      <c r="JW1" s="179" t="s">
        <v>903</v>
      </c>
      <c r="JX1" s="179" t="s">
        <v>905</v>
      </c>
      <c r="JY1" s="179" t="s">
        <v>907</v>
      </c>
      <c r="JZ1" s="179" t="s">
        <v>909</v>
      </c>
      <c r="KA1" s="179" t="s">
        <v>911</v>
      </c>
      <c r="KB1" s="179" t="s">
        <v>913</v>
      </c>
      <c r="KC1" s="179" t="s">
        <v>915</v>
      </c>
      <c r="KD1" s="179" t="s">
        <v>917</v>
      </c>
      <c r="KE1" s="179" t="s">
        <v>919</v>
      </c>
      <c r="KF1" s="179" t="s">
        <v>921</v>
      </c>
      <c r="KG1" s="179" t="s">
        <v>923</v>
      </c>
      <c r="KH1" s="179" t="s">
        <v>925</v>
      </c>
      <c r="KI1" s="179" t="s">
        <v>927</v>
      </c>
      <c r="KJ1" s="179" t="s">
        <v>929</v>
      </c>
      <c r="KK1" s="179" t="s">
        <v>931</v>
      </c>
      <c r="KL1" s="179" t="s">
        <v>933</v>
      </c>
      <c r="KM1" s="179" t="s">
        <v>935</v>
      </c>
      <c r="KN1" s="179" t="s">
        <v>937</v>
      </c>
      <c r="KO1" s="188" t="s">
        <v>326</v>
      </c>
      <c r="KP1" s="179" t="s">
        <v>939</v>
      </c>
      <c r="KQ1" s="179" t="s">
        <v>327</v>
      </c>
      <c r="KR1" s="179" t="s">
        <v>942</v>
      </c>
      <c r="KS1" s="179" t="s">
        <v>944</v>
      </c>
      <c r="KT1" s="179" t="s">
        <v>946</v>
      </c>
      <c r="KU1" s="179" t="s">
        <v>948</v>
      </c>
      <c r="KV1" s="179" t="s">
        <v>328</v>
      </c>
      <c r="KW1" s="179" t="s">
        <v>951</v>
      </c>
      <c r="KX1" s="179" t="s">
        <v>953</v>
      </c>
      <c r="KY1" s="179" t="s">
        <v>955</v>
      </c>
      <c r="KZ1" s="179" t="s">
        <v>957</v>
      </c>
      <c r="LA1" s="179" t="s">
        <v>959</v>
      </c>
      <c r="LB1" s="179" t="s">
        <v>961</v>
      </c>
      <c r="LC1" s="179" t="s">
        <v>963</v>
      </c>
      <c r="LD1" s="176" t="s">
        <v>330</v>
      </c>
      <c r="LE1" s="188" t="s">
        <v>331</v>
      </c>
      <c r="LF1" s="179" t="s">
        <v>332</v>
      </c>
      <c r="LG1" s="179" t="s">
        <v>346</v>
      </c>
      <c r="LH1" s="179" t="s">
        <v>965</v>
      </c>
      <c r="LI1" s="179" t="s">
        <v>967</v>
      </c>
      <c r="LJ1" s="179" t="s">
        <v>969</v>
      </c>
      <c r="LK1" s="179" t="s">
        <v>971</v>
      </c>
      <c r="LL1" s="179" t="s">
        <v>347</v>
      </c>
      <c r="LM1" s="179" t="s">
        <v>973</v>
      </c>
      <c r="LN1" s="179" t="s">
        <v>348</v>
      </c>
      <c r="LO1" s="179" t="s">
        <v>975</v>
      </c>
      <c r="LP1" s="179" t="s">
        <v>333</v>
      </c>
      <c r="LQ1" s="179" t="s">
        <v>977</v>
      </c>
      <c r="LR1" s="179" t="s">
        <v>349</v>
      </c>
      <c r="LS1" s="179" t="s">
        <v>979</v>
      </c>
      <c r="LT1" s="179" t="s">
        <v>981</v>
      </c>
      <c r="LU1" s="179" t="s">
        <v>350</v>
      </c>
      <c r="LV1" s="188" t="s">
        <v>334</v>
      </c>
      <c r="LW1" s="179" t="s">
        <v>335</v>
      </c>
      <c r="LX1" s="179" t="s">
        <v>983</v>
      </c>
      <c r="LY1" s="179" t="s">
        <v>985</v>
      </c>
      <c r="LZ1" s="179" t="s">
        <v>986</v>
      </c>
      <c r="MA1" s="179" t="s">
        <v>988</v>
      </c>
      <c r="MB1" s="179" t="s">
        <v>989</v>
      </c>
      <c r="MC1" s="179" t="s">
        <v>991</v>
      </c>
      <c r="MD1" s="179" t="s">
        <v>993</v>
      </c>
      <c r="ME1" s="179" t="s">
        <v>995</v>
      </c>
      <c r="MF1" s="179" t="s">
        <v>997</v>
      </c>
      <c r="MG1" s="179" t="s">
        <v>336</v>
      </c>
      <c r="MH1" s="179" t="s">
        <v>1000</v>
      </c>
      <c r="MI1" s="179" t="s">
        <v>1001</v>
      </c>
      <c r="MJ1" s="179" t="s">
        <v>1003</v>
      </c>
      <c r="MK1" s="179" t="s">
        <v>337</v>
      </c>
      <c r="ML1" s="179" t="s">
        <v>1006</v>
      </c>
      <c r="MM1" s="179" t="s">
        <v>1007</v>
      </c>
      <c r="MN1" s="179" t="s">
        <v>1009</v>
      </c>
      <c r="MO1" s="179" t="s">
        <v>1011</v>
      </c>
      <c r="MP1" s="179" t="s">
        <v>338</v>
      </c>
      <c r="MQ1" s="179" t="s">
        <v>1014</v>
      </c>
      <c r="MR1" s="179" t="s">
        <v>1016</v>
      </c>
      <c r="MS1" s="179" t="s">
        <v>1018</v>
      </c>
      <c r="MT1" s="179" t="s">
        <v>1020</v>
      </c>
      <c r="MU1" s="179" t="s">
        <v>339</v>
      </c>
      <c r="MV1" s="179" t="s">
        <v>1023</v>
      </c>
      <c r="MW1" s="179" t="s">
        <v>1025</v>
      </c>
      <c r="MX1" s="179" t="s">
        <v>1027</v>
      </c>
      <c r="MY1" s="179" t="s">
        <v>1029</v>
      </c>
      <c r="MZ1" s="179" t="s">
        <v>1031</v>
      </c>
      <c r="NA1" s="179" t="s">
        <v>1033</v>
      </c>
      <c r="NB1" s="179" t="s">
        <v>1035</v>
      </c>
      <c r="NC1" s="179" t="s">
        <v>1037</v>
      </c>
      <c r="ND1" s="179" t="s">
        <v>1039</v>
      </c>
      <c r="NE1" s="179" t="s">
        <v>1041</v>
      </c>
      <c r="NF1" s="179" t="s">
        <v>1043</v>
      </c>
      <c r="NG1" s="179" t="s">
        <v>1044</v>
      </c>
      <c r="NH1" s="188" t="s">
        <v>340</v>
      </c>
      <c r="NI1" s="179" t="s">
        <v>341</v>
      </c>
      <c r="NJ1" s="179" t="s">
        <v>1046</v>
      </c>
      <c r="NK1" s="179" t="s">
        <v>1048</v>
      </c>
      <c r="NL1" s="179" t="s">
        <v>1050</v>
      </c>
      <c r="NM1" s="179" t="s">
        <v>1052</v>
      </c>
      <c r="NN1" s="188" t="s">
        <v>342</v>
      </c>
      <c r="NO1" s="179" t="s">
        <v>343</v>
      </c>
      <c r="NP1" s="179" t="s">
        <v>1053</v>
      </c>
      <c r="NQ1" s="179" t="s">
        <v>344</v>
      </c>
      <c r="NR1" s="179" t="s">
        <v>1055</v>
      </c>
      <c r="NS1" s="179" t="s">
        <v>1057</v>
      </c>
      <c r="NT1" s="179" t="s">
        <v>345</v>
      </c>
      <c r="NU1" s="179" t="s">
        <v>1059</v>
      </c>
      <c r="NV1" s="176" t="s">
        <v>351</v>
      </c>
      <c r="NW1" s="188" t="s">
        <v>352</v>
      </c>
      <c r="NX1" s="179" t="s">
        <v>353</v>
      </c>
      <c r="NY1" s="179" t="s">
        <v>1062</v>
      </c>
      <c r="NZ1" s="179" t="s">
        <v>1064</v>
      </c>
      <c r="OA1" s="179" t="s">
        <v>354</v>
      </c>
      <c r="OB1" s="179" t="s">
        <v>364</v>
      </c>
      <c r="OC1" s="179" t="s">
        <v>1066</v>
      </c>
      <c r="OD1" s="179" t="s">
        <v>1068</v>
      </c>
      <c r="OE1" s="179" t="s">
        <v>1070</v>
      </c>
      <c r="OF1" s="179" t="s">
        <v>1072</v>
      </c>
      <c r="OG1" s="179" t="s">
        <v>1074</v>
      </c>
      <c r="OH1" s="179" t="s">
        <v>1076</v>
      </c>
      <c r="OI1" s="179" t="s">
        <v>1078</v>
      </c>
      <c r="OJ1" s="179" t="s">
        <v>1080</v>
      </c>
      <c r="OK1" s="179" t="s">
        <v>1082</v>
      </c>
      <c r="OL1" s="179" t="s">
        <v>1084</v>
      </c>
      <c r="OM1" s="179" t="s">
        <v>1086</v>
      </c>
      <c r="ON1" s="179" t="s">
        <v>1088</v>
      </c>
      <c r="OO1" s="179" t="s">
        <v>1090</v>
      </c>
      <c r="OP1" s="179" t="s">
        <v>1092</v>
      </c>
      <c r="OQ1" s="179" t="s">
        <v>1094</v>
      </c>
      <c r="OR1" s="179" t="s">
        <v>1096</v>
      </c>
      <c r="OS1" s="179" t="s">
        <v>1098</v>
      </c>
      <c r="OT1" s="179" t="s">
        <v>1100</v>
      </c>
      <c r="OU1" s="179" t="s">
        <v>1102</v>
      </c>
      <c r="OV1" s="179" t="s">
        <v>1104</v>
      </c>
      <c r="OW1" s="179" t="s">
        <v>1106</v>
      </c>
      <c r="OX1" s="179" t="s">
        <v>1108</v>
      </c>
      <c r="OY1" s="179" t="s">
        <v>365</v>
      </c>
      <c r="OZ1" s="179" t="s">
        <v>1111</v>
      </c>
      <c r="PA1" s="179" t="s">
        <v>1113</v>
      </c>
      <c r="PB1" s="179" t="s">
        <v>1114</v>
      </c>
      <c r="PC1" s="179" t="s">
        <v>1116</v>
      </c>
      <c r="PD1" s="179" t="s">
        <v>1118</v>
      </c>
      <c r="PE1" s="179" t="s">
        <v>1120</v>
      </c>
      <c r="PF1" s="179" t="s">
        <v>1122</v>
      </c>
      <c r="PG1" s="179" t="s">
        <v>1124</v>
      </c>
      <c r="PH1" s="179" t="s">
        <v>1126</v>
      </c>
      <c r="PI1" s="179" t="s">
        <v>1128</v>
      </c>
      <c r="PJ1" s="179" t="s">
        <v>1130</v>
      </c>
      <c r="PK1" s="179" t="s">
        <v>1132</v>
      </c>
      <c r="PL1" s="179" t="s">
        <v>1134</v>
      </c>
      <c r="PM1" s="179" t="s">
        <v>1136</v>
      </c>
      <c r="PN1" s="179" t="s">
        <v>1138</v>
      </c>
      <c r="PO1" s="179" t="s">
        <v>1140</v>
      </c>
      <c r="PP1" s="179" t="s">
        <v>1142</v>
      </c>
      <c r="PQ1" s="179" t="s">
        <v>1144</v>
      </c>
      <c r="PR1" s="179" t="s">
        <v>1146</v>
      </c>
      <c r="PS1" s="179" t="s">
        <v>1148</v>
      </c>
      <c r="PT1" s="179" t="s">
        <v>1150</v>
      </c>
      <c r="PU1" s="179" t="s">
        <v>1152</v>
      </c>
      <c r="PV1" s="179" t="s">
        <v>1154</v>
      </c>
      <c r="PW1" s="179" t="s">
        <v>1156</v>
      </c>
      <c r="PX1" s="179" t="s">
        <v>1158</v>
      </c>
      <c r="PY1" s="179" t="s">
        <v>1160</v>
      </c>
      <c r="PZ1" s="179" t="s">
        <v>355</v>
      </c>
      <c r="QA1" s="179" t="s">
        <v>1162</v>
      </c>
      <c r="QB1" s="179" t="s">
        <v>1164</v>
      </c>
      <c r="QC1" s="179" t="s">
        <v>1166</v>
      </c>
      <c r="QD1" s="179" t="s">
        <v>1168</v>
      </c>
      <c r="QE1" s="179" t="s">
        <v>1170</v>
      </c>
      <c r="QF1" s="188" t="s">
        <v>356</v>
      </c>
      <c r="QG1" s="179" t="s">
        <v>357</v>
      </c>
      <c r="QH1" s="179" t="s">
        <v>1172</v>
      </c>
      <c r="QI1" s="179" t="s">
        <v>1174</v>
      </c>
      <c r="QJ1" s="179" t="s">
        <v>1176</v>
      </c>
      <c r="QK1" s="179" t="s">
        <v>1178</v>
      </c>
      <c r="QL1" s="179" t="s">
        <v>1180</v>
      </c>
      <c r="QM1" s="179" t="s">
        <v>1182</v>
      </c>
      <c r="QN1" s="188" t="s">
        <v>358</v>
      </c>
      <c r="QO1" s="179" t="s">
        <v>1184</v>
      </c>
      <c r="QP1" s="179" t="s">
        <v>359</v>
      </c>
      <c r="QQ1" s="179" t="s">
        <v>366</v>
      </c>
      <c r="QR1" s="179" t="s">
        <v>1186</v>
      </c>
      <c r="QS1" s="179" t="s">
        <v>1188</v>
      </c>
      <c r="QT1" s="179" t="s">
        <v>1190</v>
      </c>
      <c r="QU1" s="179" t="s">
        <v>1192</v>
      </c>
      <c r="QV1" s="179" t="s">
        <v>1194</v>
      </c>
      <c r="QW1" s="179" t="s">
        <v>1196</v>
      </c>
      <c r="QX1" s="179" t="s">
        <v>1198</v>
      </c>
      <c r="QY1" s="179" t="s">
        <v>1200</v>
      </c>
      <c r="QZ1" s="179" t="s">
        <v>1202</v>
      </c>
      <c r="RA1" s="179" t="s">
        <v>1204</v>
      </c>
      <c r="RB1" s="179" t="s">
        <v>1206</v>
      </c>
      <c r="RC1" s="179" t="s">
        <v>1208</v>
      </c>
      <c r="RD1" s="179" t="s">
        <v>1210</v>
      </c>
      <c r="RE1" s="179" t="s">
        <v>1212</v>
      </c>
      <c r="RF1" s="188" t="s">
        <v>360</v>
      </c>
      <c r="RG1" s="179" t="s">
        <v>361</v>
      </c>
      <c r="RH1" s="179" t="s">
        <v>1214</v>
      </c>
      <c r="RI1" s="179" t="s">
        <v>1216</v>
      </c>
      <c r="RJ1" s="188" t="s">
        <v>362</v>
      </c>
      <c r="RK1" s="179" t="s">
        <v>363</v>
      </c>
      <c r="RL1" s="179" t="s">
        <v>1218</v>
      </c>
      <c r="RM1" s="179" t="s">
        <v>1219</v>
      </c>
      <c r="RN1" s="179" t="s">
        <v>1220</v>
      </c>
      <c r="RO1" s="179" t="s">
        <v>1221</v>
      </c>
      <c r="RP1" s="179" t="s">
        <v>1223</v>
      </c>
      <c r="RQ1" s="179" t="s">
        <v>1224</v>
      </c>
      <c r="RR1" s="179" t="s">
        <v>1226</v>
      </c>
      <c r="RS1" s="179" t="s">
        <v>1227</v>
      </c>
      <c r="RT1" s="176" t="s">
        <v>367</v>
      </c>
      <c r="RU1" s="188" t="s">
        <v>368</v>
      </c>
      <c r="RV1" s="179" t="s">
        <v>369</v>
      </c>
      <c r="RW1" s="179" t="s">
        <v>1229</v>
      </c>
      <c r="RX1" s="179" t="s">
        <v>1231</v>
      </c>
      <c r="RY1" s="179" t="s">
        <v>370</v>
      </c>
      <c r="RZ1" s="179" t="s">
        <v>1233</v>
      </c>
      <c r="SA1" s="179" t="s">
        <v>1235</v>
      </c>
      <c r="SB1" s="179" t="s">
        <v>1237</v>
      </c>
      <c r="SC1" s="179" t="s">
        <v>1239</v>
      </c>
      <c r="SD1" s="188" t="s">
        <v>371</v>
      </c>
      <c r="SE1" s="179" t="s">
        <v>372</v>
      </c>
      <c r="SF1" s="179" t="s">
        <v>1241</v>
      </c>
      <c r="SG1" s="179" t="s">
        <v>1243</v>
      </c>
      <c r="SH1" s="179" t="s">
        <v>1245</v>
      </c>
      <c r="SI1" s="179" t="s">
        <v>1247</v>
      </c>
      <c r="SJ1" s="179" t="s">
        <v>1249</v>
      </c>
      <c r="SK1" s="179" t="s">
        <v>1251</v>
      </c>
      <c r="SL1" s="179" t="s">
        <v>1253</v>
      </c>
      <c r="SM1" s="179" t="s">
        <v>1255</v>
      </c>
      <c r="SN1" s="179" t="s">
        <v>1257</v>
      </c>
      <c r="SO1" s="179" t="s">
        <v>1259</v>
      </c>
      <c r="SP1" s="179" t="s">
        <v>1261</v>
      </c>
      <c r="SQ1" s="179" t="s">
        <v>1263</v>
      </c>
      <c r="SR1" s="179" t="s">
        <v>1265</v>
      </c>
      <c r="SS1" s="179" t="s">
        <v>1267</v>
      </c>
      <c r="ST1" s="179" t="s">
        <v>1269</v>
      </c>
      <c r="SU1" s="176" t="s">
        <v>373</v>
      </c>
      <c r="SV1" s="188" t="s">
        <v>374</v>
      </c>
      <c r="SW1" s="179" t="s">
        <v>375</v>
      </c>
      <c r="SX1" s="179" t="s">
        <v>1271</v>
      </c>
      <c r="SY1" s="179" t="s">
        <v>1273</v>
      </c>
      <c r="SZ1" s="179" t="s">
        <v>1275</v>
      </c>
      <c r="TA1" s="179" t="s">
        <v>1277</v>
      </c>
      <c r="TB1" s="179" t="s">
        <v>1279</v>
      </c>
      <c r="TC1" s="179" t="s">
        <v>376</v>
      </c>
      <c r="TD1" s="179" t="s">
        <v>1281</v>
      </c>
      <c r="TE1" s="179" t="s">
        <v>1283</v>
      </c>
      <c r="TF1" s="179" t="s">
        <v>1285</v>
      </c>
      <c r="TG1" s="179" t="s">
        <v>1287</v>
      </c>
      <c r="TH1" s="179" t="s">
        <v>1289</v>
      </c>
      <c r="TI1" s="179" t="s">
        <v>1291</v>
      </c>
      <c r="TJ1" s="188" t="s">
        <v>377</v>
      </c>
      <c r="TK1" s="179" t="s">
        <v>378</v>
      </c>
      <c r="TL1" s="179" t="s">
        <v>379</v>
      </c>
      <c r="TM1" s="179" t="s">
        <v>1293</v>
      </c>
      <c r="TN1" s="179" t="s">
        <v>1295</v>
      </c>
      <c r="TO1" s="179" t="s">
        <v>1296</v>
      </c>
      <c r="TP1" s="179" t="s">
        <v>1298</v>
      </c>
      <c r="TQ1" s="179" t="s">
        <v>1300</v>
      </c>
      <c r="TR1" s="179" t="s">
        <v>1302</v>
      </c>
      <c r="TS1" s="179" t="s">
        <v>1304</v>
      </c>
      <c r="TT1" s="179" t="s">
        <v>1306</v>
      </c>
      <c r="TU1" s="179" t="s">
        <v>1308</v>
      </c>
      <c r="TV1" s="179" t="s">
        <v>1310</v>
      </c>
      <c r="TW1" s="179" t="s">
        <v>1312</v>
      </c>
      <c r="TX1" s="179" t="s">
        <v>1314</v>
      </c>
      <c r="TY1" s="179" t="s">
        <v>1316</v>
      </c>
      <c r="TZ1" s="179" t="s">
        <v>1318</v>
      </c>
      <c r="UA1" s="179" t="s">
        <v>1320</v>
      </c>
      <c r="UB1" s="179" t="s">
        <v>1322</v>
      </c>
      <c r="UC1" s="176" t="s">
        <v>1324</v>
      </c>
      <c r="UD1" s="179" t="s">
        <v>1326</v>
      </c>
      <c r="UE1" s="179" t="s">
        <v>1328</v>
      </c>
      <c r="UF1" s="179" t="s">
        <v>1330</v>
      </c>
      <c r="UG1" s="179" t="s">
        <v>1332</v>
      </c>
      <c r="UH1" s="179" t="s">
        <v>1334</v>
      </c>
      <c r="UI1" s="182"/>
    </row>
    <row r="2" spans="1:555" s="120" customFormat="1" hidden="1" x14ac:dyDescent="0.25">
      <c r="A2" s="120" t="s">
        <v>1356</v>
      </c>
      <c r="B2" s="120" t="s">
        <v>1358</v>
      </c>
      <c r="C2" s="120" t="s">
        <v>471</v>
      </c>
      <c r="D2" s="120" t="s">
        <v>1357</v>
      </c>
      <c r="E2" s="120" t="s">
        <v>1359</v>
      </c>
      <c r="F2" s="120" t="s">
        <v>472</v>
      </c>
      <c r="G2" s="158" t="s">
        <v>1360</v>
      </c>
      <c r="H2" s="120" t="s">
        <v>1361</v>
      </c>
      <c r="I2" s="120" t="s">
        <v>1362</v>
      </c>
      <c r="J2" s="120" t="s">
        <v>1430</v>
      </c>
      <c r="K2" s="120" t="s">
        <v>1363</v>
      </c>
      <c r="L2" s="120" t="s">
        <v>1364</v>
      </c>
      <c r="M2" s="120" t="s">
        <v>1365</v>
      </c>
      <c r="N2" s="120" t="s">
        <v>1366</v>
      </c>
      <c r="O2" s="120" t="s">
        <v>1367</v>
      </c>
      <c r="P2" s="120" t="s">
        <v>1443</v>
      </c>
      <c r="Q2" s="120" t="s">
        <v>1481</v>
      </c>
      <c r="R2" s="389" t="str">
        <f>+Presupuesto!D11</f>
        <v>Recurrente</v>
      </c>
      <c r="S2" s="389" t="str">
        <f>+Presupuesto!E11</f>
        <v>Programa / Proyecto 2016</v>
      </c>
      <c r="U2" s="120" t="s">
        <v>394</v>
      </c>
      <c r="V2" s="120" t="s">
        <v>412</v>
      </c>
      <c r="W2" s="120" t="s">
        <v>395</v>
      </c>
      <c r="X2" s="120" t="s">
        <v>396</v>
      </c>
      <c r="Y2" s="120" t="s">
        <v>397</v>
      </c>
      <c r="Z2" s="120" t="s">
        <v>398</v>
      </c>
      <c r="AA2" s="120" t="s">
        <v>399</v>
      </c>
      <c r="AB2" s="120" t="s">
        <v>400</v>
      </c>
      <c r="AC2" s="120" t="s">
        <v>401</v>
      </c>
      <c r="AD2" s="120" t="s">
        <v>402</v>
      </c>
      <c r="AE2" s="120" t="s">
        <v>403</v>
      </c>
      <c r="AF2" s="120" t="s">
        <v>404</v>
      </c>
      <c r="AH2" s="209" t="s">
        <v>420</v>
      </c>
      <c r="AI2" s="209" t="s">
        <v>421</v>
      </c>
      <c r="AJ2" s="209" t="s">
        <v>422</v>
      </c>
      <c r="AK2" s="209" t="s">
        <v>423</v>
      </c>
      <c r="AL2" s="209" t="s">
        <v>424</v>
      </c>
      <c r="AM2" s="209" t="s">
        <v>427</v>
      </c>
      <c r="AN2" s="209" t="s">
        <v>425</v>
      </c>
      <c r="AO2" s="209" t="s">
        <v>426</v>
      </c>
      <c r="AP2" s="209" t="s">
        <v>428</v>
      </c>
      <c r="AQ2" s="209" t="s">
        <v>429</v>
      </c>
      <c r="AR2" s="209" t="s">
        <v>430</v>
      </c>
      <c r="AS2" s="209" t="s">
        <v>431</v>
      </c>
      <c r="AT2" s="209" t="s">
        <v>432</v>
      </c>
      <c r="AU2" s="209" t="s">
        <v>433</v>
      </c>
      <c r="AV2" s="209" t="s">
        <v>434</v>
      </c>
      <c r="AW2" s="209" t="s">
        <v>435</v>
      </c>
      <c r="AX2" s="209" t="s">
        <v>436</v>
      </c>
      <c r="AY2" s="209" t="s">
        <v>437</v>
      </c>
      <c r="AZ2" s="209" t="s">
        <v>438</v>
      </c>
      <c r="BA2" s="209" t="s">
        <v>439</v>
      </c>
      <c r="BB2" s="209" t="s">
        <v>440</v>
      </c>
      <c r="BC2" s="209" t="s">
        <v>441</v>
      </c>
      <c r="BD2" s="209" t="s">
        <v>442</v>
      </c>
      <c r="BE2" s="209" t="s">
        <v>443</v>
      </c>
      <c r="BF2" s="209" t="s">
        <v>444</v>
      </c>
      <c r="BG2" s="209" t="s">
        <v>445</v>
      </c>
      <c r="BH2" s="209" t="s">
        <v>446</v>
      </c>
      <c r="BI2" s="209" t="s">
        <v>447</v>
      </c>
      <c r="BJ2" s="209" t="s">
        <v>448</v>
      </c>
      <c r="BK2" s="209" t="s">
        <v>449</v>
      </c>
      <c r="BL2" s="209" t="s">
        <v>450</v>
      </c>
      <c r="BM2" s="209" t="s">
        <v>451</v>
      </c>
      <c r="BN2" s="209" t="s">
        <v>452</v>
      </c>
      <c r="BO2" s="209" t="s">
        <v>453</v>
      </c>
      <c r="BP2" s="209" t="s">
        <v>454</v>
      </c>
      <c r="BQ2" s="209" t="s">
        <v>455</v>
      </c>
      <c r="BR2" s="209" t="s">
        <v>456</v>
      </c>
      <c r="BS2" s="209" t="s">
        <v>457</v>
      </c>
      <c r="BT2" s="209" t="s">
        <v>458</v>
      </c>
      <c r="BU2" s="209" t="s">
        <v>459</v>
      </c>
    </row>
    <row r="3" spans="1:555" hidden="1" x14ac:dyDescent="0.25">
      <c r="AH3" s="210">
        <v>2500</v>
      </c>
      <c r="AI3" s="210">
        <v>1900</v>
      </c>
      <c r="AJ3" s="210">
        <v>1650</v>
      </c>
      <c r="AK3" s="210">
        <v>1580</v>
      </c>
      <c r="AL3" s="210">
        <v>2250</v>
      </c>
      <c r="AM3" s="210">
        <v>1650</v>
      </c>
      <c r="AN3" s="210">
        <v>1400</v>
      </c>
      <c r="AO3" s="211">
        <v>1340</v>
      </c>
      <c r="AP3" s="211">
        <v>2000</v>
      </c>
      <c r="AQ3" s="211">
        <v>1400</v>
      </c>
      <c r="AR3" s="211">
        <v>1150</v>
      </c>
      <c r="AS3" s="211">
        <v>1100</v>
      </c>
      <c r="AT3" s="211">
        <v>1750</v>
      </c>
      <c r="AU3" s="211">
        <v>1150</v>
      </c>
      <c r="AV3" s="211">
        <v>900</v>
      </c>
      <c r="AW3" s="211">
        <v>860</v>
      </c>
      <c r="AX3" s="211">
        <v>1200</v>
      </c>
      <c r="AY3" s="120">
        <v>900</v>
      </c>
      <c r="AZ3" s="120">
        <v>650</v>
      </c>
      <c r="BA3" s="120">
        <v>620</v>
      </c>
      <c r="BB3" s="210">
        <f>+'Cuadro Resumen'!C213</f>
        <v>5605.2314999999999</v>
      </c>
      <c r="BC3" s="210">
        <f>+'Cuadro Resumen'!D213</f>
        <v>5165.6055000000006</v>
      </c>
      <c r="BD3" s="210">
        <f>+'Cuadro Resumen'!E213</f>
        <v>6594.39</v>
      </c>
      <c r="BE3" s="210">
        <f>+'Cuadro Resumen'!F213</f>
        <v>6154.7640000000001</v>
      </c>
      <c r="BF3" s="210">
        <f>+'Cuadro Resumen'!C214</f>
        <v>4945.7925000000005</v>
      </c>
      <c r="BG3" s="210">
        <f>+'Cuadro Resumen'!D214</f>
        <v>4506.1665000000003</v>
      </c>
      <c r="BH3" s="210">
        <f>+'Cuadro Resumen'!E214</f>
        <v>5934.951</v>
      </c>
      <c r="BI3" s="210">
        <f>+'Cuadro Resumen'!F214</f>
        <v>5495.3249999999998</v>
      </c>
      <c r="BJ3" s="211">
        <f>+'Cuadro Resumen'!C215</f>
        <v>4286.3535000000002</v>
      </c>
      <c r="BK3" s="211">
        <f>+'Cuadro Resumen'!D215</f>
        <v>3956.634</v>
      </c>
      <c r="BL3" s="211">
        <f>+'Cuadro Resumen'!E215</f>
        <v>5275.5120000000006</v>
      </c>
      <c r="BM3" s="211">
        <f>+'Cuadro Resumen'!F215</f>
        <v>4835.8860000000004</v>
      </c>
      <c r="BN3" s="211">
        <f>+'Cuadro Resumen'!C216</f>
        <v>3626.9145000000003</v>
      </c>
      <c r="BO3" s="211">
        <f>+'Cuadro Resumen'!D216</f>
        <v>3297.1950000000002</v>
      </c>
      <c r="BP3" s="211">
        <f>+'Cuadro Resumen'!E216</f>
        <v>4616.0730000000003</v>
      </c>
      <c r="BQ3" s="211">
        <f>+'Cuadro Resumen'!F216</f>
        <v>4286.3535000000002</v>
      </c>
      <c r="BR3" s="211">
        <f>+'Cuadro Resumen'!C217</f>
        <v>3187.2885000000001</v>
      </c>
      <c r="BS3" s="211">
        <f>+'Cuadro Resumen'!D217</f>
        <v>2967.4755</v>
      </c>
      <c r="BT3" s="211">
        <f>+'Cuadro Resumen'!E217</f>
        <v>4066.5405000000001</v>
      </c>
      <c r="BU3" s="211">
        <f>+'Cuadro Resumen'!F217</f>
        <v>3736.8210000000004</v>
      </c>
    </row>
    <row r="5" spans="1:555" ht="52.5" x14ac:dyDescent="0.25">
      <c r="C5" s="85" t="s">
        <v>384</v>
      </c>
      <c r="D5" s="388">
        <f>SUMIF($C:$C,$C$10,D:D)</f>
        <v>100000</v>
      </c>
    </row>
    <row r="8" spans="1:555" x14ac:dyDescent="0.25">
      <c r="C8" s="70" t="s">
        <v>62</v>
      </c>
      <c r="D8" s="70"/>
      <c r="E8" s="70"/>
      <c r="F8" s="70"/>
      <c r="G8" s="77"/>
      <c r="H8" s="70"/>
      <c r="I8" s="70"/>
    </row>
    <row r="9" spans="1:555" ht="15.75" thickBot="1" x14ac:dyDescent="0.3">
      <c r="C9" s="70"/>
      <c r="D9" s="70"/>
      <c r="E9" s="70"/>
      <c r="F9" s="70"/>
      <c r="G9" s="77"/>
      <c r="H9" s="70"/>
      <c r="I9" s="70"/>
    </row>
    <row r="10" spans="1:555" ht="15.75" thickBot="1" x14ac:dyDescent="0.3">
      <c r="C10" s="29" t="s">
        <v>43</v>
      </c>
      <c r="D10" s="30">
        <f>SUM(F17:F26)</f>
        <v>100000</v>
      </c>
      <c r="E10" s="92"/>
      <c r="F10" s="92"/>
      <c r="G10" s="77"/>
      <c r="H10" s="92"/>
      <c r="I10" s="119"/>
    </row>
    <row r="11" spans="1:555" x14ac:dyDescent="0.25">
      <c r="B11" s="91"/>
      <c r="C11" s="70"/>
      <c r="D11" s="31"/>
      <c r="E11" s="91"/>
      <c r="F11" s="91"/>
      <c r="G11" s="91"/>
      <c r="H11" s="74"/>
      <c r="I11" s="74"/>
      <c r="J11" s="74"/>
      <c r="K11" s="110"/>
    </row>
    <row r="12" spans="1:555" x14ac:dyDescent="0.25">
      <c r="B12" s="91"/>
      <c r="C12" s="70"/>
      <c r="D12" s="31"/>
      <c r="E12" s="91"/>
      <c r="F12" s="91"/>
      <c r="G12" s="91"/>
      <c r="H12" s="74"/>
      <c r="I12" s="74"/>
      <c r="J12" s="74"/>
      <c r="K12" s="110"/>
    </row>
    <row r="13" spans="1:555" ht="15.75" x14ac:dyDescent="0.25">
      <c r="B13" s="91"/>
      <c r="C13" s="200" t="s">
        <v>392</v>
      </c>
      <c r="D13" s="328" t="s">
        <v>1843</v>
      </c>
      <c r="E13" s="91"/>
      <c r="F13" s="91"/>
      <c r="G13" s="91"/>
      <c r="H13" s="74"/>
      <c r="I13" s="74"/>
      <c r="J13" s="74"/>
      <c r="K13" s="110"/>
    </row>
    <row r="14" spans="1:555" ht="18.75" x14ac:dyDescent="0.25">
      <c r="B14" s="91"/>
      <c r="C14" s="206" t="str">
        <f>IFERROR(VLOOKUP(D13,'1. Desarrollo e Innov. Curricu.'!$E:$F,2,FALSE),IFERROR(VLOOKUP(D13,'2. Investigación Científica'!$E:$F,2,FALSE),IFERROR(VLOOKUP(D13,'3. Vinculación Univ. Sociedad'!$E:$F,2,FALSE),IFERROR(VLOOKUP(D13,'4. Docencia y Profesorado Univ.'!$E:$F,2,FALSE),IFERROR(VLOOKUP(D13,'5. Estudiantes y Graduados'!$E:$F,2,FALSE),IFERROR(VLOOKUP(D13,'11. Gestion Administrativa'!$E:$F,2,FALSE),IFERROR(VLOOKUP(D13,'13. Gestión Académica'!$E:$F,2,FALSE),IFERROR(VLOOKUP(D13,'8. Asegura. de la Calid. y M'!$E:$F,2,FALSE),IFERROR(VLOOKUP(D13,'6. Gestión del Conocimiento'!$E:$F,2,FALSE),IFERROR(VLOOKUP(D13,'15. Gobernabilidad y Proceso...'!$E:$F,2,FALSE),IFERROR(VLOOKUP(D13,'12. Gestión del Talento Humano'!$E:$F,2,FALSE),IFERROR(VLOOKUP(D13,'14. Internacional... de la E.S.'!$E:$F,2,FALSE),IFERROR(VLOOKUP(D13,'10. Posgrado'!$E:$F,2,FALSE),IFERROR(VLOOKUP(D13,'17. Gestión TIC'!$E:$F,2,FALSE),IFERROR(VLOOKUP(D13,'16. Desa. del Sistema Educ.Sup.'!$E:$F,2,FALSE),IFERROR(VLOOKUP(D13,'9. Cultura de Inno. Insti...'!$E:$F,2,FALSE),VLOOKUP(D13,'7. Lo Esencial de la Reforma U.'!$E:$F,2,0)))))))))))))))))</f>
        <v>Gestionar la compra y adquisición de impresora y equipo computacional, Fotocopiadora</v>
      </c>
      <c r="D14" s="31"/>
      <c r="E14" s="91"/>
      <c r="F14" s="91"/>
      <c r="G14" s="91"/>
      <c r="H14" s="74"/>
      <c r="I14" s="74"/>
      <c r="J14" s="74"/>
      <c r="K14" s="110"/>
    </row>
    <row r="15" spans="1:555" ht="15.75" thickBot="1" x14ac:dyDescent="0.3">
      <c r="B15" s="91"/>
      <c r="C15" s="70"/>
      <c r="D15" s="31"/>
      <c r="E15" s="91"/>
      <c r="F15" s="91"/>
      <c r="G15" s="91"/>
      <c r="H15" s="74"/>
      <c r="I15" s="74"/>
      <c r="J15" s="74"/>
      <c r="K15" s="110"/>
    </row>
    <row r="16" spans="1:555" ht="30.75" thickBot="1" x14ac:dyDescent="0.3">
      <c r="B16" s="91"/>
      <c r="C16" s="124" t="s">
        <v>44</v>
      </c>
      <c r="D16" s="126" t="s">
        <v>55</v>
      </c>
      <c r="E16" s="126" t="s">
        <v>57</v>
      </c>
      <c r="F16" s="125" t="s">
        <v>27</v>
      </c>
      <c r="G16" s="131" t="s">
        <v>131</v>
      </c>
      <c r="H16" s="126" t="s">
        <v>46</v>
      </c>
      <c r="I16" s="126" t="s">
        <v>132</v>
      </c>
      <c r="J16" s="126" t="s">
        <v>410</v>
      </c>
      <c r="K16" s="126" t="s">
        <v>411</v>
      </c>
    </row>
    <row r="17" spans="2:11" x14ac:dyDescent="0.25">
      <c r="B17" s="91"/>
      <c r="C17" s="93" t="s">
        <v>63</v>
      </c>
      <c r="D17" s="156"/>
      <c r="E17" s="94">
        <v>2800</v>
      </c>
      <c r="F17" s="95">
        <f>D17*E17</f>
        <v>0</v>
      </c>
      <c r="G17" s="159"/>
      <c r="H17" s="96" t="s">
        <v>985</v>
      </c>
      <c r="I17" s="96" t="str">
        <f>VLOOKUP(H17,Presupuesto!$B$11:$C$565,2,0)</f>
        <v>MUEBLES VARIOS DE OFICINA</v>
      </c>
      <c r="J17" s="214" t="s">
        <v>1430</v>
      </c>
      <c r="K17" s="96" t="s">
        <v>404</v>
      </c>
    </row>
    <row r="18" spans="2:11" ht="32.25" customHeight="1" x14ac:dyDescent="0.25">
      <c r="B18" s="91"/>
      <c r="C18" s="97" t="s">
        <v>64</v>
      </c>
      <c r="D18" s="149"/>
      <c r="E18" s="98">
        <v>2400</v>
      </c>
      <c r="F18" s="95">
        <f>D18*E18</f>
        <v>0</v>
      </c>
      <c r="G18" s="159"/>
      <c r="H18" s="99" t="s">
        <v>985</v>
      </c>
      <c r="I18" s="96" t="str">
        <f>VLOOKUP(H18,Presupuesto!$B$11:$C$565,2,0)</f>
        <v>MUEBLES VARIOS DE OFICINA</v>
      </c>
      <c r="J18" s="96" t="s">
        <v>1363</v>
      </c>
      <c r="K18" s="96" t="s">
        <v>412</v>
      </c>
    </row>
    <row r="19" spans="2:11" x14ac:dyDescent="0.25">
      <c r="B19" s="91"/>
      <c r="C19" s="97" t="s">
        <v>65</v>
      </c>
      <c r="D19" s="149"/>
      <c r="E19" s="98">
        <v>1000</v>
      </c>
      <c r="F19" s="95">
        <f t="shared" ref="F19:F26" si="0">D19*E19</f>
        <v>0</v>
      </c>
      <c r="G19" s="159"/>
      <c r="H19" s="99" t="s">
        <v>985</v>
      </c>
      <c r="I19" s="96" t="str">
        <f>VLOOKUP(H19,Presupuesto!$B$11:$C$565,2,0)</f>
        <v>MUEBLES VARIOS DE OFICINA</v>
      </c>
      <c r="J19" s="96" t="s">
        <v>1363</v>
      </c>
      <c r="K19" s="96" t="s">
        <v>395</v>
      </c>
    </row>
    <row r="20" spans="2:11" x14ac:dyDescent="0.25">
      <c r="B20" s="91"/>
      <c r="C20" s="97" t="s">
        <v>66</v>
      </c>
      <c r="D20" s="149"/>
      <c r="E20" s="98">
        <v>6000</v>
      </c>
      <c r="F20" s="95">
        <f t="shared" si="0"/>
        <v>0</v>
      </c>
      <c r="G20" s="159"/>
      <c r="H20" s="99" t="s">
        <v>985</v>
      </c>
      <c r="I20" s="96" t="str">
        <f>VLOOKUP(H20,Presupuesto!$B$11:$C$565,2,0)</f>
        <v>MUEBLES VARIOS DE OFICINA</v>
      </c>
      <c r="J20" s="96" t="s">
        <v>1363</v>
      </c>
      <c r="K20" s="96" t="s">
        <v>395</v>
      </c>
    </row>
    <row r="21" spans="2:11" x14ac:dyDescent="0.25">
      <c r="B21" s="91"/>
      <c r="C21" s="97" t="s">
        <v>67</v>
      </c>
      <c r="D21" s="149"/>
      <c r="E21" s="98">
        <v>3000</v>
      </c>
      <c r="F21" s="95">
        <f t="shared" si="0"/>
        <v>0</v>
      </c>
      <c r="G21" s="159"/>
      <c r="H21" s="99" t="s">
        <v>985</v>
      </c>
      <c r="I21" s="96" t="str">
        <f>VLOOKUP(H21,Presupuesto!$B$11:$C$565,2,0)</f>
        <v>MUEBLES VARIOS DE OFICINA</v>
      </c>
      <c r="J21" s="96" t="s">
        <v>1363</v>
      </c>
      <c r="K21" s="96" t="s">
        <v>395</v>
      </c>
    </row>
    <row r="22" spans="2:11" x14ac:dyDescent="0.25">
      <c r="B22" s="91"/>
      <c r="C22" s="97" t="s">
        <v>68</v>
      </c>
      <c r="D22" s="149"/>
      <c r="E22" s="98">
        <v>10000</v>
      </c>
      <c r="F22" s="95">
        <f t="shared" si="0"/>
        <v>0</v>
      </c>
      <c r="G22" s="159"/>
      <c r="H22" s="99" t="s">
        <v>985</v>
      </c>
      <c r="I22" s="96" t="str">
        <f>VLOOKUP(H22,Presupuesto!$B$11:$C$565,2,0)</f>
        <v>MUEBLES VARIOS DE OFICINA</v>
      </c>
      <c r="J22" s="96" t="s">
        <v>1363</v>
      </c>
      <c r="K22" s="96" t="s">
        <v>395</v>
      </c>
    </row>
    <row r="23" spans="2:11" x14ac:dyDescent="0.25">
      <c r="B23" s="91"/>
      <c r="C23" s="97" t="s">
        <v>69</v>
      </c>
      <c r="D23" s="149"/>
      <c r="E23" s="98">
        <v>8000</v>
      </c>
      <c r="F23" s="95">
        <f t="shared" si="0"/>
        <v>0</v>
      </c>
      <c r="G23" s="159"/>
      <c r="H23" s="99" t="s">
        <v>988</v>
      </c>
      <c r="I23" s="96" t="str">
        <f>VLOOKUP(H23,Presupuesto!$B$11:$C$565,2,0)</f>
        <v>EQUIPOS VARIOS DE OFICINA</v>
      </c>
      <c r="J23" s="96" t="s">
        <v>1363</v>
      </c>
      <c r="K23" s="96" t="s">
        <v>395</v>
      </c>
    </row>
    <row r="24" spans="2:11" x14ac:dyDescent="0.25">
      <c r="B24" s="91"/>
      <c r="C24" s="97" t="s">
        <v>70</v>
      </c>
      <c r="D24" s="149"/>
      <c r="E24" s="98">
        <v>2000</v>
      </c>
      <c r="F24" s="95">
        <f t="shared" si="0"/>
        <v>0</v>
      </c>
      <c r="G24" s="159"/>
      <c r="H24" s="99" t="s">
        <v>988</v>
      </c>
      <c r="I24" s="96" t="str">
        <f>VLOOKUP(H24,Presupuesto!$B$11:$C$565,2,0)</f>
        <v>EQUIPOS VARIOS DE OFICINA</v>
      </c>
      <c r="J24" s="96" t="s">
        <v>1363</v>
      </c>
      <c r="K24" s="96" t="s">
        <v>403</v>
      </c>
    </row>
    <row r="25" spans="2:11" x14ac:dyDescent="0.25">
      <c r="B25" s="91"/>
      <c r="C25" s="97" t="s">
        <v>71</v>
      </c>
      <c r="D25" s="149"/>
      <c r="E25" s="98">
        <v>5000</v>
      </c>
      <c r="F25" s="95">
        <f t="shared" si="0"/>
        <v>0</v>
      </c>
      <c r="G25" s="159"/>
      <c r="H25" s="99" t="s">
        <v>988</v>
      </c>
      <c r="I25" s="96" t="str">
        <f>VLOOKUP(H25,Presupuesto!$B$11:$C$565,2,0)</f>
        <v>EQUIPOS VARIOS DE OFICINA</v>
      </c>
      <c r="J25" s="96" t="s">
        <v>1363</v>
      </c>
      <c r="K25" s="96" t="s">
        <v>399</v>
      </c>
    </row>
    <row r="26" spans="2:11" ht="15.75" thickBot="1" x14ac:dyDescent="0.3">
      <c r="B26" s="91"/>
      <c r="C26" s="100" t="s">
        <v>72</v>
      </c>
      <c r="D26" s="157">
        <v>1</v>
      </c>
      <c r="E26" s="102">
        <v>100000</v>
      </c>
      <c r="F26" s="103">
        <f t="shared" si="0"/>
        <v>100000</v>
      </c>
      <c r="G26" s="160" t="s">
        <v>1473</v>
      </c>
      <c r="H26" s="104" t="s">
        <v>1014</v>
      </c>
      <c r="I26" s="104" t="str">
        <f>VLOOKUP(H26,Presupuesto!$B$11:$C$565,2,0)</f>
        <v>EQUIPO DE COMPUTACION</v>
      </c>
      <c r="J26" s="96" t="s">
        <v>1363</v>
      </c>
      <c r="K26" s="122" t="s">
        <v>412</v>
      </c>
    </row>
    <row r="27" spans="2:11" x14ac:dyDescent="0.25">
      <c r="B27" s="91"/>
    </row>
    <row r="28" spans="2:11" ht="15.75" thickBot="1" x14ac:dyDescent="0.3">
      <c r="B28" s="91"/>
      <c r="C28" s="314"/>
      <c r="D28" s="315"/>
      <c r="E28" s="316"/>
      <c r="F28" s="316"/>
      <c r="G28" s="317"/>
      <c r="H28" s="316"/>
      <c r="I28" s="316"/>
      <c r="J28" s="153"/>
      <c r="K28" s="153"/>
    </row>
    <row r="29" spans="2:11" ht="15.75" thickBot="1" x14ac:dyDescent="0.3">
      <c r="B29" s="91"/>
      <c r="C29" s="29" t="s">
        <v>43</v>
      </c>
      <c r="D29" s="30">
        <f>SUM(F36:F45)</f>
        <v>0</v>
      </c>
      <c r="E29" s="175"/>
      <c r="F29" s="175"/>
      <c r="G29" s="77"/>
      <c r="H29" s="175"/>
      <c r="I29" s="175"/>
    </row>
    <row r="30" spans="2:11" x14ac:dyDescent="0.25">
      <c r="C30" s="70"/>
      <c r="D30" s="31"/>
      <c r="E30" s="91"/>
      <c r="F30" s="91"/>
      <c r="G30" s="91"/>
      <c r="H30" s="74"/>
      <c r="I30" s="74"/>
      <c r="J30" s="74"/>
      <c r="K30" s="110"/>
    </row>
    <row r="31" spans="2:11" x14ac:dyDescent="0.25">
      <c r="C31" s="70"/>
      <c r="D31" s="31"/>
      <c r="E31" s="91"/>
      <c r="F31" s="91"/>
      <c r="G31" s="91"/>
      <c r="H31" s="74"/>
      <c r="I31" s="74"/>
      <c r="J31" s="74"/>
      <c r="K31" s="110"/>
    </row>
    <row r="32" spans="2:11" ht="15.75" x14ac:dyDescent="0.25">
      <c r="C32" s="200" t="s">
        <v>392</v>
      </c>
      <c r="D32" s="328"/>
      <c r="E32" s="91"/>
      <c r="F32" s="91"/>
      <c r="G32" s="91"/>
      <c r="H32" s="74"/>
      <c r="I32" s="74"/>
      <c r="J32" s="74"/>
      <c r="K32" s="110"/>
    </row>
    <row r="33" spans="3:11" ht="18.75" x14ac:dyDescent="0.25">
      <c r="C33" s="206" t="e">
        <f>IFERROR(VLOOKUP(D32,'1. Desarrollo e Innov. Curricu.'!$E:$F,2,FALSE),IFERROR(VLOOKUP(D32,'2. Investigación Científica'!$E:$F,2,FALSE),IFERROR(VLOOKUP(D32,'3. Vinculación Univ. Sociedad'!$E:$F,2,FALSE),IFERROR(VLOOKUP(D32,'4. Docencia y Profesorado Univ.'!$E:$F,2,FALSE),IFERROR(VLOOKUP(D32,'5. Estudiantes y Graduados'!$E:$F,2,FALSE),IFERROR(VLOOKUP(D32,'11. Gestion Administrativa'!$E:$F,2,FALSE),IFERROR(VLOOKUP(D32,'13. Gestión Académica'!$E:$F,2,FALSE),IFERROR(VLOOKUP(D32,'8. Asegura. de la Calid. y M'!$E:$F,2,FALSE),IFERROR(VLOOKUP(D32,'6. Gestión del Conocimiento'!$E:$F,2,FALSE),IFERROR(VLOOKUP(D32,'15. Gobernabilidad y Proceso...'!$E:$F,2,FALSE),IFERROR(VLOOKUP(D32,'12. Gestión del Talento Humano'!$E:$F,2,FALSE),IFERROR(VLOOKUP(D32,'14. Internacional... de la E.S.'!$E:$F,2,FALSE),IFERROR(VLOOKUP(D32,'10. Posgrado'!$E:$F,2,FALSE),IFERROR(VLOOKUP(D32,'17. Gestión TIC'!$E:$F,2,FALSE),IFERROR(VLOOKUP(D32,'16. Desa. del Sistema Educ.Sup.'!$E:$F,2,FALSE),IFERROR(VLOOKUP(D32,'9. Cultura de Inno. Insti...'!$E:$F,2,FALSE),VLOOKUP(D32,'7. Lo Esencial de la Reforma U.'!$E:$F,2,0)))))))))))))))))</f>
        <v>#N/A</v>
      </c>
      <c r="D33" s="31"/>
      <c r="E33" s="91"/>
      <c r="F33" s="91"/>
      <c r="G33" s="91"/>
      <c r="H33" s="74"/>
      <c r="I33" s="74"/>
      <c r="J33" s="74"/>
      <c r="K33" s="110"/>
    </row>
    <row r="34" spans="3:11" ht="15.75" thickBot="1" x14ac:dyDescent="0.3">
      <c r="C34" s="70"/>
      <c r="D34" s="31"/>
      <c r="E34" s="91"/>
      <c r="F34" s="91"/>
      <c r="G34" s="91"/>
      <c r="H34" s="74"/>
      <c r="I34" s="74"/>
      <c r="J34" s="74"/>
      <c r="K34" s="110"/>
    </row>
    <row r="35" spans="3:11" ht="30.75" thickBot="1" x14ac:dyDescent="0.3">
      <c r="C35" s="124" t="s">
        <v>44</v>
      </c>
      <c r="D35" s="126" t="s">
        <v>55</v>
      </c>
      <c r="E35" s="126" t="s">
        <v>57</v>
      </c>
      <c r="F35" s="125" t="s">
        <v>27</v>
      </c>
      <c r="G35" s="131" t="s">
        <v>131</v>
      </c>
      <c r="H35" s="126" t="s">
        <v>46</v>
      </c>
      <c r="I35" s="126" t="s">
        <v>132</v>
      </c>
      <c r="J35" s="126" t="s">
        <v>410</v>
      </c>
      <c r="K35" s="126" t="s">
        <v>411</v>
      </c>
    </row>
    <row r="36" spans="3:11" x14ac:dyDescent="0.25">
      <c r="C36" s="93" t="s">
        <v>63</v>
      </c>
      <c r="D36" s="156"/>
      <c r="E36" s="94">
        <v>2800</v>
      </c>
      <c r="F36" s="95">
        <f>D36*E36</f>
        <v>0</v>
      </c>
      <c r="G36" s="159"/>
      <c r="H36" s="96" t="s">
        <v>985</v>
      </c>
      <c r="I36" s="96" t="str">
        <f>VLOOKUP(H36,Presupuesto!$B$11:$C$565,2,0)</f>
        <v>MUEBLES VARIOS DE OFICINA</v>
      </c>
      <c r="J36" s="214" t="s">
        <v>1430</v>
      </c>
      <c r="K36" s="96" t="s">
        <v>404</v>
      </c>
    </row>
    <row r="37" spans="3:11" x14ac:dyDescent="0.25">
      <c r="C37" s="97" t="s">
        <v>64</v>
      </c>
      <c r="D37" s="149"/>
      <c r="E37" s="98">
        <v>2400</v>
      </c>
      <c r="F37" s="95">
        <f>D37*E37</f>
        <v>0</v>
      </c>
      <c r="G37" s="159"/>
      <c r="H37" s="99" t="s">
        <v>985</v>
      </c>
      <c r="I37" s="96" t="str">
        <f>VLOOKUP(H37,Presupuesto!$B$11:$C$565,2,0)</f>
        <v>MUEBLES VARIOS DE OFICINA</v>
      </c>
      <c r="J37" s="96" t="str">
        <f>$J$36</f>
        <v>Posgrado</v>
      </c>
      <c r="K37" s="96" t="s">
        <v>412</v>
      </c>
    </row>
    <row r="38" spans="3:11" x14ac:dyDescent="0.25">
      <c r="C38" s="97" t="s">
        <v>65</v>
      </c>
      <c r="D38" s="149"/>
      <c r="E38" s="98">
        <v>1000</v>
      </c>
      <c r="F38" s="95">
        <f t="shared" ref="F38:F45" si="1">D38*E38</f>
        <v>0</v>
      </c>
      <c r="G38" s="159"/>
      <c r="H38" s="99" t="s">
        <v>985</v>
      </c>
      <c r="I38" s="96" t="str">
        <f>VLOOKUP(H38,Presupuesto!$B$11:$C$565,2,0)</f>
        <v>MUEBLES VARIOS DE OFICINA</v>
      </c>
      <c r="J38" s="96" t="str">
        <f t="shared" ref="J38:J45" si="2">$J$36</f>
        <v>Posgrado</v>
      </c>
      <c r="K38" s="96" t="s">
        <v>395</v>
      </c>
    </row>
    <row r="39" spans="3:11" x14ac:dyDescent="0.25">
      <c r="C39" s="97" t="s">
        <v>66</v>
      </c>
      <c r="D39" s="149"/>
      <c r="E39" s="98">
        <v>6000</v>
      </c>
      <c r="F39" s="95">
        <f t="shared" si="1"/>
        <v>0</v>
      </c>
      <c r="G39" s="159"/>
      <c r="H39" s="99" t="s">
        <v>985</v>
      </c>
      <c r="I39" s="96" t="str">
        <f>VLOOKUP(H39,Presupuesto!$B$11:$C$565,2,0)</f>
        <v>MUEBLES VARIOS DE OFICINA</v>
      </c>
      <c r="J39" s="96" t="str">
        <f t="shared" si="2"/>
        <v>Posgrado</v>
      </c>
      <c r="K39" s="96" t="s">
        <v>395</v>
      </c>
    </row>
    <row r="40" spans="3:11" x14ac:dyDescent="0.25">
      <c r="C40" s="97" t="s">
        <v>67</v>
      </c>
      <c r="D40" s="149"/>
      <c r="E40" s="98">
        <v>3000</v>
      </c>
      <c r="F40" s="95">
        <f t="shared" si="1"/>
        <v>0</v>
      </c>
      <c r="G40" s="159"/>
      <c r="H40" s="99" t="s">
        <v>985</v>
      </c>
      <c r="I40" s="96" t="str">
        <f>VLOOKUP(H40,Presupuesto!$B$11:$C$565,2,0)</f>
        <v>MUEBLES VARIOS DE OFICINA</v>
      </c>
      <c r="J40" s="96" t="str">
        <f t="shared" si="2"/>
        <v>Posgrado</v>
      </c>
      <c r="K40" s="96" t="s">
        <v>395</v>
      </c>
    </row>
    <row r="41" spans="3:11" x14ac:dyDescent="0.25">
      <c r="C41" s="97" t="s">
        <v>68</v>
      </c>
      <c r="D41" s="149"/>
      <c r="E41" s="98">
        <v>10000</v>
      </c>
      <c r="F41" s="95">
        <f t="shared" si="1"/>
        <v>0</v>
      </c>
      <c r="G41" s="159"/>
      <c r="H41" s="99" t="s">
        <v>985</v>
      </c>
      <c r="I41" s="96" t="str">
        <f>VLOOKUP(H41,Presupuesto!$B$11:$C$565,2,0)</f>
        <v>MUEBLES VARIOS DE OFICINA</v>
      </c>
      <c r="J41" s="96" t="str">
        <f t="shared" si="2"/>
        <v>Posgrado</v>
      </c>
      <c r="K41" s="96" t="s">
        <v>395</v>
      </c>
    </row>
    <row r="42" spans="3:11" x14ac:dyDescent="0.25">
      <c r="C42" s="97" t="s">
        <v>69</v>
      </c>
      <c r="D42" s="149"/>
      <c r="E42" s="98">
        <v>8000</v>
      </c>
      <c r="F42" s="95">
        <f t="shared" si="1"/>
        <v>0</v>
      </c>
      <c r="G42" s="159"/>
      <c r="H42" s="99" t="s">
        <v>988</v>
      </c>
      <c r="I42" s="96" t="str">
        <f>VLOOKUP(H42,Presupuesto!$B$11:$C$565,2,0)</f>
        <v>EQUIPOS VARIOS DE OFICINA</v>
      </c>
      <c r="J42" s="96" t="str">
        <f t="shared" si="2"/>
        <v>Posgrado</v>
      </c>
      <c r="K42" s="96" t="s">
        <v>395</v>
      </c>
    </row>
    <row r="43" spans="3:11" x14ac:dyDescent="0.25">
      <c r="C43" s="97" t="s">
        <v>70</v>
      </c>
      <c r="D43" s="149"/>
      <c r="E43" s="98">
        <v>2000</v>
      </c>
      <c r="F43" s="95">
        <f t="shared" si="1"/>
        <v>0</v>
      </c>
      <c r="G43" s="159"/>
      <c r="H43" s="99" t="s">
        <v>988</v>
      </c>
      <c r="I43" s="96" t="str">
        <f>VLOOKUP(H43,Presupuesto!$B$11:$C$565,2,0)</f>
        <v>EQUIPOS VARIOS DE OFICINA</v>
      </c>
      <c r="J43" s="96" t="str">
        <f t="shared" si="2"/>
        <v>Posgrado</v>
      </c>
      <c r="K43" s="96" t="s">
        <v>403</v>
      </c>
    </row>
    <row r="44" spans="3:11" x14ac:dyDescent="0.25">
      <c r="C44" s="97" t="s">
        <v>71</v>
      </c>
      <c r="D44" s="149"/>
      <c r="E44" s="98">
        <v>5000</v>
      </c>
      <c r="F44" s="95">
        <f t="shared" si="1"/>
        <v>0</v>
      </c>
      <c r="G44" s="159"/>
      <c r="H44" s="99" t="s">
        <v>988</v>
      </c>
      <c r="I44" s="96" t="str">
        <f>VLOOKUP(H44,Presupuesto!$B$11:$C$565,2,0)</f>
        <v>EQUIPOS VARIOS DE OFICINA</v>
      </c>
      <c r="J44" s="96" t="str">
        <f t="shared" si="2"/>
        <v>Posgrado</v>
      </c>
      <c r="K44" s="96" t="s">
        <v>399</v>
      </c>
    </row>
    <row r="45" spans="3:11" ht="15.75" thickBot="1" x14ac:dyDescent="0.3">
      <c r="C45" s="100" t="s">
        <v>72</v>
      </c>
      <c r="D45" s="157"/>
      <c r="E45" s="102">
        <v>100000</v>
      </c>
      <c r="F45" s="103">
        <f t="shared" si="1"/>
        <v>0</v>
      </c>
      <c r="G45" s="160"/>
      <c r="H45" s="104" t="s">
        <v>988</v>
      </c>
      <c r="I45" s="104" t="str">
        <f>VLOOKUP(H45,Presupuesto!$B$11:$C$565,2,0)</f>
        <v>EQUIPOS VARIOS DE OFICINA</v>
      </c>
      <c r="J45" s="104" t="str">
        <f t="shared" si="2"/>
        <v>Posgrado</v>
      </c>
      <c r="K45" s="122" t="s">
        <v>394</v>
      </c>
    </row>
    <row r="47" spans="3:11" ht="15.75" thickBot="1" x14ac:dyDescent="0.3"/>
    <row r="48" spans="3:11" ht="15.75" thickBot="1" x14ac:dyDescent="0.3">
      <c r="C48" s="29" t="s">
        <v>43</v>
      </c>
      <c r="D48" s="30">
        <f>SUM(F55:F64)</f>
        <v>0</v>
      </c>
      <c r="E48" s="175"/>
      <c r="F48" s="175"/>
      <c r="G48" s="77"/>
      <c r="H48" s="175"/>
      <c r="I48" s="175"/>
    </row>
    <row r="49" spans="3:11" x14ac:dyDescent="0.25">
      <c r="C49" s="70"/>
      <c r="D49" s="31"/>
      <c r="E49" s="91"/>
      <c r="F49" s="91"/>
      <c r="G49" s="91"/>
      <c r="H49" s="74"/>
      <c r="I49" s="74"/>
      <c r="J49" s="74"/>
      <c r="K49" s="110"/>
    </row>
    <row r="50" spans="3:11" x14ac:dyDescent="0.25">
      <c r="C50" s="70"/>
      <c r="D50" s="31"/>
      <c r="E50" s="91"/>
      <c r="F50" s="91"/>
      <c r="G50" s="91"/>
      <c r="H50" s="74"/>
      <c r="I50" s="74"/>
      <c r="J50" s="74"/>
      <c r="K50" s="110"/>
    </row>
    <row r="51" spans="3:11" ht="15.75" x14ac:dyDescent="0.25">
      <c r="C51" s="200" t="s">
        <v>392</v>
      </c>
      <c r="D51" s="328"/>
      <c r="E51" s="91"/>
      <c r="F51" s="91"/>
      <c r="G51" s="91"/>
      <c r="H51" s="74"/>
      <c r="I51" s="74"/>
      <c r="J51" s="74"/>
      <c r="K51" s="110"/>
    </row>
    <row r="52" spans="3:11" ht="18.75" x14ac:dyDescent="0.25">
      <c r="C52" s="206" t="e">
        <f>IFERROR(VLOOKUP(D51,'1. Desarrollo e Innov. Curricu.'!$E:$F,2,FALSE),IFERROR(VLOOKUP(D51,'2. Investigación Científica'!$E:$F,2,FALSE),IFERROR(VLOOKUP(D51,'3. Vinculación Univ. Sociedad'!$E:$F,2,FALSE),IFERROR(VLOOKUP(D51,'4. Docencia y Profesorado Univ.'!$E:$F,2,FALSE),IFERROR(VLOOKUP(D51,'5. Estudiantes y Graduados'!$E:$F,2,FALSE),IFERROR(VLOOKUP(D51,'11. Gestion Administrativa'!$E:$F,2,FALSE),IFERROR(VLOOKUP(D51,'13. Gestión Académica'!$E:$F,2,FALSE),IFERROR(VLOOKUP(D51,'8. Asegura. de la Calid. y M'!$E:$F,2,FALSE),IFERROR(VLOOKUP(D51,'6. Gestión del Conocimiento'!$E:$F,2,FALSE),IFERROR(VLOOKUP(D51,'15. Gobernabilidad y Proceso...'!$E:$F,2,FALSE),IFERROR(VLOOKUP(D51,'12. Gestión del Talento Humano'!$E:$F,2,FALSE),IFERROR(VLOOKUP(D51,'14. Internacional... de la E.S.'!$E:$F,2,FALSE),IFERROR(VLOOKUP(D51,'10. Posgrado'!$E:$F,2,FALSE),IFERROR(VLOOKUP(D51,'17. Gestión TIC'!$E:$F,2,FALSE),IFERROR(VLOOKUP(D51,'16. Desa. del Sistema Educ.Sup.'!$E:$F,2,FALSE),IFERROR(VLOOKUP(D51,'9. Cultura de Inno. Insti...'!$E:$F,2,FALSE),VLOOKUP(D51,'7. Lo Esencial de la Reforma U.'!$E:$F,2,0)))))))))))))))))</f>
        <v>#N/A</v>
      </c>
      <c r="D52" s="31"/>
      <c r="E52" s="91"/>
      <c r="F52" s="91"/>
      <c r="G52" s="91"/>
      <c r="H52" s="74"/>
      <c r="I52" s="74"/>
      <c r="J52" s="74"/>
      <c r="K52" s="110"/>
    </row>
    <row r="53" spans="3:11" ht="15.75" thickBot="1" x14ac:dyDescent="0.3">
      <c r="C53" s="70"/>
      <c r="D53" s="31"/>
      <c r="E53" s="91"/>
      <c r="F53" s="91"/>
      <c r="G53" s="91"/>
      <c r="H53" s="74"/>
      <c r="I53" s="74"/>
      <c r="J53" s="74"/>
      <c r="K53" s="110"/>
    </row>
    <row r="54" spans="3:11" ht="30.75" thickBot="1" x14ac:dyDescent="0.3">
      <c r="C54" s="124" t="s">
        <v>44</v>
      </c>
      <c r="D54" s="126" t="s">
        <v>55</v>
      </c>
      <c r="E54" s="126" t="s">
        <v>57</v>
      </c>
      <c r="F54" s="125" t="s">
        <v>27</v>
      </c>
      <c r="G54" s="131" t="s">
        <v>131</v>
      </c>
      <c r="H54" s="126" t="s">
        <v>46</v>
      </c>
      <c r="I54" s="126" t="s">
        <v>132</v>
      </c>
      <c r="J54" s="126" t="s">
        <v>410</v>
      </c>
      <c r="K54" s="126" t="s">
        <v>411</v>
      </c>
    </row>
    <row r="55" spans="3:11" x14ac:dyDescent="0.25">
      <c r="C55" s="93" t="s">
        <v>63</v>
      </c>
      <c r="D55" s="156"/>
      <c r="E55" s="94">
        <v>2800</v>
      </c>
      <c r="F55" s="95">
        <f>D55*E55</f>
        <v>0</v>
      </c>
      <c r="G55" s="159"/>
      <c r="H55" s="96" t="s">
        <v>985</v>
      </c>
      <c r="I55" s="96" t="str">
        <f>VLOOKUP(H55,Presupuesto!$B$11:$C$565,2,0)</f>
        <v>MUEBLES VARIOS DE OFICINA</v>
      </c>
      <c r="J55" s="214" t="s">
        <v>1430</v>
      </c>
      <c r="K55" s="96" t="s">
        <v>404</v>
      </c>
    </row>
    <row r="56" spans="3:11" x14ac:dyDescent="0.25">
      <c r="C56" s="97" t="s">
        <v>64</v>
      </c>
      <c r="D56" s="149"/>
      <c r="E56" s="98">
        <v>2400</v>
      </c>
      <c r="F56" s="95">
        <f>D56*E56</f>
        <v>0</v>
      </c>
      <c r="G56" s="159"/>
      <c r="H56" s="99" t="s">
        <v>985</v>
      </c>
      <c r="I56" s="96" t="str">
        <f>VLOOKUP(H56,Presupuesto!$B$11:$C$565,2,0)</f>
        <v>MUEBLES VARIOS DE OFICINA</v>
      </c>
      <c r="J56" s="96" t="str">
        <f>$J$55</f>
        <v>Posgrado</v>
      </c>
      <c r="K56" s="96" t="s">
        <v>412</v>
      </c>
    </row>
    <row r="57" spans="3:11" x14ac:dyDescent="0.25">
      <c r="C57" s="97" t="s">
        <v>65</v>
      </c>
      <c r="D57" s="149"/>
      <c r="E57" s="98">
        <v>1000</v>
      </c>
      <c r="F57" s="95">
        <f t="shared" ref="F57:F64" si="3">D57*E57</f>
        <v>0</v>
      </c>
      <c r="G57" s="159"/>
      <c r="H57" s="99" t="s">
        <v>985</v>
      </c>
      <c r="I57" s="96" t="str">
        <f>VLOOKUP(H57,Presupuesto!$B$11:$C$565,2,0)</f>
        <v>MUEBLES VARIOS DE OFICINA</v>
      </c>
      <c r="J57" s="96" t="str">
        <f t="shared" ref="J57:J64" si="4">$J$17</f>
        <v>Posgrado</v>
      </c>
      <c r="K57" s="96" t="s">
        <v>395</v>
      </c>
    </row>
    <row r="58" spans="3:11" x14ac:dyDescent="0.25">
      <c r="C58" s="97" t="s">
        <v>66</v>
      </c>
      <c r="D58" s="149"/>
      <c r="E58" s="98">
        <v>6000</v>
      </c>
      <c r="F58" s="95">
        <f t="shared" si="3"/>
        <v>0</v>
      </c>
      <c r="G58" s="159"/>
      <c r="H58" s="99" t="s">
        <v>985</v>
      </c>
      <c r="I58" s="96" t="str">
        <f>VLOOKUP(H58,Presupuesto!$B$11:$C$565,2,0)</f>
        <v>MUEBLES VARIOS DE OFICINA</v>
      </c>
      <c r="J58" s="96" t="str">
        <f t="shared" si="4"/>
        <v>Posgrado</v>
      </c>
      <c r="K58" s="96" t="s">
        <v>395</v>
      </c>
    </row>
    <row r="59" spans="3:11" x14ac:dyDescent="0.25">
      <c r="C59" s="97" t="s">
        <v>67</v>
      </c>
      <c r="D59" s="149"/>
      <c r="E59" s="98">
        <v>3000</v>
      </c>
      <c r="F59" s="95">
        <f t="shared" si="3"/>
        <v>0</v>
      </c>
      <c r="G59" s="159"/>
      <c r="H59" s="99" t="s">
        <v>985</v>
      </c>
      <c r="I59" s="96" t="str">
        <f>VLOOKUP(H59,Presupuesto!$B$11:$C$565,2,0)</f>
        <v>MUEBLES VARIOS DE OFICINA</v>
      </c>
      <c r="J59" s="96" t="str">
        <f t="shared" si="4"/>
        <v>Posgrado</v>
      </c>
      <c r="K59" s="96" t="s">
        <v>395</v>
      </c>
    </row>
    <row r="60" spans="3:11" x14ac:dyDescent="0.25">
      <c r="C60" s="97" t="s">
        <v>68</v>
      </c>
      <c r="D60" s="149"/>
      <c r="E60" s="98">
        <v>10000</v>
      </c>
      <c r="F60" s="95">
        <f t="shared" si="3"/>
        <v>0</v>
      </c>
      <c r="G60" s="159"/>
      <c r="H60" s="99" t="s">
        <v>985</v>
      </c>
      <c r="I60" s="96" t="str">
        <f>VLOOKUP(H60,Presupuesto!$B$11:$C$565,2,0)</f>
        <v>MUEBLES VARIOS DE OFICINA</v>
      </c>
      <c r="J60" s="96" t="str">
        <f t="shared" si="4"/>
        <v>Posgrado</v>
      </c>
      <c r="K60" s="96" t="s">
        <v>395</v>
      </c>
    </row>
    <row r="61" spans="3:11" x14ac:dyDescent="0.25">
      <c r="C61" s="97" t="s">
        <v>69</v>
      </c>
      <c r="D61" s="149"/>
      <c r="E61" s="98">
        <v>8000</v>
      </c>
      <c r="F61" s="95">
        <f t="shared" si="3"/>
        <v>0</v>
      </c>
      <c r="G61" s="159"/>
      <c r="H61" s="99" t="s">
        <v>988</v>
      </c>
      <c r="I61" s="96" t="str">
        <f>VLOOKUP(H61,Presupuesto!$B$11:$C$565,2,0)</f>
        <v>EQUIPOS VARIOS DE OFICINA</v>
      </c>
      <c r="J61" s="96" t="str">
        <f t="shared" si="4"/>
        <v>Posgrado</v>
      </c>
      <c r="K61" s="96" t="s">
        <v>395</v>
      </c>
    </row>
    <row r="62" spans="3:11" x14ac:dyDescent="0.25">
      <c r="C62" s="97" t="s">
        <v>70</v>
      </c>
      <c r="D62" s="149"/>
      <c r="E62" s="98">
        <v>2000</v>
      </c>
      <c r="F62" s="95">
        <f t="shared" si="3"/>
        <v>0</v>
      </c>
      <c r="G62" s="159"/>
      <c r="H62" s="99" t="s">
        <v>988</v>
      </c>
      <c r="I62" s="96" t="str">
        <f>VLOOKUP(H62,Presupuesto!$B$11:$C$565,2,0)</f>
        <v>EQUIPOS VARIOS DE OFICINA</v>
      </c>
      <c r="J62" s="96" t="str">
        <f t="shared" si="4"/>
        <v>Posgrado</v>
      </c>
      <c r="K62" s="96" t="s">
        <v>403</v>
      </c>
    </row>
    <row r="63" spans="3:11" x14ac:dyDescent="0.25">
      <c r="C63" s="97" t="s">
        <v>71</v>
      </c>
      <c r="D63" s="149"/>
      <c r="E63" s="98">
        <v>5000</v>
      </c>
      <c r="F63" s="95">
        <f t="shared" si="3"/>
        <v>0</v>
      </c>
      <c r="G63" s="159"/>
      <c r="H63" s="99" t="s">
        <v>988</v>
      </c>
      <c r="I63" s="96" t="str">
        <f>VLOOKUP(H63,Presupuesto!$B$11:$C$565,2,0)</f>
        <v>EQUIPOS VARIOS DE OFICINA</v>
      </c>
      <c r="J63" s="96" t="str">
        <f t="shared" si="4"/>
        <v>Posgrado</v>
      </c>
      <c r="K63" s="96" t="s">
        <v>399</v>
      </c>
    </row>
    <row r="64" spans="3:11" ht="15.75" thickBot="1" x14ac:dyDescent="0.3">
      <c r="C64" s="100" t="s">
        <v>72</v>
      </c>
      <c r="D64" s="157"/>
      <c r="E64" s="102">
        <v>100000</v>
      </c>
      <c r="F64" s="103">
        <f t="shared" si="3"/>
        <v>0</v>
      </c>
      <c r="G64" s="160"/>
      <c r="H64" s="104" t="s">
        <v>988</v>
      </c>
      <c r="I64" s="104" t="str">
        <f>VLOOKUP(H64,Presupuesto!$B$11:$C$565,2,0)</f>
        <v>EQUIPOS VARIOS DE OFICINA</v>
      </c>
      <c r="J64" s="104" t="str">
        <f t="shared" si="4"/>
        <v>Posgrado</v>
      </c>
      <c r="K64" s="122" t="s">
        <v>394</v>
      </c>
    </row>
    <row r="66" spans="3:11" ht="15.75" thickBot="1" x14ac:dyDescent="0.3">
      <c r="C66" s="314"/>
      <c r="D66" s="315"/>
      <c r="E66" s="316"/>
      <c r="F66" s="316"/>
      <c r="G66" s="317"/>
      <c r="H66" s="316"/>
      <c r="I66" s="316"/>
      <c r="J66" s="153"/>
      <c r="K66" s="153"/>
    </row>
    <row r="67" spans="3:11" ht="15.75" thickBot="1" x14ac:dyDescent="0.3">
      <c r="C67" s="29" t="s">
        <v>43</v>
      </c>
      <c r="D67" s="30">
        <f>SUM(F74:F83)</f>
        <v>0</v>
      </c>
      <c r="E67" s="175"/>
      <c r="F67" s="175"/>
      <c r="G67" s="77"/>
      <c r="H67" s="175"/>
      <c r="I67" s="175"/>
    </row>
    <row r="68" spans="3:11" x14ac:dyDescent="0.25">
      <c r="C68" s="70"/>
      <c r="D68" s="31"/>
      <c r="E68" s="91"/>
      <c r="F68" s="91"/>
      <c r="G68" s="91"/>
      <c r="H68" s="74"/>
      <c r="I68" s="74"/>
      <c r="J68" s="74"/>
      <c r="K68" s="110"/>
    </row>
    <row r="69" spans="3:11" x14ac:dyDescent="0.25">
      <c r="C69" s="70"/>
      <c r="D69" s="31"/>
      <c r="E69" s="91"/>
      <c r="F69" s="91"/>
      <c r="G69" s="91"/>
      <c r="H69" s="74"/>
      <c r="I69" s="74"/>
      <c r="J69" s="74"/>
      <c r="K69" s="110"/>
    </row>
    <row r="70" spans="3:11" ht="15.75" x14ac:dyDescent="0.25">
      <c r="C70" s="200" t="s">
        <v>392</v>
      </c>
      <c r="D70" s="328"/>
      <c r="E70" s="91"/>
      <c r="F70" s="91"/>
      <c r="G70" s="91"/>
      <c r="H70" s="74"/>
      <c r="I70" s="74"/>
      <c r="J70" s="74"/>
      <c r="K70" s="110"/>
    </row>
    <row r="71" spans="3:11" ht="18.75" x14ac:dyDescent="0.25">
      <c r="C71" s="206" t="e">
        <f>IFERROR(VLOOKUP(D70,'1. Desarrollo e Innov. Curricu.'!$E:$F,2,FALSE),IFERROR(VLOOKUP(D70,'2. Investigación Científica'!$E:$F,2,FALSE),IFERROR(VLOOKUP(D70,'3. Vinculación Univ. Sociedad'!$E:$F,2,FALSE),IFERROR(VLOOKUP(D70,'4. Docencia y Profesorado Univ.'!$E:$F,2,FALSE),IFERROR(VLOOKUP(D70,'5. Estudiantes y Graduados'!$E:$F,2,FALSE),IFERROR(VLOOKUP(D70,'11. Gestion Administrativa'!$E:$F,2,FALSE),IFERROR(VLOOKUP(D70,'13. Gestión Académica'!$E:$F,2,FALSE),IFERROR(VLOOKUP(D70,'8. Asegura. de la Calid. y M'!$E:$F,2,FALSE),IFERROR(VLOOKUP(D70,'6. Gestión del Conocimiento'!$E:$F,2,FALSE),IFERROR(VLOOKUP(D70,'15. Gobernabilidad y Proceso...'!$E:$F,2,FALSE),IFERROR(VLOOKUP(D70,'12. Gestión del Talento Humano'!$E:$F,2,FALSE),IFERROR(VLOOKUP(D70,'14. Internacional... de la E.S.'!$E:$F,2,FALSE),IFERROR(VLOOKUP(D70,'10. Posgrado'!$E:$F,2,FALSE),IFERROR(VLOOKUP(D70,'17. Gestión TIC'!$E:$F,2,FALSE),IFERROR(VLOOKUP(D70,'16. Desa. del Sistema Educ.Sup.'!$E:$F,2,FALSE),IFERROR(VLOOKUP(D70,'9. Cultura de Inno. Insti...'!$E:$F,2,FALSE),VLOOKUP(D70,'7. Lo Esencial de la Reforma U.'!$E:$F,2,0)))))))))))))))))</f>
        <v>#N/A</v>
      </c>
      <c r="D71" s="31"/>
      <c r="E71" s="91"/>
      <c r="F71" s="91"/>
      <c r="G71" s="91"/>
      <c r="H71" s="74"/>
      <c r="I71" s="74"/>
      <c r="J71" s="74"/>
      <c r="K71" s="110"/>
    </row>
    <row r="72" spans="3:11" ht="15.75" thickBot="1" x14ac:dyDescent="0.3">
      <c r="C72" s="70"/>
      <c r="D72" s="31"/>
      <c r="E72" s="91"/>
      <c r="F72" s="91"/>
      <c r="G72" s="91"/>
      <c r="H72" s="74"/>
      <c r="I72" s="74"/>
      <c r="J72" s="74"/>
      <c r="K72" s="110"/>
    </row>
    <row r="73" spans="3:11" ht="30.75" thickBot="1" x14ac:dyDescent="0.3">
      <c r="C73" s="124" t="s">
        <v>44</v>
      </c>
      <c r="D73" s="126" t="s">
        <v>55</v>
      </c>
      <c r="E73" s="126" t="s">
        <v>57</v>
      </c>
      <c r="F73" s="125" t="s">
        <v>27</v>
      </c>
      <c r="G73" s="131" t="s">
        <v>131</v>
      </c>
      <c r="H73" s="126" t="s">
        <v>46</v>
      </c>
      <c r="I73" s="126" t="s">
        <v>132</v>
      </c>
      <c r="J73" s="126" t="s">
        <v>410</v>
      </c>
      <c r="K73" s="126" t="s">
        <v>411</v>
      </c>
    </row>
    <row r="74" spans="3:11" x14ac:dyDescent="0.25">
      <c r="C74" s="93" t="s">
        <v>63</v>
      </c>
      <c r="D74" s="156"/>
      <c r="E74" s="94">
        <v>2800</v>
      </c>
      <c r="F74" s="95">
        <f>D74*E74</f>
        <v>0</v>
      </c>
      <c r="G74" s="159"/>
      <c r="H74" s="96" t="s">
        <v>985</v>
      </c>
      <c r="I74" s="96" t="str">
        <f>VLOOKUP(H74,Presupuesto!$B$11:$C$565,2,0)</f>
        <v>MUEBLES VARIOS DE OFICINA</v>
      </c>
      <c r="J74" s="214" t="s">
        <v>1430</v>
      </c>
      <c r="K74" s="96" t="s">
        <v>404</v>
      </c>
    </row>
    <row r="75" spans="3:11" x14ac:dyDescent="0.25">
      <c r="C75" s="97" t="s">
        <v>64</v>
      </c>
      <c r="D75" s="149"/>
      <c r="E75" s="98">
        <v>2400</v>
      </c>
      <c r="F75" s="95">
        <f>D75*E75</f>
        <v>0</v>
      </c>
      <c r="G75" s="159"/>
      <c r="H75" s="99" t="s">
        <v>985</v>
      </c>
      <c r="I75" s="96" t="str">
        <f>VLOOKUP(H75,Presupuesto!$B$11:$C$565,2,0)</f>
        <v>MUEBLES VARIOS DE OFICINA</v>
      </c>
      <c r="J75" s="96" t="str">
        <f>$J$74</f>
        <v>Posgrado</v>
      </c>
      <c r="K75" s="96" t="s">
        <v>412</v>
      </c>
    </row>
    <row r="76" spans="3:11" x14ac:dyDescent="0.25">
      <c r="C76" s="97" t="s">
        <v>65</v>
      </c>
      <c r="D76" s="149"/>
      <c r="E76" s="98">
        <v>1000</v>
      </c>
      <c r="F76" s="95">
        <f t="shared" ref="F76:F83" si="5">D76*E76</f>
        <v>0</v>
      </c>
      <c r="G76" s="159"/>
      <c r="H76" s="99" t="s">
        <v>985</v>
      </c>
      <c r="I76" s="96" t="str">
        <f>VLOOKUP(H76,Presupuesto!$B$11:$C$565,2,0)</f>
        <v>MUEBLES VARIOS DE OFICINA</v>
      </c>
      <c r="J76" s="96" t="str">
        <f t="shared" ref="J76:J83" si="6">$J$74</f>
        <v>Posgrado</v>
      </c>
      <c r="K76" s="96" t="s">
        <v>395</v>
      </c>
    </row>
    <row r="77" spans="3:11" x14ac:dyDescent="0.25">
      <c r="C77" s="97" t="s">
        <v>66</v>
      </c>
      <c r="D77" s="149"/>
      <c r="E77" s="98">
        <v>6000</v>
      </c>
      <c r="F77" s="95">
        <f t="shared" si="5"/>
        <v>0</v>
      </c>
      <c r="G77" s="159"/>
      <c r="H77" s="99" t="s">
        <v>985</v>
      </c>
      <c r="I77" s="96" t="str">
        <f>VLOOKUP(H77,Presupuesto!$B$11:$C$565,2,0)</f>
        <v>MUEBLES VARIOS DE OFICINA</v>
      </c>
      <c r="J77" s="96" t="str">
        <f t="shared" si="6"/>
        <v>Posgrado</v>
      </c>
      <c r="K77" s="96" t="s">
        <v>395</v>
      </c>
    </row>
    <row r="78" spans="3:11" x14ac:dyDescent="0.25">
      <c r="C78" s="97" t="s">
        <v>67</v>
      </c>
      <c r="D78" s="149"/>
      <c r="E78" s="98">
        <v>3000</v>
      </c>
      <c r="F78" s="95">
        <f t="shared" si="5"/>
        <v>0</v>
      </c>
      <c r="G78" s="159"/>
      <c r="H78" s="99" t="s">
        <v>985</v>
      </c>
      <c r="I78" s="96" t="str">
        <f>VLOOKUP(H78,Presupuesto!$B$11:$C$565,2,0)</f>
        <v>MUEBLES VARIOS DE OFICINA</v>
      </c>
      <c r="J78" s="96" t="str">
        <f t="shared" si="6"/>
        <v>Posgrado</v>
      </c>
      <c r="K78" s="96" t="s">
        <v>395</v>
      </c>
    </row>
    <row r="79" spans="3:11" x14ac:dyDescent="0.25">
      <c r="C79" s="97" t="s">
        <v>68</v>
      </c>
      <c r="D79" s="149"/>
      <c r="E79" s="98">
        <v>10000</v>
      </c>
      <c r="F79" s="95">
        <f t="shared" si="5"/>
        <v>0</v>
      </c>
      <c r="G79" s="159"/>
      <c r="H79" s="99" t="s">
        <v>985</v>
      </c>
      <c r="I79" s="96" t="str">
        <f>VLOOKUP(H79,Presupuesto!$B$11:$C$565,2,0)</f>
        <v>MUEBLES VARIOS DE OFICINA</v>
      </c>
      <c r="J79" s="96" t="str">
        <f t="shared" si="6"/>
        <v>Posgrado</v>
      </c>
      <c r="K79" s="96" t="s">
        <v>395</v>
      </c>
    </row>
    <row r="80" spans="3:11" x14ac:dyDescent="0.25">
      <c r="C80" s="97" t="s">
        <v>69</v>
      </c>
      <c r="D80" s="149"/>
      <c r="E80" s="98">
        <v>8000</v>
      </c>
      <c r="F80" s="95">
        <f t="shared" si="5"/>
        <v>0</v>
      </c>
      <c r="G80" s="159"/>
      <c r="H80" s="99" t="s">
        <v>988</v>
      </c>
      <c r="I80" s="96" t="str">
        <f>VLOOKUP(H80,Presupuesto!$B$11:$C$565,2,0)</f>
        <v>EQUIPOS VARIOS DE OFICINA</v>
      </c>
      <c r="J80" s="96" t="str">
        <f t="shared" si="6"/>
        <v>Posgrado</v>
      </c>
      <c r="K80" s="96" t="s">
        <v>395</v>
      </c>
    </row>
    <row r="81" spans="3:11" x14ac:dyDescent="0.25">
      <c r="C81" s="97" t="s">
        <v>70</v>
      </c>
      <c r="D81" s="149"/>
      <c r="E81" s="98">
        <v>2000</v>
      </c>
      <c r="F81" s="95">
        <f t="shared" si="5"/>
        <v>0</v>
      </c>
      <c r="G81" s="159"/>
      <c r="H81" s="99" t="s">
        <v>988</v>
      </c>
      <c r="I81" s="96" t="str">
        <f>VLOOKUP(H81,Presupuesto!$B$11:$C$565,2,0)</f>
        <v>EQUIPOS VARIOS DE OFICINA</v>
      </c>
      <c r="J81" s="96" t="str">
        <f t="shared" si="6"/>
        <v>Posgrado</v>
      </c>
      <c r="K81" s="96" t="s">
        <v>403</v>
      </c>
    </row>
    <row r="82" spans="3:11" x14ac:dyDescent="0.25">
      <c r="C82" s="97" t="s">
        <v>71</v>
      </c>
      <c r="D82" s="149"/>
      <c r="E82" s="98">
        <v>5000</v>
      </c>
      <c r="F82" s="95">
        <f t="shared" si="5"/>
        <v>0</v>
      </c>
      <c r="G82" s="159"/>
      <c r="H82" s="99" t="s">
        <v>988</v>
      </c>
      <c r="I82" s="96" t="str">
        <f>VLOOKUP(H82,Presupuesto!$B$11:$C$565,2,0)</f>
        <v>EQUIPOS VARIOS DE OFICINA</v>
      </c>
      <c r="J82" s="96" t="str">
        <f t="shared" si="6"/>
        <v>Posgrado</v>
      </c>
      <c r="K82" s="96" t="s">
        <v>399</v>
      </c>
    </row>
    <row r="83" spans="3:11" ht="15.75" thickBot="1" x14ac:dyDescent="0.3">
      <c r="C83" s="100" t="s">
        <v>72</v>
      </c>
      <c r="D83" s="157"/>
      <c r="E83" s="102">
        <v>100000</v>
      </c>
      <c r="F83" s="103">
        <f t="shared" si="5"/>
        <v>0</v>
      </c>
      <c r="G83" s="160"/>
      <c r="H83" s="104" t="s">
        <v>988</v>
      </c>
      <c r="I83" s="104" t="str">
        <f>VLOOKUP(H83,Presupuesto!$B$11:$C$565,2,0)</f>
        <v>EQUIPOS VARIOS DE OFICINA</v>
      </c>
      <c r="J83" s="104" t="str">
        <f t="shared" si="6"/>
        <v>Posgrado</v>
      </c>
      <c r="K83" s="122" t="s">
        <v>394</v>
      </c>
    </row>
    <row r="85" spans="3:11" ht="15.75" thickBot="1" x14ac:dyDescent="0.3"/>
    <row r="86" spans="3:11" ht="15.75" thickBot="1" x14ac:dyDescent="0.3">
      <c r="C86" s="29" t="s">
        <v>43</v>
      </c>
      <c r="D86" s="30">
        <f>SUM(F93:F102)</f>
        <v>0</v>
      </c>
      <c r="E86" s="175"/>
      <c r="F86" s="175"/>
      <c r="G86" s="77"/>
      <c r="H86" s="175"/>
      <c r="I86" s="175"/>
    </row>
    <row r="87" spans="3:11" x14ac:dyDescent="0.25">
      <c r="C87" s="70"/>
      <c r="D87" s="31"/>
      <c r="E87" s="91"/>
      <c r="F87" s="91"/>
      <c r="G87" s="91"/>
      <c r="H87" s="74"/>
      <c r="I87" s="74"/>
      <c r="J87" s="74"/>
      <c r="K87" s="110"/>
    </row>
    <row r="88" spans="3:11" x14ac:dyDescent="0.25">
      <c r="C88" s="70"/>
      <c r="D88" s="31"/>
      <c r="E88" s="91"/>
      <c r="F88" s="91"/>
      <c r="G88" s="91"/>
      <c r="H88" s="74"/>
      <c r="I88" s="74"/>
      <c r="J88" s="74"/>
      <c r="K88" s="110"/>
    </row>
    <row r="89" spans="3:11" ht="15.75" x14ac:dyDescent="0.25">
      <c r="C89" s="200" t="s">
        <v>392</v>
      </c>
      <c r="D89" s="328"/>
      <c r="E89" s="91"/>
      <c r="F89" s="91"/>
      <c r="G89" s="91"/>
      <c r="H89" s="74"/>
      <c r="I89" s="74"/>
      <c r="J89" s="74"/>
      <c r="K89" s="110"/>
    </row>
    <row r="90" spans="3:11" ht="18.75" x14ac:dyDescent="0.25">
      <c r="C90" s="206" t="e">
        <f>IFERROR(VLOOKUP(D89,'1. Desarrollo e Innov. Curricu.'!$E:$F,2,FALSE),IFERROR(VLOOKUP(D89,'2. Investigación Científica'!$E:$F,2,FALSE),IFERROR(VLOOKUP(D89,'3. Vinculación Univ. Sociedad'!$E:$F,2,FALSE),IFERROR(VLOOKUP(D89,'4. Docencia y Profesorado Univ.'!$E:$F,2,FALSE),IFERROR(VLOOKUP(D89,'5. Estudiantes y Graduados'!$E:$F,2,FALSE),IFERROR(VLOOKUP(D89,'11. Gestion Administrativa'!$E:$F,2,FALSE),IFERROR(VLOOKUP(D89,'13. Gestión Académica'!$E:$F,2,FALSE),IFERROR(VLOOKUP(D89,'8. Asegura. de la Calid. y M'!$E:$F,2,FALSE),IFERROR(VLOOKUP(D89,'6. Gestión del Conocimiento'!$E:$F,2,FALSE),IFERROR(VLOOKUP(D89,'15. Gobernabilidad y Proceso...'!$E:$F,2,FALSE),IFERROR(VLOOKUP(D89,'12. Gestión del Talento Humano'!$E:$F,2,FALSE),IFERROR(VLOOKUP(D89,'14. Internacional... de la E.S.'!$E:$F,2,FALSE),IFERROR(VLOOKUP(D89,'10. Posgrado'!$E:$F,2,FALSE),IFERROR(VLOOKUP(D89,'17. Gestión TIC'!$E:$F,2,FALSE),IFERROR(VLOOKUP(D89,'16. Desa. del Sistema Educ.Sup.'!$E:$F,2,FALSE),IFERROR(VLOOKUP(D89,'9. Cultura de Inno. Insti...'!$E:$F,2,FALSE),VLOOKUP(D89,'7. Lo Esencial de la Reforma U.'!$E:$F,2,0)))))))))))))))))</f>
        <v>#N/A</v>
      </c>
      <c r="D90" s="31"/>
      <c r="E90" s="91"/>
      <c r="F90" s="91"/>
      <c r="G90" s="91"/>
      <c r="H90" s="74"/>
      <c r="I90" s="74"/>
      <c r="J90" s="74"/>
      <c r="K90" s="110"/>
    </row>
    <row r="91" spans="3:11" ht="15.75" thickBot="1" x14ac:dyDescent="0.3">
      <c r="C91" s="70"/>
      <c r="D91" s="31"/>
      <c r="E91" s="91"/>
      <c r="F91" s="91"/>
      <c r="G91" s="91"/>
      <c r="H91" s="74"/>
      <c r="I91" s="74"/>
      <c r="J91" s="74"/>
      <c r="K91" s="110"/>
    </row>
    <row r="92" spans="3:11" ht="30.75" thickBot="1" x14ac:dyDescent="0.3">
      <c r="C92" s="124" t="s">
        <v>44</v>
      </c>
      <c r="D92" s="126" t="s">
        <v>55</v>
      </c>
      <c r="E92" s="126" t="s">
        <v>57</v>
      </c>
      <c r="F92" s="125" t="s">
        <v>27</v>
      </c>
      <c r="G92" s="131" t="s">
        <v>131</v>
      </c>
      <c r="H92" s="126" t="s">
        <v>46</v>
      </c>
      <c r="I92" s="126" t="s">
        <v>132</v>
      </c>
      <c r="J92" s="126" t="s">
        <v>410</v>
      </c>
      <c r="K92" s="126" t="s">
        <v>411</v>
      </c>
    </row>
    <row r="93" spans="3:11" x14ac:dyDescent="0.25">
      <c r="C93" s="93" t="s">
        <v>63</v>
      </c>
      <c r="D93" s="156"/>
      <c r="E93" s="94">
        <v>2800</v>
      </c>
      <c r="F93" s="95">
        <f>D93*E93</f>
        <v>0</v>
      </c>
      <c r="G93" s="159"/>
      <c r="H93" s="96" t="s">
        <v>985</v>
      </c>
      <c r="I93" s="96" t="str">
        <f>VLOOKUP(H93,Presupuesto!$B$11:$C$565,2,0)</f>
        <v>MUEBLES VARIOS DE OFICINA</v>
      </c>
      <c r="J93" s="214" t="s">
        <v>1430</v>
      </c>
      <c r="K93" s="96" t="s">
        <v>404</v>
      </c>
    </row>
    <row r="94" spans="3:11" x14ac:dyDescent="0.25">
      <c r="C94" s="97" t="s">
        <v>64</v>
      </c>
      <c r="D94" s="149"/>
      <c r="E94" s="98">
        <v>2400</v>
      </c>
      <c r="F94" s="95">
        <f>D94*E94</f>
        <v>0</v>
      </c>
      <c r="G94" s="159"/>
      <c r="H94" s="99" t="s">
        <v>985</v>
      </c>
      <c r="I94" s="96" t="str">
        <f>VLOOKUP(H94,Presupuesto!$B$11:$C$565,2,0)</f>
        <v>MUEBLES VARIOS DE OFICINA</v>
      </c>
      <c r="J94" s="96" t="str">
        <f>$J$93</f>
        <v>Posgrado</v>
      </c>
      <c r="K94" s="96" t="s">
        <v>412</v>
      </c>
    </row>
    <row r="95" spans="3:11" x14ac:dyDescent="0.25">
      <c r="C95" s="97" t="s">
        <v>65</v>
      </c>
      <c r="D95" s="149"/>
      <c r="E95" s="98">
        <v>1000</v>
      </c>
      <c r="F95" s="95">
        <f t="shared" ref="F95:F102" si="7">D95*E95</f>
        <v>0</v>
      </c>
      <c r="G95" s="159"/>
      <c r="H95" s="99" t="s">
        <v>985</v>
      </c>
      <c r="I95" s="96" t="str">
        <f>VLOOKUP(H95,Presupuesto!$B$11:$C$565,2,0)</f>
        <v>MUEBLES VARIOS DE OFICINA</v>
      </c>
      <c r="J95" s="96" t="str">
        <f t="shared" ref="J95:J102" si="8">$J$93</f>
        <v>Posgrado</v>
      </c>
      <c r="K95" s="96" t="s">
        <v>395</v>
      </c>
    </row>
    <row r="96" spans="3:11" x14ac:dyDescent="0.25">
      <c r="C96" s="97" t="s">
        <v>66</v>
      </c>
      <c r="D96" s="149"/>
      <c r="E96" s="98">
        <v>6000</v>
      </c>
      <c r="F96" s="95">
        <f t="shared" si="7"/>
        <v>0</v>
      </c>
      <c r="G96" s="159"/>
      <c r="H96" s="99" t="s">
        <v>985</v>
      </c>
      <c r="I96" s="96" t="str">
        <f>VLOOKUP(H96,Presupuesto!$B$11:$C$565,2,0)</f>
        <v>MUEBLES VARIOS DE OFICINA</v>
      </c>
      <c r="J96" s="96" t="str">
        <f t="shared" si="8"/>
        <v>Posgrado</v>
      </c>
      <c r="K96" s="96" t="s">
        <v>395</v>
      </c>
    </row>
    <row r="97" spans="3:11" x14ac:dyDescent="0.25">
      <c r="C97" s="97" t="s">
        <v>67</v>
      </c>
      <c r="D97" s="149"/>
      <c r="E97" s="98">
        <v>3000</v>
      </c>
      <c r="F97" s="95">
        <f t="shared" si="7"/>
        <v>0</v>
      </c>
      <c r="G97" s="159"/>
      <c r="H97" s="99" t="s">
        <v>985</v>
      </c>
      <c r="I97" s="96" t="str">
        <f>VLOOKUP(H97,Presupuesto!$B$11:$C$565,2,0)</f>
        <v>MUEBLES VARIOS DE OFICINA</v>
      </c>
      <c r="J97" s="96" t="str">
        <f t="shared" si="8"/>
        <v>Posgrado</v>
      </c>
      <c r="K97" s="96" t="s">
        <v>395</v>
      </c>
    </row>
    <row r="98" spans="3:11" x14ac:dyDescent="0.25">
      <c r="C98" s="97" t="s">
        <v>68</v>
      </c>
      <c r="D98" s="149"/>
      <c r="E98" s="98">
        <v>10000</v>
      </c>
      <c r="F98" s="95">
        <f t="shared" si="7"/>
        <v>0</v>
      </c>
      <c r="G98" s="159"/>
      <c r="H98" s="99" t="s">
        <v>985</v>
      </c>
      <c r="I98" s="96" t="str">
        <f>VLOOKUP(H98,Presupuesto!$B$11:$C$565,2,0)</f>
        <v>MUEBLES VARIOS DE OFICINA</v>
      </c>
      <c r="J98" s="96" t="str">
        <f t="shared" si="8"/>
        <v>Posgrado</v>
      </c>
      <c r="K98" s="96" t="s">
        <v>395</v>
      </c>
    </row>
    <row r="99" spans="3:11" x14ac:dyDescent="0.25">
      <c r="C99" s="97" t="s">
        <v>69</v>
      </c>
      <c r="D99" s="149"/>
      <c r="E99" s="98">
        <v>8000</v>
      </c>
      <c r="F99" s="95">
        <f t="shared" si="7"/>
        <v>0</v>
      </c>
      <c r="G99" s="159"/>
      <c r="H99" s="99" t="s">
        <v>988</v>
      </c>
      <c r="I99" s="96" t="str">
        <f>VLOOKUP(H99,Presupuesto!$B$11:$C$565,2,0)</f>
        <v>EQUIPOS VARIOS DE OFICINA</v>
      </c>
      <c r="J99" s="96" t="str">
        <f t="shared" si="8"/>
        <v>Posgrado</v>
      </c>
      <c r="K99" s="96" t="s">
        <v>395</v>
      </c>
    </row>
    <row r="100" spans="3:11" x14ac:dyDescent="0.25">
      <c r="C100" s="97" t="s">
        <v>70</v>
      </c>
      <c r="D100" s="149"/>
      <c r="E100" s="98">
        <v>2000</v>
      </c>
      <c r="F100" s="95">
        <f t="shared" si="7"/>
        <v>0</v>
      </c>
      <c r="G100" s="159"/>
      <c r="H100" s="99" t="s">
        <v>988</v>
      </c>
      <c r="I100" s="96" t="str">
        <f>VLOOKUP(H100,Presupuesto!$B$11:$C$565,2,0)</f>
        <v>EQUIPOS VARIOS DE OFICINA</v>
      </c>
      <c r="J100" s="96" t="str">
        <f t="shared" si="8"/>
        <v>Posgrado</v>
      </c>
      <c r="K100" s="96" t="s">
        <v>403</v>
      </c>
    </row>
    <row r="101" spans="3:11" x14ac:dyDescent="0.25">
      <c r="C101" s="97" t="s">
        <v>71</v>
      </c>
      <c r="D101" s="149"/>
      <c r="E101" s="98">
        <v>5000</v>
      </c>
      <c r="F101" s="95">
        <f t="shared" si="7"/>
        <v>0</v>
      </c>
      <c r="G101" s="159"/>
      <c r="H101" s="99" t="s">
        <v>988</v>
      </c>
      <c r="I101" s="96" t="str">
        <f>VLOOKUP(H101,Presupuesto!$B$11:$C$565,2,0)</f>
        <v>EQUIPOS VARIOS DE OFICINA</v>
      </c>
      <c r="J101" s="96" t="str">
        <f t="shared" si="8"/>
        <v>Posgrado</v>
      </c>
      <c r="K101" s="96" t="s">
        <v>399</v>
      </c>
    </row>
    <row r="102" spans="3:11" ht="15.75" thickBot="1" x14ac:dyDescent="0.3">
      <c r="C102" s="100" t="s">
        <v>72</v>
      </c>
      <c r="D102" s="157"/>
      <c r="E102" s="102">
        <v>100000</v>
      </c>
      <c r="F102" s="103">
        <f t="shared" si="7"/>
        <v>0</v>
      </c>
      <c r="G102" s="160"/>
      <c r="H102" s="104" t="s">
        <v>988</v>
      </c>
      <c r="I102" s="104" t="str">
        <f>VLOOKUP(H102,Presupuesto!$B$11:$C$565,2,0)</f>
        <v>EQUIPOS VARIOS DE OFICINA</v>
      </c>
      <c r="J102" s="104" t="str">
        <f t="shared" si="8"/>
        <v>Posgrado</v>
      </c>
      <c r="K102" s="122" t="s">
        <v>394</v>
      </c>
    </row>
    <row r="104" spans="3:11" ht="15.75" thickBot="1" x14ac:dyDescent="0.3">
      <c r="C104" s="314"/>
      <c r="D104" s="315"/>
      <c r="E104" s="316"/>
      <c r="F104" s="316"/>
      <c r="G104" s="317"/>
      <c r="H104" s="316"/>
      <c r="I104" s="316"/>
      <c r="J104" s="153"/>
      <c r="K104" s="153"/>
    </row>
    <row r="105" spans="3:11" ht="15.75" thickBot="1" x14ac:dyDescent="0.3">
      <c r="C105" s="29" t="s">
        <v>43</v>
      </c>
      <c r="D105" s="30">
        <f>SUM(F112:F121)</f>
        <v>0</v>
      </c>
      <c r="E105" s="175"/>
      <c r="F105" s="175"/>
      <c r="G105" s="77"/>
      <c r="H105" s="175"/>
      <c r="I105" s="175"/>
    </row>
    <row r="106" spans="3:11" x14ac:dyDescent="0.25">
      <c r="C106" s="70"/>
      <c r="D106" s="31"/>
      <c r="E106" s="91"/>
      <c r="F106" s="91"/>
      <c r="G106" s="91"/>
      <c r="H106" s="74"/>
      <c r="I106" s="74"/>
      <c r="J106" s="74"/>
      <c r="K106" s="110"/>
    </row>
    <row r="107" spans="3:11" x14ac:dyDescent="0.25">
      <c r="C107" s="70"/>
      <c r="D107" s="31"/>
      <c r="E107" s="91"/>
      <c r="F107" s="91"/>
      <c r="G107" s="91"/>
      <c r="H107" s="74"/>
      <c r="I107" s="74"/>
      <c r="J107" s="74"/>
      <c r="K107" s="110"/>
    </row>
    <row r="108" spans="3:11" ht="15.75" x14ac:dyDescent="0.25">
      <c r="C108" s="200" t="s">
        <v>392</v>
      </c>
      <c r="D108" s="328"/>
      <c r="E108" s="91"/>
      <c r="F108" s="91"/>
      <c r="G108" s="91"/>
      <c r="H108" s="74"/>
      <c r="I108" s="74"/>
      <c r="J108" s="74"/>
      <c r="K108" s="110"/>
    </row>
    <row r="109" spans="3:11" ht="18.75" x14ac:dyDescent="0.25">
      <c r="C109" s="206" t="e">
        <f>IFERROR(VLOOKUP(D108,'1. Desarrollo e Innov. Curricu.'!$E:$F,2,FALSE),IFERROR(VLOOKUP(D108,'2. Investigación Científica'!$E:$F,2,FALSE),IFERROR(VLOOKUP(D108,'3. Vinculación Univ. Sociedad'!$E:$F,2,FALSE),IFERROR(VLOOKUP(D108,'4. Docencia y Profesorado Univ.'!$E:$F,2,FALSE),IFERROR(VLOOKUP(D108,'5. Estudiantes y Graduados'!$E:$F,2,FALSE),IFERROR(VLOOKUP(D108,'11. Gestion Administrativa'!$E:$F,2,FALSE),IFERROR(VLOOKUP(D108,'13. Gestión Académica'!$E:$F,2,FALSE),IFERROR(VLOOKUP(D108,'8. Asegura. de la Calid. y M'!$E:$F,2,FALSE),IFERROR(VLOOKUP(D108,'6. Gestión del Conocimiento'!$E:$F,2,FALSE),IFERROR(VLOOKUP(D108,'15. Gobernabilidad y Proceso...'!$E:$F,2,FALSE),IFERROR(VLOOKUP(D108,'12. Gestión del Talento Humano'!$E:$F,2,FALSE),IFERROR(VLOOKUP(D108,'14. Internacional... de la E.S.'!$E:$F,2,FALSE),IFERROR(VLOOKUP(D108,'10. Posgrado'!$E:$F,2,FALSE),IFERROR(VLOOKUP(D108,'17. Gestión TIC'!$E:$F,2,FALSE),IFERROR(VLOOKUP(D108,'16. Desa. del Sistema Educ.Sup.'!$E:$F,2,FALSE),IFERROR(VLOOKUP(D108,'9. Cultura de Inno. Insti...'!$E:$F,2,FALSE),VLOOKUP(D108,'7. Lo Esencial de la Reforma U.'!$E:$F,2,0)))))))))))))))))</f>
        <v>#N/A</v>
      </c>
      <c r="D109" s="31"/>
      <c r="E109" s="91"/>
      <c r="F109" s="91"/>
      <c r="G109" s="91"/>
      <c r="H109" s="74"/>
      <c r="I109" s="74"/>
      <c r="J109" s="74"/>
      <c r="K109" s="110"/>
    </row>
    <row r="110" spans="3:11" ht="15.75" thickBot="1" x14ac:dyDescent="0.3">
      <c r="C110" s="70"/>
      <c r="D110" s="31"/>
      <c r="E110" s="91"/>
      <c r="F110" s="91"/>
      <c r="G110" s="91"/>
      <c r="H110" s="74"/>
      <c r="I110" s="74"/>
      <c r="J110" s="74"/>
      <c r="K110" s="110"/>
    </row>
    <row r="111" spans="3:11" ht="30.75" thickBot="1" x14ac:dyDescent="0.3">
      <c r="C111" s="124" t="s">
        <v>44</v>
      </c>
      <c r="D111" s="126" t="s">
        <v>55</v>
      </c>
      <c r="E111" s="126" t="s">
        <v>57</v>
      </c>
      <c r="F111" s="125" t="s">
        <v>27</v>
      </c>
      <c r="G111" s="131" t="s">
        <v>131</v>
      </c>
      <c r="H111" s="126" t="s">
        <v>46</v>
      </c>
      <c r="I111" s="126" t="s">
        <v>132</v>
      </c>
      <c r="J111" s="126" t="s">
        <v>410</v>
      </c>
      <c r="K111" s="126" t="s">
        <v>411</v>
      </c>
    </row>
    <row r="112" spans="3:11" x14ac:dyDescent="0.25">
      <c r="C112" s="93" t="s">
        <v>63</v>
      </c>
      <c r="D112" s="156"/>
      <c r="E112" s="94">
        <v>2800</v>
      </c>
      <c r="F112" s="95">
        <f>D112*E112</f>
        <v>0</v>
      </c>
      <c r="G112" s="159"/>
      <c r="H112" s="96" t="s">
        <v>985</v>
      </c>
      <c r="I112" s="96" t="str">
        <f>VLOOKUP(H112,Presupuesto!$B$11:$C$565,2,0)</f>
        <v>MUEBLES VARIOS DE OFICINA</v>
      </c>
      <c r="J112" s="214" t="s">
        <v>1430</v>
      </c>
      <c r="K112" s="96" t="s">
        <v>404</v>
      </c>
    </row>
    <row r="113" spans="3:11" x14ac:dyDescent="0.25">
      <c r="C113" s="97" t="s">
        <v>64</v>
      </c>
      <c r="D113" s="149"/>
      <c r="E113" s="98">
        <v>2400</v>
      </c>
      <c r="F113" s="95">
        <f>D113*E113</f>
        <v>0</v>
      </c>
      <c r="G113" s="159"/>
      <c r="H113" s="99" t="s">
        <v>985</v>
      </c>
      <c r="I113" s="96" t="str">
        <f>VLOOKUP(H113,Presupuesto!$B$11:$C$565,2,0)</f>
        <v>MUEBLES VARIOS DE OFICINA</v>
      </c>
      <c r="J113" s="96" t="str">
        <f>$J$112</f>
        <v>Posgrado</v>
      </c>
      <c r="K113" s="96" t="s">
        <v>412</v>
      </c>
    </row>
    <row r="114" spans="3:11" x14ac:dyDescent="0.25">
      <c r="C114" s="97" t="s">
        <v>65</v>
      </c>
      <c r="D114" s="149"/>
      <c r="E114" s="98">
        <v>1000</v>
      </c>
      <c r="F114" s="95">
        <f t="shared" ref="F114:F121" si="9">D114*E114</f>
        <v>0</v>
      </c>
      <c r="G114" s="159"/>
      <c r="H114" s="99" t="s">
        <v>985</v>
      </c>
      <c r="I114" s="96" t="str">
        <f>VLOOKUP(H114,Presupuesto!$B$11:$C$565,2,0)</f>
        <v>MUEBLES VARIOS DE OFICINA</v>
      </c>
      <c r="J114" s="96" t="str">
        <f t="shared" ref="J114:J121" si="10">$J$112</f>
        <v>Posgrado</v>
      </c>
      <c r="K114" s="96" t="s">
        <v>395</v>
      </c>
    </row>
    <row r="115" spans="3:11" x14ac:dyDescent="0.25">
      <c r="C115" s="97" t="s">
        <v>66</v>
      </c>
      <c r="D115" s="149"/>
      <c r="E115" s="98">
        <v>6000</v>
      </c>
      <c r="F115" s="95">
        <f t="shared" si="9"/>
        <v>0</v>
      </c>
      <c r="G115" s="159"/>
      <c r="H115" s="99" t="s">
        <v>985</v>
      </c>
      <c r="I115" s="96" t="str">
        <f>VLOOKUP(H115,Presupuesto!$B$11:$C$565,2,0)</f>
        <v>MUEBLES VARIOS DE OFICINA</v>
      </c>
      <c r="J115" s="96" t="str">
        <f t="shared" si="10"/>
        <v>Posgrado</v>
      </c>
      <c r="K115" s="96" t="s">
        <v>395</v>
      </c>
    </row>
    <row r="116" spans="3:11" x14ac:dyDescent="0.25">
      <c r="C116" s="97" t="s">
        <v>67</v>
      </c>
      <c r="D116" s="149"/>
      <c r="E116" s="98">
        <v>3000</v>
      </c>
      <c r="F116" s="95">
        <f t="shared" si="9"/>
        <v>0</v>
      </c>
      <c r="G116" s="159"/>
      <c r="H116" s="99" t="s">
        <v>985</v>
      </c>
      <c r="I116" s="96" t="str">
        <f>VLOOKUP(H116,Presupuesto!$B$11:$C$565,2,0)</f>
        <v>MUEBLES VARIOS DE OFICINA</v>
      </c>
      <c r="J116" s="96" t="str">
        <f t="shared" si="10"/>
        <v>Posgrado</v>
      </c>
      <c r="K116" s="96" t="s">
        <v>395</v>
      </c>
    </row>
    <row r="117" spans="3:11" x14ac:dyDescent="0.25">
      <c r="C117" s="97" t="s">
        <v>68</v>
      </c>
      <c r="D117" s="149"/>
      <c r="E117" s="98">
        <v>10000</v>
      </c>
      <c r="F117" s="95">
        <f t="shared" si="9"/>
        <v>0</v>
      </c>
      <c r="G117" s="159"/>
      <c r="H117" s="99" t="s">
        <v>985</v>
      </c>
      <c r="I117" s="96" t="str">
        <f>VLOOKUP(H117,Presupuesto!$B$11:$C$565,2,0)</f>
        <v>MUEBLES VARIOS DE OFICINA</v>
      </c>
      <c r="J117" s="96" t="str">
        <f t="shared" si="10"/>
        <v>Posgrado</v>
      </c>
      <c r="K117" s="96" t="s">
        <v>395</v>
      </c>
    </row>
    <row r="118" spans="3:11" x14ac:dyDescent="0.25">
      <c r="C118" s="97" t="s">
        <v>69</v>
      </c>
      <c r="D118" s="149"/>
      <c r="E118" s="98">
        <v>8000</v>
      </c>
      <c r="F118" s="95">
        <f t="shared" si="9"/>
        <v>0</v>
      </c>
      <c r="G118" s="159"/>
      <c r="H118" s="99" t="s">
        <v>988</v>
      </c>
      <c r="I118" s="96" t="str">
        <f>VLOOKUP(H118,Presupuesto!$B$11:$C$565,2,0)</f>
        <v>EQUIPOS VARIOS DE OFICINA</v>
      </c>
      <c r="J118" s="96" t="str">
        <f t="shared" si="10"/>
        <v>Posgrado</v>
      </c>
      <c r="K118" s="96" t="s">
        <v>395</v>
      </c>
    </row>
    <row r="119" spans="3:11" x14ac:dyDescent="0.25">
      <c r="C119" s="97" t="s">
        <v>70</v>
      </c>
      <c r="D119" s="149"/>
      <c r="E119" s="98">
        <v>2000</v>
      </c>
      <c r="F119" s="95">
        <f t="shared" si="9"/>
        <v>0</v>
      </c>
      <c r="G119" s="159"/>
      <c r="H119" s="99" t="s">
        <v>988</v>
      </c>
      <c r="I119" s="96" t="str">
        <f>VLOOKUP(H119,Presupuesto!$B$11:$C$565,2,0)</f>
        <v>EQUIPOS VARIOS DE OFICINA</v>
      </c>
      <c r="J119" s="96" t="str">
        <f t="shared" si="10"/>
        <v>Posgrado</v>
      </c>
      <c r="K119" s="96" t="s">
        <v>403</v>
      </c>
    </row>
    <row r="120" spans="3:11" x14ac:dyDescent="0.25">
      <c r="C120" s="97" t="s">
        <v>71</v>
      </c>
      <c r="D120" s="149"/>
      <c r="E120" s="98">
        <v>5000</v>
      </c>
      <c r="F120" s="95">
        <f t="shared" si="9"/>
        <v>0</v>
      </c>
      <c r="G120" s="159"/>
      <c r="H120" s="99" t="s">
        <v>988</v>
      </c>
      <c r="I120" s="96" t="str">
        <f>VLOOKUP(H120,Presupuesto!$B$11:$C$565,2,0)</f>
        <v>EQUIPOS VARIOS DE OFICINA</v>
      </c>
      <c r="J120" s="96" t="str">
        <f t="shared" si="10"/>
        <v>Posgrado</v>
      </c>
      <c r="K120" s="96" t="s">
        <v>399</v>
      </c>
    </row>
    <row r="121" spans="3:11" ht="15.75" thickBot="1" x14ac:dyDescent="0.3">
      <c r="C121" s="100" t="s">
        <v>72</v>
      </c>
      <c r="D121" s="157"/>
      <c r="E121" s="102">
        <v>100000</v>
      </c>
      <c r="F121" s="103">
        <f t="shared" si="9"/>
        <v>0</v>
      </c>
      <c r="G121" s="160"/>
      <c r="H121" s="104" t="s">
        <v>988</v>
      </c>
      <c r="I121" s="104" t="str">
        <f>VLOOKUP(H121,Presupuesto!$B$11:$C$565,2,0)</f>
        <v>EQUIPOS VARIOS DE OFICINA</v>
      </c>
      <c r="J121" s="104" t="str">
        <f t="shared" si="10"/>
        <v>Posgrado</v>
      </c>
      <c r="K121" s="122" t="s">
        <v>394</v>
      </c>
    </row>
    <row r="123" spans="3:11" ht="15.75" thickBot="1" x14ac:dyDescent="0.3"/>
    <row r="124" spans="3:11" ht="15.75" thickBot="1" x14ac:dyDescent="0.3">
      <c r="C124" s="29" t="s">
        <v>43</v>
      </c>
      <c r="D124" s="30">
        <f>SUM(F131:F140)</f>
        <v>0</v>
      </c>
      <c r="E124" s="175"/>
      <c r="F124" s="175"/>
      <c r="G124" s="77"/>
      <c r="H124" s="175"/>
      <c r="I124" s="175"/>
    </row>
    <row r="125" spans="3:11" x14ac:dyDescent="0.25">
      <c r="C125" s="70"/>
      <c r="D125" s="31"/>
      <c r="E125" s="91"/>
      <c r="F125" s="91"/>
      <c r="G125" s="91"/>
      <c r="H125" s="74"/>
      <c r="I125" s="74"/>
      <c r="J125" s="74"/>
      <c r="K125" s="110"/>
    </row>
    <row r="126" spans="3:11" x14ac:dyDescent="0.25">
      <c r="C126" s="70"/>
      <c r="D126" s="31"/>
      <c r="E126" s="91"/>
      <c r="F126" s="91"/>
      <c r="G126" s="91"/>
      <c r="H126" s="74"/>
      <c r="I126" s="74"/>
      <c r="J126" s="74"/>
      <c r="K126" s="110"/>
    </row>
    <row r="127" spans="3:11" ht="15.75" x14ac:dyDescent="0.25">
      <c r="C127" s="200" t="s">
        <v>392</v>
      </c>
      <c r="D127" s="328"/>
      <c r="E127" s="91"/>
      <c r="F127" s="91"/>
      <c r="G127" s="91"/>
      <c r="H127" s="74"/>
      <c r="I127" s="74"/>
      <c r="J127" s="74"/>
      <c r="K127" s="110"/>
    </row>
    <row r="128" spans="3:11" ht="18.75" x14ac:dyDescent="0.25">
      <c r="C128" s="206" t="e">
        <f>IFERROR(VLOOKUP(D127,'1. Desarrollo e Innov. Curricu.'!$E:$F,2,FALSE),IFERROR(VLOOKUP(D127,'2. Investigación Científica'!$E:$F,2,FALSE),IFERROR(VLOOKUP(D127,'3. Vinculación Univ. Sociedad'!$E:$F,2,FALSE),IFERROR(VLOOKUP(D127,'4. Docencia y Profesorado Univ.'!$E:$F,2,FALSE),IFERROR(VLOOKUP(D127,'5. Estudiantes y Graduados'!$E:$F,2,FALSE),IFERROR(VLOOKUP(D127,'11. Gestion Administrativa'!$E:$F,2,FALSE),IFERROR(VLOOKUP(D127,'13. Gestión Académica'!$E:$F,2,FALSE),IFERROR(VLOOKUP(D127,'8. Asegura. de la Calid. y M'!$E:$F,2,FALSE),IFERROR(VLOOKUP(D127,'6. Gestión del Conocimiento'!$E:$F,2,FALSE),IFERROR(VLOOKUP(D127,'15. Gobernabilidad y Proceso...'!$E:$F,2,FALSE),IFERROR(VLOOKUP(D127,'12. Gestión del Talento Humano'!$E:$F,2,FALSE),IFERROR(VLOOKUP(D127,'14. Internacional... de la E.S.'!$E:$F,2,FALSE),IFERROR(VLOOKUP(D127,'10. Posgrado'!$E:$F,2,FALSE),IFERROR(VLOOKUP(D127,'17. Gestión TIC'!$E:$F,2,FALSE),IFERROR(VLOOKUP(D127,'16. Desa. del Sistema Educ.Sup.'!$E:$F,2,FALSE),IFERROR(VLOOKUP(D127,'9. Cultura de Inno. Insti...'!$E:$F,2,FALSE),VLOOKUP(D127,'7. Lo Esencial de la Reforma U.'!$E:$F,2,0)))))))))))))))))</f>
        <v>#N/A</v>
      </c>
      <c r="D128" s="31"/>
      <c r="E128" s="91"/>
      <c r="F128" s="91"/>
      <c r="G128" s="91"/>
      <c r="H128" s="74"/>
      <c r="I128" s="74"/>
      <c r="J128" s="74"/>
      <c r="K128" s="110"/>
    </row>
    <row r="129" spans="3:11" ht="15.75" thickBot="1" x14ac:dyDescent="0.3">
      <c r="C129" s="70"/>
      <c r="D129" s="31"/>
      <c r="E129" s="91"/>
      <c r="F129" s="91"/>
      <c r="G129" s="91"/>
      <c r="H129" s="74"/>
      <c r="I129" s="74"/>
      <c r="J129" s="74"/>
      <c r="K129" s="110"/>
    </row>
    <row r="130" spans="3:11" ht="30.75" thickBot="1" x14ac:dyDescent="0.3">
      <c r="C130" s="124" t="s">
        <v>44</v>
      </c>
      <c r="D130" s="126" t="s">
        <v>55</v>
      </c>
      <c r="E130" s="126" t="s">
        <v>57</v>
      </c>
      <c r="F130" s="125" t="s">
        <v>27</v>
      </c>
      <c r="G130" s="131" t="s">
        <v>131</v>
      </c>
      <c r="H130" s="126" t="s">
        <v>46</v>
      </c>
      <c r="I130" s="126" t="s">
        <v>132</v>
      </c>
      <c r="J130" s="126" t="s">
        <v>410</v>
      </c>
      <c r="K130" s="126" t="s">
        <v>411</v>
      </c>
    </row>
    <row r="131" spans="3:11" x14ac:dyDescent="0.25">
      <c r="C131" s="93" t="s">
        <v>63</v>
      </c>
      <c r="D131" s="156"/>
      <c r="E131" s="94">
        <v>2800</v>
      </c>
      <c r="F131" s="95">
        <f>D131*E131</f>
        <v>0</v>
      </c>
      <c r="G131" s="159"/>
      <c r="H131" s="96" t="s">
        <v>985</v>
      </c>
      <c r="I131" s="96" t="str">
        <f>VLOOKUP(H131,Presupuesto!$B$11:$C$565,2,0)</f>
        <v>MUEBLES VARIOS DE OFICINA</v>
      </c>
      <c r="J131" s="214" t="s">
        <v>1430</v>
      </c>
      <c r="K131" s="96" t="s">
        <v>404</v>
      </c>
    </row>
    <row r="132" spans="3:11" x14ac:dyDescent="0.25">
      <c r="C132" s="97" t="s">
        <v>64</v>
      </c>
      <c r="D132" s="149"/>
      <c r="E132" s="98">
        <v>2400</v>
      </c>
      <c r="F132" s="95">
        <f>D132*E132</f>
        <v>0</v>
      </c>
      <c r="G132" s="159"/>
      <c r="H132" s="99" t="s">
        <v>985</v>
      </c>
      <c r="I132" s="96" t="str">
        <f>VLOOKUP(H132,Presupuesto!$B$11:$C$565,2,0)</f>
        <v>MUEBLES VARIOS DE OFICINA</v>
      </c>
      <c r="J132" s="96" t="str">
        <f>$J$131</f>
        <v>Posgrado</v>
      </c>
      <c r="K132" s="96" t="s">
        <v>412</v>
      </c>
    </row>
    <row r="133" spans="3:11" x14ac:dyDescent="0.25">
      <c r="C133" s="97" t="s">
        <v>65</v>
      </c>
      <c r="D133" s="149"/>
      <c r="E133" s="98">
        <v>1000</v>
      </c>
      <c r="F133" s="95">
        <f t="shared" ref="F133:F140" si="11">D133*E133</f>
        <v>0</v>
      </c>
      <c r="G133" s="159"/>
      <c r="H133" s="99" t="s">
        <v>985</v>
      </c>
      <c r="I133" s="96" t="str">
        <f>VLOOKUP(H133,Presupuesto!$B$11:$C$565,2,0)</f>
        <v>MUEBLES VARIOS DE OFICINA</v>
      </c>
      <c r="J133" s="96" t="str">
        <f t="shared" ref="J133:J140" si="12">$J$131</f>
        <v>Posgrado</v>
      </c>
      <c r="K133" s="96" t="s">
        <v>395</v>
      </c>
    </row>
    <row r="134" spans="3:11" x14ac:dyDescent="0.25">
      <c r="C134" s="97" t="s">
        <v>66</v>
      </c>
      <c r="D134" s="149"/>
      <c r="E134" s="98">
        <v>6000</v>
      </c>
      <c r="F134" s="95">
        <f t="shared" si="11"/>
        <v>0</v>
      </c>
      <c r="G134" s="159"/>
      <c r="H134" s="99" t="s">
        <v>985</v>
      </c>
      <c r="I134" s="96" t="str">
        <f>VLOOKUP(H134,Presupuesto!$B$11:$C$565,2,0)</f>
        <v>MUEBLES VARIOS DE OFICINA</v>
      </c>
      <c r="J134" s="96" t="str">
        <f t="shared" si="12"/>
        <v>Posgrado</v>
      </c>
      <c r="K134" s="96" t="s">
        <v>395</v>
      </c>
    </row>
    <row r="135" spans="3:11" x14ac:dyDescent="0.25">
      <c r="C135" s="97" t="s">
        <v>67</v>
      </c>
      <c r="D135" s="149"/>
      <c r="E135" s="98">
        <v>3000</v>
      </c>
      <c r="F135" s="95">
        <f t="shared" si="11"/>
        <v>0</v>
      </c>
      <c r="G135" s="159"/>
      <c r="H135" s="99" t="s">
        <v>985</v>
      </c>
      <c r="I135" s="96" t="str">
        <f>VLOOKUP(H135,Presupuesto!$B$11:$C$565,2,0)</f>
        <v>MUEBLES VARIOS DE OFICINA</v>
      </c>
      <c r="J135" s="96" t="str">
        <f t="shared" si="12"/>
        <v>Posgrado</v>
      </c>
      <c r="K135" s="96" t="s">
        <v>395</v>
      </c>
    </row>
    <row r="136" spans="3:11" x14ac:dyDescent="0.25">
      <c r="C136" s="97" t="s">
        <v>68</v>
      </c>
      <c r="D136" s="149"/>
      <c r="E136" s="98">
        <v>10000</v>
      </c>
      <c r="F136" s="95">
        <f t="shared" si="11"/>
        <v>0</v>
      </c>
      <c r="G136" s="159"/>
      <c r="H136" s="99" t="s">
        <v>985</v>
      </c>
      <c r="I136" s="96" t="str">
        <f>VLOOKUP(H136,Presupuesto!$B$11:$C$565,2,0)</f>
        <v>MUEBLES VARIOS DE OFICINA</v>
      </c>
      <c r="J136" s="96" t="str">
        <f t="shared" si="12"/>
        <v>Posgrado</v>
      </c>
      <c r="K136" s="96" t="s">
        <v>395</v>
      </c>
    </row>
    <row r="137" spans="3:11" x14ac:dyDescent="0.25">
      <c r="C137" s="97" t="s">
        <v>69</v>
      </c>
      <c r="D137" s="149"/>
      <c r="E137" s="98">
        <v>8000</v>
      </c>
      <c r="F137" s="95">
        <f t="shared" si="11"/>
        <v>0</v>
      </c>
      <c r="G137" s="159"/>
      <c r="H137" s="99" t="s">
        <v>988</v>
      </c>
      <c r="I137" s="96" t="str">
        <f>VLOOKUP(H137,Presupuesto!$B$11:$C$565,2,0)</f>
        <v>EQUIPOS VARIOS DE OFICINA</v>
      </c>
      <c r="J137" s="96" t="str">
        <f t="shared" si="12"/>
        <v>Posgrado</v>
      </c>
      <c r="K137" s="96" t="s">
        <v>395</v>
      </c>
    </row>
    <row r="138" spans="3:11" x14ac:dyDescent="0.25">
      <c r="C138" s="97" t="s">
        <v>70</v>
      </c>
      <c r="D138" s="149"/>
      <c r="E138" s="98">
        <v>2000</v>
      </c>
      <c r="F138" s="95">
        <f t="shared" si="11"/>
        <v>0</v>
      </c>
      <c r="G138" s="159"/>
      <c r="H138" s="99" t="s">
        <v>988</v>
      </c>
      <c r="I138" s="96" t="str">
        <f>VLOOKUP(H138,Presupuesto!$B$11:$C$565,2,0)</f>
        <v>EQUIPOS VARIOS DE OFICINA</v>
      </c>
      <c r="J138" s="96" t="str">
        <f t="shared" si="12"/>
        <v>Posgrado</v>
      </c>
      <c r="K138" s="96" t="s">
        <v>403</v>
      </c>
    </row>
    <row r="139" spans="3:11" x14ac:dyDescent="0.25">
      <c r="C139" s="97" t="s">
        <v>71</v>
      </c>
      <c r="D139" s="149"/>
      <c r="E139" s="98">
        <v>5000</v>
      </c>
      <c r="F139" s="95">
        <f t="shared" si="11"/>
        <v>0</v>
      </c>
      <c r="G139" s="159"/>
      <c r="H139" s="99" t="s">
        <v>988</v>
      </c>
      <c r="I139" s="96" t="str">
        <f>VLOOKUP(H139,Presupuesto!$B$11:$C$565,2,0)</f>
        <v>EQUIPOS VARIOS DE OFICINA</v>
      </c>
      <c r="J139" s="96" t="str">
        <f t="shared" si="12"/>
        <v>Posgrado</v>
      </c>
      <c r="K139" s="96" t="s">
        <v>399</v>
      </c>
    </row>
    <row r="140" spans="3:11" ht="15.75" thickBot="1" x14ac:dyDescent="0.3">
      <c r="C140" s="100" t="s">
        <v>72</v>
      </c>
      <c r="D140" s="157"/>
      <c r="E140" s="102">
        <v>100000</v>
      </c>
      <c r="F140" s="103">
        <f t="shared" si="11"/>
        <v>0</v>
      </c>
      <c r="G140" s="160"/>
      <c r="H140" s="104" t="s">
        <v>988</v>
      </c>
      <c r="I140" s="104" t="str">
        <f>VLOOKUP(H140,Presupuesto!$B$11:$C$565,2,0)</f>
        <v>EQUIPOS VARIOS DE OFICINA</v>
      </c>
      <c r="J140" s="104" t="str">
        <f t="shared" si="12"/>
        <v>Posgrado</v>
      </c>
      <c r="K140" s="122" t="s">
        <v>394</v>
      </c>
    </row>
    <row r="142" spans="3:11" ht="15.75" thickBot="1" x14ac:dyDescent="0.3">
      <c r="C142" s="314"/>
      <c r="D142" s="315"/>
      <c r="E142" s="316"/>
      <c r="F142" s="316"/>
      <c r="G142" s="317"/>
      <c r="H142" s="316"/>
      <c r="I142" s="316"/>
      <c r="J142" s="153"/>
      <c r="K142" s="153"/>
    </row>
    <row r="143" spans="3:11" ht="15.75" thickBot="1" x14ac:dyDescent="0.3">
      <c r="C143" s="29" t="s">
        <v>43</v>
      </c>
      <c r="D143" s="30">
        <f>SUM(F150:F159)</f>
        <v>0</v>
      </c>
      <c r="E143" s="175"/>
      <c r="F143" s="175"/>
      <c r="G143" s="77"/>
      <c r="H143" s="175"/>
      <c r="I143" s="175"/>
    </row>
    <row r="144" spans="3:11" x14ac:dyDescent="0.25">
      <c r="C144" s="70"/>
      <c r="D144" s="31"/>
      <c r="E144" s="91"/>
      <c r="F144" s="91"/>
      <c r="G144" s="91"/>
      <c r="H144" s="74"/>
      <c r="I144" s="74"/>
      <c r="J144" s="74"/>
      <c r="K144" s="110"/>
    </row>
    <row r="145" spans="3:11" x14ac:dyDescent="0.25">
      <c r="C145" s="70"/>
      <c r="D145" s="31"/>
      <c r="E145" s="91"/>
      <c r="F145" s="91"/>
      <c r="G145" s="91"/>
      <c r="H145" s="74"/>
      <c r="I145" s="74"/>
      <c r="J145" s="74"/>
      <c r="K145" s="110"/>
    </row>
    <row r="146" spans="3:11" ht="15.75" x14ac:dyDescent="0.25">
      <c r="C146" s="200" t="s">
        <v>392</v>
      </c>
      <c r="D146" s="328"/>
      <c r="E146" s="91"/>
      <c r="F146" s="91"/>
      <c r="G146" s="91"/>
      <c r="H146" s="74"/>
      <c r="I146" s="74"/>
      <c r="J146" s="74"/>
      <c r="K146" s="110"/>
    </row>
    <row r="147" spans="3:11" ht="18.75" x14ac:dyDescent="0.25">
      <c r="C147" s="206" t="e">
        <f>IFERROR(VLOOKUP(D146,'1. Desarrollo e Innov. Curricu.'!$E:$F,2,FALSE),IFERROR(VLOOKUP(D146,'2. Investigación Científica'!$E:$F,2,FALSE),IFERROR(VLOOKUP(D146,'3. Vinculación Univ. Sociedad'!$E:$F,2,FALSE),IFERROR(VLOOKUP(D146,'4. Docencia y Profesorado Univ.'!$E:$F,2,FALSE),IFERROR(VLOOKUP(D146,'5. Estudiantes y Graduados'!$E:$F,2,FALSE),IFERROR(VLOOKUP(D146,'11. Gestion Administrativa'!$E:$F,2,FALSE),IFERROR(VLOOKUP(D146,'13. Gestión Académica'!$E:$F,2,FALSE),IFERROR(VLOOKUP(D146,'8. Asegura. de la Calid. y M'!$E:$F,2,FALSE),IFERROR(VLOOKUP(D146,'6. Gestión del Conocimiento'!$E:$F,2,FALSE),IFERROR(VLOOKUP(D146,'15. Gobernabilidad y Proceso...'!$E:$F,2,FALSE),IFERROR(VLOOKUP(D146,'12. Gestión del Talento Humano'!$E:$F,2,FALSE),IFERROR(VLOOKUP(D146,'14. Internacional... de la E.S.'!$E:$F,2,FALSE),IFERROR(VLOOKUP(D146,'10. Posgrado'!$E:$F,2,FALSE),IFERROR(VLOOKUP(D146,'17. Gestión TIC'!$E:$F,2,FALSE),IFERROR(VLOOKUP(D146,'16. Desa. del Sistema Educ.Sup.'!$E:$F,2,FALSE),IFERROR(VLOOKUP(D146,'9. Cultura de Inno. Insti...'!$E:$F,2,FALSE),VLOOKUP(D146,'7. Lo Esencial de la Reforma U.'!$E:$F,2,0)))))))))))))))))</f>
        <v>#N/A</v>
      </c>
      <c r="D147" s="31"/>
      <c r="E147" s="91"/>
      <c r="F147" s="91"/>
      <c r="G147" s="91"/>
      <c r="H147" s="74"/>
      <c r="I147" s="74"/>
      <c r="J147" s="74"/>
      <c r="K147" s="110"/>
    </row>
    <row r="148" spans="3:11" ht="15.75" thickBot="1" x14ac:dyDescent="0.3">
      <c r="C148" s="70"/>
      <c r="D148" s="31"/>
      <c r="E148" s="91"/>
      <c r="F148" s="91"/>
      <c r="G148" s="91"/>
      <c r="H148" s="74"/>
      <c r="I148" s="74"/>
      <c r="J148" s="74"/>
      <c r="K148" s="110"/>
    </row>
    <row r="149" spans="3:11" ht="30.75" thickBot="1" x14ac:dyDescent="0.3">
      <c r="C149" s="124" t="s">
        <v>44</v>
      </c>
      <c r="D149" s="126" t="s">
        <v>55</v>
      </c>
      <c r="E149" s="126" t="s">
        <v>57</v>
      </c>
      <c r="F149" s="125" t="s">
        <v>27</v>
      </c>
      <c r="G149" s="131" t="s">
        <v>131</v>
      </c>
      <c r="H149" s="126" t="s">
        <v>46</v>
      </c>
      <c r="I149" s="126" t="s">
        <v>132</v>
      </c>
      <c r="J149" s="126" t="s">
        <v>410</v>
      </c>
      <c r="K149" s="126" t="s">
        <v>411</v>
      </c>
    </row>
    <row r="150" spans="3:11" x14ac:dyDescent="0.25">
      <c r="C150" s="93" t="s">
        <v>63</v>
      </c>
      <c r="D150" s="156"/>
      <c r="E150" s="94">
        <v>2800</v>
      </c>
      <c r="F150" s="95">
        <f>D150*E150</f>
        <v>0</v>
      </c>
      <c r="G150" s="159"/>
      <c r="H150" s="96" t="s">
        <v>985</v>
      </c>
      <c r="I150" s="96" t="str">
        <f>VLOOKUP(H150,Presupuesto!$B$11:$C$565,2,0)</f>
        <v>MUEBLES VARIOS DE OFICINA</v>
      </c>
      <c r="J150" s="214" t="s">
        <v>1430</v>
      </c>
      <c r="K150" s="96" t="s">
        <v>404</v>
      </c>
    </row>
    <row r="151" spans="3:11" x14ac:dyDescent="0.25">
      <c r="C151" s="97" t="s">
        <v>64</v>
      </c>
      <c r="D151" s="149"/>
      <c r="E151" s="98">
        <v>2400</v>
      </c>
      <c r="F151" s="95">
        <f>D151*E151</f>
        <v>0</v>
      </c>
      <c r="G151" s="159"/>
      <c r="H151" s="99" t="s">
        <v>985</v>
      </c>
      <c r="I151" s="96" t="str">
        <f>VLOOKUP(H151,Presupuesto!$B$11:$C$565,2,0)</f>
        <v>MUEBLES VARIOS DE OFICINA</v>
      </c>
      <c r="J151" s="96" t="str">
        <f>$J$150</f>
        <v>Posgrado</v>
      </c>
      <c r="K151" s="96" t="s">
        <v>412</v>
      </c>
    </row>
    <row r="152" spans="3:11" x14ac:dyDescent="0.25">
      <c r="C152" s="97" t="s">
        <v>65</v>
      </c>
      <c r="D152" s="149"/>
      <c r="E152" s="98">
        <v>1000</v>
      </c>
      <c r="F152" s="95">
        <f t="shared" ref="F152:F159" si="13">D152*E152</f>
        <v>0</v>
      </c>
      <c r="G152" s="159"/>
      <c r="H152" s="99" t="s">
        <v>985</v>
      </c>
      <c r="I152" s="96" t="str">
        <f>VLOOKUP(H152,Presupuesto!$B$11:$C$565,2,0)</f>
        <v>MUEBLES VARIOS DE OFICINA</v>
      </c>
      <c r="J152" s="96" t="str">
        <f t="shared" ref="J152:J159" si="14">$J$150</f>
        <v>Posgrado</v>
      </c>
      <c r="K152" s="96" t="s">
        <v>395</v>
      </c>
    </row>
    <row r="153" spans="3:11" x14ac:dyDescent="0.25">
      <c r="C153" s="97" t="s">
        <v>66</v>
      </c>
      <c r="D153" s="149"/>
      <c r="E153" s="98">
        <v>6000</v>
      </c>
      <c r="F153" s="95">
        <f t="shared" si="13"/>
        <v>0</v>
      </c>
      <c r="G153" s="159"/>
      <c r="H153" s="99" t="s">
        <v>985</v>
      </c>
      <c r="I153" s="96" t="str">
        <f>VLOOKUP(H153,Presupuesto!$B$11:$C$565,2,0)</f>
        <v>MUEBLES VARIOS DE OFICINA</v>
      </c>
      <c r="J153" s="96" t="str">
        <f t="shared" si="14"/>
        <v>Posgrado</v>
      </c>
      <c r="K153" s="96" t="s">
        <v>395</v>
      </c>
    </row>
    <row r="154" spans="3:11" x14ac:dyDescent="0.25">
      <c r="C154" s="97" t="s">
        <v>67</v>
      </c>
      <c r="D154" s="149"/>
      <c r="E154" s="98">
        <v>3000</v>
      </c>
      <c r="F154" s="95">
        <f t="shared" si="13"/>
        <v>0</v>
      </c>
      <c r="G154" s="159"/>
      <c r="H154" s="99" t="s">
        <v>985</v>
      </c>
      <c r="I154" s="96" t="str">
        <f>VLOOKUP(H154,Presupuesto!$B$11:$C$565,2,0)</f>
        <v>MUEBLES VARIOS DE OFICINA</v>
      </c>
      <c r="J154" s="96" t="str">
        <f t="shared" si="14"/>
        <v>Posgrado</v>
      </c>
      <c r="K154" s="96" t="s">
        <v>395</v>
      </c>
    </row>
    <row r="155" spans="3:11" x14ac:dyDescent="0.25">
      <c r="C155" s="97" t="s">
        <v>68</v>
      </c>
      <c r="D155" s="149"/>
      <c r="E155" s="98">
        <v>10000</v>
      </c>
      <c r="F155" s="95">
        <f t="shared" si="13"/>
        <v>0</v>
      </c>
      <c r="G155" s="159"/>
      <c r="H155" s="99" t="s">
        <v>985</v>
      </c>
      <c r="I155" s="96" t="str">
        <f>VLOOKUP(H155,Presupuesto!$B$11:$C$565,2,0)</f>
        <v>MUEBLES VARIOS DE OFICINA</v>
      </c>
      <c r="J155" s="96" t="str">
        <f t="shared" si="14"/>
        <v>Posgrado</v>
      </c>
      <c r="K155" s="96" t="s">
        <v>395</v>
      </c>
    </row>
    <row r="156" spans="3:11" x14ac:dyDescent="0.25">
      <c r="C156" s="97" t="s">
        <v>69</v>
      </c>
      <c r="D156" s="149"/>
      <c r="E156" s="98">
        <v>8000</v>
      </c>
      <c r="F156" s="95">
        <f t="shared" si="13"/>
        <v>0</v>
      </c>
      <c r="G156" s="159"/>
      <c r="H156" s="99" t="s">
        <v>988</v>
      </c>
      <c r="I156" s="96" t="str">
        <f>VLOOKUP(H156,Presupuesto!$B$11:$C$565,2,0)</f>
        <v>EQUIPOS VARIOS DE OFICINA</v>
      </c>
      <c r="J156" s="96" t="str">
        <f t="shared" si="14"/>
        <v>Posgrado</v>
      </c>
      <c r="K156" s="96" t="s">
        <v>395</v>
      </c>
    </row>
    <row r="157" spans="3:11" x14ac:dyDescent="0.25">
      <c r="C157" s="97" t="s">
        <v>70</v>
      </c>
      <c r="D157" s="149"/>
      <c r="E157" s="98">
        <v>2000</v>
      </c>
      <c r="F157" s="95">
        <f t="shared" si="13"/>
        <v>0</v>
      </c>
      <c r="G157" s="159"/>
      <c r="H157" s="99" t="s">
        <v>988</v>
      </c>
      <c r="I157" s="96" t="str">
        <f>VLOOKUP(H157,Presupuesto!$B$11:$C$565,2,0)</f>
        <v>EQUIPOS VARIOS DE OFICINA</v>
      </c>
      <c r="J157" s="96" t="str">
        <f t="shared" si="14"/>
        <v>Posgrado</v>
      </c>
      <c r="K157" s="96" t="s">
        <v>403</v>
      </c>
    </row>
    <row r="158" spans="3:11" x14ac:dyDescent="0.25">
      <c r="C158" s="97" t="s">
        <v>71</v>
      </c>
      <c r="D158" s="149"/>
      <c r="E158" s="98">
        <v>5000</v>
      </c>
      <c r="F158" s="95">
        <f t="shared" si="13"/>
        <v>0</v>
      </c>
      <c r="G158" s="159"/>
      <c r="H158" s="99" t="s">
        <v>988</v>
      </c>
      <c r="I158" s="96" t="str">
        <f>VLOOKUP(H158,Presupuesto!$B$11:$C$565,2,0)</f>
        <v>EQUIPOS VARIOS DE OFICINA</v>
      </c>
      <c r="J158" s="96" t="str">
        <f t="shared" si="14"/>
        <v>Posgrado</v>
      </c>
      <c r="K158" s="96" t="s">
        <v>399</v>
      </c>
    </row>
    <row r="159" spans="3:11" ht="15.75" thickBot="1" x14ac:dyDescent="0.3">
      <c r="C159" s="100" t="s">
        <v>72</v>
      </c>
      <c r="D159" s="157"/>
      <c r="E159" s="102">
        <v>100000</v>
      </c>
      <c r="F159" s="103">
        <f t="shared" si="13"/>
        <v>0</v>
      </c>
      <c r="G159" s="160"/>
      <c r="H159" s="104" t="s">
        <v>988</v>
      </c>
      <c r="I159" s="104" t="str">
        <f>VLOOKUP(H159,Presupuesto!$B$11:$C$565,2,0)</f>
        <v>EQUIPOS VARIOS DE OFICINA</v>
      </c>
      <c r="J159" s="104" t="str">
        <f t="shared" si="14"/>
        <v>Posgrado</v>
      </c>
      <c r="K159" s="122" t="s">
        <v>394</v>
      </c>
    </row>
    <row r="161" spans="3:11" ht="15.75" thickBot="1" x14ac:dyDescent="0.3"/>
    <row r="162" spans="3:11" ht="15.75" thickBot="1" x14ac:dyDescent="0.3">
      <c r="C162" s="29" t="s">
        <v>43</v>
      </c>
      <c r="D162" s="30">
        <f>SUM(F169:F178)</f>
        <v>0</v>
      </c>
      <c r="E162" s="175"/>
      <c r="F162" s="175"/>
      <c r="G162" s="77"/>
      <c r="H162" s="175"/>
      <c r="I162" s="175"/>
    </row>
    <row r="163" spans="3:11" x14ac:dyDescent="0.25">
      <c r="C163" s="70"/>
      <c r="D163" s="31"/>
      <c r="E163" s="91"/>
      <c r="F163" s="91"/>
      <c r="G163" s="91"/>
      <c r="H163" s="74"/>
      <c r="I163" s="74"/>
      <c r="J163" s="74"/>
      <c r="K163" s="110"/>
    </row>
    <row r="164" spans="3:11" x14ac:dyDescent="0.25">
      <c r="C164" s="70"/>
      <c r="D164" s="31"/>
      <c r="E164" s="91"/>
      <c r="F164" s="91"/>
      <c r="G164" s="91"/>
      <c r="H164" s="74"/>
      <c r="I164" s="74"/>
      <c r="J164" s="74"/>
      <c r="K164" s="110"/>
    </row>
    <row r="165" spans="3:11" ht="15.75" x14ac:dyDescent="0.25">
      <c r="C165" s="200" t="s">
        <v>392</v>
      </c>
      <c r="D165" s="328"/>
      <c r="E165" s="91"/>
      <c r="F165" s="91"/>
      <c r="G165" s="91"/>
      <c r="H165" s="74"/>
      <c r="I165" s="74"/>
      <c r="J165" s="74"/>
      <c r="K165" s="110"/>
    </row>
    <row r="166" spans="3:11" ht="18.75" x14ac:dyDescent="0.25">
      <c r="C166" s="206" t="e">
        <f>IFERROR(VLOOKUP(D165,'1. Desarrollo e Innov. Curricu.'!$E:$F,2,FALSE),IFERROR(VLOOKUP(D165,'2. Investigación Científica'!$E:$F,2,FALSE),IFERROR(VLOOKUP(D165,'3. Vinculación Univ. Sociedad'!$E:$F,2,FALSE),IFERROR(VLOOKUP(D165,'4. Docencia y Profesorado Univ.'!$E:$F,2,FALSE),IFERROR(VLOOKUP(D165,'5. Estudiantes y Graduados'!$E:$F,2,FALSE),IFERROR(VLOOKUP(D165,'11. Gestion Administrativa'!$E:$F,2,FALSE),IFERROR(VLOOKUP(D165,'13. Gestión Académica'!$E:$F,2,FALSE),IFERROR(VLOOKUP(D165,'8. Asegura. de la Calid. y M'!$E:$F,2,FALSE),IFERROR(VLOOKUP(D165,'6. Gestión del Conocimiento'!$E:$F,2,FALSE),IFERROR(VLOOKUP(D165,'15. Gobernabilidad y Proceso...'!$E:$F,2,FALSE),IFERROR(VLOOKUP(D165,'12. Gestión del Talento Humano'!$E:$F,2,FALSE),IFERROR(VLOOKUP(D165,'14. Internacional... de la E.S.'!$E:$F,2,FALSE),IFERROR(VLOOKUP(D165,'10. Posgrado'!$E:$F,2,FALSE),IFERROR(VLOOKUP(D165,'17. Gestión TIC'!$E:$F,2,FALSE),IFERROR(VLOOKUP(D165,'16. Desa. del Sistema Educ.Sup.'!$E:$F,2,FALSE),IFERROR(VLOOKUP(D165,'9. Cultura de Inno. Insti...'!$E:$F,2,FALSE),VLOOKUP(D165,'7. Lo Esencial de la Reforma U.'!$E:$F,2,0)))))))))))))))))</f>
        <v>#N/A</v>
      </c>
      <c r="D166" s="31"/>
      <c r="E166" s="91"/>
      <c r="F166" s="91"/>
      <c r="G166" s="91"/>
      <c r="H166" s="74"/>
      <c r="I166" s="74"/>
      <c r="J166" s="74"/>
      <c r="K166" s="110"/>
    </row>
    <row r="167" spans="3:11" ht="15.75" thickBot="1" x14ac:dyDescent="0.3">
      <c r="C167" s="70"/>
      <c r="D167" s="31"/>
      <c r="E167" s="91"/>
      <c r="F167" s="91"/>
      <c r="G167" s="91"/>
      <c r="H167" s="74"/>
      <c r="I167" s="74"/>
      <c r="J167" s="74"/>
      <c r="K167" s="110"/>
    </row>
    <row r="168" spans="3:11" ht="30.75" thickBot="1" x14ac:dyDescent="0.3">
      <c r="C168" s="124" t="s">
        <v>44</v>
      </c>
      <c r="D168" s="126" t="s">
        <v>55</v>
      </c>
      <c r="E168" s="126" t="s">
        <v>57</v>
      </c>
      <c r="F168" s="125" t="s">
        <v>27</v>
      </c>
      <c r="G168" s="131" t="s">
        <v>131</v>
      </c>
      <c r="H168" s="126" t="s">
        <v>46</v>
      </c>
      <c r="I168" s="126" t="s">
        <v>132</v>
      </c>
      <c r="J168" s="126" t="s">
        <v>410</v>
      </c>
      <c r="K168" s="126" t="s">
        <v>411</v>
      </c>
    </row>
    <row r="169" spans="3:11" x14ac:dyDescent="0.25">
      <c r="C169" s="93" t="s">
        <v>63</v>
      </c>
      <c r="D169" s="156"/>
      <c r="E169" s="94">
        <v>2800</v>
      </c>
      <c r="F169" s="95">
        <f>D169*E169</f>
        <v>0</v>
      </c>
      <c r="G169" s="159"/>
      <c r="H169" s="96" t="s">
        <v>985</v>
      </c>
      <c r="I169" s="96" t="str">
        <f>VLOOKUP(H169,Presupuesto!$B$11:$C$565,2,0)</f>
        <v>MUEBLES VARIOS DE OFICINA</v>
      </c>
      <c r="J169" s="214" t="s">
        <v>1430</v>
      </c>
      <c r="K169" s="96" t="s">
        <v>404</v>
      </c>
    </row>
    <row r="170" spans="3:11" x14ac:dyDescent="0.25">
      <c r="C170" s="97" t="s">
        <v>64</v>
      </c>
      <c r="D170" s="149"/>
      <c r="E170" s="98">
        <v>2400</v>
      </c>
      <c r="F170" s="95">
        <f>D170*E170</f>
        <v>0</v>
      </c>
      <c r="G170" s="159"/>
      <c r="H170" s="99" t="s">
        <v>985</v>
      </c>
      <c r="I170" s="96" t="str">
        <f>VLOOKUP(H170,Presupuesto!$B$11:$C$565,2,0)</f>
        <v>MUEBLES VARIOS DE OFICINA</v>
      </c>
      <c r="J170" s="96" t="str">
        <f>$J$169</f>
        <v>Posgrado</v>
      </c>
      <c r="K170" s="96" t="s">
        <v>412</v>
      </c>
    </row>
    <row r="171" spans="3:11" x14ac:dyDescent="0.25">
      <c r="C171" s="97" t="s">
        <v>65</v>
      </c>
      <c r="D171" s="149"/>
      <c r="E171" s="98">
        <v>1000</v>
      </c>
      <c r="F171" s="95">
        <f t="shared" ref="F171:F178" si="15">D171*E171</f>
        <v>0</v>
      </c>
      <c r="G171" s="159"/>
      <c r="H171" s="99" t="s">
        <v>985</v>
      </c>
      <c r="I171" s="96" t="str">
        <f>VLOOKUP(H171,Presupuesto!$B$11:$C$565,2,0)</f>
        <v>MUEBLES VARIOS DE OFICINA</v>
      </c>
      <c r="J171" s="96" t="str">
        <f t="shared" ref="J171:J178" si="16">$J$169</f>
        <v>Posgrado</v>
      </c>
      <c r="K171" s="96" t="s">
        <v>395</v>
      </c>
    </row>
    <row r="172" spans="3:11" x14ac:dyDescent="0.25">
      <c r="C172" s="97" t="s">
        <v>66</v>
      </c>
      <c r="D172" s="149"/>
      <c r="E172" s="98">
        <v>6000</v>
      </c>
      <c r="F172" s="95">
        <f t="shared" si="15"/>
        <v>0</v>
      </c>
      <c r="G172" s="159"/>
      <c r="H172" s="99" t="s">
        <v>985</v>
      </c>
      <c r="I172" s="96" t="str">
        <f>VLOOKUP(H172,Presupuesto!$B$11:$C$565,2,0)</f>
        <v>MUEBLES VARIOS DE OFICINA</v>
      </c>
      <c r="J172" s="96" t="str">
        <f t="shared" si="16"/>
        <v>Posgrado</v>
      </c>
      <c r="K172" s="96" t="s">
        <v>395</v>
      </c>
    </row>
    <row r="173" spans="3:11" x14ac:dyDescent="0.25">
      <c r="C173" s="97" t="s">
        <v>67</v>
      </c>
      <c r="D173" s="149"/>
      <c r="E173" s="98">
        <v>3000</v>
      </c>
      <c r="F173" s="95">
        <f t="shared" si="15"/>
        <v>0</v>
      </c>
      <c r="G173" s="159"/>
      <c r="H173" s="99" t="s">
        <v>985</v>
      </c>
      <c r="I173" s="96" t="str">
        <f>VLOOKUP(H173,Presupuesto!$B$11:$C$565,2,0)</f>
        <v>MUEBLES VARIOS DE OFICINA</v>
      </c>
      <c r="J173" s="96" t="str">
        <f t="shared" si="16"/>
        <v>Posgrado</v>
      </c>
      <c r="K173" s="96" t="s">
        <v>395</v>
      </c>
    </row>
    <row r="174" spans="3:11" x14ac:dyDescent="0.25">
      <c r="C174" s="97" t="s">
        <v>68</v>
      </c>
      <c r="D174" s="149"/>
      <c r="E174" s="98">
        <v>10000</v>
      </c>
      <c r="F174" s="95">
        <f t="shared" si="15"/>
        <v>0</v>
      </c>
      <c r="G174" s="159"/>
      <c r="H174" s="99" t="s">
        <v>985</v>
      </c>
      <c r="I174" s="96" t="str">
        <f>VLOOKUP(H174,Presupuesto!$B$11:$C$565,2,0)</f>
        <v>MUEBLES VARIOS DE OFICINA</v>
      </c>
      <c r="J174" s="96" t="str">
        <f t="shared" si="16"/>
        <v>Posgrado</v>
      </c>
      <c r="K174" s="96" t="s">
        <v>395</v>
      </c>
    </row>
    <row r="175" spans="3:11" x14ac:dyDescent="0.25">
      <c r="C175" s="97" t="s">
        <v>69</v>
      </c>
      <c r="D175" s="149"/>
      <c r="E175" s="98">
        <v>8000</v>
      </c>
      <c r="F175" s="95">
        <f t="shared" si="15"/>
        <v>0</v>
      </c>
      <c r="G175" s="159"/>
      <c r="H175" s="99" t="s">
        <v>988</v>
      </c>
      <c r="I175" s="96" t="str">
        <f>VLOOKUP(H175,Presupuesto!$B$11:$C$565,2,0)</f>
        <v>EQUIPOS VARIOS DE OFICINA</v>
      </c>
      <c r="J175" s="96" t="str">
        <f t="shared" si="16"/>
        <v>Posgrado</v>
      </c>
      <c r="K175" s="96" t="s">
        <v>395</v>
      </c>
    </row>
    <row r="176" spans="3:11" x14ac:dyDescent="0.25">
      <c r="C176" s="97" t="s">
        <v>70</v>
      </c>
      <c r="D176" s="149"/>
      <c r="E176" s="98">
        <v>2000</v>
      </c>
      <c r="F176" s="95">
        <f t="shared" si="15"/>
        <v>0</v>
      </c>
      <c r="G176" s="159"/>
      <c r="H176" s="99" t="s">
        <v>988</v>
      </c>
      <c r="I176" s="96" t="str">
        <f>VLOOKUP(H176,Presupuesto!$B$11:$C$565,2,0)</f>
        <v>EQUIPOS VARIOS DE OFICINA</v>
      </c>
      <c r="J176" s="96" t="str">
        <f t="shared" si="16"/>
        <v>Posgrado</v>
      </c>
      <c r="K176" s="96" t="s">
        <v>403</v>
      </c>
    </row>
    <row r="177" spans="3:11" x14ac:dyDescent="0.25">
      <c r="C177" s="97" t="s">
        <v>71</v>
      </c>
      <c r="D177" s="149"/>
      <c r="E177" s="98">
        <v>5000</v>
      </c>
      <c r="F177" s="95">
        <f t="shared" si="15"/>
        <v>0</v>
      </c>
      <c r="G177" s="159"/>
      <c r="H177" s="99" t="s">
        <v>988</v>
      </c>
      <c r="I177" s="96" t="str">
        <f>VLOOKUP(H177,Presupuesto!$B$11:$C$565,2,0)</f>
        <v>EQUIPOS VARIOS DE OFICINA</v>
      </c>
      <c r="J177" s="96" t="str">
        <f t="shared" si="16"/>
        <v>Posgrado</v>
      </c>
      <c r="K177" s="96" t="s">
        <v>399</v>
      </c>
    </row>
    <row r="178" spans="3:11" ht="15.75" thickBot="1" x14ac:dyDescent="0.3">
      <c r="C178" s="100" t="s">
        <v>72</v>
      </c>
      <c r="D178" s="157"/>
      <c r="E178" s="102">
        <v>100000</v>
      </c>
      <c r="F178" s="103">
        <f t="shared" si="15"/>
        <v>0</v>
      </c>
      <c r="G178" s="160"/>
      <c r="H178" s="104" t="s">
        <v>988</v>
      </c>
      <c r="I178" s="104" t="str">
        <f>VLOOKUP(H178,Presupuesto!$B$11:$C$565,2,0)</f>
        <v>EQUIPOS VARIOS DE OFICINA</v>
      </c>
      <c r="J178" s="104" t="str">
        <f t="shared" si="16"/>
        <v>Posgrado</v>
      </c>
      <c r="K178" s="122" t="s">
        <v>394</v>
      </c>
    </row>
    <row r="180" spans="3:11" ht="15.75" thickBot="1" x14ac:dyDescent="0.3">
      <c r="C180" s="314"/>
      <c r="D180" s="315"/>
      <c r="E180" s="316"/>
      <c r="F180" s="316"/>
      <c r="G180" s="317"/>
      <c r="H180" s="316"/>
      <c r="I180" s="316"/>
      <c r="J180" s="153"/>
      <c r="K180" s="153"/>
    </row>
    <row r="181" spans="3:11" ht="15.75" thickBot="1" x14ac:dyDescent="0.3">
      <c r="C181" s="29" t="s">
        <v>43</v>
      </c>
      <c r="D181" s="30">
        <f>SUM(F188:F197)</f>
        <v>0</v>
      </c>
      <c r="E181" s="175"/>
      <c r="F181" s="175"/>
      <c r="G181" s="77"/>
      <c r="H181" s="175"/>
      <c r="I181" s="175"/>
    </row>
    <row r="182" spans="3:11" x14ac:dyDescent="0.25">
      <c r="C182" s="70"/>
      <c r="D182" s="31"/>
      <c r="E182" s="91"/>
      <c r="F182" s="91"/>
      <c r="G182" s="91"/>
      <c r="H182" s="74"/>
      <c r="I182" s="74"/>
      <c r="J182" s="74"/>
      <c r="K182" s="110"/>
    </row>
    <row r="183" spans="3:11" x14ac:dyDescent="0.25">
      <c r="C183" s="70"/>
      <c r="D183" s="31"/>
      <c r="E183" s="91"/>
      <c r="F183" s="91"/>
      <c r="G183" s="91"/>
      <c r="H183" s="74"/>
      <c r="I183" s="74"/>
      <c r="J183" s="74"/>
      <c r="K183" s="110"/>
    </row>
    <row r="184" spans="3:11" ht="15.75" x14ac:dyDescent="0.25">
      <c r="C184" s="200" t="s">
        <v>392</v>
      </c>
      <c r="D184" s="328"/>
      <c r="E184" s="91"/>
      <c r="F184" s="91"/>
      <c r="G184" s="91"/>
      <c r="H184" s="74"/>
      <c r="I184" s="74"/>
      <c r="J184" s="74"/>
      <c r="K184" s="110"/>
    </row>
    <row r="185" spans="3:11" ht="18.75" x14ac:dyDescent="0.25">
      <c r="C185" s="206" t="e">
        <f>IFERROR(VLOOKUP(D184,'1. Desarrollo e Innov. Curricu.'!$E:$F,2,FALSE),IFERROR(VLOOKUP(D184,'2. Investigación Científica'!$E:$F,2,FALSE),IFERROR(VLOOKUP(D184,'3. Vinculación Univ. Sociedad'!$E:$F,2,FALSE),IFERROR(VLOOKUP(D184,'4. Docencia y Profesorado Univ.'!$E:$F,2,FALSE),IFERROR(VLOOKUP(D184,'5. Estudiantes y Graduados'!$E:$F,2,FALSE),IFERROR(VLOOKUP(D184,'11. Gestion Administrativa'!$E:$F,2,FALSE),IFERROR(VLOOKUP(D184,'13. Gestión Académica'!$E:$F,2,FALSE),IFERROR(VLOOKUP(D184,'8. Asegura. de la Calid. y M'!$E:$F,2,FALSE),IFERROR(VLOOKUP(D184,'6. Gestión del Conocimiento'!$E:$F,2,FALSE),IFERROR(VLOOKUP(D184,'15. Gobernabilidad y Proceso...'!$E:$F,2,FALSE),IFERROR(VLOOKUP(D184,'12. Gestión del Talento Humano'!$E:$F,2,FALSE),IFERROR(VLOOKUP(D184,'14. Internacional... de la E.S.'!$E:$F,2,FALSE),IFERROR(VLOOKUP(D184,'10. Posgrado'!$E:$F,2,FALSE),IFERROR(VLOOKUP(D184,'17. Gestión TIC'!$E:$F,2,FALSE),IFERROR(VLOOKUP(D184,'16. Desa. del Sistema Educ.Sup.'!$E:$F,2,FALSE),IFERROR(VLOOKUP(D184,'9. Cultura de Inno. Insti...'!$E:$F,2,FALSE),VLOOKUP(D184,'7. Lo Esencial de la Reforma U.'!$E:$F,2,0)))))))))))))))))</f>
        <v>#N/A</v>
      </c>
      <c r="D185" s="31"/>
      <c r="E185" s="91"/>
      <c r="F185" s="91"/>
      <c r="G185" s="91"/>
      <c r="H185" s="74"/>
      <c r="I185" s="74"/>
      <c r="J185" s="74"/>
      <c r="K185" s="110"/>
    </row>
    <row r="186" spans="3:11" ht="15.75" thickBot="1" x14ac:dyDescent="0.3">
      <c r="C186" s="70"/>
      <c r="D186" s="31"/>
      <c r="E186" s="91"/>
      <c r="F186" s="91"/>
      <c r="G186" s="91"/>
      <c r="H186" s="74"/>
      <c r="I186" s="74"/>
      <c r="J186" s="74"/>
      <c r="K186" s="110"/>
    </row>
    <row r="187" spans="3:11" ht="30.75" thickBot="1" x14ac:dyDescent="0.3">
      <c r="C187" s="124" t="s">
        <v>44</v>
      </c>
      <c r="D187" s="126" t="s">
        <v>55</v>
      </c>
      <c r="E187" s="126" t="s">
        <v>57</v>
      </c>
      <c r="F187" s="125" t="s">
        <v>27</v>
      </c>
      <c r="G187" s="131" t="s">
        <v>131</v>
      </c>
      <c r="H187" s="126" t="s">
        <v>46</v>
      </c>
      <c r="I187" s="126" t="s">
        <v>132</v>
      </c>
      <c r="J187" s="126" t="s">
        <v>410</v>
      </c>
      <c r="K187" s="126" t="s">
        <v>411</v>
      </c>
    </row>
    <row r="188" spans="3:11" x14ac:dyDescent="0.25">
      <c r="C188" s="93" t="s">
        <v>63</v>
      </c>
      <c r="D188" s="156"/>
      <c r="E188" s="94">
        <v>2800</v>
      </c>
      <c r="F188" s="95">
        <f>D188*E188</f>
        <v>0</v>
      </c>
      <c r="G188" s="159"/>
      <c r="H188" s="96" t="s">
        <v>985</v>
      </c>
      <c r="I188" s="96" t="str">
        <f>VLOOKUP(H188,Presupuesto!$B$11:$C$565,2,0)</f>
        <v>MUEBLES VARIOS DE OFICINA</v>
      </c>
      <c r="J188" s="214" t="s">
        <v>1430</v>
      </c>
      <c r="K188" s="96" t="s">
        <v>404</v>
      </c>
    </row>
    <row r="189" spans="3:11" x14ac:dyDescent="0.25">
      <c r="C189" s="97" t="s">
        <v>64</v>
      </c>
      <c r="D189" s="149"/>
      <c r="E189" s="98">
        <v>2400</v>
      </c>
      <c r="F189" s="95">
        <f>D189*E189</f>
        <v>0</v>
      </c>
      <c r="G189" s="159"/>
      <c r="H189" s="99" t="s">
        <v>985</v>
      </c>
      <c r="I189" s="96" t="str">
        <f>VLOOKUP(H189,Presupuesto!$B$11:$C$565,2,0)</f>
        <v>MUEBLES VARIOS DE OFICINA</v>
      </c>
      <c r="J189" s="96" t="str">
        <f>$J$188</f>
        <v>Posgrado</v>
      </c>
      <c r="K189" s="96" t="s">
        <v>412</v>
      </c>
    </row>
    <row r="190" spans="3:11" x14ac:dyDescent="0.25">
      <c r="C190" s="97" t="s">
        <v>65</v>
      </c>
      <c r="D190" s="149"/>
      <c r="E190" s="98">
        <v>1000</v>
      </c>
      <c r="F190" s="95">
        <f t="shared" ref="F190:F197" si="17">D190*E190</f>
        <v>0</v>
      </c>
      <c r="G190" s="159"/>
      <c r="H190" s="99" t="s">
        <v>985</v>
      </c>
      <c r="I190" s="96" t="str">
        <f>VLOOKUP(H190,Presupuesto!$B$11:$C$565,2,0)</f>
        <v>MUEBLES VARIOS DE OFICINA</v>
      </c>
      <c r="J190" s="96" t="str">
        <f t="shared" ref="J190:J197" si="18">$J$188</f>
        <v>Posgrado</v>
      </c>
      <c r="K190" s="96" t="s">
        <v>395</v>
      </c>
    </row>
    <row r="191" spans="3:11" x14ac:dyDescent="0.25">
      <c r="C191" s="97" t="s">
        <v>66</v>
      </c>
      <c r="D191" s="149"/>
      <c r="E191" s="98">
        <v>6000</v>
      </c>
      <c r="F191" s="95">
        <f t="shared" si="17"/>
        <v>0</v>
      </c>
      <c r="G191" s="159"/>
      <c r="H191" s="99" t="s">
        <v>985</v>
      </c>
      <c r="I191" s="96" t="str">
        <f>VLOOKUP(H191,Presupuesto!$B$11:$C$565,2,0)</f>
        <v>MUEBLES VARIOS DE OFICINA</v>
      </c>
      <c r="J191" s="96" t="str">
        <f t="shared" si="18"/>
        <v>Posgrado</v>
      </c>
      <c r="K191" s="96" t="s">
        <v>395</v>
      </c>
    </row>
    <row r="192" spans="3:11" x14ac:dyDescent="0.25">
      <c r="C192" s="97" t="s">
        <v>67</v>
      </c>
      <c r="D192" s="149"/>
      <c r="E192" s="98">
        <v>3000</v>
      </c>
      <c r="F192" s="95">
        <f t="shared" si="17"/>
        <v>0</v>
      </c>
      <c r="G192" s="159"/>
      <c r="H192" s="99" t="s">
        <v>985</v>
      </c>
      <c r="I192" s="96" t="str">
        <f>VLOOKUP(H192,Presupuesto!$B$11:$C$565,2,0)</f>
        <v>MUEBLES VARIOS DE OFICINA</v>
      </c>
      <c r="J192" s="96" t="str">
        <f t="shared" si="18"/>
        <v>Posgrado</v>
      </c>
      <c r="K192" s="96" t="s">
        <v>395</v>
      </c>
    </row>
    <row r="193" spans="3:11" x14ac:dyDescent="0.25">
      <c r="C193" s="97" t="s">
        <v>68</v>
      </c>
      <c r="D193" s="149"/>
      <c r="E193" s="98">
        <v>10000</v>
      </c>
      <c r="F193" s="95">
        <f t="shared" si="17"/>
        <v>0</v>
      </c>
      <c r="G193" s="159"/>
      <c r="H193" s="99" t="s">
        <v>985</v>
      </c>
      <c r="I193" s="96" t="str">
        <f>VLOOKUP(H193,Presupuesto!$B$11:$C$565,2,0)</f>
        <v>MUEBLES VARIOS DE OFICINA</v>
      </c>
      <c r="J193" s="96" t="str">
        <f t="shared" si="18"/>
        <v>Posgrado</v>
      </c>
      <c r="K193" s="96" t="s">
        <v>395</v>
      </c>
    </row>
    <row r="194" spans="3:11" x14ac:dyDescent="0.25">
      <c r="C194" s="97" t="s">
        <v>69</v>
      </c>
      <c r="D194" s="149"/>
      <c r="E194" s="98">
        <v>8000</v>
      </c>
      <c r="F194" s="95">
        <f t="shared" si="17"/>
        <v>0</v>
      </c>
      <c r="G194" s="159"/>
      <c r="H194" s="99" t="s">
        <v>988</v>
      </c>
      <c r="I194" s="96" t="str">
        <f>VLOOKUP(H194,Presupuesto!$B$11:$C$565,2,0)</f>
        <v>EQUIPOS VARIOS DE OFICINA</v>
      </c>
      <c r="J194" s="96" t="str">
        <f t="shared" si="18"/>
        <v>Posgrado</v>
      </c>
      <c r="K194" s="96" t="s">
        <v>395</v>
      </c>
    </row>
    <row r="195" spans="3:11" x14ac:dyDescent="0.25">
      <c r="C195" s="97" t="s">
        <v>70</v>
      </c>
      <c r="D195" s="149"/>
      <c r="E195" s="98">
        <v>2000</v>
      </c>
      <c r="F195" s="95">
        <f t="shared" si="17"/>
        <v>0</v>
      </c>
      <c r="G195" s="159"/>
      <c r="H195" s="99" t="s">
        <v>988</v>
      </c>
      <c r="I195" s="96" t="str">
        <f>VLOOKUP(H195,Presupuesto!$B$11:$C$565,2,0)</f>
        <v>EQUIPOS VARIOS DE OFICINA</v>
      </c>
      <c r="J195" s="96" t="str">
        <f t="shared" si="18"/>
        <v>Posgrado</v>
      </c>
      <c r="K195" s="96" t="s">
        <v>403</v>
      </c>
    </row>
    <row r="196" spans="3:11" x14ac:dyDescent="0.25">
      <c r="C196" s="97" t="s">
        <v>71</v>
      </c>
      <c r="D196" s="149"/>
      <c r="E196" s="98">
        <v>5000</v>
      </c>
      <c r="F196" s="95">
        <f t="shared" si="17"/>
        <v>0</v>
      </c>
      <c r="G196" s="159"/>
      <c r="H196" s="99" t="s">
        <v>988</v>
      </c>
      <c r="I196" s="96" t="str">
        <f>VLOOKUP(H196,Presupuesto!$B$11:$C$565,2,0)</f>
        <v>EQUIPOS VARIOS DE OFICINA</v>
      </c>
      <c r="J196" s="96" t="str">
        <f t="shared" si="18"/>
        <v>Posgrado</v>
      </c>
      <c r="K196" s="96" t="s">
        <v>399</v>
      </c>
    </row>
    <row r="197" spans="3:11" ht="15.75" thickBot="1" x14ac:dyDescent="0.3">
      <c r="C197" s="100" t="s">
        <v>72</v>
      </c>
      <c r="D197" s="157"/>
      <c r="E197" s="102">
        <v>100000</v>
      </c>
      <c r="F197" s="103">
        <f t="shared" si="17"/>
        <v>0</v>
      </c>
      <c r="G197" s="160"/>
      <c r="H197" s="104" t="s">
        <v>988</v>
      </c>
      <c r="I197" s="104" t="str">
        <f>VLOOKUP(H197,Presupuesto!$B$11:$C$565,2,0)</f>
        <v>EQUIPOS VARIOS DE OFICINA</v>
      </c>
      <c r="J197" s="104" t="str">
        <f t="shared" si="18"/>
        <v>Posgrado</v>
      </c>
      <c r="K197" s="122" t="s">
        <v>394</v>
      </c>
    </row>
    <row r="199" spans="3:11" ht="15.75" thickBot="1" x14ac:dyDescent="0.3"/>
    <row r="200" spans="3:11" ht="15.75" thickBot="1" x14ac:dyDescent="0.3">
      <c r="C200" s="29" t="s">
        <v>43</v>
      </c>
      <c r="D200" s="30">
        <f>SUM(F207:F216)</f>
        <v>0</v>
      </c>
      <c r="E200" s="175"/>
      <c r="F200" s="175"/>
      <c r="G200" s="77"/>
      <c r="H200" s="175"/>
      <c r="I200" s="175"/>
    </row>
    <row r="201" spans="3:11" x14ac:dyDescent="0.25">
      <c r="C201" s="70"/>
      <c r="D201" s="31"/>
      <c r="E201" s="91"/>
      <c r="F201" s="91"/>
      <c r="G201" s="91"/>
      <c r="H201" s="74"/>
      <c r="I201" s="74"/>
      <c r="J201" s="74"/>
      <c r="K201" s="110"/>
    </row>
    <row r="202" spans="3:11" x14ac:dyDescent="0.25">
      <c r="C202" s="70"/>
      <c r="D202" s="31"/>
      <c r="E202" s="91"/>
      <c r="F202" s="91"/>
      <c r="G202" s="91"/>
      <c r="H202" s="74"/>
      <c r="I202" s="74"/>
      <c r="J202" s="74"/>
      <c r="K202" s="110"/>
    </row>
    <row r="203" spans="3:11" ht="15.75" x14ac:dyDescent="0.25">
      <c r="C203" s="200" t="s">
        <v>392</v>
      </c>
      <c r="D203" s="328"/>
      <c r="E203" s="91"/>
      <c r="F203" s="91"/>
      <c r="G203" s="91"/>
      <c r="H203" s="74"/>
      <c r="I203" s="74"/>
      <c r="J203" s="74"/>
      <c r="K203" s="110"/>
    </row>
    <row r="204" spans="3:11" ht="18.75" x14ac:dyDescent="0.25">
      <c r="C204" s="206" t="e">
        <f>IFERROR(VLOOKUP(D203,'1. Desarrollo e Innov. Curricu.'!$E:$F,2,FALSE),IFERROR(VLOOKUP(D203,'2. Investigación Científica'!$E:$F,2,FALSE),IFERROR(VLOOKUP(D203,'3. Vinculación Univ. Sociedad'!$E:$F,2,FALSE),IFERROR(VLOOKUP(D203,'4. Docencia y Profesorado Univ.'!$E:$F,2,FALSE),IFERROR(VLOOKUP(D203,'5. Estudiantes y Graduados'!$E:$F,2,FALSE),IFERROR(VLOOKUP(D203,'11. Gestion Administrativa'!$E:$F,2,FALSE),IFERROR(VLOOKUP(D203,'13. Gestión Académica'!$E:$F,2,FALSE),IFERROR(VLOOKUP(D203,'8. Asegura. de la Calid. y M'!$E:$F,2,FALSE),IFERROR(VLOOKUP(D203,'6. Gestión del Conocimiento'!$E:$F,2,FALSE),IFERROR(VLOOKUP(D203,'15. Gobernabilidad y Proceso...'!$E:$F,2,FALSE),IFERROR(VLOOKUP(D203,'12. Gestión del Talento Humano'!$E:$F,2,FALSE),IFERROR(VLOOKUP(D203,'14. Internacional... de la E.S.'!$E:$F,2,FALSE),IFERROR(VLOOKUP(D203,'10. Posgrado'!$E:$F,2,FALSE),IFERROR(VLOOKUP(D203,'17. Gestión TIC'!$E:$F,2,FALSE),IFERROR(VLOOKUP(D203,'16. Desa. del Sistema Educ.Sup.'!$E:$F,2,FALSE),IFERROR(VLOOKUP(D203,'9. Cultura de Inno. Insti...'!$E:$F,2,FALSE),VLOOKUP(D203,'7. Lo Esencial de la Reforma U.'!$E:$F,2,0)))))))))))))))))</f>
        <v>#N/A</v>
      </c>
      <c r="D204" s="31"/>
      <c r="E204" s="91"/>
      <c r="F204" s="91"/>
      <c r="G204" s="91"/>
      <c r="H204" s="74"/>
      <c r="I204" s="74"/>
      <c r="J204" s="74"/>
      <c r="K204" s="110"/>
    </row>
    <row r="205" spans="3:11" ht="15.75" thickBot="1" x14ac:dyDescent="0.3">
      <c r="C205" s="70"/>
      <c r="D205" s="31"/>
      <c r="E205" s="91"/>
      <c r="F205" s="91"/>
      <c r="G205" s="91"/>
      <c r="H205" s="74"/>
      <c r="I205" s="74"/>
      <c r="J205" s="74"/>
      <c r="K205" s="110"/>
    </row>
    <row r="206" spans="3:11" ht="30.75" thickBot="1" x14ac:dyDescent="0.3">
      <c r="C206" s="124" t="s">
        <v>44</v>
      </c>
      <c r="D206" s="126" t="s">
        <v>55</v>
      </c>
      <c r="E206" s="126" t="s">
        <v>57</v>
      </c>
      <c r="F206" s="125" t="s">
        <v>27</v>
      </c>
      <c r="G206" s="131" t="s">
        <v>131</v>
      </c>
      <c r="H206" s="126" t="s">
        <v>46</v>
      </c>
      <c r="I206" s="126" t="s">
        <v>132</v>
      </c>
      <c r="J206" s="126" t="s">
        <v>410</v>
      </c>
      <c r="K206" s="126" t="s">
        <v>411</v>
      </c>
    </row>
    <row r="207" spans="3:11" x14ac:dyDescent="0.25">
      <c r="C207" s="93" t="s">
        <v>63</v>
      </c>
      <c r="D207" s="156"/>
      <c r="E207" s="94">
        <v>2800</v>
      </c>
      <c r="F207" s="95">
        <f>D207*E207</f>
        <v>0</v>
      </c>
      <c r="G207" s="159"/>
      <c r="H207" s="96" t="s">
        <v>985</v>
      </c>
      <c r="I207" s="96" t="str">
        <f>VLOOKUP(H207,Presupuesto!$B$11:$C$565,2,0)</f>
        <v>MUEBLES VARIOS DE OFICINA</v>
      </c>
      <c r="J207" s="214" t="s">
        <v>1430</v>
      </c>
      <c r="K207" s="96" t="s">
        <v>404</v>
      </c>
    </row>
    <row r="208" spans="3:11" x14ac:dyDescent="0.25">
      <c r="C208" s="97" t="s">
        <v>64</v>
      </c>
      <c r="D208" s="149"/>
      <c r="E208" s="98">
        <v>2400</v>
      </c>
      <c r="F208" s="95">
        <f>D208*E208</f>
        <v>0</v>
      </c>
      <c r="G208" s="159"/>
      <c r="H208" s="99" t="s">
        <v>985</v>
      </c>
      <c r="I208" s="96" t="str">
        <f>VLOOKUP(H208,Presupuesto!$B$11:$C$565,2,0)</f>
        <v>MUEBLES VARIOS DE OFICINA</v>
      </c>
      <c r="J208" s="96" t="str">
        <f>$J$207</f>
        <v>Posgrado</v>
      </c>
      <c r="K208" s="96" t="s">
        <v>412</v>
      </c>
    </row>
    <row r="209" spans="3:11" x14ac:dyDescent="0.25">
      <c r="C209" s="97" t="s">
        <v>65</v>
      </c>
      <c r="D209" s="149"/>
      <c r="E209" s="98">
        <v>1000</v>
      </c>
      <c r="F209" s="95">
        <f t="shared" ref="F209:F216" si="19">D209*E209</f>
        <v>0</v>
      </c>
      <c r="G209" s="159"/>
      <c r="H209" s="99" t="s">
        <v>985</v>
      </c>
      <c r="I209" s="96" t="str">
        <f>VLOOKUP(H209,Presupuesto!$B$11:$C$565,2,0)</f>
        <v>MUEBLES VARIOS DE OFICINA</v>
      </c>
      <c r="J209" s="96" t="str">
        <f t="shared" ref="J209:J216" si="20">$J$207</f>
        <v>Posgrado</v>
      </c>
      <c r="K209" s="96" t="s">
        <v>395</v>
      </c>
    </row>
    <row r="210" spans="3:11" x14ac:dyDescent="0.25">
      <c r="C210" s="97" t="s">
        <v>66</v>
      </c>
      <c r="D210" s="149"/>
      <c r="E210" s="98">
        <v>6000</v>
      </c>
      <c r="F210" s="95">
        <f t="shared" si="19"/>
        <v>0</v>
      </c>
      <c r="G210" s="159"/>
      <c r="H210" s="99" t="s">
        <v>985</v>
      </c>
      <c r="I210" s="96" t="str">
        <f>VLOOKUP(H210,Presupuesto!$B$11:$C$565,2,0)</f>
        <v>MUEBLES VARIOS DE OFICINA</v>
      </c>
      <c r="J210" s="96" t="str">
        <f t="shared" si="20"/>
        <v>Posgrado</v>
      </c>
      <c r="K210" s="96" t="s">
        <v>395</v>
      </c>
    </row>
    <row r="211" spans="3:11" x14ac:dyDescent="0.25">
      <c r="C211" s="97" t="s">
        <v>67</v>
      </c>
      <c r="D211" s="149"/>
      <c r="E211" s="98">
        <v>3000</v>
      </c>
      <c r="F211" s="95">
        <f t="shared" si="19"/>
        <v>0</v>
      </c>
      <c r="G211" s="159"/>
      <c r="H211" s="99" t="s">
        <v>985</v>
      </c>
      <c r="I211" s="96" t="str">
        <f>VLOOKUP(H211,Presupuesto!$B$11:$C$565,2,0)</f>
        <v>MUEBLES VARIOS DE OFICINA</v>
      </c>
      <c r="J211" s="96" t="str">
        <f t="shared" si="20"/>
        <v>Posgrado</v>
      </c>
      <c r="K211" s="96" t="s">
        <v>395</v>
      </c>
    </row>
    <row r="212" spans="3:11" x14ac:dyDescent="0.25">
      <c r="C212" s="97" t="s">
        <v>68</v>
      </c>
      <c r="D212" s="149"/>
      <c r="E212" s="98">
        <v>10000</v>
      </c>
      <c r="F212" s="95">
        <f t="shared" si="19"/>
        <v>0</v>
      </c>
      <c r="G212" s="159"/>
      <c r="H212" s="99" t="s">
        <v>985</v>
      </c>
      <c r="I212" s="96" t="str">
        <f>VLOOKUP(H212,Presupuesto!$B$11:$C$565,2,0)</f>
        <v>MUEBLES VARIOS DE OFICINA</v>
      </c>
      <c r="J212" s="96" t="str">
        <f t="shared" si="20"/>
        <v>Posgrado</v>
      </c>
      <c r="K212" s="96" t="s">
        <v>395</v>
      </c>
    </row>
    <row r="213" spans="3:11" x14ac:dyDescent="0.25">
      <c r="C213" s="97" t="s">
        <v>69</v>
      </c>
      <c r="D213" s="149"/>
      <c r="E213" s="98">
        <v>8000</v>
      </c>
      <c r="F213" s="95">
        <f t="shared" si="19"/>
        <v>0</v>
      </c>
      <c r="G213" s="159"/>
      <c r="H213" s="99" t="s">
        <v>988</v>
      </c>
      <c r="I213" s="96" t="str">
        <f>VLOOKUP(H213,Presupuesto!$B$11:$C$565,2,0)</f>
        <v>EQUIPOS VARIOS DE OFICINA</v>
      </c>
      <c r="J213" s="96" t="str">
        <f t="shared" si="20"/>
        <v>Posgrado</v>
      </c>
      <c r="K213" s="96" t="s">
        <v>395</v>
      </c>
    </row>
    <row r="214" spans="3:11" x14ac:dyDescent="0.25">
      <c r="C214" s="97" t="s">
        <v>70</v>
      </c>
      <c r="D214" s="149"/>
      <c r="E214" s="98">
        <v>2000</v>
      </c>
      <c r="F214" s="95">
        <f t="shared" si="19"/>
        <v>0</v>
      </c>
      <c r="G214" s="159"/>
      <c r="H214" s="99" t="s">
        <v>988</v>
      </c>
      <c r="I214" s="96" t="str">
        <f>VLOOKUP(H214,Presupuesto!$B$11:$C$565,2,0)</f>
        <v>EQUIPOS VARIOS DE OFICINA</v>
      </c>
      <c r="J214" s="96" t="str">
        <f t="shared" si="20"/>
        <v>Posgrado</v>
      </c>
      <c r="K214" s="96" t="s">
        <v>403</v>
      </c>
    </row>
    <row r="215" spans="3:11" x14ac:dyDescent="0.25">
      <c r="C215" s="97" t="s">
        <v>71</v>
      </c>
      <c r="D215" s="149"/>
      <c r="E215" s="98">
        <v>5000</v>
      </c>
      <c r="F215" s="95">
        <f t="shared" si="19"/>
        <v>0</v>
      </c>
      <c r="G215" s="159"/>
      <c r="H215" s="99" t="s">
        <v>988</v>
      </c>
      <c r="I215" s="96" t="str">
        <f>VLOOKUP(H215,Presupuesto!$B$11:$C$565,2,0)</f>
        <v>EQUIPOS VARIOS DE OFICINA</v>
      </c>
      <c r="J215" s="96" t="str">
        <f t="shared" si="20"/>
        <v>Posgrado</v>
      </c>
      <c r="K215" s="96" t="s">
        <v>399</v>
      </c>
    </row>
    <row r="216" spans="3:11" ht="15.75" thickBot="1" x14ac:dyDescent="0.3">
      <c r="C216" s="100" t="s">
        <v>72</v>
      </c>
      <c r="D216" s="157"/>
      <c r="E216" s="102">
        <v>100000</v>
      </c>
      <c r="F216" s="103">
        <f t="shared" si="19"/>
        <v>0</v>
      </c>
      <c r="G216" s="160"/>
      <c r="H216" s="104" t="s">
        <v>988</v>
      </c>
      <c r="I216" s="104" t="str">
        <f>VLOOKUP(H216,Presupuesto!$B$11:$C$565,2,0)</f>
        <v>EQUIPOS VARIOS DE OFICINA</v>
      </c>
      <c r="J216" s="104" t="str">
        <f t="shared" si="20"/>
        <v>Posgrado</v>
      </c>
      <c r="K216" s="122" t="s">
        <v>394</v>
      </c>
    </row>
    <row r="218" spans="3:11" ht="15.75" thickBot="1" x14ac:dyDescent="0.3">
      <c r="C218" s="314"/>
      <c r="D218" s="315"/>
      <c r="E218" s="316"/>
      <c r="F218" s="316"/>
      <c r="G218" s="317"/>
      <c r="H218" s="316"/>
      <c r="I218" s="316"/>
      <c r="J218" s="153"/>
      <c r="K218" s="153"/>
    </row>
    <row r="219" spans="3:11" ht="15.75" thickBot="1" x14ac:dyDescent="0.3">
      <c r="C219" s="29" t="s">
        <v>43</v>
      </c>
      <c r="D219" s="30">
        <f>SUM(F226:F235)</f>
        <v>0</v>
      </c>
      <c r="E219" s="175"/>
      <c r="F219" s="175"/>
      <c r="G219" s="77"/>
      <c r="H219" s="175"/>
      <c r="I219" s="175"/>
    </row>
    <row r="220" spans="3:11" x14ac:dyDescent="0.25">
      <c r="C220" s="70"/>
      <c r="D220" s="31"/>
      <c r="E220" s="91"/>
      <c r="F220" s="91"/>
      <c r="G220" s="91"/>
      <c r="H220" s="74"/>
      <c r="I220" s="74"/>
      <c r="J220" s="74"/>
      <c r="K220" s="110"/>
    </row>
    <row r="221" spans="3:11" x14ac:dyDescent="0.25">
      <c r="C221" s="70"/>
      <c r="D221" s="31"/>
      <c r="E221" s="91"/>
      <c r="F221" s="91"/>
      <c r="G221" s="91"/>
      <c r="H221" s="74"/>
      <c r="I221" s="74"/>
      <c r="J221" s="74"/>
      <c r="K221" s="110"/>
    </row>
    <row r="222" spans="3:11" ht="15.75" x14ac:dyDescent="0.25">
      <c r="C222" s="200" t="s">
        <v>392</v>
      </c>
      <c r="D222" s="328"/>
      <c r="E222" s="91"/>
      <c r="F222" s="91"/>
      <c r="G222" s="91"/>
      <c r="H222" s="74"/>
      <c r="I222" s="74"/>
      <c r="J222" s="74"/>
      <c r="K222" s="110"/>
    </row>
    <row r="223" spans="3:11" ht="18.75" x14ac:dyDescent="0.25">
      <c r="C223" s="206" t="e">
        <f>IFERROR(VLOOKUP(D222,'1. Desarrollo e Innov. Curricu.'!$E:$F,2,FALSE),IFERROR(VLOOKUP(D222,'2. Investigación Científica'!$E:$F,2,FALSE),IFERROR(VLOOKUP(D222,'3. Vinculación Univ. Sociedad'!$E:$F,2,FALSE),IFERROR(VLOOKUP(D222,'4. Docencia y Profesorado Univ.'!$E:$F,2,FALSE),IFERROR(VLOOKUP(D222,'5. Estudiantes y Graduados'!$E:$F,2,FALSE),IFERROR(VLOOKUP(D222,'11. Gestion Administrativa'!$E:$F,2,FALSE),IFERROR(VLOOKUP(D222,'13. Gestión Académica'!$E:$F,2,FALSE),IFERROR(VLOOKUP(D222,'8. Asegura. de la Calid. y M'!$E:$F,2,FALSE),IFERROR(VLOOKUP(D222,'6. Gestión del Conocimiento'!$E:$F,2,FALSE),IFERROR(VLOOKUP(D222,'15. Gobernabilidad y Proceso...'!$E:$F,2,FALSE),IFERROR(VLOOKUP(D222,'12. Gestión del Talento Humano'!$E:$F,2,FALSE),IFERROR(VLOOKUP(D222,'14. Internacional... de la E.S.'!$E:$F,2,FALSE),IFERROR(VLOOKUP(D222,'10. Posgrado'!$E:$F,2,FALSE),IFERROR(VLOOKUP(D222,'17. Gestión TIC'!$E:$F,2,FALSE),IFERROR(VLOOKUP(D222,'16. Desa. del Sistema Educ.Sup.'!$E:$F,2,FALSE),IFERROR(VLOOKUP(D222,'9. Cultura de Inno. Insti...'!$E:$F,2,FALSE),VLOOKUP(D222,'7. Lo Esencial de la Reforma U.'!$E:$F,2,0)))))))))))))))))</f>
        <v>#N/A</v>
      </c>
      <c r="D223" s="31"/>
      <c r="E223" s="91"/>
      <c r="F223" s="91"/>
      <c r="G223" s="91"/>
      <c r="H223" s="74"/>
      <c r="I223" s="74"/>
      <c r="J223" s="74"/>
      <c r="K223" s="110"/>
    </row>
    <row r="224" spans="3:11" ht="15.75" thickBot="1" x14ac:dyDescent="0.3">
      <c r="C224" s="70"/>
      <c r="D224" s="31"/>
      <c r="E224" s="91"/>
      <c r="F224" s="91"/>
      <c r="G224" s="91"/>
      <c r="H224" s="74"/>
      <c r="I224" s="74"/>
      <c r="J224" s="74"/>
      <c r="K224" s="110"/>
    </row>
    <row r="225" spans="3:11" ht="30.75" thickBot="1" x14ac:dyDescent="0.3">
      <c r="C225" s="124" t="s">
        <v>44</v>
      </c>
      <c r="D225" s="126" t="s">
        <v>55</v>
      </c>
      <c r="E225" s="126" t="s">
        <v>57</v>
      </c>
      <c r="F225" s="125" t="s">
        <v>27</v>
      </c>
      <c r="G225" s="131" t="s">
        <v>131</v>
      </c>
      <c r="H225" s="126" t="s">
        <v>46</v>
      </c>
      <c r="I225" s="126" t="s">
        <v>132</v>
      </c>
      <c r="J225" s="126" t="s">
        <v>410</v>
      </c>
      <c r="K225" s="126" t="s">
        <v>411</v>
      </c>
    </row>
    <row r="226" spans="3:11" x14ac:dyDescent="0.25">
      <c r="C226" s="93" t="s">
        <v>63</v>
      </c>
      <c r="D226" s="156"/>
      <c r="E226" s="94">
        <v>2800</v>
      </c>
      <c r="F226" s="95">
        <f>D226*E226</f>
        <v>0</v>
      </c>
      <c r="G226" s="159"/>
      <c r="H226" s="96" t="s">
        <v>985</v>
      </c>
      <c r="I226" s="96" t="str">
        <f>VLOOKUP(H226,Presupuesto!$B$11:$C$565,2,0)</f>
        <v>MUEBLES VARIOS DE OFICINA</v>
      </c>
      <c r="J226" s="214" t="s">
        <v>1443</v>
      </c>
      <c r="K226" s="96" t="s">
        <v>404</v>
      </c>
    </row>
    <row r="227" spans="3:11" x14ac:dyDescent="0.25">
      <c r="C227" s="97" t="s">
        <v>64</v>
      </c>
      <c r="D227" s="149"/>
      <c r="E227" s="98">
        <v>2400</v>
      </c>
      <c r="F227" s="95">
        <f>D227*E227</f>
        <v>0</v>
      </c>
      <c r="G227" s="159"/>
      <c r="H227" s="99" t="s">
        <v>985</v>
      </c>
      <c r="I227" s="96" t="str">
        <f>VLOOKUP(H227,Presupuesto!$B$11:$C$565,2,0)</f>
        <v>MUEBLES VARIOS DE OFICINA</v>
      </c>
      <c r="J227" s="96" t="str">
        <f>$J$226</f>
        <v>Desarrollo del Sistema de Educación Superior</v>
      </c>
      <c r="K227" s="96" t="s">
        <v>412</v>
      </c>
    </row>
    <row r="228" spans="3:11" x14ac:dyDescent="0.25">
      <c r="C228" s="97" t="s">
        <v>65</v>
      </c>
      <c r="D228" s="149"/>
      <c r="E228" s="98">
        <v>1000</v>
      </c>
      <c r="F228" s="95">
        <f t="shared" ref="F228:F235" si="21">D228*E228</f>
        <v>0</v>
      </c>
      <c r="G228" s="159"/>
      <c r="H228" s="99" t="s">
        <v>985</v>
      </c>
      <c r="I228" s="96" t="str">
        <f>VLOOKUP(H228,Presupuesto!$B$11:$C$565,2,0)</f>
        <v>MUEBLES VARIOS DE OFICINA</v>
      </c>
      <c r="J228" s="96" t="str">
        <f t="shared" ref="J228:J235" si="22">$J$226</f>
        <v>Desarrollo del Sistema de Educación Superior</v>
      </c>
      <c r="K228" s="96" t="s">
        <v>395</v>
      </c>
    </row>
    <row r="229" spans="3:11" x14ac:dyDescent="0.25">
      <c r="C229" s="97" t="s">
        <v>66</v>
      </c>
      <c r="D229" s="149"/>
      <c r="E229" s="98">
        <v>6000</v>
      </c>
      <c r="F229" s="95">
        <f t="shared" si="21"/>
        <v>0</v>
      </c>
      <c r="G229" s="159"/>
      <c r="H229" s="99" t="s">
        <v>985</v>
      </c>
      <c r="I229" s="96" t="str">
        <f>VLOOKUP(H229,Presupuesto!$B$11:$C$565,2,0)</f>
        <v>MUEBLES VARIOS DE OFICINA</v>
      </c>
      <c r="J229" s="96" t="str">
        <f t="shared" si="22"/>
        <v>Desarrollo del Sistema de Educación Superior</v>
      </c>
      <c r="K229" s="96" t="s">
        <v>395</v>
      </c>
    </row>
    <row r="230" spans="3:11" x14ac:dyDescent="0.25">
      <c r="C230" s="97" t="s">
        <v>67</v>
      </c>
      <c r="D230" s="149"/>
      <c r="E230" s="98">
        <v>3000</v>
      </c>
      <c r="F230" s="95">
        <f t="shared" si="21"/>
        <v>0</v>
      </c>
      <c r="G230" s="159"/>
      <c r="H230" s="99" t="s">
        <v>985</v>
      </c>
      <c r="I230" s="96" t="str">
        <f>VLOOKUP(H230,Presupuesto!$B$11:$C$565,2,0)</f>
        <v>MUEBLES VARIOS DE OFICINA</v>
      </c>
      <c r="J230" s="96" t="str">
        <f t="shared" si="22"/>
        <v>Desarrollo del Sistema de Educación Superior</v>
      </c>
      <c r="K230" s="96" t="s">
        <v>395</v>
      </c>
    </row>
    <row r="231" spans="3:11" x14ac:dyDescent="0.25">
      <c r="C231" s="97" t="s">
        <v>68</v>
      </c>
      <c r="D231" s="149"/>
      <c r="E231" s="98">
        <v>10000</v>
      </c>
      <c r="F231" s="95">
        <f t="shared" si="21"/>
        <v>0</v>
      </c>
      <c r="G231" s="159"/>
      <c r="H231" s="99" t="s">
        <v>985</v>
      </c>
      <c r="I231" s="96" t="str">
        <f>VLOOKUP(H231,Presupuesto!$B$11:$C$565,2,0)</f>
        <v>MUEBLES VARIOS DE OFICINA</v>
      </c>
      <c r="J231" s="96" t="str">
        <f t="shared" si="22"/>
        <v>Desarrollo del Sistema de Educación Superior</v>
      </c>
      <c r="K231" s="96" t="s">
        <v>395</v>
      </c>
    </row>
    <row r="232" spans="3:11" x14ac:dyDescent="0.25">
      <c r="C232" s="97" t="s">
        <v>69</v>
      </c>
      <c r="D232" s="149"/>
      <c r="E232" s="98">
        <v>8000</v>
      </c>
      <c r="F232" s="95">
        <f t="shared" si="21"/>
        <v>0</v>
      </c>
      <c r="G232" s="159"/>
      <c r="H232" s="99" t="s">
        <v>988</v>
      </c>
      <c r="I232" s="96" t="str">
        <f>VLOOKUP(H232,Presupuesto!$B$11:$C$565,2,0)</f>
        <v>EQUIPOS VARIOS DE OFICINA</v>
      </c>
      <c r="J232" s="96" t="str">
        <f t="shared" si="22"/>
        <v>Desarrollo del Sistema de Educación Superior</v>
      </c>
      <c r="K232" s="96" t="s">
        <v>395</v>
      </c>
    </row>
    <row r="233" spans="3:11" x14ac:dyDescent="0.25">
      <c r="C233" s="97" t="s">
        <v>70</v>
      </c>
      <c r="D233" s="149"/>
      <c r="E233" s="98">
        <v>2000</v>
      </c>
      <c r="F233" s="95">
        <f t="shared" si="21"/>
        <v>0</v>
      </c>
      <c r="G233" s="159"/>
      <c r="H233" s="99" t="s">
        <v>988</v>
      </c>
      <c r="I233" s="96" t="str">
        <f>VLOOKUP(H233,Presupuesto!$B$11:$C$565,2,0)</f>
        <v>EQUIPOS VARIOS DE OFICINA</v>
      </c>
      <c r="J233" s="96" t="str">
        <f t="shared" si="22"/>
        <v>Desarrollo del Sistema de Educación Superior</v>
      </c>
      <c r="K233" s="96" t="s">
        <v>403</v>
      </c>
    </row>
    <row r="234" spans="3:11" x14ac:dyDescent="0.25">
      <c r="C234" s="97" t="s">
        <v>71</v>
      </c>
      <c r="D234" s="149"/>
      <c r="E234" s="98">
        <v>5000</v>
      </c>
      <c r="F234" s="95">
        <f t="shared" si="21"/>
        <v>0</v>
      </c>
      <c r="G234" s="159"/>
      <c r="H234" s="99" t="s">
        <v>988</v>
      </c>
      <c r="I234" s="96" t="str">
        <f>VLOOKUP(H234,Presupuesto!$B$11:$C$565,2,0)</f>
        <v>EQUIPOS VARIOS DE OFICINA</v>
      </c>
      <c r="J234" s="96" t="str">
        <f t="shared" si="22"/>
        <v>Desarrollo del Sistema de Educación Superior</v>
      </c>
      <c r="K234" s="96" t="s">
        <v>399</v>
      </c>
    </row>
    <row r="235" spans="3:11" ht="15.75" thickBot="1" x14ac:dyDescent="0.3">
      <c r="C235" s="100" t="s">
        <v>72</v>
      </c>
      <c r="D235" s="157"/>
      <c r="E235" s="102">
        <v>100000</v>
      </c>
      <c r="F235" s="103">
        <f t="shared" si="21"/>
        <v>0</v>
      </c>
      <c r="G235" s="160"/>
      <c r="H235" s="104" t="s">
        <v>988</v>
      </c>
      <c r="I235" s="104" t="str">
        <f>VLOOKUP(H235,Presupuesto!$B$11:$C$565,2,0)</f>
        <v>EQUIPOS VARIOS DE OFICINA</v>
      </c>
      <c r="J235" s="104" t="str">
        <f t="shared" si="22"/>
        <v>Desarrollo del Sistema de Educación Superior</v>
      </c>
      <c r="K235" s="122" t="s">
        <v>394</v>
      </c>
    </row>
  </sheetData>
  <autoFilter ref="C12:C235"/>
  <dataValidations count="5">
    <dataValidation type="list" allowBlank="1" showInputMessage="1" showErrorMessage="1" errorTitle="¡Ingreso Invalido!" error="Seleccione una opción de la lista" promptTitle="Tipo de Presupuesto" prompt="Seleccione una opción de la lista" sqref="G17:G26 G36:G45 G55:G64 G74:G83 G93:G102 G112:G121 G131:G140 G150:G159 G169:G178 G188:G197 G207:G216 G226:G235">
      <formula1>$R$2:$S$2</formula1>
    </dataValidation>
    <dataValidation type="list" allowBlank="1" showInputMessage="1" showErrorMessage="1" errorTitle="¡Ingreso Inválido!" error="Seleccione una opción de la lista" promptTitle="Mes Requerido" prompt="Seleccione el mes en el que requiere el recurso." sqref="K17:K26 K36:K45 K55:K64 K74:K83 K93:K102 K112:K121 K131:K140 K150:K159 K169:K178 K188:K197 K207:K216 K226:K235">
      <formula1>$U$2:$AF$2</formula1>
    </dataValidation>
    <dataValidation type="list" allowBlank="1" showInputMessage="1" showErrorMessage="1" errorTitle="¡Ingreso Inválido!" error="Verifique el valor ingresado." promptTitle="Objeto de Gasto" prompt="Ingrese el Objeto de Gasto." sqref="H17:H26 H36:H45 H55:H64 H74:H83 H93:H102 H112:H121 H131:H140 H150:H159 H169:H178 H188:H197 H207:H216 H226:H235">
      <formula1>$A$1:$UI$1</formula1>
    </dataValidation>
    <dataValidation type="list" allowBlank="1" showInputMessage="1" showErrorMessage="1" errorTitle="¡Ingreso Inválido!" error="Seleccione una opción de la lista." promptTitle="Dimensión Estratégica" prompt="Seleccione una opción de la lista." sqref="J37:J45 J56:J64 J75:J83 J94:J102 J113:J121 J132:J140 J151:J159 J170:J178 J189:J197 J208:J216 J227:J235 J18:J26">
      <formula1>$A$2:$P$2</formula1>
    </dataValidation>
    <dataValidation type="list" allowBlank="1" showInputMessage="1" showErrorMessage="1" errorTitle="¡Ingreso Inválido!" error="Seleccione una opción de la lista." promptTitle="Dimensión Estratégica" prompt="Seleccione una opción de la lista." sqref="J17 J36 J55 J74 J93 J112 J131 J150 J169 J188 J207 J226">
      <formula1>$A$2:$Q$2</formula1>
    </dataValidation>
  </dataValidations>
  <pageMargins left="0.7" right="0.7" top="0.75" bottom="0.75" header="0.3" footer="0.3"/>
  <pageSetup orientation="portrait" horizontalDpi="300" verticalDpi="30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UI283"/>
  <sheetViews>
    <sheetView showGridLines="0" topLeftCell="C86" zoomScale="78" zoomScaleNormal="78" workbookViewId="0">
      <selection activeCell="H95" sqref="H95"/>
    </sheetView>
  </sheetViews>
  <sheetFormatPr baseColWidth="10" defaultColWidth="11.5703125" defaultRowHeight="15" x14ac:dyDescent="0.25"/>
  <cols>
    <col min="1" max="1" width="5.7109375" style="84" customWidth="1"/>
    <col min="2" max="2" width="5.28515625" style="84" customWidth="1"/>
    <col min="3" max="3" width="46.85546875" style="84" bestFit="1" customWidth="1"/>
    <col min="4" max="4" width="23.7109375" style="84" bestFit="1" customWidth="1"/>
    <col min="5" max="6" width="13.85546875" style="84" customWidth="1"/>
    <col min="7" max="7" width="13.85546875" style="75" customWidth="1"/>
    <col min="8" max="8" width="16.42578125" style="84" customWidth="1"/>
    <col min="9" max="9" width="58.42578125" style="84" customWidth="1"/>
    <col min="10" max="10" width="22.42578125" style="84" bestFit="1" customWidth="1"/>
    <col min="11" max="11" width="11.5703125" style="84"/>
    <col min="12" max="12" width="15" style="84" customWidth="1"/>
    <col min="13" max="16384" width="11.5703125" style="84"/>
  </cols>
  <sheetData>
    <row r="1" spans="1:555" ht="26.25" hidden="1" x14ac:dyDescent="0.25">
      <c r="A1" s="185" t="s">
        <v>251</v>
      </c>
      <c r="B1" s="188" t="s">
        <v>252</v>
      </c>
      <c r="C1" s="179" t="s">
        <v>253</v>
      </c>
      <c r="D1" s="179" t="s">
        <v>496</v>
      </c>
      <c r="E1" s="179" t="s">
        <v>498</v>
      </c>
      <c r="F1" s="179" t="s">
        <v>500</v>
      </c>
      <c r="G1" s="179" t="s">
        <v>502</v>
      </c>
      <c r="H1" s="179" t="s">
        <v>504</v>
      </c>
      <c r="I1" s="179" t="s">
        <v>506</v>
      </c>
      <c r="J1" s="179" t="s">
        <v>254</v>
      </c>
      <c r="K1" s="179" t="s">
        <v>509</v>
      </c>
      <c r="L1" s="179" t="s">
        <v>255</v>
      </c>
      <c r="M1" s="179" t="s">
        <v>511</v>
      </c>
      <c r="N1" s="179" t="s">
        <v>513</v>
      </c>
      <c r="O1" s="179" t="s">
        <v>515</v>
      </c>
      <c r="P1" s="179" t="s">
        <v>256</v>
      </c>
      <c r="Q1" s="179" t="s">
        <v>516</v>
      </c>
      <c r="R1" s="179" t="s">
        <v>519</v>
      </c>
      <c r="S1" s="179" t="s">
        <v>257</v>
      </c>
      <c r="T1" s="179" t="s">
        <v>521</v>
      </c>
      <c r="U1" s="179" t="s">
        <v>258</v>
      </c>
      <c r="V1" s="179" t="s">
        <v>522</v>
      </c>
      <c r="W1" s="179" t="s">
        <v>523</v>
      </c>
      <c r="X1" s="179" t="s">
        <v>527</v>
      </c>
      <c r="Y1" s="179" t="s">
        <v>274</v>
      </c>
      <c r="Z1" s="179" t="s">
        <v>528</v>
      </c>
      <c r="AA1" s="179" t="s">
        <v>530</v>
      </c>
      <c r="AB1" s="179" t="s">
        <v>532</v>
      </c>
      <c r="AC1" s="179" t="s">
        <v>275</v>
      </c>
      <c r="AD1" s="179" t="s">
        <v>534</v>
      </c>
      <c r="AE1" s="179" t="s">
        <v>536</v>
      </c>
      <c r="AF1" s="179" t="s">
        <v>538</v>
      </c>
      <c r="AG1" s="179" t="s">
        <v>540</v>
      </c>
      <c r="AH1" s="179" t="s">
        <v>250</v>
      </c>
      <c r="AI1" s="179" t="s">
        <v>542</v>
      </c>
      <c r="AJ1" s="188" t="s">
        <v>259</v>
      </c>
      <c r="AK1" s="179" t="s">
        <v>544</v>
      </c>
      <c r="AL1" s="179" t="s">
        <v>260</v>
      </c>
      <c r="AM1" s="179" t="s">
        <v>546</v>
      </c>
      <c r="AN1" s="179" t="s">
        <v>548</v>
      </c>
      <c r="AO1" s="179" t="s">
        <v>261</v>
      </c>
      <c r="AP1" s="179" t="s">
        <v>550</v>
      </c>
      <c r="AQ1" s="179" t="s">
        <v>552</v>
      </c>
      <c r="AR1" s="179" t="s">
        <v>262</v>
      </c>
      <c r="AS1" s="179" t="s">
        <v>553</v>
      </c>
      <c r="AT1" s="179" t="s">
        <v>555</v>
      </c>
      <c r="AU1" s="179" t="s">
        <v>556</v>
      </c>
      <c r="AV1" s="179" t="s">
        <v>557</v>
      </c>
      <c r="AW1" s="179" t="s">
        <v>559</v>
      </c>
      <c r="AX1" s="179" t="s">
        <v>561</v>
      </c>
      <c r="AY1" s="179" t="s">
        <v>562</v>
      </c>
      <c r="AZ1" s="179" t="s">
        <v>263</v>
      </c>
      <c r="BA1" s="179" t="s">
        <v>564</v>
      </c>
      <c r="BB1" s="179" t="s">
        <v>566</v>
      </c>
      <c r="BC1" s="179" t="s">
        <v>568</v>
      </c>
      <c r="BD1" s="179" t="s">
        <v>570</v>
      </c>
      <c r="BE1" s="179" t="s">
        <v>572</v>
      </c>
      <c r="BF1" s="179" t="s">
        <v>574</v>
      </c>
      <c r="BG1" s="179" t="s">
        <v>576</v>
      </c>
      <c r="BH1" s="179" t="s">
        <v>578</v>
      </c>
      <c r="BI1" s="179" t="s">
        <v>276</v>
      </c>
      <c r="BJ1" s="179" t="s">
        <v>580</v>
      </c>
      <c r="BK1" s="179" t="s">
        <v>582</v>
      </c>
      <c r="BL1" s="179" t="s">
        <v>584</v>
      </c>
      <c r="BM1" s="179" t="s">
        <v>586</v>
      </c>
      <c r="BN1" s="179" t="s">
        <v>588</v>
      </c>
      <c r="BO1" s="179" t="s">
        <v>590</v>
      </c>
      <c r="BP1" s="179" t="s">
        <v>592</v>
      </c>
      <c r="BQ1" s="179" t="s">
        <v>594</v>
      </c>
      <c r="BR1" s="179" t="s">
        <v>596</v>
      </c>
      <c r="BS1" s="179" t="s">
        <v>598</v>
      </c>
      <c r="BT1" s="188" t="s">
        <v>264</v>
      </c>
      <c r="BU1" s="179" t="s">
        <v>265</v>
      </c>
      <c r="BV1" s="179" t="s">
        <v>600</v>
      </c>
      <c r="BW1" s="179" t="s">
        <v>266</v>
      </c>
      <c r="BX1" s="179" t="s">
        <v>602</v>
      </c>
      <c r="BY1" s="179" t="s">
        <v>604</v>
      </c>
      <c r="BZ1" s="188" t="s">
        <v>267</v>
      </c>
      <c r="CA1" s="179" t="s">
        <v>268</v>
      </c>
      <c r="CB1" s="179" t="s">
        <v>606</v>
      </c>
      <c r="CC1" s="179" t="s">
        <v>269</v>
      </c>
      <c r="CD1" s="179" t="s">
        <v>608</v>
      </c>
      <c r="CE1" s="179" t="s">
        <v>610</v>
      </c>
      <c r="CF1" s="179" t="s">
        <v>612</v>
      </c>
      <c r="CG1" s="188" t="s">
        <v>270</v>
      </c>
      <c r="CH1" s="179" t="s">
        <v>618</v>
      </c>
      <c r="CI1" s="179" t="s">
        <v>620</v>
      </c>
      <c r="CJ1" s="179" t="s">
        <v>271</v>
      </c>
      <c r="CK1" s="179" t="s">
        <v>614</v>
      </c>
      <c r="CL1" s="179" t="s">
        <v>616</v>
      </c>
      <c r="CM1" s="179" t="s">
        <v>272</v>
      </c>
      <c r="CN1" s="179" t="s">
        <v>622</v>
      </c>
      <c r="CO1" s="179" t="s">
        <v>273</v>
      </c>
      <c r="CP1" s="179" t="s">
        <v>623</v>
      </c>
      <c r="CQ1" s="176" t="s">
        <v>277</v>
      </c>
      <c r="CR1" s="188" t="s">
        <v>278</v>
      </c>
      <c r="CS1" s="179" t="s">
        <v>624</v>
      </c>
      <c r="CT1" s="179" t="s">
        <v>625</v>
      </c>
      <c r="CU1" s="179" t="s">
        <v>627</v>
      </c>
      <c r="CV1" s="179" t="s">
        <v>279</v>
      </c>
      <c r="CW1" s="179" t="s">
        <v>629</v>
      </c>
      <c r="CX1" s="179" t="s">
        <v>631</v>
      </c>
      <c r="CY1" s="179" t="s">
        <v>633</v>
      </c>
      <c r="CZ1" s="179" t="s">
        <v>635</v>
      </c>
      <c r="DA1" s="179" t="s">
        <v>637</v>
      </c>
      <c r="DB1" s="179" t="s">
        <v>639</v>
      </c>
      <c r="DC1" s="188" t="s">
        <v>280</v>
      </c>
      <c r="DD1" s="179" t="s">
        <v>281</v>
      </c>
      <c r="DE1" s="179" t="s">
        <v>641</v>
      </c>
      <c r="DF1" s="179" t="s">
        <v>282</v>
      </c>
      <c r="DG1" s="179" t="s">
        <v>643</v>
      </c>
      <c r="DH1" s="179" t="s">
        <v>645</v>
      </c>
      <c r="DI1" s="179" t="s">
        <v>647</v>
      </c>
      <c r="DJ1" s="179" t="s">
        <v>649</v>
      </c>
      <c r="DK1" s="179" t="s">
        <v>651</v>
      </c>
      <c r="DL1" s="179" t="s">
        <v>653</v>
      </c>
      <c r="DM1" s="179" t="s">
        <v>655</v>
      </c>
      <c r="DN1" s="179" t="s">
        <v>283</v>
      </c>
      <c r="DO1" s="179" t="s">
        <v>657</v>
      </c>
      <c r="DP1" s="179" t="s">
        <v>659</v>
      </c>
      <c r="DQ1" s="179" t="s">
        <v>661</v>
      </c>
      <c r="DR1" s="188" t="s">
        <v>284</v>
      </c>
      <c r="DS1" s="179" t="s">
        <v>663</v>
      </c>
      <c r="DT1" s="179" t="s">
        <v>285</v>
      </c>
      <c r="DU1" s="179" t="s">
        <v>665</v>
      </c>
      <c r="DV1" s="179" t="s">
        <v>286</v>
      </c>
      <c r="DW1" s="179" t="s">
        <v>667</v>
      </c>
      <c r="DX1" s="179" t="s">
        <v>669</v>
      </c>
      <c r="DY1" s="179" t="s">
        <v>671</v>
      </c>
      <c r="DZ1" s="179" t="s">
        <v>673</v>
      </c>
      <c r="EA1" s="179" t="s">
        <v>675</v>
      </c>
      <c r="EB1" s="179" t="s">
        <v>677</v>
      </c>
      <c r="EC1" s="179" t="s">
        <v>679</v>
      </c>
      <c r="ED1" s="179" t="s">
        <v>681</v>
      </c>
      <c r="EE1" s="179" t="s">
        <v>683</v>
      </c>
      <c r="EF1" s="179" t="s">
        <v>685</v>
      </c>
      <c r="EG1" s="179" t="s">
        <v>687</v>
      </c>
      <c r="EH1" s="188" t="s">
        <v>287</v>
      </c>
      <c r="EI1" s="179" t="s">
        <v>689</v>
      </c>
      <c r="EJ1" s="179" t="s">
        <v>288</v>
      </c>
      <c r="EK1" s="179" t="s">
        <v>691</v>
      </c>
      <c r="EL1" s="179" t="s">
        <v>693</v>
      </c>
      <c r="EM1" s="179" t="s">
        <v>289</v>
      </c>
      <c r="EN1" s="179" t="s">
        <v>695</v>
      </c>
      <c r="EO1" s="179" t="s">
        <v>697</v>
      </c>
      <c r="EP1" s="179" t="s">
        <v>290</v>
      </c>
      <c r="EQ1" s="179" t="s">
        <v>699</v>
      </c>
      <c r="ER1" s="179" t="s">
        <v>701</v>
      </c>
      <c r="ES1" s="179" t="s">
        <v>703</v>
      </c>
      <c r="ET1" s="179" t="s">
        <v>291</v>
      </c>
      <c r="EU1" s="179" t="s">
        <v>705</v>
      </c>
      <c r="EV1" s="179" t="s">
        <v>707</v>
      </c>
      <c r="EW1" s="188" t="s">
        <v>292</v>
      </c>
      <c r="EX1" s="179" t="s">
        <v>293</v>
      </c>
      <c r="EY1" s="179" t="s">
        <v>709</v>
      </c>
      <c r="EZ1" s="179" t="s">
        <v>711</v>
      </c>
      <c r="FA1" s="179" t="s">
        <v>713</v>
      </c>
      <c r="FB1" s="179" t="s">
        <v>715</v>
      </c>
      <c r="FC1" s="179" t="s">
        <v>294</v>
      </c>
      <c r="FD1" s="179" t="s">
        <v>717</v>
      </c>
      <c r="FE1" s="179" t="s">
        <v>719</v>
      </c>
      <c r="FF1" s="179" t="s">
        <v>721</v>
      </c>
      <c r="FG1" s="179" t="s">
        <v>723</v>
      </c>
      <c r="FH1" s="179" t="s">
        <v>725</v>
      </c>
      <c r="FI1" s="179" t="s">
        <v>295</v>
      </c>
      <c r="FJ1" s="179" t="s">
        <v>728</v>
      </c>
      <c r="FK1" s="179" t="s">
        <v>296</v>
      </c>
      <c r="FL1" s="179" t="s">
        <v>731</v>
      </c>
      <c r="FM1" s="179" t="s">
        <v>732</v>
      </c>
      <c r="FN1" s="179" t="s">
        <v>734</v>
      </c>
      <c r="FO1" s="179" t="s">
        <v>297</v>
      </c>
      <c r="FP1" s="179" t="s">
        <v>737</v>
      </c>
      <c r="FQ1" s="179" t="s">
        <v>738</v>
      </c>
      <c r="FR1" s="179" t="s">
        <v>740</v>
      </c>
      <c r="FS1" s="179" t="s">
        <v>298</v>
      </c>
      <c r="FT1" s="179" t="s">
        <v>743</v>
      </c>
      <c r="FU1" s="179" t="s">
        <v>745</v>
      </c>
      <c r="FV1" s="179" t="s">
        <v>747</v>
      </c>
      <c r="FW1" s="188" t="s">
        <v>299</v>
      </c>
      <c r="FX1" s="188" t="s">
        <v>300</v>
      </c>
      <c r="FY1" s="179" t="s">
        <v>306</v>
      </c>
      <c r="FZ1" s="179" t="s">
        <v>749</v>
      </c>
      <c r="GA1" s="179" t="s">
        <v>751</v>
      </c>
      <c r="GB1" s="179" t="s">
        <v>753</v>
      </c>
      <c r="GC1" s="179" t="s">
        <v>755</v>
      </c>
      <c r="GD1" s="179" t="s">
        <v>757</v>
      </c>
      <c r="GE1" s="179" t="s">
        <v>759</v>
      </c>
      <c r="GF1" s="188" t="s">
        <v>301</v>
      </c>
      <c r="GG1" s="179" t="s">
        <v>307</v>
      </c>
      <c r="GH1" s="179" t="s">
        <v>761</v>
      </c>
      <c r="GI1" s="179" t="s">
        <v>763</v>
      </c>
      <c r="GJ1" s="179" t="s">
        <v>764</v>
      </c>
      <c r="GK1" s="179" t="s">
        <v>308</v>
      </c>
      <c r="GL1" s="179" t="s">
        <v>767</v>
      </c>
      <c r="GM1" s="179" t="s">
        <v>768</v>
      </c>
      <c r="GN1" s="188" t="s">
        <v>302</v>
      </c>
      <c r="GO1" s="179" t="s">
        <v>303</v>
      </c>
      <c r="GP1" s="179" t="s">
        <v>770</v>
      </c>
      <c r="GQ1" s="179" t="s">
        <v>772</v>
      </c>
      <c r="GR1" s="179" t="s">
        <v>774</v>
      </c>
      <c r="GS1" s="179" t="s">
        <v>776</v>
      </c>
      <c r="GT1" s="179" t="s">
        <v>778</v>
      </c>
      <c r="GU1" s="188" t="s">
        <v>304</v>
      </c>
      <c r="GV1" s="179" t="s">
        <v>305</v>
      </c>
      <c r="GW1" s="179" t="s">
        <v>780</v>
      </c>
      <c r="GX1" s="179" t="s">
        <v>782</v>
      </c>
      <c r="GY1" s="179" t="s">
        <v>784</v>
      </c>
      <c r="GZ1" s="179" t="s">
        <v>786</v>
      </c>
      <c r="HA1" s="179" t="s">
        <v>788</v>
      </c>
      <c r="HB1" s="179" t="s">
        <v>790</v>
      </c>
      <c r="HC1" s="176" t="s">
        <v>309</v>
      </c>
      <c r="HD1" s="188" t="s">
        <v>310</v>
      </c>
      <c r="HE1" s="179" t="s">
        <v>311</v>
      </c>
      <c r="HF1" s="179" t="s">
        <v>792</v>
      </c>
      <c r="HG1" s="179" t="s">
        <v>794</v>
      </c>
      <c r="HH1" s="179" t="s">
        <v>796</v>
      </c>
      <c r="HI1" s="179" t="s">
        <v>798</v>
      </c>
      <c r="HJ1" s="179" t="s">
        <v>312</v>
      </c>
      <c r="HK1" s="179" t="s">
        <v>801</v>
      </c>
      <c r="HL1" s="179" t="s">
        <v>329</v>
      </c>
      <c r="HM1" s="179" t="s">
        <v>839</v>
      </c>
      <c r="HN1" s="179" t="s">
        <v>841</v>
      </c>
      <c r="HO1" s="179" t="s">
        <v>843</v>
      </c>
      <c r="HP1" s="188" t="s">
        <v>313</v>
      </c>
      <c r="HQ1" s="179" t="s">
        <v>803</v>
      </c>
      <c r="HR1" s="179" t="s">
        <v>805</v>
      </c>
      <c r="HS1" s="179" t="s">
        <v>314</v>
      </c>
      <c r="HT1" s="179" t="s">
        <v>808</v>
      </c>
      <c r="HU1" s="179" t="s">
        <v>810</v>
      </c>
      <c r="HV1" s="179" t="s">
        <v>811</v>
      </c>
      <c r="HW1" s="179" t="s">
        <v>813</v>
      </c>
      <c r="HX1" s="188" t="s">
        <v>315</v>
      </c>
      <c r="HY1" s="179" t="s">
        <v>815</v>
      </c>
      <c r="HZ1" s="179" t="s">
        <v>817</v>
      </c>
      <c r="IA1" s="179" t="s">
        <v>819</v>
      </c>
      <c r="IB1" s="179" t="s">
        <v>316</v>
      </c>
      <c r="IC1" s="179" t="s">
        <v>821</v>
      </c>
      <c r="ID1" s="179" t="s">
        <v>823</v>
      </c>
      <c r="IE1" s="179" t="s">
        <v>317</v>
      </c>
      <c r="IF1" s="179" t="s">
        <v>825</v>
      </c>
      <c r="IG1" s="179" t="s">
        <v>827</v>
      </c>
      <c r="IH1" s="179" t="s">
        <v>318</v>
      </c>
      <c r="II1" s="179" t="s">
        <v>829</v>
      </c>
      <c r="IJ1" s="179" t="s">
        <v>831</v>
      </c>
      <c r="IK1" s="179" t="s">
        <v>833</v>
      </c>
      <c r="IL1" s="179" t="s">
        <v>835</v>
      </c>
      <c r="IM1" s="179" t="s">
        <v>319</v>
      </c>
      <c r="IN1" s="179" t="s">
        <v>837</v>
      </c>
      <c r="IO1" s="188" t="s">
        <v>320</v>
      </c>
      <c r="IP1" s="179" t="s">
        <v>845</v>
      </c>
      <c r="IQ1" s="179" t="s">
        <v>847</v>
      </c>
      <c r="IR1" s="179" t="s">
        <v>321</v>
      </c>
      <c r="IS1" s="179" t="s">
        <v>849</v>
      </c>
      <c r="IT1" s="179" t="s">
        <v>851</v>
      </c>
      <c r="IU1" s="179" t="s">
        <v>853</v>
      </c>
      <c r="IV1" s="188" t="s">
        <v>322</v>
      </c>
      <c r="IW1" s="179" t="s">
        <v>855</v>
      </c>
      <c r="IX1" s="179" t="s">
        <v>323</v>
      </c>
      <c r="IY1" s="179" t="s">
        <v>858</v>
      </c>
      <c r="IZ1" s="179" t="s">
        <v>860</v>
      </c>
      <c r="JA1" s="179" t="s">
        <v>862</v>
      </c>
      <c r="JB1" s="179" t="s">
        <v>864</v>
      </c>
      <c r="JC1" s="179" t="s">
        <v>866</v>
      </c>
      <c r="JD1" s="179" t="s">
        <v>868</v>
      </c>
      <c r="JE1" s="179" t="s">
        <v>324</v>
      </c>
      <c r="JF1" s="179" t="s">
        <v>871</v>
      </c>
      <c r="JG1" s="179" t="s">
        <v>873</v>
      </c>
      <c r="JH1" s="179" t="s">
        <v>875</v>
      </c>
      <c r="JI1" s="179" t="s">
        <v>877</v>
      </c>
      <c r="JJ1" s="179" t="s">
        <v>879</v>
      </c>
      <c r="JK1" s="179" t="s">
        <v>881</v>
      </c>
      <c r="JL1" s="179" t="s">
        <v>883</v>
      </c>
      <c r="JM1" s="179" t="s">
        <v>885</v>
      </c>
      <c r="JN1" s="179" t="s">
        <v>325</v>
      </c>
      <c r="JO1" s="179" t="s">
        <v>888</v>
      </c>
      <c r="JP1" s="179" t="s">
        <v>890</v>
      </c>
      <c r="JQ1" s="179" t="s">
        <v>892</v>
      </c>
      <c r="JR1" s="179" t="s">
        <v>894</v>
      </c>
      <c r="JS1" s="179" t="s">
        <v>895</v>
      </c>
      <c r="JT1" s="179" t="s">
        <v>897</v>
      </c>
      <c r="JU1" s="179" t="s">
        <v>899</v>
      </c>
      <c r="JV1" s="179" t="s">
        <v>901</v>
      </c>
      <c r="JW1" s="179" t="s">
        <v>903</v>
      </c>
      <c r="JX1" s="179" t="s">
        <v>905</v>
      </c>
      <c r="JY1" s="179" t="s">
        <v>907</v>
      </c>
      <c r="JZ1" s="179" t="s">
        <v>909</v>
      </c>
      <c r="KA1" s="179" t="s">
        <v>911</v>
      </c>
      <c r="KB1" s="179" t="s">
        <v>913</v>
      </c>
      <c r="KC1" s="179" t="s">
        <v>915</v>
      </c>
      <c r="KD1" s="179" t="s">
        <v>917</v>
      </c>
      <c r="KE1" s="179" t="s">
        <v>919</v>
      </c>
      <c r="KF1" s="179" t="s">
        <v>921</v>
      </c>
      <c r="KG1" s="179" t="s">
        <v>923</v>
      </c>
      <c r="KH1" s="179" t="s">
        <v>925</v>
      </c>
      <c r="KI1" s="179" t="s">
        <v>927</v>
      </c>
      <c r="KJ1" s="179" t="s">
        <v>929</v>
      </c>
      <c r="KK1" s="179" t="s">
        <v>931</v>
      </c>
      <c r="KL1" s="179" t="s">
        <v>933</v>
      </c>
      <c r="KM1" s="179" t="s">
        <v>935</v>
      </c>
      <c r="KN1" s="179" t="s">
        <v>937</v>
      </c>
      <c r="KO1" s="188" t="s">
        <v>326</v>
      </c>
      <c r="KP1" s="179" t="s">
        <v>939</v>
      </c>
      <c r="KQ1" s="179" t="s">
        <v>327</v>
      </c>
      <c r="KR1" s="179" t="s">
        <v>942</v>
      </c>
      <c r="KS1" s="179" t="s">
        <v>944</v>
      </c>
      <c r="KT1" s="179" t="s">
        <v>946</v>
      </c>
      <c r="KU1" s="179" t="s">
        <v>948</v>
      </c>
      <c r="KV1" s="179" t="s">
        <v>328</v>
      </c>
      <c r="KW1" s="179" t="s">
        <v>951</v>
      </c>
      <c r="KX1" s="179" t="s">
        <v>953</v>
      </c>
      <c r="KY1" s="179" t="s">
        <v>955</v>
      </c>
      <c r="KZ1" s="179" t="s">
        <v>957</v>
      </c>
      <c r="LA1" s="179" t="s">
        <v>959</v>
      </c>
      <c r="LB1" s="179" t="s">
        <v>961</v>
      </c>
      <c r="LC1" s="179" t="s">
        <v>963</v>
      </c>
      <c r="LD1" s="176" t="s">
        <v>330</v>
      </c>
      <c r="LE1" s="188" t="s">
        <v>331</v>
      </c>
      <c r="LF1" s="179" t="s">
        <v>332</v>
      </c>
      <c r="LG1" s="179" t="s">
        <v>346</v>
      </c>
      <c r="LH1" s="179" t="s">
        <v>965</v>
      </c>
      <c r="LI1" s="179" t="s">
        <v>967</v>
      </c>
      <c r="LJ1" s="179" t="s">
        <v>969</v>
      </c>
      <c r="LK1" s="179" t="s">
        <v>971</v>
      </c>
      <c r="LL1" s="179" t="s">
        <v>347</v>
      </c>
      <c r="LM1" s="179" t="s">
        <v>973</v>
      </c>
      <c r="LN1" s="179" t="s">
        <v>348</v>
      </c>
      <c r="LO1" s="179" t="s">
        <v>975</v>
      </c>
      <c r="LP1" s="179" t="s">
        <v>333</v>
      </c>
      <c r="LQ1" s="179" t="s">
        <v>977</v>
      </c>
      <c r="LR1" s="179" t="s">
        <v>349</v>
      </c>
      <c r="LS1" s="179" t="s">
        <v>979</v>
      </c>
      <c r="LT1" s="179" t="s">
        <v>981</v>
      </c>
      <c r="LU1" s="179" t="s">
        <v>350</v>
      </c>
      <c r="LV1" s="188" t="s">
        <v>334</v>
      </c>
      <c r="LW1" s="179" t="s">
        <v>335</v>
      </c>
      <c r="LX1" s="179" t="s">
        <v>983</v>
      </c>
      <c r="LY1" s="179" t="s">
        <v>985</v>
      </c>
      <c r="LZ1" s="179" t="s">
        <v>986</v>
      </c>
      <c r="MA1" s="179" t="s">
        <v>988</v>
      </c>
      <c r="MB1" s="179" t="s">
        <v>989</v>
      </c>
      <c r="MC1" s="179" t="s">
        <v>991</v>
      </c>
      <c r="MD1" s="179" t="s">
        <v>993</v>
      </c>
      <c r="ME1" s="179" t="s">
        <v>995</v>
      </c>
      <c r="MF1" s="179" t="s">
        <v>997</v>
      </c>
      <c r="MG1" s="179" t="s">
        <v>336</v>
      </c>
      <c r="MH1" s="179" t="s">
        <v>1000</v>
      </c>
      <c r="MI1" s="179" t="s">
        <v>1001</v>
      </c>
      <c r="MJ1" s="179" t="s">
        <v>1003</v>
      </c>
      <c r="MK1" s="179" t="s">
        <v>337</v>
      </c>
      <c r="ML1" s="179" t="s">
        <v>1006</v>
      </c>
      <c r="MM1" s="179" t="s">
        <v>1007</v>
      </c>
      <c r="MN1" s="179" t="s">
        <v>1009</v>
      </c>
      <c r="MO1" s="179" t="s">
        <v>1011</v>
      </c>
      <c r="MP1" s="179" t="s">
        <v>338</v>
      </c>
      <c r="MQ1" s="179" t="s">
        <v>1014</v>
      </c>
      <c r="MR1" s="179" t="s">
        <v>1016</v>
      </c>
      <c r="MS1" s="179" t="s">
        <v>1018</v>
      </c>
      <c r="MT1" s="179" t="s">
        <v>1020</v>
      </c>
      <c r="MU1" s="179" t="s">
        <v>339</v>
      </c>
      <c r="MV1" s="179" t="s">
        <v>1023</v>
      </c>
      <c r="MW1" s="179" t="s">
        <v>1025</v>
      </c>
      <c r="MX1" s="179" t="s">
        <v>1027</v>
      </c>
      <c r="MY1" s="179" t="s">
        <v>1029</v>
      </c>
      <c r="MZ1" s="179" t="s">
        <v>1031</v>
      </c>
      <c r="NA1" s="179" t="s">
        <v>1033</v>
      </c>
      <c r="NB1" s="179" t="s">
        <v>1035</v>
      </c>
      <c r="NC1" s="179" t="s">
        <v>1037</v>
      </c>
      <c r="ND1" s="179" t="s">
        <v>1039</v>
      </c>
      <c r="NE1" s="179" t="s">
        <v>1041</v>
      </c>
      <c r="NF1" s="179" t="s">
        <v>1043</v>
      </c>
      <c r="NG1" s="179" t="s">
        <v>1044</v>
      </c>
      <c r="NH1" s="188" t="s">
        <v>340</v>
      </c>
      <c r="NI1" s="179" t="s">
        <v>341</v>
      </c>
      <c r="NJ1" s="179" t="s">
        <v>1046</v>
      </c>
      <c r="NK1" s="179" t="s">
        <v>1048</v>
      </c>
      <c r="NL1" s="179" t="s">
        <v>1050</v>
      </c>
      <c r="NM1" s="179" t="s">
        <v>1052</v>
      </c>
      <c r="NN1" s="188" t="s">
        <v>342</v>
      </c>
      <c r="NO1" s="179" t="s">
        <v>343</v>
      </c>
      <c r="NP1" s="179" t="s">
        <v>1053</v>
      </c>
      <c r="NQ1" s="179" t="s">
        <v>344</v>
      </c>
      <c r="NR1" s="179" t="s">
        <v>1055</v>
      </c>
      <c r="NS1" s="179" t="s">
        <v>1057</v>
      </c>
      <c r="NT1" s="179" t="s">
        <v>345</v>
      </c>
      <c r="NU1" s="179" t="s">
        <v>1059</v>
      </c>
      <c r="NV1" s="176" t="s">
        <v>351</v>
      </c>
      <c r="NW1" s="188" t="s">
        <v>352</v>
      </c>
      <c r="NX1" s="179" t="s">
        <v>353</v>
      </c>
      <c r="NY1" s="179" t="s">
        <v>1062</v>
      </c>
      <c r="NZ1" s="179" t="s">
        <v>1064</v>
      </c>
      <c r="OA1" s="179" t="s">
        <v>354</v>
      </c>
      <c r="OB1" s="179" t="s">
        <v>364</v>
      </c>
      <c r="OC1" s="179" t="s">
        <v>1066</v>
      </c>
      <c r="OD1" s="179" t="s">
        <v>1068</v>
      </c>
      <c r="OE1" s="179" t="s">
        <v>1070</v>
      </c>
      <c r="OF1" s="179" t="s">
        <v>1072</v>
      </c>
      <c r="OG1" s="179" t="s">
        <v>1074</v>
      </c>
      <c r="OH1" s="179" t="s">
        <v>1076</v>
      </c>
      <c r="OI1" s="179" t="s">
        <v>1078</v>
      </c>
      <c r="OJ1" s="179" t="s">
        <v>1080</v>
      </c>
      <c r="OK1" s="179" t="s">
        <v>1082</v>
      </c>
      <c r="OL1" s="179" t="s">
        <v>1084</v>
      </c>
      <c r="OM1" s="179" t="s">
        <v>1086</v>
      </c>
      <c r="ON1" s="179" t="s">
        <v>1088</v>
      </c>
      <c r="OO1" s="179" t="s">
        <v>1090</v>
      </c>
      <c r="OP1" s="179" t="s">
        <v>1092</v>
      </c>
      <c r="OQ1" s="179" t="s">
        <v>1094</v>
      </c>
      <c r="OR1" s="179" t="s">
        <v>1096</v>
      </c>
      <c r="OS1" s="179" t="s">
        <v>1098</v>
      </c>
      <c r="OT1" s="179" t="s">
        <v>1100</v>
      </c>
      <c r="OU1" s="179" t="s">
        <v>1102</v>
      </c>
      <c r="OV1" s="179" t="s">
        <v>1104</v>
      </c>
      <c r="OW1" s="179" t="s">
        <v>1106</v>
      </c>
      <c r="OX1" s="179" t="s">
        <v>1108</v>
      </c>
      <c r="OY1" s="179" t="s">
        <v>365</v>
      </c>
      <c r="OZ1" s="179" t="s">
        <v>1111</v>
      </c>
      <c r="PA1" s="179" t="s">
        <v>1113</v>
      </c>
      <c r="PB1" s="179" t="s">
        <v>1114</v>
      </c>
      <c r="PC1" s="179" t="s">
        <v>1116</v>
      </c>
      <c r="PD1" s="179" t="s">
        <v>1118</v>
      </c>
      <c r="PE1" s="179" t="s">
        <v>1120</v>
      </c>
      <c r="PF1" s="179" t="s">
        <v>1122</v>
      </c>
      <c r="PG1" s="179" t="s">
        <v>1124</v>
      </c>
      <c r="PH1" s="179" t="s">
        <v>1126</v>
      </c>
      <c r="PI1" s="179" t="s">
        <v>1128</v>
      </c>
      <c r="PJ1" s="179" t="s">
        <v>1130</v>
      </c>
      <c r="PK1" s="179" t="s">
        <v>1132</v>
      </c>
      <c r="PL1" s="179" t="s">
        <v>1134</v>
      </c>
      <c r="PM1" s="179" t="s">
        <v>1136</v>
      </c>
      <c r="PN1" s="179" t="s">
        <v>1138</v>
      </c>
      <c r="PO1" s="179" t="s">
        <v>1140</v>
      </c>
      <c r="PP1" s="179" t="s">
        <v>1142</v>
      </c>
      <c r="PQ1" s="179" t="s">
        <v>1144</v>
      </c>
      <c r="PR1" s="179" t="s">
        <v>1146</v>
      </c>
      <c r="PS1" s="179" t="s">
        <v>1148</v>
      </c>
      <c r="PT1" s="179" t="s">
        <v>1150</v>
      </c>
      <c r="PU1" s="179" t="s">
        <v>1152</v>
      </c>
      <c r="PV1" s="179" t="s">
        <v>1154</v>
      </c>
      <c r="PW1" s="179" t="s">
        <v>1156</v>
      </c>
      <c r="PX1" s="179" t="s">
        <v>1158</v>
      </c>
      <c r="PY1" s="179" t="s">
        <v>1160</v>
      </c>
      <c r="PZ1" s="179" t="s">
        <v>355</v>
      </c>
      <c r="QA1" s="179" t="s">
        <v>1162</v>
      </c>
      <c r="QB1" s="179" t="s">
        <v>1164</v>
      </c>
      <c r="QC1" s="179" t="s">
        <v>1166</v>
      </c>
      <c r="QD1" s="179" t="s">
        <v>1168</v>
      </c>
      <c r="QE1" s="179" t="s">
        <v>1170</v>
      </c>
      <c r="QF1" s="188" t="s">
        <v>356</v>
      </c>
      <c r="QG1" s="179" t="s">
        <v>357</v>
      </c>
      <c r="QH1" s="179" t="s">
        <v>1172</v>
      </c>
      <c r="QI1" s="179" t="s">
        <v>1174</v>
      </c>
      <c r="QJ1" s="179" t="s">
        <v>1176</v>
      </c>
      <c r="QK1" s="179" t="s">
        <v>1178</v>
      </c>
      <c r="QL1" s="179" t="s">
        <v>1180</v>
      </c>
      <c r="QM1" s="179" t="s">
        <v>1182</v>
      </c>
      <c r="QN1" s="188" t="s">
        <v>358</v>
      </c>
      <c r="QO1" s="179" t="s">
        <v>1184</v>
      </c>
      <c r="QP1" s="179" t="s">
        <v>359</v>
      </c>
      <c r="QQ1" s="179" t="s">
        <v>366</v>
      </c>
      <c r="QR1" s="179" t="s">
        <v>1186</v>
      </c>
      <c r="QS1" s="179" t="s">
        <v>1188</v>
      </c>
      <c r="QT1" s="179" t="s">
        <v>1190</v>
      </c>
      <c r="QU1" s="179" t="s">
        <v>1192</v>
      </c>
      <c r="QV1" s="179" t="s">
        <v>1194</v>
      </c>
      <c r="QW1" s="179" t="s">
        <v>1196</v>
      </c>
      <c r="QX1" s="179" t="s">
        <v>1198</v>
      </c>
      <c r="QY1" s="179" t="s">
        <v>1200</v>
      </c>
      <c r="QZ1" s="179" t="s">
        <v>1202</v>
      </c>
      <c r="RA1" s="179" t="s">
        <v>1204</v>
      </c>
      <c r="RB1" s="179" t="s">
        <v>1206</v>
      </c>
      <c r="RC1" s="179" t="s">
        <v>1208</v>
      </c>
      <c r="RD1" s="179" t="s">
        <v>1210</v>
      </c>
      <c r="RE1" s="179" t="s">
        <v>1212</v>
      </c>
      <c r="RF1" s="188" t="s">
        <v>360</v>
      </c>
      <c r="RG1" s="179" t="s">
        <v>361</v>
      </c>
      <c r="RH1" s="179" t="s">
        <v>1214</v>
      </c>
      <c r="RI1" s="179" t="s">
        <v>1216</v>
      </c>
      <c r="RJ1" s="188" t="s">
        <v>362</v>
      </c>
      <c r="RK1" s="179" t="s">
        <v>363</v>
      </c>
      <c r="RL1" s="179" t="s">
        <v>1218</v>
      </c>
      <c r="RM1" s="179" t="s">
        <v>1219</v>
      </c>
      <c r="RN1" s="179" t="s">
        <v>1220</v>
      </c>
      <c r="RO1" s="179" t="s">
        <v>1221</v>
      </c>
      <c r="RP1" s="179" t="s">
        <v>1223</v>
      </c>
      <c r="RQ1" s="179" t="s">
        <v>1224</v>
      </c>
      <c r="RR1" s="179" t="s">
        <v>1226</v>
      </c>
      <c r="RS1" s="179" t="s">
        <v>1227</v>
      </c>
      <c r="RT1" s="176" t="s">
        <v>367</v>
      </c>
      <c r="RU1" s="188" t="s">
        <v>368</v>
      </c>
      <c r="RV1" s="179" t="s">
        <v>369</v>
      </c>
      <c r="RW1" s="179" t="s">
        <v>1229</v>
      </c>
      <c r="RX1" s="179" t="s">
        <v>1231</v>
      </c>
      <c r="RY1" s="179" t="s">
        <v>370</v>
      </c>
      <c r="RZ1" s="179" t="s">
        <v>1233</v>
      </c>
      <c r="SA1" s="179" t="s">
        <v>1235</v>
      </c>
      <c r="SB1" s="179" t="s">
        <v>1237</v>
      </c>
      <c r="SC1" s="179" t="s">
        <v>1239</v>
      </c>
      <c r="SD1" s="188" t="s">
        <v>371</v>
      </c>
      <c r="SE1" s="179" t="s">
        <v>372</v>
      </c>
      <c r="SF1" s="179" t="s">
        <v>1241</v>
      </c>
      <c r="SG1" s="179" t="s">
        <v>1243</v>
      </c>
      <c r="SH1" s="179" t="s">
        <v>1245</v>
      </c>
      <c r="SI1" s="179" t="s">
        <v>1247</v>
      </c>
      <c r="SJ1" s="179" t="s">
        <v>1249</v>
      </c>
      <c r="SK1" s="179" t="s">
        <v>1251</v>
      </c>
      <c r="SL1" s="179" t="s">
        <v>1253</v>
      </c>
      <c r="SM1" s="179" t="s">
        <v>1255</v>
      </c>
      <c r="SN1" s="179" t="s">
        <v>1257</v>
      </c>
      <c r="SO1" s="179" t="s">
        <v>1259</v>
      </c>
      <c r="SP1" s="179" t="s">
        <v>1261</v>
      </c>
      <c r="SQ1" s="179" t="s">
        <v>1263</v>
      </c>
      <c r="SR1" s="179" t="s">
        <v>1265</v>
      </c>
      <c r="SS1" s="179" t="s">
        <v>1267</v>
      </c>
      <c r="ST1" s="179" t="s">
        <v>1269</v>
      </c>
      <c r="SU1" s="176" t="s">
        <v>373</v>
      </c>
      <c r="SV1" s="188" t="s">
        <v>374</v>
      </c>
      <c r="SW1" s="179" t="s">
        <v>375</v>
      </c>
      <c r="SX1" s="179" t="s">
        <v>1271</v>
      </c>
      <c r="SY1" s="179" t="s">
        <v>1273</v>
      </c>
      <c r="SZ1" s="179" t="s">
        <v>1275</v>
      </c>
      <c r="TA1" s="179" t="s">
        <v>1277</v>
      </c>
      <c r="TB1" s="179" t="s">
        <v>1279</v>
      </c>
      <c r="TC1" s="179" t="s">
        <v>376</v>
      </c>
      <c r="TD1" s="179" t="s">
        <v>1281</v>
      </c>
      <c r="TE1" s="179" t="s">
        <v>1283</v>
      </c>
      <c r="TF1" s="179" t="s">
        <v>1285</v>
      </c>
      <c r="TG1" s="179" t="s">
        <v>1287</v>
      </c>
      <c r="TH1" s="179" t="s">
        <v>1289</v>
      </c>
      <c r="TI1" s="179" t="s">
        <v>1291</v>
      </c>
      <c r="TJ1" s="188" t="s">
        <v>377</v>
      </c>
      <c r="TK1" s="179" t="s">
        <v>378</v>
      </c>
      <c r="TL1" s="179" t="s">
        <v>379</v>
      </c>
      <c r="TM1" s="179" t="s">
        <v>1293</v>
      </c>
      <c r="TN1" s="179" t="s">
        <v>1295</v>
      </c>
      <c r="TO1" s="179" t="s">
        <v>1296</v>
      </c>
      <c r="TP1" s="179" t="s">
        <v>1298</v>
      </c>
      <c r="TQ1" s="179" t="s">
        <v>1300</v>
      </c>
      <c r="TR1" s="179" t="s">
        <v>1302</v>
      </c>
      <c r="TS1" s="179" t="s">
        <v>1304</v>
      </c>
      <c r="TT1" s="179" t="s">
        <v>1306</v>
      </c>
      <c r="TU1" s="179" t="s">
        <v>1308</v>
      </c>
      <c r="TV1" s="179" t="s">
        <v>1310</v>
      </c>
      <c r="TW1" s="179" t="s">
        <v>1312</v>
      </c>
      <c r="TX1" s="179" t="s">
        <v>1314</v>
      </c>
      <c r="TY1" s="179" t="s">
        <v>1316</v>
      </c>
      <c r="TZ1" s="179" t="s">
        <v>1318</v>
      </c>
      <c r="UA1" s="179" t="s">
        <v>1320</v>
      </c>
      <c r="UB1" s="179" t="s">
        <v>1322</v>
      </c>
      <c r="UC1" s="176" t="s">
        <v>1324</v>
      </c>
      <c r="UD1" s="179" t="s">
        <v>1326</v>
      </c>
      <c r="UE1" s="179" t="s">
        <v>1328</v>
      </c>
      <c r="UF1" s="179" t="s">
        <v>1330</v>
      </c>
      <c r="UG1" s="179" t="s">
        <v>1332</v>
      </c>
      <c r="UH1" s="179" t="s">
        <v>1334</v>
      </c>
      <c r="UI1" s="182"/>
    </row>
    <row r="2" spans="1:555" s="120" customFormat="1" hidden="1" x14ac:dyDescent="0.25">
      <c r="A2" s="120" t="s">
        <v>1356</v>
      </c>
      <c r="B2" s="120" t="s">
        <v>1358</v>
      </c>
      <c r="C2" s="120" t="s">
        <v>471</v>
      </c>
      <c r="D2" s="120" t="s">
        <v>1357</v>
      </c>
      <c r="E2" s="120" t="s">
        <v>1359</v>
      </c>
      <c r="F2" s="120" t="s">
        <v>472</v>
      </c>
      <c r="G2" s="158" t="s">
        <v>1360</v>
      </c>
      <c r="H2" s="120" t="s">
        <v>1361</v>
      </c>
      <c r="I2" s="120" t="s">
        <v>1362</v>
      </c>
      <c r="J2" s="120" t="s">
        <v>1430</v>
      </c>
      <c r="K2" s="120" t="s">
        <v>1363</v>
      </c>
      <c r="L2" s="120" t="s">
        <v>1364</v>
      </c>
      <c r="M2" s="120" t="s">
        <v>1365</v>
      </c>
      <c r="N2" s="120" t="s">
        <v>1366</v>
      </c>
      <c r="O2" s="120" t="s">
        <v>1367</v>
      </c>
      <c r="P2" s="120" t="s">
        <v>1443</v>
      </c>
      <c r="Q2" s="120" t="s">
        <v>1481</v>
      </c>
      <c r="R2" s="389" t="str">
        <f>+Presupuesto!D11</f>
        <v>Recurrente</v>
      </c>
      <c r="S2" s="389" t="str">
        <f>+Presupuesto!E11</f>
        <v>Programa / Proyecto 2016</v>
      </c>
      <c r="U2" s="120" t="s">
        <v>394</v>
      </c>
      <c r="V2" s="120" t="s">
        <v>412</v>
      </c>
      <c r="W2" s="120" t="s">
        <v>395</v>
      </c>
      <c r="X2" s="120" t="s">
        <v>396</v>
      </c>
      <c r="Y2" s="120" t="s">
        <v>397</v>
      </c>
      <c r="Z2" s="120" t="s">
        <v>398</v>
      </c>
      <c r="AA2" s="120" t="s">
        <v>399</v>
      </c>
      <c r="AB2" s="120" t="s">
        <v>400</v>
      </c>
      <c r="AC2" s="120" t="s">
        <v>401</v>
      </c>
      <c r="AD2" s="120" t="s">
        <v>402</v>
      </c>
      <c r="AE2" s="120" t="s">
        <v>403</v>
      </c>
      <c r="AF2" s="120" t="s">
        <v>404</v>
      </c>
      <c r="AH2" s="384" t="s">
        <v>420</v>
      </c>
      <c r="AI2" s="384" t="s">
        <v>421</v>
      </c>
      <c r="AJ2" s="384" t="s">
        <v>422</v>
      </c>
      <c r="AK2" s="384" t="s">
        <v>423</v>
      </c>
      <c r="AL2" s="384" t="s">
        <v>424</v>
      </c>
      <c r="AM2" s="384" t="s">
        <v>427</v>
      </c>
      <c r="AN2" s="384" t="s">
        <v>425</v>
      </c>
      <c r="AO2" s="384" t="s">
        <v>426</v>
      </c>
      <c r="AP2" s="384" t="s">
        <v>428</v>
      </c>
      <c r="AQ2" s="384" t="s">
        <v>429</v>
      </c>
      <c r="AR2" s="384" t="s">
        <v>430</v>
      </c>
      <c r="AS2" s="384" t="s">
        <v>431</v>
      </c>
      <c r="AT2" s="384" t="s">
        <v>432</v>
      </c>
      <c r="AU2" s="384" t="s">
        <v>433</v>
      </c>
      <c r="AV2" s="384" t="s">
        <v>434</v>
      </c>
      <c r="AW2" s="384" t="s">
        <v>435</v>
      </c>
      <c r="AX2" s="384" t="s">
        <v>436</v>
      </c>
      <c r="AY2" s="384" t="s">
        <v>437</v>
      </c>
      <c r="AZ2" s="384" t="s">
        <v>438</v>
      </c>
      <c r="BA2" s="384" t="s">
        <v>439</v>
      </c>
      <c r="BB2" s="384" t="s">
        <v>440</v>
      </c>
      <c r="BC2" s="384" t="s">
        <v>441</v>
      </c>
      <c r="BD2" s="384" t="s">
        <v>442</v>
      </c>
      <c r="BE2" s="384" t="s">
        <v>443</v>
      </c>
      <c r="BF2" s="384" t="s">
        <v>444</v>
      </c>
      <c r="BG2" s="384" t="s">
        <v>445</v>
      </c>
      <c r="BH2" s="384" t="s">
        <v>446</v>
      </c>
      <c r="BI2" s="384" t="s">
        <v>447</v>
      </c>
      <c r="BJ2" s="384" t="s">
        <v>448</v>
      </c>
      <c r="BK2" s="384" t="s">
        <v>449</v>
      </c>
      <c r="BL2" s="384" t="s">
        <v>450</v>
      </c>
      <c r="BM2" s="384" t="s">
        <v>451</v>
      </c>
      <c r="BN2" s="384" t="s">
        <v>452</v>
      </c>
      <c r="BO2" s="384" t="s">
        <v>453</v>
      </c>
      <c r="BP2" s="384" t="s">
        <v>454</v>
      </c>
      <c r="BQ2" s="384" t="s">
        <v>455</v>
      </c>
      <c r="BR2" s="384" t="s">
        <v>456</v>
      </c>
      <c r="BS2" s="384" t="s">
        <v>457</v>
      </c>
      <c r="BT2" s="384" t="s">
        <v>458</v>
      </c>
      <c r="BU2" s="384" t="s">
        <v>459</v>
      </c>
      <c r="CB2" s="120" t="s">
        <v>1337</v>
      </c>
      <c r="CC2" s="120" t="s">
        <v>1338</v>
      </c>
      <c r="CD2" s="120" t="s">
        <v>1336</v>
      </c>
      <c r="CE2" s="120" t="s">
        <v>1339</v>
      </c>
    </row>
    <row r="3" spans="1:555" hidden="1" x14ac:dyDescent="0.25">
      <c r="AH3" s="385">
        <v>2500</v>
      </c>
      <c r="AI3" s="385">
        <v>1900</v>
      </c>
      <c r="AJ3" s="385">
        <v>1650</v>
      </c>
      <c r="AK3" s="385">
        <v>1580</v>
      </c>
      <c r="AL3" s="385">
        <v>2250</v>
      </c>
      <c r="AM3" s="385">
        <v>1650</v>
      </c>
      <c r="AN3" s="385">
        <v>1400</v>
      </c>
      <c r="AO3" s="386">
        <v>1340</v>
      </c>
      <c r="AP3" s="386">
        <v>2000</v>
      </c>
      <c r="AQ3" s="386">
        <v>1400</v>
      </c>
      <c r="AR3" s="386">
        <v>1150</v>
      </c>
      <c r="AS3" s="386">
        <v>1100</v>
      </c>
      <c r="AT3" s="386">
        <v>1750</v>
      </c>
      <c r="AU3" s="386">
        <v>1150</v>
      </c>
      <c r="AV3" s="386">
        <v>900</v>
      </c>
      <c r="AW3" s="386">
        <v>860</v>
      </c>
      <c r="AX3" s="386">
        <v>1200</v>
      </c>
      <c r="AY3" s="387">
        <v>900</v>
      </c>
      <c r="AZ3" s="387">
        <v>650</v>
      </c>
      <c r="BA3" s="387">
        <v>620</v>
      </c>
      <c r="BB3" s="385">
        <f>+'Cuadro Resumen'!C213</f>
        <v>5605.2314999999999</v>
      </c>
      <c r="BC3" s="385">
        <f>+'Cuadro Resumen'!D213</f>
        <v>5165.6055000000006</v>
      </c>
      <c r="BD3" s="385">
        <f>+'Cuadro Resumen'!E213</f>
        <v>6594.39</v>
      </c>
      <c r="BE3" s="385">
        <f>+'Cuadro Resumen'!F213</f>
        <v>6154.7640000000001</v>
      </c>
      <c r="BF3" s="385">
        <f>+'Cuadro Resumen'!C214</f>
        <v>4945.7925000000005</v>
      </c>
      <c r="BG3" s="385">
        <f>+'Cuadro Resumen'!D214</f>
        <v>4506.1665000000003</v>
      </c>
      <c r="BH3" s="385">
        <f>+'Cuadro Resumen'!E214</f>
        <v>5934.951</v>
      </c>
      <c r="BI3" s="385">
        <f>+'Cuadro Resumen'!F214</f>
        <v>5495.3249999999998</v>
      </c>
      <c r="BJ3" s="386">
        <f>+'Cuadro Resumen'!C215</f>
        <v>4286.3535000000002</v>
      </c>
      <c r="BK3" s="386">
        <f>+'Cuadro Resumen'!D215</f>
        <v>3956.634</v>
      </c>
      <c r="BL3" s="386">
        <f>+'Cuadro Resumen'!E215</f>
        <v>5275.5120000000006</v>
      </c>
      <c r="BM3" s="386">
        <f>+'Cuadro Resumen'!F215</f>
        <v>4835.8860000000004</v>
      </c>
      <c r="BN3" s="386">
        <f>+'Cuadro Resumen'!C216</f>
        <v>3626.9145000000003</v>
      </c>
      <c r="BO3" s="386">
        <f>+'Cuadro Resumen'!D216</f>
        <v>3297.1950000000002</v>
      </c>
      <c r="BP3" s="386">
        <f>+'Cuadro Resumen'!E216</f>
        <v>4616.0730000000003</v>
      </c>
      <c r="BQ3" s="386">
        <f>+'Cuadro Resumen'!F216</f>
        <v>4286.3535000000002</v>
      </c>
      <c r="BR3" s="386">
        <f>+'Cuadro Resumen'!C217</f>
        <v>3187.2885000000001</v>
      </c>
      <c r="BS3" s="386">
        <f>+'Cuadro Resumen'!D217</f>
        <v>2967.4755</v>
      </c>
      <c r="BT3" s="386">
        <f>+'Cuadro Resumen'!E217</f>
        <v>4066.5405000000001</v>
      </c>
      <c r="BU3" s="386">
        <f>+'Cuadro Resumen'!F217</f>
        <v>3736.8210000000004</v>
      </c>
      <c r="CB3" s="84">
        <v>35000</v>
      </c>
      <c r="CC3" s="84">
        <v>15000</v>
      </c>
      <c r="CD3" s="84">
        <v>35000</v>
      </c>
      <c r="CE3" s="84">
        <v>15000</v>
      </c>
    </row>
    <row r="4" spans="1:555" ht="15.75" thickBot="1" x14ac:dyDescent="0.3"/>
    <row r="5" spans="1:555" ht="53.25" thickBot="1" x14ac:dyDescent="0.3">
      <c r="C5" s="85" t="s">
        <v>383</v>
      </c>
      <c r="D5" s="196">
        <f>SUMIF(C:C,$C$10,D:D)</f>
        <v>813000</v>
      </c>
    </row>
    <row r="8" spans="1:555" x14ac:dyDescent="0.25">
      <c r="C8" s="105"/>
      <c r="D8" s="105"/>
      <c r="E8" s="105"/>
      <c r="F8" s="105"/>
      <c r="G8" s="76"/>
      <c r="H8" s="105"/>
      <c r="I8" s="105"/>
    </row>
    <row r="9" spans="1:555" ht="15.75" thickBot="1" x14ac:dyDescent="0.3">
      <c r="C9" s="105"/>
      <c r="D9" s="105"/>
      <c r="E9" s="105"/>
      <c r="F9" s="105"/>
      <c r="G9" s="76"/>
      <c r="H9" s="105"/>
      <c r="I9" s="105"/>
    </row>
    <row r="10" spans="1:555" ht="15.75" thickBot="1" x14ac:dyDescent="0.3">
      <c r="B10" s="91"/>
      <c r="C10" s="29" t="s">
        <v>43</v>
      </c>
      <c r="D10" s="106">
        <f>SUM(F17:F30)</f>
        <v>750000</v>
      </c>
      <c r="F10" s="70"/>
      <c r="G10" s="77"/>
      <c r="H10" s="70"/>
      <c r="I10" s="70"/>
    </row>
    <row r="11" spans="1:555" x14ac:dyDescent="0.25">
      <c r="B11" s="91"/>
      <c r="C11" s="70"/>
      <c r="D11" s="31"/>
      <c r="E11" s="91"/>
      <c r="F11" s="91"/>
      <c r="G11" s="91"/>
      <c r="H11" s="74"/>
      <c r="I11" s="74"/>
      <c r="J11" s="74"/>
      <c r="K11" s="110"/>
    </row>
    <row r="12" spans="1:555" x14ac:dyDescent="0.25">
      <c r="B12" s="91"/>
      <c r="C12" s="70"/>
      <c r="D12" s="31"/>
      <c r="E12" s="91"/>
      <c r="F12" s="91"/>
      <c r="G12" s="91"/>
      <c r="H12" s="74"/>
      <c r="I12" s="74"/>
      <c r="J12" s="74"/>
      <c r="K12" s="110"/>
    </row>
    <row r="13" spans="1:555" ht="15.75" x14ac:dyDescent="0.25">
      <c r="B13" s="91"/>
      <c r="C13" s="200" t="s">
        <v>392</v>
      </c>
      <c r="D13" s="328" t="s">
        <v>1653</v>
      </c>
      <c r="E13" s="91"/>
      <c r="F13" s="91"/>
      <c r="G13" s="91"/>
      <c r="H13" s="74"/>
      <c r="I13" s="74"/>
      <c r="J13" s="74"/>
      <c r="K13" s="110"/>
    </row>
    <row r="14" spans="1:555" ht="18.75" x14ac:dyDescent="0.25">
      <c r="B14" s="91"/>
      <c r="C14" s="206" t="str">
        <f>IFERROR(VLOOKUP(D13,'1. Desarrollo e Innov. Curricu.'!$E:$F,2,FALSE),IFERROR(VLOOKUP(D13,'2. Investigación Científica'!$E:$F,2,FALSE),IFERROR(VLOOKUP(D13,'3. Vinculación Univ. Sociedad'!$E:$F,2,FALSE),IFERROR(VLOOKUP(D13,'4. Docencia y Profesorado Univ.'!$E:$F,2,FALSE),IFERROR(VLOOKUP(D13,'5. Estudiantes y Graduados'!$E:$F,2,FALSE),IFERROR(VLOOKUP(D13,'11. Gestion Administrativa'!$E:$F,2,FALSE),IFERROR(VLOOKUP(D13,'13. Gestión Académica'!$E:$F,2,FALSE),IFERROR(VLOOKUP(D13,'8. Asegura. de la Calid. y M'!$E:$F,2,FALSE),IFERROR(VLOOKUP(D13,'6. Gestión del Conocimiento'!$E:$F,2,FALSE),IFERROR(VLOOKUP(D13,'15. Gobernabilidad y Proceso...'!$E:$F,2,FALSE),IFERROR(VLOOKUP(D13,'12. Gestión del Talento Humano'!$E:$F,2,FALSE),IFERROR(VLOOKUP(D13,'14. Internacional... de la E.S.'!$E:$F,2,FALSE),IFERROR(VLOOKUP(D13,'10. Posgrado'!$E:$F,2,FALSE),IFERROR(VLOOKUP(D13,'17. Gestión TIC'!$E:$F,2,FALSE),IFERROR(VLOOKUP(D13,'16. Desa. del Sistema Educ.Sup.'!$E:$F,2,FALSE),IFERROR(VLOOKUP(D13,'9. Cultura de Inno. Insti...'!$E:$F,2,FALSE),VLOOKUP(D13,'7. Lo Esencial de la Reforma U.'!$E:$F,2,0)))))))))))))))))</f>
        <v>Capacitaciones para lograr la certificación</v>
      </c>
      <c r="D14" s="31"/>
      <c r="E14" s="91"/>
      <c r="F14" s="91"/>
      <c r="G14" s="91"/>
      <c r="H14" s="74"/>
      <c r="I14" s="74"/>
      <c r="J14" s="74"/>
      <c r="K14" s="110"/>
    </row>
    <row r="15" spans="1:555" x14ac:dyDescent="0.25">
      <c r="B15" s="91"/>
      <c r="F15" s="91"/>
      <c r="G15" s="74"/>
      <c r="H15" s="74"/>
      <c r="I15" s="74"/>
    </row>
    <row r="16" spans="1:555" ht="32.25" customHeight="1" thickBot="1" x14ac:dyDescent="0.3">
      <c r="B16" s="91"/>
      <c r="C16" s="147" t="s">
        <v>44</v>
      </c>
      <c r="D16" s="147" t="s">
        <v>55</v>
      </c>
      <c r="E16" s="147" t="s">
        <v>57</v>
      </c>
      <c r="F16" s="148" t="s">
        <v>27</v>
      </c>
      <c r="G16" s="148" t="s">
        <v>131</v>
      </c>
      <c r="H16" s="147" t="s">
        <v>46</v>
      </c>
      <c r="I16" s="147" t="s">
        <v>132</v>
      </c>
      <c r="J16" s="147" t="s">
        <v>410</v>
      </c>
      <c r="K16" s="147" t="s">
        <v>411</v>
      </c>
      <c r="L16" s="147" t="s">
        <v>464</v>
      </c>
    </row>
    <row r="17" spans="2:12" ht="15.75" thickBot="1" x14ac:dyDescent="0.3">
      <c r="B17" s="91"/>
      <c r="C17" s="289" t="s">
        <v>1339</v>
      </c>
      <c r="D17" s="156">
        <v>20</v>
      </c>
      <c r="E17" s="94">
        <f>HLOOKUP($C17,$CB$2:$CE$3,2,0)</f>
        <v>15000</v>
      </c>
      <c r="F17" s="95">
        <f>D17*E17</f>
        <v>300000</v>
      </c>
      <c r="G17" s="163" t="s">
        <v>1473</v>
      </c>
      <c r="H17" s="96" t="s">
        <v>1014</v>
      </c>
      <c r="I17" s="96" t="str">
        <f>VLOOKUP(H17,Presupuesto!$B$11:$C$565,2,0)</f>
        <v>EQUIPO DE COMPUTACION</v>
      </c>
      <c r="J17" s="214" t="s">
        <v>1362</v>
      </c>
      <c r="K17" s="96" t="s">
        <v>394</v>
      </c>
      <c r="L17" s="96"/>
    </row>
    <row r="18" spans="2:12" x14ac:dyDescent="0.25">
      <c r="B18" s="91"/>
      <c r="C18" s="289" t="s">
        <v>1337</v>
      </c>
      <c r="D18" s="149"/>
      <c r="E18" s="94">
        <f>HLOOKUP($C18,$CB$2:$CE$3,2,0)</f>
        <v>35000</v>
      </c>
      <c r="F18" s="95">
        <f>D18*E18</f>
        <v>0</v>
      </c>
      <c r="G18" s="163" t="s">
        <v>1821</v>
      </c>
      <c r="H18" s="99" t="s">
        <v>1014</v>
      </c>
      <c r="I18" s="99" t="str">
        <f>VLOOKUP(H18,Presupuesto!$B$11:$C$565,2,0)</f>
        <v>EQUIPO DE COMPUTACION</v>
      </c>
      <c r="J18" s="96" t="str">
        <f t="shared" ref="J18:J29" si="0">$J$17</f>
        <v>Cultura de Innovación Institucional y Educativa</v>
      </c>
      <c r="K18" s="96" t="s">
        <v>412</v>
      </c>
      <c r="L18" s="96"/>
    </row>
    <row r="19" spans="2:12" x14ac:dyDescent="0.25">
      <c r="B19" s="91"/>
      <c r="C19" s="97" t="s">
        <v>73</v>
      </c>
      <c r="D19" s="149"/>
      <c r="E19" s="98">
        <v>4000</v>
      </c>
      <c r="F19" s="95">
        <f t="shared" ref="F19:F30" si="1">D19*E19</f>
        <v>0</v>
      </c>
      <c r="G19" s="163" t="s">
        <v>1822</v>
      </c>
      <c r="H19" s="99" t="s">
        <v>986</v>
      </c>
      <c r="I19" s="99" t="str">
        <f>VLOOKUP(H19,Presupuesto!$B$11:$C$565,2,0)</f>
        <v>EQUIPOS VARIOS DE OFICINA</v>
      </c>
      <c r="J19" s="96" t="str">
        <f t="shared" si="0"/>
        <v>Cultura de Innovación Institucional y Educativa</v>
      </c>
      <c r="K19" s="96" t="s">
        <v>395</v>
      </c>
      <c r="L19" s="96"/>
    </row>
    <row r="20" spans="2:12" x14ac:dyDescent="0.25">
      <c r="B20" s="91"/>
      <c r="C20" s="97" t="s">
        <v>74</v>
      </c>
      <c r="D20" s="149"/>
      <c r="E20" s="98">
        <v>8000</v>
      </c>
      <c r="F20" s="95">
        <f t="shared" si="1"/>
        <v>0</v>
      </c>
      <c r="G20" s="163" t="s">
        <v>1823</v>
      </c>
      <c r="H20" s="99" t="s">
        <v>1014</v>
      </c>
      <c r="I20" s="99" t="str">
        <f>VLOOKUP(H20,Presupuesto!$B$11:$C$565,2,0)</f>
        <v>EQUIPO DE COMPUTACION</v>
      </c>
      <c r="J20" s="96" t="str">
        <f t="shared" si="0"/>
        <v>Cultura de Innovación Institucional y Educativa</v>
      </c>
      <c r="K20" s="96" t="s">
        <v>395</v>
      </c>
      <c r="L20" s="96"/>
    </row>
    <row r="21" spans="2:12" x14ac:dyDescent="0.25">
      <c r="B21" s="91"/>
      <c r="C21" s="97" t="s">
        <v>1841</v>
      </c>
      <c r="D21" s="149"/>
      <c r="E21" s="98">
        <v>5000</v>
      </c>
      <c r="F21" s="95">
        <f t="shared" si="1"/>
        <v>0</v>
      </c>
      <c r="G21" s="163" t="s">
        <v>1824</v>
      </c>
      <c r="H21" s="99" t="s">
        <v>1014</v>
      </c>
      <c r="I21" s="99" t="str">
        <f>VLOOKUP(H21,Presupuesto!$B$11:$C$565,2,0)</f>
        <v>EQUIPO DE COMPUTACION</v>
      </c>
      <c r="J21" s="96" t="str">
        <f t="shared" si="0"/>
        <v>Cultura de Innovación Institucional y Educativa</v>
      </c>
      <c r="K21" s="96" t="s">
        <v>395</v>
      </c>
      <c r="L21" s="96"/>
    </row>
    <row r="22" spans="2:12" x14ac:dyDescent="0.25">
      <c r="B22" s="91"/>
      <c r="C22" s="97" t="s">
        <v>35</v>
      </c>
      <c r="D22" s="149">
        <v>20</v>
      </c>
      <c r="E22" s="98">
        <v>13000</v>
      </c>
      <c r="F22" s="95">
        <f t="shared" si="1"/>
        <v>260000</v>
      </c>
      <c r="G22" s="163" t="s">
        <v>1473</v>
      </c>
      <c r="H22" s="99" t="s">
        <v>1000</v>
      </c>
      <c r="I22" s="99" t="str">
        <f>VLOOKUP(H22,Presupuesto!$B$11:$C$565,2,0)</f>
        <v>EQUIPO DE TRANSPORTE TRACCION Y ELEVACION</v>
      </c>
      <c r="J22" s="96" t="str">
        <f t="shared" si="0"/>
        <v>Cultura de Innovación Institucional y Educativa</v>
      </c>
      <c r="K22" s="96" t="s">
        <v>395</v>
      </c>
      <c r="L22" s="96"/>
    </row>
    <row r="23" spans="2:12" x14ac:dyDescent="0.25">
      <c r="B23" s="91"/>
      <c r="C23" s="97" t="s">
        <v>76</v>
      </c>
      <c r="D23" s="149"/>
      <c r="E23" s="98">
        <v>15000</v>
      </c>
      <c r="F23" s="95">
        <f t="shared" si="1"/>
        <v>0</v>
      </c>
      <c r="G23" s="163" t="s">
        <v>1825</v>
      </c>
      <c r="H23" s="99" t="s">
        <v>1000</v>
      </c>
      <c r="I23" s="99" t="str">
        <f>VLOOKUP(H23,Presupuesto!$B$11:$C$565,2,0)</f>
        <v>EQUIPO DE TRANSPORTE TRACCION Y ELEVACION</v>
      </c>
      <c r="J23" s="96" t="str">
        <f t="shared" si="0"/>
        <v>Cultura de Innovación Institucional y Educativa</v>
      </c>
      <c r="K23" s="96" t="s">
        <v>395</v>
      </c>
      <c r="L23" s="96"/>
    </row>
    <row r="24" spans="2:12" x14ac:dyDescent="0.25">
      <c r="B24" s="91"/>
      <c r="C24" s="97" t="s">
        <v>77</v>
      </c>
      <c r="D24" s="149"/>
      <c r="E24" s="98">
        <v>10000</v>
      </c>
      <c r="F24" s="95">
        <f t="shared" si="1"/>
        <v>0</v>
      </c>
      <c r="G24" s="163" t="s">
        <v>1826</v>
      </c>
      <c r="H24" s="99" t="s">
        <v>1000</v>
      </c>
      <c r="I24" s="99" t="str">
        <f>VLOOKUP(H24,Presupuesto!$B$11:$C$565,2,0)</f>
        <v>EQUIPO DE TRANSPORTE TRACCION Y ELEVACION</v>
      </c>
      <c r="J24" s="96" t="str">
        <f t="shared" si="0"/>
        <v>Cultura de Innovación Institucional y Educativa</v>
      </c>
      <c r="K24" s="96" t="s">
        <v>403</v>
      </c>
      <c r="L24" s="96"/>
    </row>
    <row r="25" spans="2:12" x14ac:dyDescent="0.25">
      <c r="C25" s="97" t="s">
        <v>78</v>
      </c>
      <c r="D25" s="149">
        <v>19</v>
      </c>
      <c r="E25" s="98">
        <v>10000</v>
      </c>
      <c r="F25" s="95">
        <f t="shared" si="1"/>
        <v>190000</v>
      </c>
      <c r="G25" s="163" t="s">
        <v>1473</v>
      </c>
      <c r="H25" s="99" t="s">
        <v>1046</v>
      </c>
      <c r="I25" s="99" t="str">
        <f>VLOOKUP(H25,Presupuesto!$B$11:$C$565,2,0)</f>
        <v>APLICACIONES INFORMATICAS</v>
      </c>
      <c r="J25" s="96" t="str">
        <f t="shared" si="0"/>
        <v>Cultura de Innovación Institucional y Educativa</v>
      </c>
      <c r="K25" s="96" t="s">
        <v>399</v>
      </c>
      <c r="L25" s="96"/>
    </row>
    <row r="26" spans="2:12" x14ac:dyDescent="0.25">
      <c r="C26" s="107" t="s">
        <v>79</v>
      </c>
      <c r="D26" s="149"/>
      <c r="E26" s="98">
        <v>2000</v>
      </c>
      <c r="F26" s="95">
        <f t="shared" si="1"/>
        <v>0</v>
      </c>
      <c r="G26" s="163" t="s">
        <v>1827</v>
      </c>
      <c r="H26" s="108" t="s">
        <v>1014</v>
      </c>
      <c r="I26" s="108" t="str">
        <f>VLOOKUP(H26,Presupuesto!$B$11:$C$565,2,0)</f>
        <v>EQUIPO DE COMPUTACION</v>
      </c>
      <c r="J26" s="96" t="str">
        <f t="shared" si="0"/>
        <v>Cultura de Innovación Institucional y Educativa</v>
      </c>
      <c r="K26" s="96" t="s">
        <v>395</v>
      </c>
      <c r="L26" s="96"/>
    </row>
    <row r="27" spans="2:12" x14ac:dyDescent="0.25">
      <c r="C27" s="107" t="s">
        <v>1446</v>
      </c>
      <c r="D27" s="149"/>
      <c r="E27" s="98">
        <v>1500</v>
      </c>
      <c r="F27" s="95">
        <f t="shared" si="1"/>
        <v>0</v>
      </c>
      <c r="G27" s="163" t="s">
        <v>1828</v>
      </c>
      <c r="H27" s="108" t="s">
        <v>946</v>
      </c>
      <c r="I27" s="108" t="str">
        <f>VLOOKUP(H27,Presupuesto!$B$11:$C$565,2,0)</f>
        <v>UTILES Y MATERIALES ELECTRICOS</v>
      </c>
      <c r="J27" s="96" t="str">
        <f t="shared" si="0"/>
        <v>Cultura de Innovación Institucional y Educativa</v>
      </c>
      <c r="K27" s="96" t="s">
        <v>395</v>
      </c>
      <c r="L27" s="96"/>
    </row>
    <row r="28" spans="2:12" x14ac:dyDescent="0.25">
      <c r="C28" s="107" t="s">
        <v>80</v>
      </c>
      <c r="D28" s="149"/>
      <c r="E28" s="98">
        <v>1500</v>
      </c>
      <c r="F28" s="95">
        <f t="shared" si="1"/>
        <v>0</v>
      </c>
      <c r="G28" s="163" t="s">
        <v>1829</v>
      </c>
      <c r="H28" s="108" t="s">
        <v>1014</v>
      </c>
      <c r="I28" s="108" t="str">
        <f>VLOOKUP(H28,Presupuesto!$B$11:$C$565,2,0)</f>
        <v>EQUIPO DE COMPUTACION</v>
      </c>
      <c r="J28" s="96" t="str">
        <f t="shared" si="0"/>
        <v>Cultura de Innovación Institucional y Educativa</v>
      </c>
      <c r="K28" s="96" t="s">
        <v>395</v>
      </c>
      <c r="L28" s="96"/>
    </row>
    <row r="29" spans="2:12" x14ac:dyDescent="0.25">
      <c r="C29" s="107" t="s">
        <v>81</v>
      </c>
      <c r="D29" s="149"/>
      <c r="E29" s="98">
        <v>500</v>
      </c>
      <c r="F29" s="95">
        <f t="shared" si="1"/>
        <v>0</v>
      </c>
      <c r="G29" s="163" t="s">
        <v>1830</v>
      </c>
      <c r="H29" s="108" t="s">
        <v>955</v>
      </c>
      <c r="I29" s="108" t="str">
        <f>VLOOKUP(H29,Presupuesto!$B$11:$C$565,2,0)</f>
        <v>OTROS RESPUESTOS Y ACCESORIOS MENORES</v>
      </c>
      <c r="J29" s="96" t="str">
        <f t="shared" si="0"/>
        <v>Cultura de Innovación Institucional y Educativa</v>
      </c>
      <c r="K29" s="96" t="s">
        <v>395</v>
      </c>
      <c r="L29" s="96"/>
    </row>
    <row r="30" spans="2:12" ht="15.75" thickBot="1" x14ac:dyDescent="0.3">
      <c r="B30" s="91"/>
      <c r="C30" s="100" t="s">
        <v>82</v>
      </c>
      <c r="D30" s="157"/>
      <c r="E30" s="102">
        <v>20</v>
      </c>
      <c r="F30" s="103">
        <f t="shared" si="1"/>
        <v>0</v>
      </c>
      <c r="G30" s="160"/>
      <c r="H30" s="104" t="s">
        <v>955</v>
      </c>
      <c r="I30" s="104" t="str">
        <f>VLOOKUP(H30,Presupuesto!$B$11:$C$565,2,0)</f>
        <v>OTROS RESPUESTOS Y ACCESORIOS MENORES</v>
      </c>
      <c r="J30" s="104" t="str">
        <f>$J$17</f>
        <v>Cultura de Innovación Institucional y Educativa</v>
      </c>
      <c r="K30" s="122" t="s">
        <v>394</v>
      </c>
      <c r="L30" s="122"/>
    </row>
    <row r="31" spans="2:12" x14ac:dyDescent="0.25">
      <c r="B31" s="91"/>
      <c r="F31" s="91"/>
      <c r="G31" s="74"/>
      <c r="H31" s="74"/>
      <c r="I31" s="74"/>
    </row>
    <row r="32" spans="2:12" ht="15.75" thickBot="1" x14ac:dyDescent="0.3"/>
    <row r="33" spans="3:12" ht="15.75" thickBot="1" x14ac:dyDescent="0.3">
      <c r="C33" s="29" t="s">
        <v>43</v>
      </c>
      <c r="D33" s="106">
        <f>SUM(F40:F53)</f>
        <v>25000</v>
      </c>
      <c r="F33" s="70"/>
      <c r="G33" s="77"/>
      <c r="H33" s="70"/>
      <c r="I33" s="70"/>
    </row>
    <row r="34" spans="3:12" x14ac:dyDescent="0.25">
      <c r="C34" s="70"/>
      <c r="D34" s="31"/>
      <c r="E34" s="91"/>
      <c r="F34" s="91"/>
      <c r="G34" s="91"/>
      <c r="H34" s="74"/>
      <c r="I34" s="74"/>
      <c r="J34" s="74"/>
      <c r="K34" s="110"/>
    </row>
    <row r="35" spans="3:12" x14ac:dyDescent="0.25">
      <c r="C35" s="70"/>
      <c r="D35" s="31"/>
      <c r="E35" s="91"/>
      <c r="F35" s="91"/>
      <c r="G35" s="91"/>
      <c r="H35" s="74"/>
      <c r="I35" s="74"/>
      <c r="J35" s="74"/>
      <c r="K35" s="110"/>
    </row>
    <row r="36" spans="3:12" ht="15.75" x14ac:dyDescent="0.25">
      <c r="C36" s="200" t="s">
        <v>392</v>
      </c>
      <c r="D36" s="328" t="s">
        <v>1839</v>
      </c>
      <c r="E36" s="91"/>
      <c r="F36" s="91"/>
      <c r="G36" s="91"/>
      <c r="H36" s="74"/>
      <c r="I36" s="74"/>
      <c r="J36" s="74"/>
      <c r="K36" s="110"/>
    </row>
    <row r="37" spans="3:12" ht="18.75" x14ac:dyDescent="0.25">
      <c r="C37" s="206" t="str">
        <f>IFERROR(VLOOKUP(D36,'1. Desarrollo e Innov. Curricu.'!$E:$F,2,FALSE),IFERROR(VLOOKUP(D36,'2. Investigación Científica'!$E:$F,2,FALSE),IFERROR(VLOOKUP(D36,'3. Vinculación Univ. Sociedad'!$E:$F,2,FALSE),IFERROR(VLOOKUP(D36,'4. Docencia y Profesorado Univ.'!$E:$F,2,FALSE),IFERROR(VLOOKUP(D36,'5. Estudiantes y Graduados'!$E:$F,2,FALSE),IFERROR(VLOOKUP(D36,'11. Gestion Administrativa'!$E:$F,2,FALSE),IFERROR(VLOOKUP(D36,'13. Gestión Académica'!$E:$F,2,FALSE),IFERROR(VLOOKUP(D36,'8. Asegura. de la Calid. y M'!$E:$F,2,FALSE),IFERROR(VLOOKUP(D36,'6. Gestión del Conocimiento'!$E:$F,2,FALSE),IFERROR(VLOOKUP(D36,'15. Gobernabilidad y Proceso...'!$E:$F,2,FALSE),IFERROR(VLOOKUP(D36,'12. Gestión del Talento Humano'!$E:$F,2,FALSE),IFERROR(VLOOKUP(D36,'14. Internacional... de la E.S.'!$E:$F,2,FALSE),IFERROR(VLOOKUP(D36,'10. Posgrado'!$E:$F,2,FALSE),IFERROR(VLOOKUP(D36,'16. Desa. del Sistema Educ.Sup.'!$E:$F,2,FALSE),IFERROR(VLOOKUP(D36,'9. Cultura de Inno. Insti...'!$E:$F,2,FALSE),VLOOKUP(D36,'7. Lo Esencial de la Reforma U.'!$E:$F,2,0))))))))))))))))</f>
        <v>Gestionar la compra y adquisición de impresora 3D y material PLA de impresión para actividades propias de estudio e investigación</v>
      </c>
      <c r="D37" s="31"/>
      <c r="E37" s="91"/>
      <c r="F37" s="91"/>
      <c r="G37" s="91"/>
      <c r="H37" s="74"/>
      <c r="I37" s="74"/>
      <c r="J37" s="74"/>
      <c r="K37" s="110"/>
    </row>
    <row r="38" spans="3:12" x14ac:dyDescent="0.25">
      <c r="F38" s="91"/>
      <c r="G38" s="74"/>
      <c r="H38" s="74"/>
      <c r="I38" s="74"/>
    </row>
    <row r="39" spans="3:12" ht="30.75" thickBot="1" x14ac:dyDescent="0.3">
      <c r="C39" s="147" t="s">
        <v>44</v>
      </c>
      <c r="D39" s="147" t="s">
        <v>55</v>
      </c>
      <c r="E39" s="147" t="s">
        <v>57</v>
      </c>
      <c r="F39" s="148" t="s">
        <v>27</v>
      </c>
      <c r="G39" s="148" t="s">
        <v>131</v>
      </c>
      <c r="H39" s="147" t="s">
        <v>46</v>
      </c>
      <c r="I39" s="147" t="s">
        <v>132</v>
      </c>
      <c r="J39" s="147" t="s">
        <v>410</v>
      </c>
      <c r="K39" s="147" t="s">
        <v>411</v>
      </c>
      <c r="L39" s="147" t="s">
        <v>464</v>
      </c>
    </row>
    <row r="40" spans="3:12" ht="15.75" thickBot="1" x14ac:dyDescent="0.3">
      <c r="C40" s="289" t="s">
        <v>1339</v>
      </c>
      <c r="D40" s="156"/>
      <c r="E40" s="94">
        <f>HLOOKUP($C40,$CB$2:$CE$3,2,0)</f>
        <v>15000</v>
      </c>
      <c r="F40" s="95">
        <f>D40*E40</f>
        <v>0</v>
      </c>
      <c r="G40" s="163"/>
      <c r="H40" s="96" t="s">
        <v>1014</v>
      </c>
      <c r="I40" s="96" t="str">
        <f>VLOOKUP(H40,Presupuesto!$B$11:$C$565,2,0)</f>
        <v>EQUIPO DE COMPUTACION</v>
      </c>
      <c r="J40" s="214" t="s">
        <v>1430</v>
      </c>
      <c r="K40" s="96" t="s">
        <v>394</v>
      </c>
      <c r="L40" s="96"/>
    </row>
    <row r="41" spans="3:12" x14ac:dyDescent="0.25">
      <c r="C41" s="289" t="s">
        <v>1337</v>
      </c>
      <c r="D41" s="149"/>
      <c r="E41" s="94">
        <f>HLOOKUP($C41,$CB$2:$CE$3,2,0)</f>
        <v>35000</v>
      </c>
      <c r="F41" s="95">
        <f>D41*E41</f>
        <v>0</v>
      </c>
      <c r="G41" s="163"/>
      <c r="H41" s="99" t="s">
        <v>1014</v>
      </c>
      <c r="I41" s="99" t="str">
        <f>VLOOKUP(H41,Presupuesto!$B$11:$C$565,2,0)</f>
        <v>EQUIPO DE COMPUTACION</v>
      </c>
      <c r="J41" s="96" t="str">
        <f>$J$40</f>
        <v>Posgrado</v>
      </c>
      <c r="K41" s="96" t="s">
        <v>412</v>
      </c>
      <c r="L41" s="96"/>
    </row>
    <row r="42" spans="3:12" x14ac:dyDescent="0.25">
      <c r="C42" s="97" t="s">
        <v>73</v>
      </c>
      <c r="D42" s="149"/>
      <c r="E42" s="98">
        <v>4000</v>
      </c>
      <c r="F42" s="95">
        <f t="shared" ref="F42:F53" si="2">D42*E42</f>
        <v>0</v>
      </c>
      <c r="G42" s="163"/>
      <c r="H42" s="99" t="s">
        <v>986</v>
      </c>
      <c r="I42" s="99" t="str">
        <f>VLOOKUP(H42,Presupuesto!$B$11:$C$565,2,0)</f>
        <v>EQUIPOS VARIOS DE OFICINA</v>
      </c>
      <c r="J42" s="96" t="str">
        <f t="shared" ref="J42:J53" si="3">$J$40</f>
        <v>Posgrado</v>
      </c>
      <c r="K42" s="96" t="s">
        <v>395</v>
      </c>
      <c r="L42" s="96"/>
    </row>
    <row r="43" spans="3:12" x14ac:dyDescent="0.25">
      <c r="C43" s="97" t="s">
        <v>74</v>
      </c>
      <c r="D43" s="149"/>
      <c r="E43" s="98">
        <v>8000</v>
      </c>
      <c r="F43" s="95">
        <f t="shared" si="2"/>
        <v>0</v>
      </c>
      <c r="G43" s="163"/>
      <c r="H43" s="99" t="s">
        <v>1014</v>
      </c>
      <c r="I43" s="99" t="str">
        <f>VLOOKUP(H43,Presupuesto!$B$11:$C$565,2,0)</f>
        <v>EQUIPO DE COMPUTACION</v>
      </c>
      <c r="J43" s="96" t="str">
        <f t="shared" si="3"/>
        <v>Posgrado</v>
      </c>
      <c r="K43" s="96" t="s">
        <v>395</v>
      </c>
      <c r="L43" s="96"/>
    </row>
    <row r="44" spans="3:12" x14ac:dyDescent="0.25">
      <c r="C44" s="97" t="s">
        <v>1842</v>
      </c>
      <c r="D44" s="149">
        <v>1</v>
      </c>
      <c r="E44" s="98">
        <v>25000</v>
      </c>
      <c r="F44" s="95">
        <f t="shared" si="2"/>
        <v>25000</v>
      </c>
      <c r="G44" s="163" t="s">
        <v>1473</v>
      </c>
      <c r="H44" s="99" t="s">
        <v>1014</v>
      </c>
      <c r="I44" s="99" t="str">
        <f>VLOOKUP(H44,Presupuesto!$B$11:$C$565,2,0)</f>
        <v>EQUIPO DE COMPUTACION</v>
      </c>
      <c r="J44" s="96" t="s">
        <v>1363</v>
      </c>
      <c r="K44" s="96" t="s">
        <v>395</v>
      </c>
      <c r="L44" s="96"/>
    </row>
    <row r="45" spans="3:12" x14ac:dyDescent="0.25">
      <c r="C45" s="97" t="s">
        <v>35</v>
      </c>
      <c r="D45" s="149"/>
      <c r="E45" s="98">
        <v>13000</v>
      </c>
      <c r="F45" s="95">
        <f t="shared" si="2"/>
        <v>0</v>
      </c>
      <c r="G45" s="163"/>
      <c r="H45" s="99" t="s">
        <v>1000</v>
      </c>
      <c r="I45" s="99" t="str">
        <f>VLOOKUP(H45,Presupuesto!$B$11:$C$565,2,0)</f>
        <v>EQUIPO DE TRANSPORTE TRACCION Y ELEVACION</v>
      </c>
      <c r="J45" s="96" t="str">
        <f t="shared" si="3"/>
        <v>Posgrado</v>
      </c>
      <c r="K45" s="96" t="s">
        <v>395</v>
      </c>
      <c r="L45" s="96"/>
    </row>
    <row r="46" spans="3:12" x14ac:dyDescent="0.25">
      <c r="C46" s="97" t="s">
        <v>76</v>
      </c>
      <c r="D46" s="149"/>
      <c r="E46" s="98">
        <v>15000</v>
      </c>
      <c r="F46" s="95">
        <f t="shared" si="2"/>
        <v>0</v>
      </c>
      <c r="G46" s="163"/>
      <c r="H46" s="99" t="s">
        <v>1000</v>
      </c>
      <c r="I46" s="99" t="str">
        <f>VLOOKUP(H46,Presupuesto!$B$11:$C$565,2,0)</f>
        <v>EQUIPO DE TRANSPORTE TRACCION Y ELEVACION</v>
      </c>
      <c r="J46" s="96" t="str">
        <f t="shared" si="3"/>
        <v>Posgrado</v>
      </c>
      <c r="K46" s="96" t="s">
        <v>395</v>
      </c>
      <c r="L46" s="96"/>
    </row>
    <row r="47" spans="3:12" x14ac:dyDescent="0.25">
      <c r="C47" s="97" t="s">
        <v>77</v>
      </c>
      <c r="D47" s="149"/>
      <c r="E47" s="98">
        <v>10000</v>
      </c>
      <c r="F47" s="95">
        <f t="shared" si="2"/>
        <v>0</v>
      </c>
      <c r="G47" s="163"/>
      <c r="H47" s="99" t="s">
        <v>1000</v>
      </c>
      <c r="I47" s="99" t="str">
        <f>VLOOKUP(H47,Presupuesto!$B$11:$C$565,2,0)</f>
        <v>EQUIPO DE TRANSPORTE TRACCION Y ELEVACION</v>
      </c>
      <c r="J47" s="96" t="str">
        <f t="shared" si="3"/>
        <v>Posgrado</v>
      </c>
      <c r="K47" s="96" t="s">
        <v>403</v>
      </c>
      <c r="L47" s="96"/>
    </row>
    <row r="48" spans="3:12" x14ac:dyDescent="0.25">
      <c r="C48" s="97" t="s">
        <v>78</v>
      </c>
      <c r="D48" s="149"/>
      <c r="E48" s="98">
        <v>10000</v>
      </c>
      <c r="F48" s="95">
        <f t="shared" si="2"/>
        <v>0</v>
      </c>
      <c r="G48" s="163"/>
      <c r="H48" s="99" t="s">
        <v>1046</v>
      </c>
      <c r="I48" s="99" t="str">
        <f>VLOOKUP(H48,Presupuesto!$B$11:$C$565,2,0)</f>
        <v>APLICACIONES INFORMATICAS</v>
      </c>
      <c r="J48" s="96" t="str">
        <f t="shared" si="3"/>
        <v>Posgrado</v>
      </c>
      <c r="K48" s="96" t="s">
        <v>399</v>
      </c>
      <c r="L48" s="96"/>
    </row>
    <row r="49" spans="3:12" x14ac:dyDescent="0.25">
      <c r="C49" s="107" t="s">
        <v>79</v>
      </c>
      <c r="D49" s="149"/>
      <c r="E49" s="98">
        <v>2000</v>
      </c>
      <c r="F49" s="95">
        <f t="shared" si="2"/>
        <v>0</v>
      </c>
      <c r="G49" s="163"/>
      <c r="H49" s="108" t="s">
        <v>1014</v>
      </c>
      <c r="I49" s="108" t="str">
        <f>VLOOKUP(H49,Presupuesto!$B$11:$C$565,2,0)</f>
        <v>EQUIPO DE COMPUTACION</v>
      </c>
      <c r="J49" s="96" t="str">
        <f t="shared" si="3"/>
        <v>Posgrado</v>
      </c>
      <c r="K49" s="96" t="s">
        <v>395</v>
      </c>
      <c r="L49" s="96"/>
    </row>
    <row r="50" spans="3:12" x14ac:dyDescent="0.25">
      <c r="C50" s="107" t="s">
        <v>1446</v>
      </c>
      <c r="D50" s="149"/>
      <c r="E50" s="98">
        <v>1500</v>
      </c>
      <c r="F50" s="95">
        <f t="shared" si="2"/>
        <v>0</v>
      </c>
      <c r="G50" s="163"/>
      <c r="H50" s="108" t="s">
        <v>946</v>
      </c>
      <c r="I50" s="108" t="str">
        <f>VLOOKUP(H50,Presupuesto!$B$11:$C$565,2,0)</f>
        <v>UTILES Y MATERIALES ELECTRICOS</v>
      </c>
      <c r="J50" s="96" t="str">
        <f t="shared" si="3"/>
        <v>Posgrado</v>
      </c>
      <c r="K50" s="96" t="s">
        <v>395</v>
      </c>
      <c r="L50" s="96"/>
    </row>
    <row r="51" spans="3:12" x14ac:dyDescent="0.25">
      <c r="C51" s="107" t="s">
        <v>80</v>
      </c>
      <c r="D51" s="149"/>
      <c r="E51" s="98">
        <v>1500</v>
      </c>
      <c r="F51" s="95">
        <f t="shared" si="2"/>
        <v>0</v>
      </c>
      <c r="G51" s="163"/>
      <c r="H51" s="108" t="s">
        <v>1014</v>
      </c>
      <c r="I51" s="108" t="str">
        <f>VLOOKUP(H51,Presupuesto!$B$11:$C$565,2,0)</f>
        <v>EQUIPO DE COMPUTACION</v>
      </c>
      <c r="J51" s="96" t="str">
        <f t="shared" si="3"/>
        <v>Posgrado</v>
      </c>
      <c r="K51" s="96" t="s">
        <v>395</v>
      </c>
      <c r="L51" s="96"/>
    </row>
    <row r="52" spans="3:12" x14ac:dyDescent="0.25">
      <c r="C52" s="107" t="s">
        <v>81</v>
      </c>
      <c r="D52" s="149"/>
      <c r="E52" s="98">
        <v>500</v>
      </c>
      <c r="F52" s="95">
        <f t="shared" si="2"/>
        <v>0</v>
      </c>
      <c r="G52" s="163"/>
      <c r="H52" s="108" t="s">
        <v>955</v>
      </c>
      <c r="I52" s="108" t="str">
        <f>VLOOKUP(H52,Presupuesto!$B$11:$C$565,2,0)</f>
        <v>OTROS RESPUESTOS Y ACCESORIOS MENORES</v>
      </c>
      <c r="J52" s="96" t="str">
        <f t="shared" si="3"/>
        <v>Posgrado</v>
      </c>
      <c r="K52" s="96" t="s">
        <v>395</v>
      </c>
      <c r="L52" s="96"/>
    </row>
    <row r="53" spans="3:12" ht="15.75" thickBot="1" x14ac:dyDescent="0.3">
      <c r="C53" s="100" t="s">
        <v>82</v>
      </c>
      <c r="D53" s="157"/>
      <c r="E53" s="102">
        <v>20</v>
      </c>
      <c r="F53" s="103">
        <f t="shared" si="2"/>
        <v>0</v>
      </c>
      <c r="G53" s="160"/>
      <c r="H53" s="104" t="s">
        <v>955</v>
      </c>
      <c r="I53" s="104" t="str">
        <f>VLOOKUP(H53,Presupuesto!$B$11:$C$565,2,0)</f>
        <v>OTROS RESPUESTOS Y ACCESORIOS MENORES</v>
      </c>
      <c r="J53" s="104" t="str">
        <f t="shared" si="3"/>
        <v>Posgrado</v>
      </c>
      <c r="K53" s="122" t="s">
        <v>394</v>
      </c>
      <c r="L53" s="122"/>
    </row>
    <row r="55" spans="3:12" ht="15.75" thickBot="1" x14ac:dyDescent="0.3"/>
    <row r="56" spans="3:12" ht="15.75" thickBot="1" x14ac:dyDescent="0.3">
      <c r="C56" s="29" t="s">
        <v>43</v>
      </c>
      <c r="D56" s="106">
        <f>SUM(F63:F76)</f>
        <v>38000</v>
      </c>
      <c r="F56" s="70"/>
      <c r="G56" s="77"/>
      <c r="H56" s="70"/>
      <c r="I56" s="70"/>
    </row>
    <row r="57" spans="3:12" x14ac:dyDescent="0.25">
      <c r="C57" s="70"/>
      <c r="D57" s="31"/>
      <c r="E57" s="91"/>
      <c r="F57" s="91"/>
      <c r="G57" s="91"/>
      <c r="H57" s="74"/>
      <c r="I57" s="74"/>
      <c r="J57" s="74"/>
      <c r="K57" s="110"/>
    </row>
    <row r="58" spans="3:12" x14ac:dyDescent="0.25">
      <c r="C58" s="70"/>
      <c r="D58" s="31"/>
      <c r="E58" s="91"/>
      <c r="F58" s="91"/>
      <c r="G58" s="91"/>
      <c r="H58" s="74"/>
      <c r="I58" s="74"/>
      <c r="J58" s="74"/>
      <c r="K58" s="110"/>
    </row>
    <row r="59" spans="3:12" ht="15.75" x14ac:dyDescent="0.25">
      <c r="C59" s="200" t="s">
        <v>392</v>
      </c>
      <c r="D59" s="328" t="s">
        <v>1843</v>
      </c>
      <c r="E59" s="91"/>
      <c r="F59" s="91"/>
      <c r="G59" s="91"/>
      <c r="H59" s="74"/>
      <c r="I59" s="74"/>
      <c r="J59" s="74"/>
      <c r="K59" s="110"/>
    </row>
    <row r="60" spans="3:12" ht="18.75" x14ac:dyDescent="0.25">
      <c r="C60" s="206" t="str">
        <f>IFERROR(VLOOKUP(D59,'1. Desarrollo e Innov. Curricu.'!$E:$F,2,FALSE),IFERROR(VLOOKUP(D59,'2. Investigación Científica'!$E:$F,2,FALSE),IFERROR(VLOOKUP(D59,'3. Vinculación Univ. Sociedad'!$E:$F,2,FALSE),IFERROR(VLOOKUP(D59,'4. Docencia y Profesorado Univ.'!$E:$F,2,FALSE),IFERROR(VLOOKUP(D59,'5. Estudiantes y Graduados'!$E:$F,2,FALSE),IFERROR(VLOOKUP(D59,'11. Gestion Administrativa'!$E:$F,2,FALSE),IFERROR(VLOOKUP(D59,'13. Gestión Académica'!$E:$F,2,FALSE),IFERROR(VLOOKUP(D59,'8. Asegura. de la Calid. y M'!$E:$F,2,FALSE),IFERROR(VLOOKUP(D59,'6. Gestión del Conocimiento'!$E:$F,2,FALSE),IFERROR(VLOOKUP(D59,'15. Gobernabilidad y Proceso...'!$E:$F,2,FALSE),IFERROR(VLOOKUP(D59,'12. Gestión del Talento Humano'!$E:$F,2,FALSE),IFERROR(VLOOKUP(D59,'14. Internacional... de la E.S.'!$E:$F,2,FALSE),IFERROR(VLOOKUP(D59,'10. Posgrado'!$E:$F,2,FALSE),IFERROR(VLOOKUP(D59,'16. Desa. del Sistema Educ.Sup.'!$E:$F,2,FALSE),IFERROR(VLOOKUP(D59,'9. Cultura de Inno. Insti...'!$E:$F,2,FALSE),VLOOKUP(D59,'7. Lo Esencial de la Reforma U.'!$E:$F,2,0))))))))))))))))</f>
        <v>Gestionar la compra y adquisición de impresora y equipo computacional, Fotocopiadora</v>
      </c>
      <c r="D60" s="31"/>
      <c r="E60" s="91"/>
      <c r="F60" s="91"/>
      <c r="G60" s="91"/>
      <c r="H60" s="74"/>
      <c r="I60" s="74"/>
      <c r="J60" s="74"/>
      <c r="K60" s="110"/>
    </row>
    <row r="61" spans="3:12" x14ac:dyDescent="0.25">
      <c r="F61" s="91"/>
      <c r="G61" s="74"/>
      <c r="H61" s="74"/>
      <c r="I61" s="74"/>
    </row>
    <row r="62" spans="3:12" ht="30.75" thickBot="1" x14ac:dyDescent="0.3">
      <c r="C62" s="147" t="s">
        <v>44</v>
      </c>
      <c r="D62" s="147" t="s">
        <v>55</v>
      </c>
      <c r="E62" s="147" t="s">
        <v>57</v>
      </c>
      <c r="F62" s="148" t="s">
        <v>27</v>
      </c>
      <c r="G62" s="148" t="s">
        <v>131</v>
      </c>
      <c r="H62" s="147" t="s">
        <v>46</v>
      </c>
      <c r="I62" s="147" t="s">
        <v>132</v>
      </c>
      <c r="J62" s="147" t="s">
        <v>410</v>
      </c>
      <c r="K62" s="147" t="s">
        <v>411</v>
      </c>
      <c r="L62" s="147" t="s">
        <v>464</v>
      </c>
    </row>
    <row r="63" spans="3:12" ht="15.75" thickBot="1" x14ac:dyDescent="0.3">
      <c r="C63" s="289" t="s">
        <v>1339</v>
      </c>
      <c r="D63" s="156">
        <v>2</v>
      </c>
      <c r="E63" s="94">
        <f>HLOOKUP($C63,$CB$2:$CE$3,2,0)</f>
        <v>15000</v>
      </c>
      <c r="F63" s="95">
        <f>D63*E63</f>
        <v>30000</v>
      </c>
      <c r="G63" s="163" t="s">
        <v>1473</v>
      </c>
      <c r="H63" s="96" t="s">
        <v>1014</v>
      </c>
      <c r="I63" s="96" t="str">
        <f>VLOOKUP(H63,Presupuesto!$B$11:$C$565,2,0)</f>
        <v>EQUIPO DE COMPUTACION</v>
      </c>
      <c r="J63" s="214" t="s">
        <v>1363</v>
      </c>
      <c r="K63" s="96" t="s">
        <v>394</v>
      </c>
      <c r="L63" s="96"/>
    </row>
    <row r="64" spans="3:12" x14ac:dyDescent="0.25">
      <c r="C64" s="289" t="s">
        <v>1337</v>
      </c>
      <c r="D64" s="149"/>
      <c r="E64" s="94">
        <f>HLOOKUP($C64,$CB$2:$CE$3,2,0)</f>
        <v>35000</v>
      </c>
      <c r="F64" s="95">
        <f>D64*E64</f>
        <v>0</v>
      </c>
      <c r="G64" s="163"/>
      <c r="H64" s="99" t="s">
        <v>1014</v>
      </c>
      <c r="I64" s="99" t="str">
        <f>VLOOKUP(H64,Presupuesto!$B$11:$C$565,2,0)</f>
        <v>EQUIPO DE COMPUTACION</v>
      </c>
      <c r="J64" s="96" t="str">
        <f>$J$63</f>
        <v>Gestión Administrativa y  financiera en apoyo al Desarrollo Académico</v>
      </c>
      <c r="K64" s="96" t="s">
        <v>412</v>
      </c>
      <c r="L64" s="96"/>
    </row>
    <row r="65" spans="3:12" x14ac:dyDescent="0.25">
      <c r="C65" s="97" t="s">
        <v>73</v>
      </c>
      <c r="D65" s="149"/>
      <c r="E65" s="98">
        <v>4000</v>
      </c>
      <c r="F65" s="95">
        <f t="shared" ref="F65:F76" si="4">D65*E65</f>
        <v>0</v>
      </c>
      <c r="G65" s="163"/>
      <c r="H65" s="99" t="s">
        <v>986</v>
      </c>
      <c r="I65" s="99" t="str">
        <f>VLOOKUP(H65,Presupuesto!$B$11:$C$565,2,0)</f>
        <v>EQUIPOS VARIOS DE OFICINA</v>
      </c>
      <c r="J65" s="96" t="str">
        <f t="shared" ref="J65:J76" si="5">$J$63</f>
        <v>Gestión Administrativa y  financiera en apoyo al Desarrollo Académico</v>
      </c>
      <c r="K65" s="96" t="s">
        <v>395</v>
      </c>
      <c r="L65" s="96"/>
    </row>
    <row r="66" spans="3:12" x14ac:dyDescent="0.25">
      <c r="C66" s="97" t="s">
        <v>74</v>
      </c>
      <c r="D66" s="149">
        <v>1</v>
      </c>
      <c r="E66" s="98">
        <v>8000</v>
      </c>
      <c r="F66" s="95">
        <f t="shared" si="4"/>
        <v>8000</v>
      </c>
      <c r="G66" s="163" t="s">
        <v>1473</v>
      </c>
      <c r="H66" s="99" t="s">
        <v>1014</v>
      </c>
      <c r="I66" s="99" t="str">
        <f>VLOOKUP(H66,Presupuesto!$B$11:$C$565,2,0)</f>
        <v>EQUIPO DE COMPUTACION</v>
      </c>
      <c r="J66" s="96" t="s">
        <v>1363</v>
      </c>
      <c r="K66" s="96" t="s">
        <v>395</v>
      </c>
      <c r="L66" s="96"/>
    </row>
    <row r="67" spans="3:12" x14ac:dyDescent="0.25">
      <c r="C67" s="97" t="s">
        <v>75</v>
      </c>
      <c r="D67" s="149"/>
      <c r="E67" s="98">
        <v>5000</v>
      </c>
      <c r="F67" s="95">
        <f t="shared" si="4"/>
        <v>0</v>
      </c>
      <c r="G67" s="163"/>
      <c r="H67" s="99" t="s">
        <v>1014</v>
      </c>
      <c r="I67" s="99" t="str">
        <f>VLOOKUP(H67,Presupuesto!$B$11:$C$565,2,0)</f>
        <v>EQUIPO DE COMPUTACION</v>
      </c>
      <c r="J67" s="96" t="str">
        <f t="shared" si="5"/>
        <v>Gestión Administrativa y  financiera en apoyo al Desarrollo Académico</v>
      </c>
      <c r="K67" s="96" t="s">
        <v>395</v>
      </c>
      <c r="L67" s="96"/>
    </row>
    <row r="68" spans="3:12" x14ac:dyDescent="0.25">
      <c r="C68" s="97" t="s">
        <v>35</v>
      </c>
      <c r="D68" s="149"/>
      <c r="E68" s="98">
        <v>13000</v>
      </c>
      <c r="F68" s="95">
        <f t="shared" si="4"/>
        <v>0</v>
      </c>
      <c r="G68" s="163"/>
      <c r="H68" s="99" t="s">
        <v>1000</v>
      </c>
      <c r="I68" s="99" t="str">
        <f>VLOOKUP(H68,Presupuesto!$B$11:$C$565,2,0)</f>
        <v>EQUIPO DE TRANSPORTE TRACCION Y ELEVACION</v>
      </c>
      <c r="J68" s="96" t="str">
        <f t="shared" si="5"/>
        <v>Gestión Administrativa y  financiera en apoyo al Desarrollo Académico</v>
      </c>
      <c r="K68" s="96" t="s">
        <v>395</v>
      </c>
      <c r="L68" s="96"/>
    </row>
    <row r="69" spans="3:12" x14ac:dyDescent="0.25">
      <c r="C69" s="97" t="s">
        <v>76</v>
      </c>
      <c r="D69" s="149"/>
      <c r="E69" s="98">
        <v>15000</v>
      </c>
      <c r="F69" s="95">
        <f t="shared" si="4"/>
        <v>0</v>
      </c>
      <c r="G69" s="163"/>
      <c r="H69" s="99" t="s">
        <v>1000</v>
      </c>
      <c r="I69" s="99" t="str">
        <f>VLOOKUP(H69,Presupuesto!$B$11:$C$565,2,0)</f>
        <v>EQUIPO DE TRANSPORTE TRACCION Y ELEVACION</v>
      </c>
      <c r="J69" s="96" t="str">
        <f t="shared" si="5"/>
        <v>Gestión Administrativa y  financiera en apoyo al Desarrollo Académico</v>
      </c>
      <c r="K69" s="96" t="s">
        <v>395</v>
      </c>
      <c r="L69" s="96"/>
    </row>
    <row r="70" spans="3:12" x14ac:dyDescent="0.25">
      <c r="C70" s="97" t="s">
        <v>77</v>
      </c>
      <c r="D70" s="149"/>
      <c r="E70" s="98">
        <v>10000</v>
      </c>
      <c r="F70" s="95">
        <f t="shared" si="4"/>
        <v>0</v>
      </c>
      <c r="G70" s="163"/>
      <c r="H70" s="99" t="s">
        <v>1000</v>
      </c>
      <c r="I70" s="99" t="str">
        <f>VLOOKUP(H70,Presupuesto!$B$11:$C$565,2,0)</f>
        <v>EQUIPO DE TRANSPORTE TRACCION Y ELEVACION</v>
      </c>
      <c r="J70" s="96" t="str">
        <f t="shared" si="5"/>
        <v>Gestión Administrativa y  financiera en apoyo al Desarrollo Académico</v>
      </c>
      <c r="K70" s="96" t="s">
        <v>403</v>
      </c>
      <c r="L70" s="96"/>
    </row>
    <row r="71" spans="3:12" x14ac:dyDescent="0.25">
      <c r="C71" s="97" t="s">
        <v>78</v>
      </c>
      <c r="D71" s="149"/>
      <c r="E71" s="98">
        <v>10000</v>
      </c>
      <c r="F71" s="95">
        <f t="shared" si="4"/>
        <v>0</v>
      </c>
      <c r="G71" s="163"/>
      <c r="H71" s="99" t="s">
        <v>1046</v>
      </c>
      <c r="I71" s="99" t="str">
        <f>VLOOKUP(H71,Presupuesto!$B$11:$C$565,2,0)</f>
        <v>APLICACIONES INFORMATICAS</v>
      </c>
      <c r="J71" s="96" t="str">
        <f t="shared" si="5"/>
        <v>Gestión Administrativa y  financiera en apoyo al Desarrollo Académico</v>
      </c>
      <c r="K71" s="96" t="s">
        <v>399</v>
      </c>
      <c r="L71" s="96"/>
    </row>
    <row r="72" spans="3:12" x14ac:dyDescent="0.25">
      <c r="C72" s="107" t="s">
        <v>79</v>
      </c>
      <c r="D72" s="149"/>
      <c r="E72" s="98">
        <v>2000</v>
      </c>
      <c r="F72" s="95">
        <f t="shared" si="4"/>
        <v>0</v>
      </c>
      <c r="G72" s="163"/>
      <c r="H72" s="108" t="s">
        <v>1014</v>
      </c>
      <c r="I72" s="108" t="str">
        <f>VLOOKUP(H72,Presupuesto!$B$11:$C$565,2,0)</f>
        <v>EQUIPO DE COMPUTACION</v>
      </c>
      <c r="J72" s="96" t="str">
        <f t="shared" si="5"/>
        <v>Gestión Administrativa y  financiera en apoyo al Desarrollo Académico</v>
      </c>
      <c r="K72" s="96" t="s">
        <v>395</v>
      </c>
      <c r="L72" s="96"/>
    </row>
    <row r="73" spans="3:12" x14ac:dyDescent="0.25">
      <c r="C73" s="107" t="s">
        <v>1446</v>
      </c>
      <c r="D73" s="149"/>
      <c r="E73" s="98">
        <v>1500</v>
      </c>
      <c r="F73" s="95">
        <f t="shared" si="4"/>
        <v>0</v>
      </c>
      <c r="G73" s="163"/>
      <c r="H73" s="108" t="s">
        <v>946</v>
      </c>
      <c r="I73" s="108" t="str">
        <f>VLOOKUP(H73,Presupuesto!$B$11:$C$565,2,0)</f>
        <v>UTILES Y MATERIALES ELECTRICOS</v>
      </c>
      <c r="J73" s="96" t="str">
        <f t="shared" si="5"/>
        <v>Gestión Administrativa y  financiera en apoyo al Desarrollo Académico</v>
      </c>
      <c r="K73" s="96" t="s">
        <v>395</v>
      </c>
      <c r="L73" s="96"/>
    </row>
    <row r="74" spans="3:12" x14ac:dyDescent="0.25">
      <c r="C74" s="107" t="s">
        <v>80</v>
      </c>
      <c r="D74" s="149"/>
      <c r="E74" s="98">
        <v>1500</v>
      </c>
      <c r="F74" s="95">
        <f t="shared" si="4"/>
        <v>0</v>
      </c>
      <c r="G74" s="163"/>
      <c r="H74" s="108" t="s">
        <v>1014</v>
      </c>
      <c r="I74" s="108" t="str">
        <f>VLOOKUP(H74,Presupuesto!$B$11:$C$565,2,0)</f>
        <v>EQUIPO DE COMPUTACION</v>
      </c>
      <c r="J74" s="96" t="str">
        <f t="shared" si="5"/>
        <v>Gestión Administrativa y  financiera en apoyo al Desarrollo Académico</v>
      </c>
      <c r="K74" s="96" t="s">
        <v>395</v>
      </c>
      <c r="L74" s="96"/>
    </row>
    <row r="75" spans="3:12" x14ac:dyDescent="0.25">
      <c r="C75" s="107" t="s">
        <v>81</v>
      </c>
      <c r="D75" s="149"/>
      <c r="E75" s="98">
        <v>500</v>
      </c>
      <c r="F75" s="95">
        <f t="shared" si="4"/>
        <v>0</v>
      </c>
      <c r="G75" s="163"/>
      <c r="H75" s="108" t="s">
        <v>955</v>
      </c>
      <c r="I75" s="108" t="str">
        <f>VLOOKUP(H75,Presupuesto!$B$11:$C$565,2,0)</f>
        <v>OTROS RESPUESTOS Y ACCESORIOS MENORES</v>
      </c>
      <c r="J75" s="96" t="str">
        <f t="shared" si="5"/>
        <v>Gestión Administrativa y  financiera en apoyo al Desarrollo Académico</v>
      </c>
      <c r="K75" s="96" t="s">
        <v>395</v>
      </c>
      <c r="L75" s="96"/>
    </row>
    <row r="76" spans="3:12" ht="15.75" thickBot="1" x14ac:dyDescent="0.3">
      <c r="C76" s="100" t="s">
        <v>82</v>
      </c>
      <c r="D76" s="157"/>
      <c r="E76" s="102">
        <v>20</v>
      </c>
      <c r="F76" s="103">
        <f t="shared" si="4"/>
        <v>0</v>
      </c>
      <c r="G76" s="160"/>
      <c r="H76" s="104" t="s">
        <v>955</v>
      </c>
      <c r="I76" s="104" t="str">
        <f>VLOOKUP(H76,Presupuesto!$B$11:$C$565,2,0)</f>
        <v>OTROS RESPUESTOS Y ACCESORIOS MENORES</v>
      </c>
      <c r="J76" s="104" t="str">
        <f t="shared" si="5"/>
        <v>Gestión Administrativa y  financiera en apoyo al Desarrollo Académico</v>
      </c>
      <c r="K76" s="122" t="s">
        <v>394</v>
      </c>
      <c r="L76" s="122"/>
    </row>
    <row r="77" spans="3:12" x14ac:dyDescent="0.25">
      <c r="F77" s="91"/>
      <c r="G77" s="74"/>
      <c r="H77" s="74"/>
      <c r="I77" s="74"/>
    </row>
    <row r="78" spans="3:12" ht="15.75" thickBot="1" x14ac:dyDescent="0.3"/>
    <row r="79" spans="3:12" ht="15.75" thickBot="1" x14ac:dyDescent="0.3">
      <c r="C79" s="29" t="s">
        <v>43</v>
      </c>
      <c r="D79" s="106">
        <f>SUM(F86:F99)</f>
        <v>0</v>
      </c>
      <c r="F79" s="70"/>
      <c r="G79" s="77"/>
      <c r="H79" s="70"/>
      <c r="I79" s="70"/>
    </row>
    <row r="80" spans="3:12" x14ac:dyDescent="0.25">
      <c r="C80" s="70"/>
      <c r="D80" s="31"/>
      <c r="E80" s="91"/>
      <c r="F80" s="91"/>
      <c r="G80" s="91"/>
      <c r="H80" s="74"/>
      <c r="I80" s="74"/>
      <c r="J80" s="74"/>
      <c r="K80" s="110"/>
    </row>
    <row r="81" spans="3:12" x14ac:dyDescent="0.25">
      <c r="C81" s="70"/>
      <c r="D81" s="31"/>
      <c r="E81" s="91"/>
      <c r="F81" s="91"/>
      <c r="G81" s="91"/>
      <c r="H81" s="74"/>
      <c r="I81" s="74"/>
      <c r="J81" s="74"/>
      <c r="K81" s="110"/>
    </row>
    <row r="82" spans="3:12" ht="15.75" x14ac:dyDescent="0.25">
      <c r="C82" s="200" t="s">
        <v>392</v>
      </c>
      <c r="D82" s="328"/>
      <c r="E82" s="91"/>
      <c r="F82" s="91"/>
      <c r="G82" s="91"/>
      <c r="H82" s="74"/>
      <c r="I82" s="74"/>
      <c r="J82" s="74"/>
      <c r="K82" s="110"/>
    </row>
    <row r="83" spans="3:12" ht="18.75" x14ac:dyDescent="0.25">
      <c r="C83" s="206" t="e">
        <f>IFERROR(VLOOKUP(D82,'1. Desarrollo e Innov. Curricu.'!$E:$F,2,FALSE),IFERROR(VLOOKUP(D82,'2. Investigación Científica'!$E:$F,2,FALSE),IFERROR(VLOOKUP(D82,'3. Vinculación Univ. Sociedad'!$E:$F,2,FALSE),IFERROR(VLOOKUP(D82,'4. Docencia y Profesorado Univ.'!$E:$F,2,FALSE),IFERROR(VLOOKUP(D82,'5. Estudiantes y Graduados'!$E:$F,2,FALSE),IFERROR(VLOOKUP(D82,'11. Gestion Administrativa'!$E:$F,2,FALSE),IFERROR(VLOOKUP(D82,'13. Gestión Académica'!$E:$F,2,FALSE),IFERROR(VLOOKUP(D82,'8. Asegura. de la Calid. y M'!$E:$F,2,FALSE),IFERROR(VLOOKUP(D82,'6. Gestión del Conocimiento'!$E:$F,2,FALSE),IFERROR(VLOOKUP(D82,'15. Gobernabilidad y Proceso...'!$E:$F,2,FALSE),IFERROR(VLOOKUP(D82,'12. Gestión del Talento Humano'!$E:$F,2,FALSE),IFERROR(VLOOKUP(D82,'14. Internacional... de la E.S.'!$E:$F,2,FALSE),IFERROR(VLOOKUP(D82,'10. Posgrado'!$E:$F,2,FALSE),IFERROR(VLOOKUP(D82,'16. Desa. del Sistema Educ.Sup.'!$E:$F,2,FALSE),IFERROR(VLOOKUP(D82,'9. Cultura de Inno. Insti...'!$E:$F,2,FALSE),VLOOKUP(D82,'7. Lo Esencial de la Reforma U.'!$E:$F,2,0))))))))))))))))</f>
        <v>#N/A</v>
      </c>
      <c r="D83" s="31"/>
      <c r="E83" s="91"/>
      <c r="F83" s="91"/>
      <c r="G83" s="91"/>
      <c r="H83" s="74"/>
      <c r="I83" s="74"/>
      <c r="J83" s="74"/>
      <c r="K83" s="110"/>
    </row>
    <row r="84" spans="3:12" x14ac:dyDescent="0.25">
      <c r="F84" s="91"/>
      <c r="G84" s="74"/>
      <c r="H84" s="74"/>
      <c r="I84" s="74"/>
    </row>
    <row r="85" spans="3:12" ht="30.75" thickBot="1" x14ac:dyDescent="0.3">
      <c r="C85" s="147" t="s">
        <v>44</v>
      </c>
      <c r="D85" s="147" t="s">
        <v>55</v>
      </c>
      <c r="E85" s="147" t="s">
        <v>57</v>
      </c>
      <c r="F85" s="148" t="s">
        <v>27</v>
      </c>
      <c r="G85" s="148" t="s">
        <v>131</v>
      </c>
      <c r="H85" s="147" t="s">
        <v>46</v>
      </c>
      <c r="I85" s="147" t="s">
        <v>132</v>
      </c>
      <c r="J85" s="147" t="s">
        <v>410</v>
      </c>
      <c r="K85" s="147" t="s">
        <v>411</v>
      </c>
      <c r="L85" s="147" t="s">
        <v>464</v>
      </c>
    </row>
    <row r="86" spans="3:12" ht="15.75" thickBot="1" x14ac:dyDescent="0.3">
      <c r="C86" s="289" t="s">
        <v>1339</v>
      </c>
      <c r="D86" s="156"/>
      <c r="E86" s="94">
        <f>HLOOKUP($C86,$CB$2:$CE$3,2,0)</f>
        <v>15000</v>
      </c>
      <c r="F86" s="95">
        <f>D86*E86</f>
        <v>0</v>
      </c>
      <c r="G86" s="163"/>
      <c r="H86" s="96" t="s">
        <v>1014</v>
      </c>
      <c r="I86" s="96" t="str">
        <f>VLOOKUP(H86,Presupuesto!$B$11:$C$565,2,0)</f>
        <v>EQUIPO DE COMPUTACION</v>
      </c>
      <c r="J86" s="214" t="s">
        <v>1430</v>
      </c>
      <c r="K86" s="96" t="s">
        <v>394</v>
      </c>
      <c r="L86" s="96"/>
    </row>
    <row r="87" spans="3:12" x14ac:dyDescent="0.25">
      <c r="C87" s="289" t="s">
        <v>1337</v>
      </c>
      <c r="D87" s="149"/>
      <c r="E87" s="94">
        <f>HLOOKUP($C87,$CB$2:$CE$3,2,0)</f>
        <v>35000</v>
      </c>
      <c r="F87" s="95">
        <f>D87*E87</f>
        <v>0</v>
      </c>
      <c r="G87" s="163"/>
      <c r="H87" s="99" t="s">
        <v>1014</v>
      </c>
      <c r="I87" s="99" t="str">
        <f>VLOOKUP(H87,Presupuesto!$B$11:$C$565,2,0)</f>
        <v>EQUIPO DE COMPUTACION</v>
      </c>
      <c r="J87" s="96" t="str">
        <f>$J$86</f>
        <v>Posgrado</v>
      </c>
      <c r="K87" s="96" t="s">
        <v>412</v>
      </c>
      <c r="L87" s="96"/>
    </row>
    <row r="88" spans="3:12" x14ac:dyDescent="0.25">
      <c r="C88" s="97" t="s">
        <v>73</v>
      </c>
      <c r="D88" s="149"/>
      <c r="E88" s="98">
        <v>4000</v>
      </c>
      <c r="F88" s="95">
        <f t="shared" ref="F88:F99" si="6">D88*E88</f>
        <v>0</v>
      </c>
      <c r="G88" s="163"/>
      <c r="H88" s="99" t="s">
        <v>986</v>
      </c>
      <c r="I88" s="99" t="str">
        <f>VLOOKUP(H88,Presupuesto!$B$11:$C$565,2,0)</f>
        <v>EQUIPOS VARIOS DE OFICINA</v>
      </c>
      <c r="J88" s="96" t="str">
        <f t="shared" ref="J88:J99" si="7">$J$86</f>
        <v>Posgrado</v>
      </c>
      <c r="K88" s="96" t="s">
        <v>395</v>
      </c>
      <c r="L88" s="96"/>
    </row>
    <row r="89" spans="3:12" x14ac:dyDescent="0.25">
      <c r="C89" s="97" t="s">
        <v>74</v>
      </c>
      <c r="D89" s="149"/>
      <c r="E89" s="98">
        <v>8000</v>
      </c>
      <c r="F89" s="95">
        <f t="shared" si="6"/>
        <v>0</v>
      </c>
      <c r="G89" s="163"/>
      <c r="H89" s="99" t="s">
        <v>1014</v>
      </c>
      <c r="I89" s="99" t="str">
        <f>VLOOKUP(H89,Presupuesto!$B$11:$C$565,2,0)</f>
        <v>EQUIPO DE COMPUTACION</v>
      </c>
      <c r="J89" s="96" t="str">
        <f t="shared" si="7"/>
        <v>Posgrado</v>
      </c>
      <c r="K89" s="96" t="s">
        <v>395</v>
      </c>
      <c r="L89" s="96"/>
    </row>
    <row r="90" spans="3:12" x14ac:dyDescent="0.25">
      <c r="C90" s="97" t="s">
        <v>75</v>
      </c>
      <c r="D90" s="149"/>
      <c r="E90" s="98">
        <v>5000</v>
      </c>
      <c r="F90" s="95">
        <f t="shared" si="6"/>
        <v>0</v>
      </c>
      <c r="G90" s="163"/>
      <c r="H90" s="99" t="s">
        <v>1014</v>
      </c>
      <c r="I90" s="99" t="str">
        <f>VLOOKUP(H90,Presupuesto!$B$11:$C$565,2,0)</f>
        <v>EQUIPO DE COMPUTACION</v>
      </c>
      <c r="J90" s="96" t="str">
        <f t="shared" si="7"/>
        <v>Posgrado</v>
      </c>
      <c r="K90" s="96" t="s">
        <v>395</v>
      </c>
      <c r="L90" s="96"/>
    </row>
    <row r="91" spans="3:12" x14ac:dyDescent="0.25">
      <c r="C91" s="97" t="s">
        <v>35</v>
      </c>
      <c r="D91" s="149"/>
      <c r="E91" s="98">
        <v>13000</v>
      </c>
      <c r="F91" s="95">
        <f t="shared" si="6"/>
        <v>0</v>
      </c>
      <c r="G91" s="163"/>
      <c r="H91" s="99" t="s">
        <v>1000</v>
      </c>
      <c r="I91" s="99" t="str">
        <f>VLOOKUP(H91,Presupuesto!$B$11:$C$565,2,0)</f>
        <v>EQUIPO DE TRANSPORTE TRACCION Y ELEVACION</v>
      </c>
      <c r="J91" s="96" t="str">
        <f t="shared" si="7"/>
        <v>Posgrado</v>
      </c>
      <c r="K91" s="96" t="s">
        <v>395</v>
      </c>
      <c r="L91" s="96"/>
    </row>
    <row r="92" spans="3:12" x14ac:dyDescent="0.25">
      <c r="C92" s="97" t="s">
        <v>76</v>
      </c>
      <c r="D92" s="149"/>
      <c r="E92" s="98">
        <v>15000</v>
      </c>
      <c r="F92" s="95">
        <f t="shared" si="6"/>
        <v>0</v>
      </c>
      <c r="G92" s="163"/>
      <c r="H92" s="99" t="s">
        <v>1000</v>
      </c>
      <c r="I92" s="99" t="str">
        <f>VLOOKUP(H92,Presupuesto!$B$11:$C$565,2,0)</f>
        <v>EQUIPO DE TRANSPORTE TRACCION Y ELEVACION</v>
      </c>
      <c r="J92" s="96" t="str">
        <f t="shared" si="7"/>
        <v>Posgrado</v>
      </c>
      <c r="K92" s="96" t="s">
        <v>395</v>
      </c>
      <c r="L92" s="96"/>
    </row>
    <row r="93" spans="3:12" x14ac:dyDescent="0.25">
      <c r="C93" s="97" t="s">
        <v>77</v>
      </c>
      <c r="D93" s="149"/>
      <c r="E93" s="98">
        <v>10000</v>
      </c>
      <c r="F93" s="95">
        <f t="shared" si="6"/>
        <v>0</v>
      </c>
      <c r="G93" s="163"/>
      <c r="H93" s="99" t="s">
        <v>1000</v>
      </c>
      <c r="I93" s="99" t="str">
        <f>VLOOKUP(H93,Presupuesto!$B$11:$C$565,2,0)</f>
        <v>EQUIPO DE TRANSPORTE TRACCION Y ELEVACION</v>
      </c>
      <c r="J93" s="96" t="str">
        <f t="shared" si="7"/>
        <v>Posgrado</v>
      </c>
      <c r="K93" s="96" t="s">
        <v>403</v>
      </c>
      <c r="L93" s="96"/>
    </row>
    <row r="94" spans="3:12" x14ac:dyDescent="0.25">
      <c r="C94" s="97" t="s">
        <v>78</v>
      </c>
      <c r="D94" s="149"/>
      <c r="E94" s="98">
        <v>10000</v>
      </c>
      <c r="F94" s="95">
        <f t="shared" si="6"/>
        <v>0</v>
      </c>
      <c r="G94" s="163"/>
      <c r="H94" s="99" t="s">
        <v>1046</v>
      </c>
      <c r="I94" s="99" t="str">
        <f>VLOOKUP(H94,Presupuesto!$B$11:$C$565,2,0)</f>
        <v>APLICACIONES INFORMATICAS</v>
      </c>
      <c r="J94" s="96" t="str">
        <f t="shared" si="7"/>
        <v>Posgrado</v>
      </c>
      <c r="K94" s="96" t="s">
        <v>399</v>
      </c>
      <c r="L94" s="96"/>
    </row>
    <row r="95" spans="3:12" x14ac:dyDescent="0.25">
      <c r="C95" s="107" t="s">
        <v>79</v>
      </c>
      <c r="D95" s="149"/>
      <c r="E95" s="98">
        <v>2000</v>
      </c>
      <c r="F95" s="95">
        <f t="shared" si="6"/>
        <v>0</v>
      </c>
      <c r="G95" s="163"/>
      <c r="H95" s="108" t="s">
        <v>1014</v>
      </c>
      <c r="I95" s="108" t="str">
        <f>VLOOKUP(H95,Presupuesto!$B$11:$C$565,2,0)</f>
        <v>EQUIPO DE COMPUTACION</v>
      </c>
      <c r="J95" s="96" t="str">
        <f t="shared" si="7"/>
        <v>Posgrado</v>
      </c>
      <c r="K95" s="96" t="s">
        <v>395</v>
      </c>
      <c r="L95" s="96"/>
    </row>
    <row r="96" spans="3:12" x14ac:dyDescent="0.25">
      <c r="C96" s="107" t="s">
        <v>1446</v>
      </c>
      <c r="D96" s="149"/>
      <c r="E96" s="98">
        <v>1500</v>
      </c>
      <c r="F96" s="95">
        <f t="shared" si="6"/>
        <v>0</v>
      </c>
      <c r="G96" s="163"/>
      <c r="H96" s="108" t="s">
        <v>946</v>
      </c>
      <c r="I96" s="108" t="str">
        <f>VLOOKUP(H96,Presupuesto!$B$11:$C$565,2,0)</f>
        <v>UTILES Y MATERIALES ELECTRICOS</v>
      </c>
      <c r="J96" s="96" t="str">
        <f t="shared" si="7"/>
        <v>Posgrado</v>
      </c>
      <c r="K96" s="96" t="s">
        <v>395</v>
      </c>
      <c r="L96" s="96"/>
    </row>
    <row r="97" spans="3:12" x14ac:dyDescent="0.25">
      <c r="C97" s="107" t="s">
        <v>80</v>
      </c>
      <c r="D97" s="149"/>
      <c r="E97" s="98">
        <v>1500</v>
      </c>
      <c r="F97" s="95">
        <f t="shared" si="6"/>
        <v>0</v>
      </c>
      <c r="G97" s="163"/>
      <c r="H97" s="108" t="s">
        <v>1014</v>
      </c>
      <c r="I97" s="108" t="str">
        <f>VLOOKUP(H97,Presupuesto!$B$11:$C$565,2,0)</f>
        <v>EQUIPO DE COMPUTACION</v>
      </c>
      <c r="J97" s="96" t="str">
        <f t="shared" si="7"/>
        <v>Posgrado</v>
      </c>
      <c r="K97" s="96" t="s">
        <v>395</v>
      </c>
      <c r="L97" s="96"/>
    </row>
    <row r="98" spans="3:12" x14ac:dyDescent="0.25">
      <c r="C98" s="107" t="s">
        <v>81</v>
      </c>
      <c r="D98" s="149"/>
      <c r="E98" s="98">
        <v>500</v>
      </c>
      <c r="F98" s="95">
        <f t="shared" si="6"/>
        <v>0</v>
      </c>
      <c r="G98" s="163"/>
      <c r="H98" s="108" t="s">
        <v>955</v>
      </c>
      <c r="I98" s="108" t="str">
        <f>VLOOKUP(H98,Presupuesto!$B$11:$C$565,2,0)</f>
        <v>OTROS RESPUESTOS Y ACCESORIOS MENORES</v>
      </c>
      <c r="J98" s="96" t="str">
        <f t="shared" si="7"/>
        <v>Posgrado</v>
      </c>
      <c r="K98" s="96" t="s">
        <v>395</v>
      </c>
      <c r="L98" s="96"/>
    </row>
    <row r="99" spans="3:12" ht="15.75" thickBot="1" x14ac:dyDescent="0.3">
      <c r="C99" s="100" t="s">
        <v>82</v>
      </c>
      <c r="D99" s="157"/>
      <c r="E99" s="102">
        <v>20</v>
      </c>
      <c r="F99" s="103">
        <f t="shared" si="6"/>
        <v>0</v>
      </c>
      <c r="G99" s="160"/>
      <c r="H99" s="104" t="s">
        <v>955</v>
      </c>
      <c r="I99" s="104" t="str">
        <f>VLOOKUP(H99,Presupuesto!$B$11:$C$565,2,0)</f>
        <v>OTROS RESPUESTOS Y ACCESORIOS MENORES</v>
      </c>
      <c r="J99" s="104" t="str">
        <f t="shared" si="7"/>
        <v>Posgrado</v>
      </c>
      <c r="K99" s="122" t="s">
        <v>394</v>
      </c>
      <c r="L99" s="122"/>
    </row>
    <row r="101" spans="3:12" ht="15.75" thickBot="1" x14ac:dyDescent="0.3"/>
    <row r="102" spans="3:12" ht="15.75" thickBot="1" x14ac:dyDescent="0.3">
      <c r="C102" s="29" t="s">
        <v>43</v>
      </c>
      <c r="D102" s="106">
        <f>SUM(F109:F122)</f>
        <v>0</v>
      </c>
      <c r="F102" s="70"/>
      <c r="G102" s="77"/>
      <c r="H102" s="70"/>
      <c r="I102" s="70"/>
    </row>
    <row r="103" spans="3:12" x14ac:dyDescent="0.25">
      <c r="C103" s="70"/>
      <c r="D103" s="31"/>
      <c r="E103" s="91"/>
      <c r="F103" s="91"/>
      <c r="G103" s="91"/>
      <c r="H103" s="74"/>
      <c r="I103" s="74"/>
      <c r="J103" s="74"/>
      <c r="K103" s="110"/>
    </row>
    <row r="104" spans="3:12" x14ac:dyDescent="0.25">
      <c r="C104" s="70"/>
      <c r="D104" s="31"/>
      <c r="E104" s="91"/>
      <c r="F104" s="91"/>
      <c r="G104" s="91"/>
      <c r="H104" s="74"/>
      <c r="I104" s="74"/>
      <c r="J104" s="74"/>
      <c r="K104" s="110"/>
    </row>
    <row r="105" spans="3:12" ht="15.75" x14ac:dyDescent="0.25">
      <c r="C105" s="200" t="s">
        <v>392</v>
      </c>
      <c r="D105" s="328"/>
      <c r="E105" s="91"/>
      <c r="F105" s="91"/>
      <c r="G105" s="91"/>
      <c r="H105" s="74"/>
      <c r="I105" s="74"/>
      <c r="J105" s="74"/>
      <c r="K105" s="110"/>
    </row>
    <row r="106" spans="3:12" ht="18.75" x14ac:dyDescent="0.25">
      <c r="C106" s="206" t="e">
        <f>IFERROR(VLOOKUP(D105,'1. Desarrollo e Innov. Curricu.'!$E:$F,2,FALSE),IFERROR(VLOOKUP(D105,'2. Investigación Científica'!$E:$F,2,FALSE),IFERROR(VLOOKUP(D105,'3. Vinculación Univ. Sociedad'!$E:$F,2,FALSE),IFERROR(VLOOKUP(D105,'4. Docencia y Profesorado Univ.'!$E:$F,2,FALSE),IFERROR(VLOOKUP(D105,'5. Estudiantes y Graduados'!$E:$F,2,FALSE),IFERROR(VLOOKUP(D105,'11. Gestion Administrativa'!$E:$F,2,FALSE),IFERROR(VLOOKUP(D105,'13. Gestión Académica'!$E:$F,2,FALSE),IFERROR(VLOOKUP(D105,'8. Asegura. de la Calid. y M'!$E:$F,2,FALSE),IFERROR(VLOOKUP(D105,'6. Gestión del Conocimiento'!$E:$F,2,FALSE),IFERROR(VLOOKUP(D105,'15. Gobernabilidad y Proceso...'!$E:$F,2,FALSE),IFERROR(VLOOKUP(D105,'12. Gestión del Talento Humano'!$E:$F,2,FALSE),IFERROR(VLOOKUP(D105,'14. Internacional... de la E.S.'!$E:$F,2,FALSE),IFERROR(VLOOKUP(D105,'10. Posgrado'!$E:$F,2,FALSE),IFERROR(VLOOKUP(D105,'16. Desa. del Sistema Educ.Sup.'!$E:$F,2,FALSE),IFERROR(VLOOKUP(D105,'9. Cultura de Inno. Insti...'!$E:$F,2,FALSE),VLOOKUP(D105,'7. Lo Esencial de la Reforma U.'!$E:$F,2,0))))))))))))))))</f>
        <v>#N/A</v>
      </c>
      <c r="D106" s="31"/>
      <c r="E106" s="91"/>
      <c r="F106" s="91"/>
      <c r="G106" s="91"/>
      <c r="H106" s="74"/>
      <c r="I106" s="74"/>
      <c r="J106" s="74"/>
      <c r="K106" s="110"/>
    </row>
    <row r="107" spans="3:12" x14ac:dyDescent="0.25">
      <c r="F107" s="91"/>
      <c r="G107" s="74"/>
      <c r="H107" s="74"/>
      <c r="I107" s="74"/>
    </row>
    <row r="108" spans="3:12" ht="30.75" thickBot="1" x14ac:dyDescent="0.3">
      <c r="C108" s="147" t="s">
        <v>44</v>
      </c>
      <c r="D108" s="147" t="s">
        <v>55</v>
      </c>
      <c r="E108" s="147" t="s">
        <v>57</v>
      </c>
      <c r="F108" s="148" t="s">
        <v>27</v>
      </c>
      <c r="G108" s="148" t="s">
        <v>131</v>
      </c>
      <c r="H108" s="147" t="s">
        <v>46</v>
      </c>
      <c r="I108" s="147" t="s">
        <v>132</v>
      </c>
      <c r="J108" s="147" t="s">
        <v>410</v>
      </c>
      <c r="K108" s="147" t="s">
        <v>411</v>
      </c>
      <c r="L108" s="147" t="s">
        <v>464</v>
      </c>
    </row>
    <row r="109" spans="3:12" ht="15.75" thickBot="1" x14ac:dyDescent="0.3">
      <c r="C109" s="289" t="s">
        <v>1339</v>
      </c>
      <c r="D109" s="156"/>
      <c r="E109" s="94">
        <f>HLOOKUP($C109,$CB$2:$CE$3,2,0)</f>
        <v>15000</v>
      </c>
      <c r="F109" s="95">
        <f>D109*E109</f>
        <v>0</v>
      </c>
      <c r="G109" s="163"/>
      <c r="H109" s="96" t="s">
        <v>1014</v>
      </c>
      <c r="I109" s="96" t="str">
        <f>VLOOKUP(H109,Presupuesto!$B$11:$C$565,2,0)</f>
        <v>EQUIPO DE COMPUTACION</v>
      </c>
      <c r="J109" s="214" t="s">
        <v>1481</v>
      </c>
      <c r="K109" s="96" t="s">
        <v>394</v>
      </c>
      <c r="L109" s="96"/>
    </row>
    <row r="110" spans="3:12" x14ac:dyDescent="0.25">
      <c r="C110" s="289" t="s">
        <v>1337</v>
      </c>
      <c r="D110" s="149"/>
      <c r="E110" s="94">
        <f>HLOOKUP($C110,$CB$2:$CE$3,2,0)</f>
        <v>35000</v>
      </c>
      <c r="F110" s="95">
        <f>D110*E110</f>
        <v>0</v>
      </c>
      <c r="G110" s="163"/>
      <c r="H110" s="99" t="s">
        <v>1014</v>
      </c>
      <c r="I110" s="99" t="str">
        <f>VLOOKUP(H110,Presupuesto!$B$11:$C$565,2,0)</f>
        <v>EQUIPO DE COMPUTACION</v>
      </c>
      <c r="J110" s="96" t="str">
        <f>$J$109</f>
        <v>Gestión Tecnologías de Información y Comunicación</v>
      </c>
      <c r="K110" s="96" t="s">
        <v>412</v>
      </c>
      <c r="L110" s="96"/>
    </row>
    <row r="111" spans="3:12" x14ac:dyDescent="0.25">
      <c r="C111" s="97" t="s">
        <v>73</v>
      </c>
      <c r="D111" s="149"/>
      <c r="E111" s="98">
        <v>4000</v>
      </c>
      <c r="F111" s="95">
        <f t="shared" ref="F111:F122" si="8">D111*E111</f>
        <v>0</v>
      </c>
      <c r="G111" s="163"/>
      <c r="H111" s="99" t="s">
        <v>986</v>
      </c>
      <c r="I111" s="99" t="str">
        <f>VLOOKUP(H111,Presupuesto!$B$11:$C$565,2,0)</f>
        <v>EQUIPOS VARIOS DE OFICINA</v>
      </c>
      <c r="J111" s="96" t="str">
        <f t="shared" ref="J111:J122" si="9">$J$109</f>
        <v>Gestión Tecnologías de Información y Comunicación</v>
      </c>
      <c r="K111" s="96" t="s">
        <v>395</v>
      </c>
      <c r="L111" s="96"/>
    </row>
    <row r="112" spans="3:12" x14ac:dyDescent="0.25">
      <c r="C112" s="97" t="s">
        <v>74</v>
      </c>
      <c r="D112" s="149"/>
      <c r="E112" s="98">
        <v>8000</v>
      </c>
      <c r="F112" s="95">
        <f t="shared" si="8"/>
        <v>0</v>
      </c>
      <c r="G112" s="163"/>
      <c r="H112" s="99" t="s">
        <v>1014</v>
      </c>
      <c r="I112" s="99" t="str">
        <f>VLOOKUP(H112,Presupuesto!$B$11:$C$565,2,0)</f>
        <v>EQUIPO DE COMPUTACION</v>
      </c>
      <c r="J112" s="96" t="str">
        <f t="shared" si="9"/>
        <v>Gestión Tecnologías de Información y Comunicación</v>
      </c>
      <c r="K112" s="96" t="s">
        <v>395</v>
      </c>
      <c r="L112" s="96"/>
    </row>
    <row r="113" spans="3:12" x14ac:dyDescent="0.25">
      <c r="C113" s="97" t="s">
        <v>75</v>
      </c>
      <c r="D113" s="149"/>
      <c r="E113" s="98">
        <v>5000</v>
      </c>
      <c r="F113" s="95">
        <f t="shared" si="8"/>
        <v>0</v>
      </c>
      <c r="G113" s="163"/>
      <c r="H113" s="99" t="s">
        <v>1014</v>
      </c>
      <c r="I113" s="99" t="str">
        <f>VLOOKUP(H113,Presupuesto!$B$11:$C$565,2,0)</f>
        <v>EQUIPO DE COMPUTACION</v>
      </c>
      <c r="J113" s="96" t="str">
        <f t="shared" si="9"/>
        <v>Gestión Tecnologías de Información y Comunicación</v>
      </c>
      <c r="K113" s="96" t="s">
        <v>395</v>
      </c>
      <c r="L113" s="96"/>
    </row>
    <row r="114" spans="3:12" x14ac:dyDescent="0.25">
      <c r="C114" s="97" t="s">
        <v>35</v>
      </c>
      <c r="D114" s="149"/>
      <c r="E114" s="98">
        <v>13000</v>
      </c>
      <c r="F114" s="95">
        <f t="shared" si="8"/>
        <v>0</v>
      </c>
      <c r="G114" s="163"/>
      <c r="H114" s="99" t="s">
        <v>1000</v>
      </c>
      <c r="I114" s="99" t="str">
        <f>VLOOKUP(H114,Presupuesto!$B$11:$C$565,2,0)</f>
        <v>EQUIPO DE TRANSPORTE TRACCION Y ELEVACION</v>
      </c>
      <c r="J114" s="96" t="str">
        <f t="shared" si="9"/>
        <v>Gestión Tecnologías de Información y Comunicación</v>
      </c>
      <c r="K114" s="96" t="s">
        <v>395</v>
      </c>
      <c r="L114" s="96"/>
    </row>
    <row r="115" spans="3:12" x14ac:dyDescent="0.25">
      <c r="C115" s="97" t="s">
        <v>76</v>
      </c>
      <c r="D115" s="149"/>
      <c r="E115" s="98">
        <v>15000</v>
      </c>
      <c r="F115" s="95">
        <f t="shared" si="8"/>
        <v>0</v>
      </c>
      <c r="G115" s="163"/>
      <c r="H115" s="99" t="s">
        <v>1000</v>
      </c>
      <c r="I115" s="99" t="str">
        <f>VLOOKUP(H115,Presupuesto!$B$11:$C$565,2,0)</f>
        <v>EQUIPO DE TRANSPORTE TRACCION Y ELEVACION</v>
      </c>
      <c r="J115" s="96" t="str">
        <f t="shared" si="9"/>
        <v>Gestión Tecnologías de Información y Comunicación</v>
      </c>
      <c r="K115" s="96" t="s">
        <v>395</v>
      </c>
      <c r="L115" s="96"/>
    </row>
    <row r="116" spans="3:12" x14ac:dyDescent="0.25">
      <c r="C116" s="97" t="s">
        <v>77</v>
      </c>
      <c r="D116" s="149"/>
      <c r="E116" s="98">
        <v>10000</v>
      </c>
      <c r="F116" s="95">
        <f t="shared" si="8"/>
        <v>0</v>
      </c>
      <c r="G116" s="163"/>
      <c r="H116" s="99" t="s">
        <v>1000</v>
      </c>
      <c r="I116" s="99" t="str">
        <f>VLOOKUP(H116,Presupuesto!$B$11:$C$565,2,0)</f>
        <v>EQUIPO DE TRANSPORTE TRACCION Y ELEVACION</v>
      </c>
      <c r="J116" s="96" t="str">
        <f t="shared" si="9"/>
        <v>Gestión Tecnologías de Información y Comunicación</v>
      </c>
      <c r="K116" s="96" t="s">
        <v>403</v>
      </c>
      <c r="L116" s="96"/>
    </row>
    <row r="117" spans="3:12" x14ac:dyDescent="0.25">
      <c r="C117" s="97" t="s">
        <v>78</v>
      </c>
      <c r="D117" s="149"/>
      <c r="E117" s="98">
        <v>10000</v>
      </c>
      <c r="F117" s="95">
        <f t="shared" si="8"/>
        <v>0</v>
      </c>
      <c r="G117" s="163"/>
      <c r="H117" s="99" t="s">
        <v>1046</v>
      </c>
      <c r="I117" s="99" t="str">
        <f>VLOOKUP(H117,Presupuesto!$B$11:$C$565,2,0)</f>
        <v>APLICACIONES INFORMATICAS</v>
      </c>
      <c r="J117" s="96" t="str">
        <f t="shared" si="9"/>
        <v>Gestión Tecnologías de Información y Comunicación</v>
      </c>
      <c r="K117" s="96" t="s">
        <v>399</v>
      </c>
      <c r="L117" s="96"/>
    </row>
    <row r="118" spans="3:12" x14ac:dyDescent="0.25">
      <c r="C118" s="107" t="s">
        <v>79</v>
      </c>
      <c r="D118" s="149"/>
      <c r="E118" s="98">
        <v>2000</v>
      </c>
      <c r="F118" s="95">
        <f t="shared" si="8"/>
        <v>0</v>
      </c>
      <c r="G118" s="163"/>
      <c r="H118" s="108" t="s">
        <v>1014</v>
      </c>
      <c r="I118" s="108" t="str">
        <f>VLOOKUP(H118,Presupuesto!$B$11:$C$565,2,0)</f>
        <v>EQUIPO DE COMPUTACION</v>
      </c>
      <c r="J118" s="96" t="str">
        <f t="shared" si="9"/>
        <v>Gestión Tecnologías de Información y Comunicación</v>
      </c>
      <c r="K118" s="96" t="s">
        <v>395</v>
      </c>
      <c r="L118" s="96"/>
    </row>
    <row r="119" spans="3:12" x14ac:dyDescent="0.25">
      <c r="C119" s="107" t="s">
        <v>1446</v>
      </c>
      <c r="D119" s="149"/>
      <c r="E119" s="98">
        <v>1500</v>
      </c>
      <c r="F119" s="95">
        <f t="shared" si="8"/>
        <v>0</v>
      </c>
      <c r="G119" s="163"/>
      <c r="H119" s="108" t="s">
        <v>946</v>
      </c>
      <c r="I119" s="108" t="str">
        <f>VLOOKUP(H119,Presupuesto!$B$11:$C$565,2,0)</f>
        <v>UTILES Y MATERIALES ELECTRICOS</v>
      </c>
      <c r="J119" s="96" t="str">
        <f t="shared" si="9"/>
        <v>Gestión Tecnologías de Información y Comunicación</v>
      </c>
      <c r="K119" s="96" t="s">
        <v>395</v>
      </c>
      <c r="L119" s="96"/>
    </row>
    <row r="120" spans="3:12" x14ac:dyDescent="0.25">
      <c r="C120" s="107" t="s">
        <v>80</v>
      </c>
      <c r="D120" s="149"/>
      <c r="E120" s="98">
        <v>1500</v>
      </c>
      <c r="F120" s="95">
        <f t="shared" si="8"/>
        <v>0</v>
      </c>
      <c r="G120" s="163"/>
      <c r="H120" s="108" t="s">
        <v>1014</v>
      </c>
      <c r="I120" s="108" t="str">
        <f>VLOOKUP(H120,Presupuesto!$B$11:$C$565,2,0)</f>
        <v>EQUIPO DE COMPUTACION</v>
      </c>
      <c r="J120" s="96" t="str">
        <f t="shared" si="9"/>
        <v>Gestión Tecnologías de Información y Comunicación</v>
      </c>
      <c r="K120" s="96" t="s">
        <v>395</v>
      </c>
      <c r="L120" s="96"/>
    </row>
    <row r="121" spans="3:12" x14ac:dyDescent="0.25">
      <c r="C121" s="107" t="s">
        <v>81</v>
      </c>
      <c r="D121" s="149"/>
      <c r="E121" s="98">
        <v>500</v>
      </c>
      <c r="F121" s="95">
        <f t="shared" si="8"/>
        <v>0</v>
      </c>
      <c r="G121" s="163"/>
      <c r="H121" s="108" t="s">
        <v>955</v>
      </c>
      <c r="I121" s="108" t="str">
        <f>VLOOKUP(H121,Presupuesto!$B$11:$C$565,2,0)</f>
        <v>OTROS RESPUESTOS Y ACCESORIOS MENORES</v>
      </c>
      <c r="J121" s="96" t="str">
        <f t="shared" si="9"/>
        <v>Gestión Tecnologías de Información y Comunicación</v>
      </c>
      <c r="K121" s="96" t="s">
        <v>395</v>
      </c>
      <c r="L121" s="96"/>
    </row>
    <row r="122" spans="3:12" ht="15.75" thickBot="1" x14ac:dyDescent="0.3">
      <c r="C122" s="100" t="s">
        <v>82</v>
      </c>
      <c r="D122" s="157"/>
      <c r="E122" s="102">
        <v>20</v>
      </c>
      <c r="F122" s="103">
        <f t="shared" si="8"/>
        <v>0</v>
      </c>
      <c r="G122" s="160"/>
      <c r="H122" s="104" t="s">
        <v>955</v>
      </c>
      <c r="I122" s="104" t="str">
        <f>VLOOKUP(H122,Presupuesto!$B$11:$C$565,2,0)</f>
        <v>OTROS RESPUESTOS Y ACCESORIOS MENORES</v>
      </c>
      <c r="J122" s="104" t="str">
        <f t="shared" si="9"/>
        <v>Gestión Tecnologías de Información y Comunicación</v>
      </c>
      <c r="K122" s="122" t="s">
        <v>394</v>
      </c>
      <c r="L122" s="122"/>
    </row>
    <row r="123" spans="3:12" x14ac:dyDescent="0.25">
      <c r="F123" s="91"/>
      <c r="G123" s="74"/>
      <c r="H123" s="74"/>
      <c r="I123" s="74"/>
    </row>
    <row r="124" spans="3:12" ht="15.75" thickBot="1" x14ac:dyDescent="0.3"/>
    <row r="125" spans="3:12" ht="15.75" thickBot="1" x14ac:dyDescent="0.3">
      <c r="C125" s="29" t="s">
        <v>43</v>
      </c>
      <c r="D125" s="106">
        <f>SUM(F132:F145)</f>
        <v>0</v>
      </c>
      <c r="F125" s="70"/>
      <c r="G125" s="77"/>
      <c r="H125" s="70"/>
      <c r="I125" s="70"/>
    </row>
    <row r="126" spans="3:12" x14ac:dyDescent="0.25">
      <c r="C126" s="70"/>
      <c r="D126" s="31"/>
      <c r="E126" s="91"/>
      <c r="F126" s="91"/>
      <c r="G126" s="91"/>
      <c r="H126" s="74"/>
      <c r="I126" s="74"/>
      <c r="J126" s="74"/>
      <c r="K126" s="110"/>
    </row>
    <row r="127" spans="3:12" x14ac:dyDescent="0.25">
      <c r="C127" s="70"/>
      <c r="D127" s="31"/>
      <c r="E127" s="91"/>
      <c r="F127" s="91"/>
      <c r="G127" s="91"/>
      <c r="H127" s="74"/>
      <c r="I127" s="74"/>
      <c r="J127" s="74"/>
      <c r="K127" s="110"/>
    </row>
    <row r="128" spans="3:12" ht="15.75" x14ac:dyDescent="0.25">
      <c r="C128" s="200" t="s">
        <v>392</v>
      </c>
      <c r="D128" s="328"/>
      <c r="E128" s="91"/>
      <c r="F128" s="91"/>
      <c r="G128" s="91"/>
      <c r="H128" s="74"/>
      <c r="I128" s="74"/>
      <c r="J128" s="74"/>
      <c r="K128" s="110"/>
    </row>
    <row r="129" spans="3:12" ht="18.75" x14ac:dyDescent="0.25">
      <c r="C129" s="206" t="e">
        <f>IFERROR(VLOOKUP(D128,'1. Desarrollo e Innov. Curricu.'!$E:$F,2,FALSE),IFERROR(VLOOKUP(D128,'2. Investigación Científica'!$E:$F,2,FALSE),IFERROR(VLOOKUP(D128,'3. Vinculación Univ. Sociedad'!$E:$F,2,FALSE),IFERROR(VLOOKUP(D128,'4. Docencia y Profesorado Univ.'!$E:$F,2,FALSE),IFERROR(VLOOKUP(D128,'5. Estudiantes y Graduados'!$E:$F,2,FALSE),IFERROR(VLOOKUP(D128,'11. Gestion Administrativa'!$E:$F,2,FALSE),IFERROR(VLOOKUP(D128,'13. Gestión Académica'!$E:$F,2,FALSE),IFERROR(VLOOKUP(D128,'8. Asegura. de la Calid. y M'!$E:$F,2,FALSE),IFERROR(VLOOKUP(D128,'6. Gestión del Conocimiento'!$E:$F,2,FALSE),IFERROR(VLOOKUP(D128,'15. Gobernabilidad y Proceso...'!$E:$F,2,FALSE),IFERROR(VLOOKUP(D128,'12. Gestión del Talento Humano'!$E:$F,2,FALSE),IFERROR(VLOOKUP(D128,'14. Internacional... de la E.S.'!$E:$F,2,FALSE),IFERROR(VLOOKUP(D128,'10. Posgrado'!$E:$F,2,FALSE),IFERROR(VLOOKUP(D128,'16. Desa. del Sistema Educ.Sup.'!$E:$F,2,FALSE),IFERROR(VLOOKUP(D128,'9. Cultura de Inno. Insti...'!$E:$F,2,FALSE),VLOOKUP(D128,'7. Lo Esencial de la Reforma U.'!$E:$F,2,0))))))))))))))))</f>
        <v>#N/A</v>
      </c>
      <c r="D129" s="31"/>
      <c r="E129" s="91"/>
      <c r="F129" s="91"/>
      <c r="G129" s="91"/>
      <c r="H129" s="74"/>
      <c r="I129" s="74"/>
      <c r="J129" s="74"/>
      <c r="K129" s="110"/>
    </row>
    <row r="130" spans="3:12" x14ac:dyDescent="0.25">
      <c r="F130" s="91"/>
      <c r="G130" s="74"/>
      <c r="H130" s="74"/>
      <c r="I130" s="74"/>
    </row>
    <row r="131" spans="3:12" ht="30.75" thickBot="1" x14ac:dyDescent="0.3">
      <c r="C131" s="147" t="s">
        <v>44</v>
      </c>
      <c r="D131" s="147" t="s">
        <v>55</v>
      </c>
      <c r="E131" s="147" t="s">
        <v>57</v>
      </c>
      <c r="F131" s="148" t="s">
        <v>27</v>
      </c>
      <c r="G131" s="148" t="s">
        <v>131</v>
      </c>
      <c r="H131" s="147" t="s">
        <v>46</v>
      </c>
      <c r="I131" s="147" t="s">
        <v>132</v>
      </c>
      <c r="J131" s="147" t="s">
        <v>410</v>
      </c>
      <c r="K131" s="147" t="s">
        <v>411</v>
      </c>
      <c r="L131" s="147" t="s">
        <v>464</v>
      </c>
    </row>
    <row r="132" spans="3:12" ht="15.75" thickBot="1" x14ac:dyDescent="0.3">
      <c r="C132" s="289" t="s">
        <v>1339</v>
      </c>
      <c r="D132" s="156"/>
      <c r="E132" s="94">
        <f>HLOOKUP($C132,$CB$2:$CE$3,2,0)</f>
        <v>15000</v>
      </c>
      <c r="F132" s="95">
        <f>D132*E132</f>
        <v>0</v>
      </c>
      <c r="G132" s="163"/>
      <c r="H132" s="96" t="s">
        <v>1014</v>
      </c>
      <c r="I132" s="96" t="str">
        <f>VLOOKUP(H132,Presupuesto!$B$11:$C$565,2,0)</f>
        <v>EQUIPO DE COMPUTACION</v>
      </c>
      <c r="J132" s="214" t="s">
        <v>1430</v>
      </c>
      <c r="K132" s="96" t="s">
        <v>394</v>
      </c>
      <c r="L132" s="96"/>
    </row>
    <row r="133" spans="3:12" x14ac:dyDescent="0.25">
      <c r="C133" s="289" t="s">
        <v>1337</v>
      </c>
      <c r="D133" s="149"/>
      <c r="E133" s="94">
        <f>HLOOKUP($C133,$CB$2:$CE$3,2,0)</f>
        <v>35000</v>
      </c>
      <c r="F133" s="95">
        <f>D133*E133</f>
        <v>0</v>
      </c>
      <c r="G133" s="163"/>
      <c r="H133" s="99" t="s">
        <v>1014</v>
      </c>
      <c r="I133" s="99" t="str">
        <f>VLOOKUP(H133,Presupuesto!$B$11:$C$565,2,0)</f>
        <v>EQUIPO DE COMPUTACION</v>
      </c>
      <c r="J133" s="96" t="str">
        <f>$J$132</f>
        <v>Posgrado</v>
      </c>
      <c r="K133" s="96" t="s">
        <v>412</v>
      </c>
      <c r="L133" s="96"/>
    </row>
    <row r="134" spans="3:12" x14ac:dyDescent="0.25">
      <c r="C134" s="97" t="s">
        <v>73</v>
      </c>
      <c r="D134" s="149"/>
      <c r="E134" s="98">
        <v>4000</v>
      </c>
      <c r="F134" s="95">
        <f t="shared" ref="F134:F145" si="10">D134*E134</f>
        <v>0</v>
      </c>
      <c r="G134" s="163"/>
      <c r="H134" s="99" t="s">
        <v>986</v>
      </c>
      <c r="I134" s="99" t="str">
        <f>VLOOKUP(H134,Presupuesto!$B$11:$C$565,2,0)</f>
        <v>EQUIPOS VARIOS DE OFICINA</v>
      </c>
      <c r="J134" s="96" t="str">
        <f t="shared" ref="J134:J144" si="11">$J$132</f>
        <v>Posgrado</v>
      </c>
      <c r="K134" s="96" t="s">
        <v>395</v>
      </c>
      <c r="L134" s="96"/>
    </row>
    <row r="135" spans="3:12" x14ac:dyDescent="0.25">
      <c r="C135" s="97" t="s">
        <v>74</v>
      </c>
      <c r="D135" s="149"/>
      <c r="E135" s="98">
        <v>8000</v>
      </c>
      <c r="F135" s="95">
        <f t="shared" si="10"/>
        <v>0</v>
      </c>
      <c r="G135" s="163"/>
      <c r="H135" s="99" t="s">
        <v>1014</v>
      </c>
      <c r="I135" s="99" t="str">
        <f>VLOOKUP(H135,Presupuesto!$B$11:$C$565,2,0)</f>
        <v>EQUIPO DE COMPUTACION</v>
      </c>
      <c r="J135" s="96" t="str">
        <f t="shared" si="11"/>
        <v>Posgrado</v>
      </c>
      <c r="K135" s="96" t="s">
        <v>395</v>
      </c>
      <c r="L135" s="96"/>
    </row>
    <row r="136" spans="3:12" x14ac:dyDescent="0.25">
      <c r="C136" s="97" t="s">
        <v>75</v>
      </c>
      <c r="D136" s="149"/>
      <c r="E136" s="98">
        <v>5000</v>
      </c>
      <c r="F136" s="95">
        <f t="shared" si="10"/>
        <v>0</v>
      </c>
      <c r="G136" s="163"/>
      <c r="H136" s="99" t="s">
        <v>1014</v>
      </c>
      <c r="I136" s="99" t="str">
        <f>VLOOKUP(H136,Presupuesto!$B$11:$C$565,2,0)</f>
        <v>EQUIPO DE COMPUTACION</v>
      </c>
      <c r="J136" s="96" t="str">
        <f t="shared" si="11"/>
        <v>Posgrado</v>
      </c>
      <c r="K136" s="96" t="s">
        <v>395</v>
      </c>
      <c r="L136" s="96"/>
    </row>
    <row r="137" spans="3:12" x14ac:dyDescent="0.25">
      <c r="C137" s="97" t="s">
        <v>35</v>
      </c>
      <c r="D137" s="149"/>
      <c r="E137" s="98">
        <v>13000</v>
      </c>
      <c r="F137" s="95">
        <f t="shared" si="10"/>
        <v>0</v>
      </c>
      <c r="G137" s="163"/>
      <c r="H137" s="99" t="s">
        <v>1000</v>
      </c>
      <c r="I137" s="99" t="str">
        <f>VLOOKUP(H137,Presupuesto!$B$11:$C$565,2,0)</f>
        <v>EQUIPO DE TRANSPORTE TRACCION Y ELEVACION</v>
      </c>
      <c r="J137" s="96" t="str">
        <f t="shared" si="11"/>
        <v>Posgrado</v>
      </c>
      <c r="K137" s="96" t="s">
        <v>395</v>
      </c>
      <c r="L137" s="96"/>
    </row>
    <row r="138" spans="3:12" x14ac:dyDescent="0.25">
      <c r="C138" s="97" t="s">
        <v>76</v>
      </c>
      <c r="D138" s="149"/>
      <c r="E138" s="98">
        <v>15000</v>
      </c>
      <c r="F138" s="95">
        <f t="shared" si="10"/>
        <v>0</v>
      </c>
      <c r="G138" s="163"/>
      <c r="H138" s="99" t="s">
        <v>1000</v>
      </c>
      <c r="I138" s="99" t="str">
        <f>VLOOKUP(H138,Presupuesto!$B$11:$C$565,2,0)</f>
        <v>EQUIPO DE TRANSPORTE TRACCION Y ELEVACION</v>
      </c>
      <c r="J138" s="96" t="str">
        <f t="shared" si="11"/>
        <v>Posgrado</v>
      </c>
      <c r="K138" s="96" t="s">
        <v>395</v>
      </c>
      <c r="L138" s="96"/>
    </row>
    <row r="139" spans="3:12" x14ac:dyDescent="0.25">
      <c r="C139" s="97" t="s">
        <v>77</v>
      </c>
      <c r="D139" s="149"/>
      <c r="E139" s="98">
        <v>10000</v>
      </c>
      <c r="F139" s="95">
        <f t="shared" si="10"/>
        <v>0</v>
      </c>
      <c r="G139" s="163"/>
      <c r="H139" s="99" t="s">
        <v>1000</v>
      </c>
      <c r="I139" s="99" t="str">
        <f>VLOOKUP(H139,Presupuesto!$B$11:$C$565,2,0)</f>
        <v>EQUIPO DE TRANSPORTE TRACCION Y ELEVACION</v>
      </c>
      <c r="J139" s="96" t="str">
        <f t="shared" si="11"/>
        <v>Posgrado</v>
      </c>
      <c r="K139" s="96" t="s">
        <v>403</v>
      </c>
      <c r="L139" s="96"/>
    </row>
    <row r="140" spans="3:12" x14ac:dyDescent="0.25">
      <c r="C140" s="97" t="s">
        <v>78</v>
      </c>
      <c r="D140" s="149"/>
      <c r="E140" s="98">
        <v>10000</v>
      </c>
      <c r="F140" s="95">
        <f t="shared" si="10"/>
        <v>0</v>
      </c>
      <c r="G140" s="163"/>
      <c r="H140" s="99" t="s">
        <v>1046</v>
      </c>
      <c r="I140" s="99" t="str">
        <f>VLOOKUP(H140,Presupuesto!$B$11:$C$565,2,0)</f>
        <v>APLICACIONES INFORMATICAS</v>
      </c>
      <c r="J140" s="96" t="str">
        <f t="shared" si="11"/>
        <v>Posgrado</v>
      </c>
      <c r="K140" s="96" t="s">
        <v>399</v>
      </c>
      <c r="L140" s="96"/>
    </row>
    <row r="141" spans="3:12" x14ac:dyDescent="0.25">
      <c r="C141" s="107" t="s">
        <v>79</v>
      </c>
      <c r="D141" s="149"/>
      <c r="E141" s="98">
        <v>2000</v>
      </c>
      <c r="F141" s="95">
        <f t="shared" si="10"/>
        <v>0</v>
      </c>
      <c r="G141" s="163"/>
      <c r="H141" s="108" t="s">
        <v>1014</v>
      </c>
      <c r="I141" s="108" t="str">
        <f>VLOOKUP(H141,Presupuesto!$B$11:$C$565,2,0)</f>
        <v>EQUIPO DE COMPUTACION</v>
      </c>
      <c r="J141" s="96" t="str">
        <f t="shared" si="11"/>
        <v>Posgrado</v>
      </c>
      <c r="K141" s="96" t="s">
        <v>395</v>
      </c>
      <c r="L141" s="96"/>
    </row>
    <row r="142" spans="3:12" x14ac:dyDescent="0.25">
      <c r="C142" s="107" t="s">
        <v>1446</v>
      </c>
      <c r="D142" s="149"/>
      <c r="E142" s="98">
        <v>1500</v>
      </c>
      <c r="F142" s="95">
        <f t="shared" si="10"/>
        <v>0</v>
      </c>
      <c r="G142" s="163"/>
      <c r="H142" s="108" t="s">
        <v>946</v>
      </c>
      <c r="I142" s="108" t="str">
        <f>VLOOKUP(H142,Presupuesto!$B$11:$C$565,2,0)</f>
        <v>UTILES Y MATERIALES ELECTRICOS</v>
      </c>
      <c r="J142" s="96" t="str">
        <f t="shared" si="11"/>
        <v>Posgrado</v>
      </c>
      <c r="K142" s="96" t="s">
        <v>395</v>
      </c>
      <c r="L142" s="96"/>
    </row>
    <row r="143" spans="3:12" x14ac:dyDescent="0.25">
      <c r="C143" s="107" t="s">
        <v>80</v>
      </c>
      <c r="D143" s="149"/>
      <c r="E143" s="98">
        <v>1500</v>
      </c>
      <c r="F143" s="95">
        <f t="shared" si="10"/>
        <v>0</v>
      </c>
      <c r="G143" s="163"/>
      <c r="H143" s="108" t="s">
        <v>1014</v>
      </c>
      <c r="I143" s="108" t="str">
        <f>VLOOKUP(H143,Presupuesto!$B$11:$C$565,2,0)</f>
        <v>EQUIPO DE COMPUTACION</v>
      </c>
      <c r="J143" s="96" t="str">
        <f t="shared" si="11"/>
        <v>Posgrado</v>
      </c>
      <c r="K143" s="96" t="s">
        <v>395</v>
      </c>
      <c r="L143" s="96"/>
    </row>
    <row r="144" spans="3:12" x14ac:dyDescent="0.25">
      <c r="C144" s="107" t="s">
        <v>81</v>
      </c>
      <c r="D144" s="149"/>
      <c r="E144" s="98">
        <v>500</v>
      </c>
      <c r="F144" s="95">
        <f t="shared" si="10"/>
        <v>0</v>
      </c>
      <c r="G144" s="163"/>
      <c r="H144" s="108" t="s">
        <v>955</v>
      </c>
      <c r="I144" s="108" t="str">
        <f>VLOOKUP(H144,Presupuesto!$B$11:$C$565,2,0)</f>
        <v>OTROS RESPUESTOS Y ACCESORIOS MENORES</v>
      </c>
      <c r="J144" s="96" t="str">
        <f t="shared" si="11"/>
        <v>Posgrado</v>
      </c>
      <c r="K144" s="96" t="s">
        <v>395</v>
      </c>
      <c r="L144" s="96"/>
    </row>
    <row r="145" spans="3:12" ht="15.75" thickBot="1" x14ac:dyDescent="0.3">
      <c r="C145" s="100" t="s">
        <v>82</v>
      </c>
      <c r="D145" s="157"/>
      <c r="E145" s="102">
        <v>20</v>
      </c>
      <c r="F145" s="103">
        <f t="shared" si="10"/>
        <v>0</v>
      </c>
      <c r="G145" s="160"/>
      <c r="H145" s="104" t="s">
        <v>955</v>
      </c>
      <c r="I145" s="104" t="str">
        <f>VLOOKUP(H145,Presupuesto!$B$11:$C$565,2,0)</f>
        <v>OTROS RESPUESTOS Y ACCESORIOS MENORES</v>
      </c>
      <c r="J145" s="104" t="str">
        <f>$J$132</f>
        <v>Posgrado</v>
      </c>
      <c r="K145" s="122" t="s">
        <v>394</v>
      </c>
      <c r="L145" s="122"/>
    </row>
    <row r="147" spans="3:12" ht="15.75" thickBot="1" x14ac:dyDescent="0.3"/>
    <row r="148" spans="3:12" ht="15.75" thickBot="1" x14ac:dyDescent="0.3">
      <c r="C148" s="29" t="s">
        <v>43</v>
      </c>
      <c r="D148" s="106">
        <f>SUM(F155:F168)</f>
        <v>0</v>
      </c>
      <c r="F148" s="70"/>
      <c r="G148" s="77"/>
      <c r="H148" s="70"/>
      <c r="I148" s="70"/>
    </row>
    <row r="149" spans="3:12" x14ac:dyDescent="0.25">
      <c r="C149" s="70"/>
      <c r="D149" s="31"/>
      <c r="E149" s="91"/>
      <c r="F149" s="91"/>
      <c r="G149" s="91"/>
      <c r="H149" s="74"/>
      <c r="I149" s="74"/>
      <c r="J149" s="74"/>
      <c r="K149" s="110"/>
    </row>
    <row r="150" spans="3:12" x14ac:dyDescent="0.25">
      <c r="C150" s="70"/>
      <c r="D150" s="31"/>
      <c r="E150" s="91"/>
      <c r="F150" s="91"/>
      <c r="G150" s="91"/>
      <c r="H150" s="74"/>
      <c r="I150" s="74"/>
      <c r="J150" s="74"/>
      <c r="K150" s="110"/>
    </row>
    <row r="151" spans="3:12" ht="15.75" x14ac:dyDescent="0.25">
      <c r="C151" s="200" t="s">
        <v>392</v>
      </c>
      <c r="D151" s="328"/>
      <c r="E151" s="91"/>
      <c r="F151" s="91"/>
      <c r="G151" s="91"/>
      <c r="H151" s="74"/>
      <c r="I151" s="74"/>
      <c r="J151" s="74"/>
      <c r="K151" s="110"/>
    </row>
    <row r="152" spans="3:12" ht="18.75" x14ac:dyDescent="0.25">
      <c r="C152" s="206" t="e">
        <f>IFERROR(VLOOKUP(D151,'1. Desarrollo e Innov. Curricu.'!$E:$F,2,FALSE),IFERROR(VLOOKUP(D151,'2. Investigación Científica'!$E:$F,2,FALSE),IFERROR(VLOOKUP(D151,'3. Vinculación Univ. Sociedad'!$E:$F,2,FALSE),IFERROR(VLOOKUP(D151,'4. Docencia y Profesorado Univ.'!$E:$F,2,FALSE),IFERROR(VLOOKUP(D151,'5. Estudiantes y Graduados'!$E:$F,2,FALSE),IFERROR(VLOOKUP(D151,'11. Gestion Administrativa'!$E:$F,2,FALSE),IFERROR(VLOOKUP(D151,'13. Gestión Académica'!$E:$F,2,FALSE),IFERROR(VLOOKUP(D151,'8. Asegura. de la Calid. y M'!$E:$F,2,FALSE),IFERROR(VLOOKUP(D151,'6. Gestión del Conocimiento'!$E:$F,2,FALSE),IFERROR(VLOOKUP(D151,'15. Gobernabilidad y Proceso...'!$E:$F,2,FALSE),IFERROR(VLOOKUP(D151,'12. Gestión del Talento Humano'!$E:$F,2,FALSE),IFERROR(VLOOKUP(D151,'14. Internacional... de la E.S.'!$E:$F,2,FALSE),IFERROR(VLOOKUP(D151,'10. Posgrado'!$E:$F,2,FALSE),IFERROR(VLOOKUP(D151,'16. Desa. del Sistema Educ.Sup.'!$E:$F,2,FALSE),IFERROR(VLOOKUP(D151,'9. Cultura de Inno. Insti...'!$E:$F,2,FALSE),VLOOKUP(D151,'7. Lo Esencial de la Reforma U.'!$E:$F,2,0))))))))))))))))</f>
        <v>#N/A</v>
      </c>
      <c r="D152" s="31"/>
      <c r="E152" s="91"/>
      <c r="F152" s="91"/>
      <c r="G152" s="91"/>
      <c r="H152" s="74"/>
      <c r="I152" s="74"/>
      <c r="J152" s="74"/>
      <c r="K152" s="110"/>
    </row>
    <row r="153" spans="3:12" x14ac:dyDescent="0.25">
      <c r="F153" s="91"/>
      <c r="G153" s="74"/>
      <c r="H153" s="74"/>
      <c r="I153" s="74"/>
    </row>
    <row r="154" spans="3:12" ht="30.75" thickBot="1" x14ac:dyDescent="0.3">
      <c r="C154" s="147" t="s">
        <v>44</v>
      </c>
      <c r="D154" s="147" t="s">
        <v>55</v>
      </c>
      <c r="E154" s="147" t="s">
        <v>57</v>
      </c>
      <c r="F154" s="148" t="s">
        <v>27</v>
      </c>
      <c r="G154" s="148" t="s">
        <v>131</v>
      </c>
      <c r="H154" s="147" t="s">
        <v>46</v>
      </c>
      <c r="I154" s="147" t="s">
        <v>132</v>
      </c>
      <c r="J154" s="147" t="s">
        <v>410</v>
      </c>
      <c r="K154" s="147" t="s">
        <v>411</v>
      </c>
      <c r="L154" s="147" t="s">
        <v>464</v>
      </c>
    </row>
    <row r="155" spans="3:12" ht="15.75" thickBot="1" x14ac:dyDescent="0.3">
      <c r="C155" s="289" t="s">
        <v>1339</v>
      </c>
      <c r="D155" s="156"/>
      <c r="E155" s="94">
        <f>HLOOKUP($C155,$CB$2:$CE$3,2,0)</f>
        <v>15000</v>
      </c>
      <c r="F155" s="95">
        <f>D155*E155</f>
        <v>0</v>
      </c>
      <c r="G155" s="163"/>
      <c r="H155" s="96" t="s">
        <v>1014</v>
      </c>
      <c r="I155" s="96" t="str">
        <f>VLOOKUP(H155,Presupuesto!$B$11:$C$565,2,0)</f>
        <v>EQUIPO DE COMPUTACION</v>
      </c>
      <c r="J155" s="214" t="s">
        <v>1430</v>
      </c>
      <c r="K155" s="96" t="s">
        <v>394</v>
      </c>
      <c r="L155" s="96"/>
    </row>
    <row r="156" spans="3:12" x14ac:dyDescent="0.25">
      <c r="C156" s="289" t="s">
        <v>1337</v>
      </c>
      <c r="D156" s="149"/>
      <c r="E156" s="94">
        <f>HLOOKUP($C156,$CB$2:$CE$3,2,0)</f>
        <v>35000</v>
      </c>
      <c r="F156" s="95">
        <f>D156*E156</f>
        <v>0</v>
      </c>
      <c r="G156" s="163"/>
      <c r="H156" s="99" t="s">
        <v>1014</v>
      </c>
      <c r="I156" s="99" t="str">
        <f>VLOOKUP(H156,Presupuesto!$B$11:$C$565,2,0)</f>
        <v>EQUIPO DE COMPUTACION</v>
      </c>
      <c r="J156" s="96" t="str">
        <f>$J$155</f>
        <v>Posgrado</v>
      </c>
      <c r="K156" s="96" t="s">
        <v>412</v>
      </c>
      <c r="L156" s="96"/>
    </row>
    <row r="157" spans="3:12" x14ac:dyDescent="0.25">
      <c r="C157" s="97" t="s">
        <v>73</v>
      </c>
      <c r="D157" s="149"/>
      <c r="E157" s="98">
        <v>4000</v>
      </c>
      <c r="F157" s="95">
        <f t="shared" ref="F157:F168" si="12">D157*E157</f>
        <v>0</v>
      </c>
      <c r="G157" s="163"/>
      <c r="H157" s="99" t="s">
        <v>986</v>
      </c>
      <c r="I157" s="99" t="str">
        <f>VLOOKUP(H157,Presupuesto!$B$11:$C$565,2,0)</f>
        <v>EQUIPOS VARIOS DE OFICINA</v>
      </c>
      <c r="J157" s="96" t="str">
        <f t="shared" ref="J157:J168" si="13">$J$155</f>
        <v>Posgrado</v>
      </c>
      <c r="K157" s="96" t="s">
        <v>395</v>
      </c>
      <c r="L157" s="96"/>
    </row>
    <row r="158" spans="3:12" x14ac:dyDescent="0.25">
      <c r="C158" s="97" t="s">
        <v>74</v>
      </c>
      <c r="D158" s="149"/>
      <c r="E158" s="98">
        <v>8000</v>
      </c>
      <c r="F158" s="95">
        <f t="shared" si="12"/>
        <v>0</v>
      </c>
      <c r="G158" s="163"/>
      <c r="H158" s="99" t="s">
        <v>1014</v>
      </c>
      <c r="I158" s="99" t="str">
        <f>VLOOKUP(H158,Presupuesto!$B$11:$C$565,2,0)</f>
        <v>EQUIPO DE COMPUTACION</v>
      </c>
      <c r="J158" s="96" t="str">
        <f t="shared" si="13"/>
        <v>Posgrado</v>
      </c>
      <c r="K158" s="96" t="s">
        <v>395</v>
      </c>
      <c r="L158" s="96"/>
    </row>
    <row r="159" spans="3:12" x14ac:dyDescent="0.25">
      <c r="C159" s="97" t="s">
        <v>75</v>
      </c>
      <c r="D159" s="149"/>
      <c r="E159" s="98">
        <v>5000</v>
      </c>
      <c r="F159" s="95">
        <f t="shared" si="12"/>
        <v>0</v>
      </c>
      <c r="G159" s="163"/>
      <c r="H159" s="99" t="s">
        <v>1014</v>
      </c>
      <c r="I159" s="99" t="str">
        <f>VLOOKUP(H159,Presupuesto!$B$11:$C$565,2,0)</f>
        <v>EQUIPO DE COMPUTACION</v>
      </c>
      <c r="J159" s="96" t="str">
        <f t="shared" si="13"/>
        <v>Posgrado</v>
      </c>
      <c r="K159" s="96" t="s">
        <v>395</v>
      </c>
      <c r="L159" s="96"/>
    </row>
    <row r="160" spans="3:12" x14ac:dyDescent="0.25">
      <c r="C160" s="97" t="s">
        <v>35</v>
      </c>
      <c r="D160" s="149"/>
      <c r="E160" s="98">
        <v>13000</v>
      </c>
      <c r="F160" s="95">
        <f t="shared" si="12"/>
        <v>0</v>
      </c>
      <c r="G160" s="163"/>
      <c r="H160" s="99" t="s">
        <v>1000</v>
      </c>
      <c r="I160" s="99" t="str">
        <f>VLOOKUP(H160,Presupuesto!$B$11:$C$565,2,0)</f>
        <v>EQUIPO DE TRANSPORTE TRACCION Y ELEVACION</v>
      </c>
      <c r="J160" s="96" t="str">
        <f t="shared" si="13"/>
        <v>Posgrado</v>
      </c>
      <c r="K160" s="96" t="s">
        <v>395</v>
      </c>
      <c r="L160" s="96"/>
    </row>
    <row r="161" spans="3:12" x14ac:dyDescent="0.25">
      <c r="C161" s="97" t="s">
        <v>76</v>
      </c>
      <c r="D161" s="149"/>
      <c r="E161" s="98">
        <v>15000</v>
      </c>
      <c r="F161" s="95">
        <f t="shared" si="12"/>
        <v>0</v>
      </c>
      <c r="G161" s="163"/>
      <c r="H161" s="99" t="s">
        <v>1000</v>
      </c>
      <c r="I161" s="99" t="str">
        <f>VLOOKUP(H161,Presupuesto!$B$11:$C$565,2,0)</f>
        <v>EQUIPO DE TRANSPORTE TRACCION Y ELEVACION</v>
      </c>
      <c r="J161" s="96" t="str">
        <f t="shared" si="13"/>
        <v>Posgrado</v>
      </c>
      <c r="K161" s="96" t="s">
        <v>395</v>
      </c>
      <c r="L161" s="96"/>
    </row>
    <row r="162" spans="3:12" x14ac:dyDescent="0.25">
      <c r="C162" s="97" t="s">
        <v>77</v>
      </c>
      <c r="D162" s="149"/>
      <c r="E162" s="98">
        <v>10000</v>
      </c>
      <c r="F162" s="95">
        <f t="shared" si="12"/>
        <v>0</v>
      </c>
      <c r="G162" s="163"/>
      <c r="H162" s="99" t="s">
        <v>1000</v>
      </c>
      <c r="I162" s="99" t="str">
        <f>VLOOKUP(H162,Presupuesto!$B$11:$C$565,2,0)</f>
        <v>EQUIPO DE TRANSPORTE TRACCION Y ELEVACION</v>
      </c>
      <c r="J162" s="96" t="str">
        <f t="shared" si="13"/>
        <v>Posgrado</v>
      </c>
      <c r="K162" s="96" t="s">
        <v>403</v>
      </c>
      <c r="L162" s="96"/>
    </row>
    <row r="163" spans="3:12" x14ac:dyDescent="0.25">
      <c r="C163" s="97" t="s">
        <v>78</v>
      </c>
      <c r="D163" s="149"/>
      <c r="E163" s="98">
        <v>10000</v>
      </c>
      <c r="F163" s="95">
        <f t="shared" si="12"/>
        <v>0</v>
      </c>
      <c r="G163" s="163"/>
      <c r="H163" s="99" t="s">
        <v>1046</v>
      </c>
      <c r="I163" s="99" t="str">
        <f>VLOOKUP(H163,Presupuesto!$B$11:$C$565,2,0)</f>
        <v>APLICACIONES INFORMATICAS</v>
      </c>
      <c r="J163" s="96" t="str">
        <f t="shared" si="13"/>
        <v>Posgrado</v>
      </c>
      <c r="K163" s="96" t="s">
        <v>399</v>
      </c>
      <c r="L163" s="96"/>
    </row>
    <row r="164" spans="3:12" x14ac:dyDescent="0.25">
      <c r="C164" s="107" t="s">
        <v>79</v>
      </c>
      <c r="D164" s="149"/>
      <c r="E164" s="98">
        <v>2000</v>
      </c>
      <c r="F164" s="95">
        <f t="shared" si="12"/>
        <v>0</v>
      </c>
      <c r="G164" s="163"/>
      <c r="H164" s="108" t="s">
        <v>1014</v>
      </c>
      <c r="I164" s="108" t="str">
        <f>VLOOKUP(H164,Presupuesto!$B$11:$C$565,2,0)</f>
        <v>EQUIPO DE COMPUTACION</v>
      </c>
      <c r="J164" s="96" t="str">
        <f t="shared" si="13"/>
        <v>Posgrado</v>
      </c>
      <c r="K164" s="96" t="s">
        <v>395</v>
      </c>
      <c r="L164" s="96"/>
    </row>
    <row r="165" spans="3:12" x14ac:dyDescent="0.25">
      <c r="C165" s="107" t="s">
        <v>1446</v>
      </c>
      <c r="D165" s="149"/>
      <c r="E165" s="98">
        <v>1500</v>
      </c>
      <c r="F165" s="95">
        <f t="shared" si="12"/>
        <v>0</v>
      </c>
      <c r="G165" s="163"/>
      <c r="H165" s="108" t="s">
        <v>946</v>
      </c>
      <c r="I165" s="108" t="str">
        <f>VLOOKUP(H165,Presupuesto!$B$11:$C$565,2,0)</f>
        <v>UTILES Y MATERIALES ELECTRICOS</v>
      </c>
      <c r="J165" s="96" t="str">
        <f t="shared" si="13"/>
        <v>Posgrado</v>
      </c>
      <c r="K165" s="96" t="s">
        <v>395</v>
      </c>
      <c r="L165" s="96"/>
    </row>
    <row r="166" spans="3:12" x14ac:dyDescent="0.25">
      <c r="C166" s="107" t="s">
        <v>80</v>
      </c>
      <c r="D166" s="149"/>
      <c r="E166" s="98">
        <v>1500</v>
      </c>
      <c r="F166" s="95">
        <f t="shared" si="12"/>
        <v>0</v>
      </c>
      <c r="G166" s="163"/>
      <c r="H166" s="108" t="s">
        <v>1014</v>
      </c>
      <c r="I166" s="108" t="str">
        <f>VLOOKUP(H166,Presupuesto!$B$11:$C$565,2,0)</f>
        <v>EQUIPO DE COMPUTACION</v>
      </c>
      <c r="J166" s="96" t="str">
        <f t="shared" si="13"/>
        <v>Posgrado</v>
      </c>
      <c r="K166" s="96" t="s">
        <v>395</v>
      </c>
      <c r="L166" s="96"/>
    </row>
    <row r="167" spans="3:12" x14ac:dyDescent="0.25">
      <c r="C167" s="107" t="s">
        <v>81</v>
      </c>
      <c r="D167" s="149"/>
      <c r="E167" s="98">
        <v>500</v>
      </c>
      <c r="F167" s="95">
        <f t="shared" si="12"/>
        <v>0</v>
      </c>
      <c r="G167" s="163"/>
      <c r="H167" s="108" t="s">
        <v>955</v>
      </c>
      <c r="I167" s="108" t="str">
        <f>VLOOKUP(H167,Presupuesto!$B$11:$C$565,2,0)</f>
        <v>OTROS RESPUESTOS Y ACCESORIOS MENORES</v>
      </c>
      <c r="J167" s="96" t="str">
        <f t="shared" si="13"/>
        <v>Posgrado</v>
      </c>
      <c r="K167" s="96" t="s">
        <v>395</v>
      </c>
      <c r="L167" s="96"/>
    </row>
    <row r="168" spans="3:12" ht="15.75" thickBot="1" x14ac:dyDescent="0.3">
      <c r="C168" s="100" t="s">
        <v>82</v>
      </c>
      <c r="D168" s="157"/>
      <c r="E168" s="102">
        <v>20</v>
      </c>
      <c r="F168" s="103">
        <f t="shared" si="12"/>
        <v>0</v>
      </c>
      <c r="G168" s="160"/>
      <c r="H168" s="104" t="s">
        <v>955</v>
      </c>
      <c r="I168" s="104" t="str">
        <f>VLOOKUP(H168,Presupuesto!$B$11:$C$565,2,0)</f>
        <v>OTROS RESPUESTOS Y ACCESORIOS MENORES</v>
      </c>
      <c r="J168" s="104" t="str">
        <f t="shared" si="13"/>
        <v>Posgrado</v>
      </c>
      <c r="K168" s="122" t="s">
        <v>394</v>
      </c>
      <c r="L168" s="122"/>
    </row>
    <row r="169" spans="3:12" x14ac:dyDescent="0.25">
      <c r="F169" s="91"/>
      <c r="G169" s="74"/>
      <c r="H169" s="74"/>
      <c r="I169" s="74"/>
    </row>
    <row r="170" spans="3:12" ht="15.75" thickBot="1" x14ac:dyDescent="0.3"/>
    <row r="171" spans="3:12" ht="15.75" thickBot="1" x14ac:dyDescent="0.3">
      <c r="C171" s="29" t="s">
        <v>43</v>
      </c>
      <c r="D171" s="106">
        <f>SUM(F178:F191)</f>
        <v>0</v>
      </c>
      <c r="F171" s="70"/>
      <c r="G171" s="77"/>
      <c r="H171" s="70"/>
      <c r="I171" s="70"/>
    </row>
    <row r="172" spans="3:12" x14ac:dyDescent="0.25">
      <c r="C172" s="70"/>
      <c r="D172" s="31"/>
      <c r="E172" s="91"/>
      <c r="F172" s="91"/>
      <c r="G172" s="91"/>
      <c r="H172" s="74"/>
      <c r="I172" s="74"/>
      <c r="J172" s="74"/>
      <c r="K172" s="110"/>
    </row>
    <row r="173" spans="3:12" x14ac:dyDescent="0.25">
      <c r="C173" s="70"/>
      <c r="D173" s="31"/>
      <c r="E173" s="91"/>
      <c r="F173" s="91"/>
      <c r="G173" s="91"/>
      <c r="H173" s="74"/>
      <c r="I173" s="74"/>
      <c r="J173" s="74"/>
      <c r="K173" s="110"/>
    </row>
    <row r="174" spans="3:12" ht="15.75" x14ac:dyDescent="0.25">
      <c r="C174" s="200" t="s">
        <v>392</v>
      </c>
      <c r="D174" s="328"/>
      <c r="E174" s="91"/>
      <c r="F174" s="91"/>
      <c r="G174" s="91"/>
      <c r="H174" s="74"/>
      <c r="I174" s="74"/>
      <c r="J174" s="74"/>
      <c r="K174" s="110"/>
    </row>
    <row r="175" spans="3:12" ht="18.75" x14ac:dyDescent="0.25">
      <c r="C175" s="206" t="e">
        <f>IFERROR(VLOOKUP(D174,'1. Desarrollo e Innov. Curricu.'!$E:$F,2,FALSE),IFERROR(VLOOKUP(D174,'2. Investigación Científica'!$E:$F,2,FALSE),IFERROR(VLOOKUP(D174,'3. Vinculación Univ. Sociedad'!$E:$F,2,FALSE),IFERROR(VLOOKUP(D174,'4. Docencia y Profesorado Univ.'!$E:$F,2,FALSE),IFERROR(VLOOKUP(D174,'5. Estudiantes y Graduados'!$E:$F,2,FALSE),IFERROR(VLOOKUP(D174,'11. Gestion Administrativa'!$E:$F,2,FALSE),IFERROR(VLOOKUP(D174,'13. Gestión Académica'!$E:$F,2,FALSE),IFERROR(VLOOKUP(D174,'8. Asegura. de la Calid. y M'!$E:$F,2,FALSE),IFERROR(VLOOKUP(D174,'6. Gestión del Conocimiento'!$E:$F,2,FALSE),IFERROR(VLOOKUP(D174,'15. Gobernabilidad y Proceso...'!$E:$F,2,FALSE),IFERROR(VLOOKUP(D174,'12. Gestión del Talento Humano'!$E:$F,2,FALSE),IFERROR(VLOOKUP(D174,'14. Internacional... de la E.S.'!$E:$F,2,FALSE),IFERROR(VLOOKUP(D174,'10. Posgrado'!$E:$F,2,FALSE),IFERROR(VLOOKUP(D174,'16. Desa. del Sistema Educ.Sup.'!$E:$F,2,FALSE),IFERROR(VLOOKUP(D174,'9. Cultura de Inno. Insti...'!$E:$F,2,FALSE),VLOOKUP(D174,'7. Lo Esencial de la Reforma U.'!$E:$F,2,0))))))))))))))))</f>
        <v>#N/A</v>
      </c>
      <c r="D175" s="31"/>
      <c r="E175" s="91"/>
      <c r="F175" s="91"/>
      <c r="G175" s="91"/>
      <c r="H175" s="74"/>
      <c r="I175" s="74"/>
      <c r="J175" s="74"/>
      <c r="K175" s="110"/>
    </row>
    <row r="176" spans="3:12" x14ac:dyDescent="0.25">
      <c r="F176" s="91"/>
      <c r="G176" s="74"/>
      <c r="H176" s="74"/>
      <c r="I176" s="74"/>
    </row>
    <row r="177" spans="3:12" ht="30.75" thickBot="1" x14ac:dyDescent="0.3">
      <c r="C177" s="147" t="s">
        <v>44</v>
      </c>
      <c r="D177" s="147" t="s">
        <v>55</v>
      </c>
      <c r="E177" s="147" t="s">
        <v>57</v>
      </c>
      <c r="F177" s="148" t="s">
        <v>27</v>
      </c>
      <c r="G177" s="148" t="s">
        <v>131</v>
      </c>
      <c r="H177" s="147" t="s">
        <v>46</v>
      </c>
      <c r="I177" s="147" t="s">
        <v>132</v>
      </c>
      <c r="J177" s="147" t="s">
        <v>410</v>
      </c>
      <c r="K177" s="147" t="s">
        <v>411</v>
      </c>
      <c r="L177" s="147" t="s">
        <v>464</v>
      </c>
    </row>
    <row r="178" spans="3:12" ht="15.75" thickBot="1" x14ac:dyDescent="0.3">
      <c r="C178" s="289" t="s">
        <v>1339</v>
      </c>
      <c r="D178" s="156"/>
      <c r="E178" s="94">
        <f>HLOOKUP($C178,$CB$2:$CE$3,2,0)</f>
        <v>15000</v>
      </c>
      <c r="F178" s="95">
        <f>D178*E178</f>
        <v>0</v>
      </c>
      <c r="G178" s="163"/>
      <c r="H178" s="96" t="s">
        <v>1014</v>
      </c>
      <c r="I178" s="96" t="str">
        <f>VLOOKUP(H178,Presupuesto!$B$11:$C$565,2,0)</f>
        <v>EQUIPO DE COMPUTACION</v>
      </c>
      <c r="J178" s="214" t="s">
        <v>1430</v>
      </c>
      <c r="K178" s="96" t="s">
        <v>394</v>
      </c>
      <c r="L178" s="96"/>
    </row>
    <row r="179" spans="3:12" x14ac:dyDescent="0.25">
      <c r="C179" s="289" t="s">
        <v>1337</v>
      </c>
      <c r="D179" s="149"/>
      <c r="E179" s="94">
        <f>HLOOKUP($C179,$CB$2:$CE$3,2,0)</f>
        <v>35000</v>
      </c>
      <c r="F179" s="95">
        <f>D179*E179</f>
        <v>0</v>
      </c>
      <c r="G179" s="163"/>
      <c r="H179" s="99" t="s">
        <v>1014</v>
      </c>
      <c r="I179" s="99" t="str">
        <f>VLOOKUP(H179,Presupuesto!$B$11:$C$565,2,0)</f>
        <v>EQUIPO DE COMPUTACION</v>
      </c>
      <c r="J179" s="96" t="str">
        <f>$J$178</f>
        <v>Posgrado</v>
      </c>
      <c r="K179" s="96" t="s">
        <v>412</v>
      </c>
      <c r="L179" s="96"/>
    </row>
    <row r="180" spans="3:12" x14ac:dyDescent="0.25">
      <c r="C180" s="97" t="s">
        <v>73</v>
      </c>
      <c r="D180" s="149"/>
      <c r="E180" s="98">
        <v>4000</v>
      </c>
      <c r="F180" s="95">
        <f t="shared" ref="F180:F191" si="14">D180*E180</f>
        <v>0</v>
      </c>
      <c r="G180" s="163"/>
      <c r="H180" s="99" t="s">
        <v>986</v>
      </c>
      <c r="I180" s="99" t="str">
        <f>VLOOKUP(H180,Presupuesto!$B$11:$C$565,2,0)</f>
        <v>EQUIPOS VARIOS DE OFICINA</v>
      </c>
      <c r="J180" s="96" t="str">
        <f t="shared" ref="J180:J191" si="15">$J$178</f>
        <v>Posgrado</v>
      </c>
      <c r="K180" s="96" t="s">
        <v>395</v>
      </c>
      <c r="L180" s="96"/>
    </row>
    <row r="181" spans="3:12" x14ac:dyDescent="0.25">
      <c r="C181" s="97" t="s">
        <v>74</v>
      </c>
      <c r="D181" s="149"/>
      <c r="E181" s="98">
        <v>8000</v>
      </c>
      <c r="F181" s="95">
        <f t="shared" si="14"/>
        <v>0</v>
      </c>
      <c r="G181" s="163"/>
      <c r="H181" s="99" t="s">
        <v>1014</v>
      </c>
      <c r="I181" s="99" t="str">
        <f>VLOOKUP(H181,Presupuesto!$B$11:$C$565,2,0)</f>
        <v>EQUIPO DE COMPUTACION</v>
      </c>
      <c r="J181" s="96" t="str">
        <f t="shared" si="15"/>
        <v>Posgrado</v>
      </c>
      <c r="K181" s="96" t="s">
        <v>395</v>
      </c>
      <c r="L181" s="96"/>
    </row>
    <row r="182" spans="3:12" x14ac:dyDescent="0.25">
      <c r="C182" s="97" t="s">
        <v>75</v>
      </c>
      <c r="D182" s="149"/>
      <c r="E182" s="98">
        <v>5000</v>
      </c>
      <c r="F182" s="95">
        <f t="shared" si="14"/>
        <v>0</v>
      </c>
      <c r="G182" s="163"/>
      <c r="H182" s="99" t="s">
        <v>1014</v>
      </c>
      <c r="I182" s="99" t="str">
        <f>VLOOKUP(H182,Presupuesto!$B$11:$C$565,2,0)</f>
        <v>EQUIPO DE COMPUTACION</v>
      </c>
      <c r="J182" s="96" t="str">
        <f t="shared" si="15"/>
        <v>Posgrado</v>
      </c>
      <c r="K182" s="96" t="s">
        <v>395</v>
      </c>
      <c r="L182" s="96"/>
    </row>
    <row r="183" spans="3:12" x14ac:dyDescent="0.25">
      <c r="C183" s="97" t="s">
        <v>35</v>
      </c>
      <c r="D183" s="149"/>
      <c r="E183" s="98">
        <v>13000</v>
      </c>
      <c r="F183" s="95">
        <f t="shared" si="14"/>
        <v>0</v>
      </c>
      <c r="G183" s="163"/>
      <c r="H183" s="99" t="s">
        <v>1000</v>
      </c>
      <c r="I183" s="99" t="str">
        <f>VLOOKUP(H183,Presupuesto!$B$11:$C$565,2,0)</f>
        <v>EQUIPO DE TRANSPORTE TRACCION Y ELEVACION</v>
      </c>
      <c r="J183" s="96" t="str">
        <f t="shared" si="15"/>
        <v>Posgrado</v>
      </c>
      <c r="K183" s="96" t="s">
        <v>395</v>
      </c>
      <c r="L183" s="96"/>
    </row>
    <row r="184" spans="3:12" x14ac:dyDescent="0.25">
      <c r="C184" s="97" t="s">
        <v>76</v>
      </c>
      <c r="D184" s="149"/>
      <c r="E184" s="98">
        <v>15000</v>
      </c>
      <c r="F184" s="95">
        <f t="shared" si="14"/>
        <v>0</v>
      </c>
      <c r="G184" s="163"/>
      <c r="H184" s="99" t="s">
        <v>1000</v>
      </c>
      <c r="I184" s="99" t="str">
        <f>VLOOKUP(H184,Presupuesto!$B$11:$C$565,2,0)</f>
        <v>EQUIPO DE TRANSPORTE TRACCION Y ELEVACION</v>
      </c>
      <c r="J184" s="96" t="str">
        <f t="shared" si="15"/>
        <v>Posgrado</v>
      </c>
      <c r="K184" s="96" t="s">
        <v>395</v>
      </c>
      <c r="L184" s="96"/>
    </row>
    <row r="185" spans="3:12" x14ac:dyDescent="0.25">
      <c r="C185" s="97" t="s">
        <v>77</v>
      </c>
      <c r="D185" s="149"/>
      <c r="E185" s="98">
        <v>10000</v>
      </c>
      <c r="F185" s="95">
        <f t="shared" si="14"/>
        <v>0</v>
      </c>
      <c r="G185" s="163"/>
      <c r="H185" s="99" t="s">
        <v>1000</v>
      </c>
      <c r="I185" s="99" t="str">
        <f>VLOOKUP(H185,Presupuesto!$B$11:$C$565,2,0)</f>
        <v>EQUIPO DE TRANSPORTE TRACCION Y ELEVACION</v>
      </c>
      <c r="J185" s="96" t="str">
        <f t="shared" si="15"/>
        <v>Posgrado</v>
      </c>
      <c r="K185" s="96" t="s">
        <v>403</v>
      </c>
      <c r="L185" s="96"/>
    </row>
    <row r="186" spans="3:12" x14ac:dyDescent="0.25">
      <c r="C186" s="97" t="s">
        <v>78</v>
      </c>
      <c r="D186" s="149"/>
      <c r="E186" s="98">
        <v>10000</v>
      </c>
      <c r="F186" s="95">
        <f t="shared" si="14"/>
        <v>0</v>
      </c>
      <c r="G186" s="163"/>
      <c r="H186" s="99" t="s">
        <v>1046</v>
      </c>
      <c r="I186" s="99" t="str">
        <f>VLOOKUP(H186,Presupuesto!$B$11:$C$565,2,0)</f>
        <v>APLICACIONES INFORMATICAS</v>
      </c>
      <c r="J186" s="96" t="str">
        <f t="shared" si="15"/>
        <v>Posgrado</v>
      </c>
      <c r="K186" s="96" t="s">
        <v>399</v>
      </c>
      <c r="L186" s="96"/>
    </row>
    <row r="187" spans="3:12" x14ac:dyDescent="0.25">
      <c r="C187" s="107" t="s">
        <v>79</v>
      </c>
      <c r="D187" s="149"/>
      <c r="E187" s="98">
        <v>2000</v>
      </c>
      <c r="F187" s="95">
        <f t="shared" si="14"/>
        <v>0</v>
      </c>
      <c r="G187" s="163"/>
      <c r="H187" s="108" t="s">
        <v>1014</v>
      </c>
      <c r="I187" s="108" t="str">
        <f>VLOOKUP(H187,Presupuesto!$B$11:$C$565,2,0)</f>
        <v>EQUIPO DE COMPUTACION</v>
      </c>
      <c r="J187" s="96" t="str">
        <f t="shared" si="15"/>
        <v>Posgrado</v>
      </c>
      <c r="K187" s="96" t="s">
        <v>395</v>
      </c>
      <c r="L187" s="96"/>
    </row>
    <row r="188" spans="3:12" x14ac:dyDescent="0.25">
      <c r="C188" s="107" t="s">
        <v>1446</v>
      </c>
      <c r="D188" s="149"/>
      <c r="E188" s="98">
        <v>1500</v>
      </c>
      <c r="F188" s="95">
        <f t="shared" si="14"/>
        <v>0</v>
      </c>
      <c r="G188" s="163"/>
      <c r="H188" s="108" t="s">
        <v>946</v>
      </c>
      <c r="I188" s="108" t="str">
        <f>VLOOKUP(H188,Presupuesto!$B$11:$C$565,2,0)</f>
        <v>UTILES Y MATERIALES ELECTRICOS</v>
      </c>
      <c r="J188" s="96" t="str">
        <f t="shared" si="15"/>
        <v>Posgrado</v>
      </c>
      <c r="K188" s="96" t="s">
        <v>395</v>
      </c>
      <c r="L188" s="96"/>
    </row>
    <row r="189" spans="3:12" x14ac:dyDescent="0.25">
      <c r="C189" s="107" t="s">
        <v>80</v>
      </c>
      <c r="D189" s="149"/>
      <c r="E189" s="98">
        <v>1500</v>
      </c>
      <c r="F189" s="95">
        <f t="shared" si="14"/>
        <v>0</v>
      </c>
      <c r="G189" s="163"/>
      <c r="H189" s="108" t="s">
        <v>1014</v>
      </c>
      <c r="I189" s="108" t="str">
        <f>VLOOKUP(H189,Presupuesto!$B$11:$C$565,2,0)</f>
        <v>EQUIPO DE COMPUTACION</v>
      </c>
      <c r="J189" s="96" t="str">
        <f t="shared" si="15"/>
        <v>Posgrado</v>
      </c>
      <c r="K189" s="96" t="s">
        <v>395</v>
      </c>
      <c r="L189" s="96"/>
    </row>
    <row r="190" spans="3:12" x14ac:dyDescent="0.25">
      <c r="C190" s="107" t="s">
        <v>81</v>
      </c>
      <c r="D190" s="149"/>
      <c r="E190" s="98">
        <v>500</v>
      </c>
      <c r="F190" s="95">
        <f t="shared" si="14"/>
        <v>0</v>
      </c>
      <c r="G190" s="163"/>
      <c r="H190" s="108" t="s">
        <v>955</v>
      </c>
      <c r="I190" s="108" t="str">
        <f>VLOOKUP(H190,Presupuesto!$B$11:$C$565,2,0)</f>
        <v>OTROS RESPUESTOS Y ACCESORIOS MENORES</v>
      </c>
      <c r="J190" s="96" t="str">
        <f t="shared" si="15"/>
        <v>Posgrado</v>
      </c>
      <c r="K190" s="96" t="s">
        <v>395</v>
      </c>
      <c r="L190" s="96"/>
    </row>
    <row r="191" spans="3:12" ht="15.75" thickBot="1" x14ac:dyDescent="0.3">
      <c r="C191" s="100" t="s">
        <v>82</v>
      </c>
      <c r="D191" s="157"/>
      <c r="E191" s="102">
        <v>20</v>
      </c>
      <c r="F191" s="103">
        <f t="shared" si="14"/>
        <v>0</v>
      </c>
      <c r="G191" s="160"/>
      <c r="H191" s="104" t="s">
        <v>955</v>
      </c>
      <c r="I191" s="104" t="str">
        <f>VLOOKUP(H191,Presupuesto!$B$11:$C$565,2,0)</f>
        <v>OTROS RESPUESTOS Y ACCESORIOS MENORES</v>
      </c>
      <c r="J191" s="104" t="str">
        <f t="shared" si="15"/>
        <v>Posgrado</v>
      </c>
      <c r="K191" s="122" t="s">
        <v>394</v>
      </c>
      <c r="L191" s="122"/>
    </row>
    <row r="193" spans="3:12" ht="15.75" thickBot="1" x14ac:dyDescent="0.3"/>
    <row r="194" spans="3:12" ht="15.75" thickBot="1" x14ac:dyDescent="0.3">
      <c r="C194" s="29" t="s">
        <v>43</v>
      </c>
      <c r="D194" s="106">
        <f>SUM(F201:F214)</f>
        <v>0</v>
      </c>
      <c r="F194" s="70"/>
      <c r="G194" s="77"/>
      <c r="H194" s="70"/>
      <c r="I194" s="70"/>
    </row>
    <row r="195" spans="3:12" x14ac:dyDescent="0.25">
      <c r="C195" s="70"/>
      <c r="D195" s="31"/>
      <c r="E195" s="91"/>
      <c r="F195" s="91"/>
      <c r="G195" s="91"/>
      <c r="H195" s="74"/>
      <c r="I195" s="74"/>
      <c r="J195" s="74"/>
      <c r="K195" s="110"/>
    </row>
    <row r="196" spans="3:12" x14ac:dyDescent="0.25">
      <c r="C196" s="70"/>
      <c r="D196" s="31"/>
      <c r="E196" s="91"/>
      <c r="F196" s="91"/>
      <c r="G196" s="91"/>
      <c r="H196" s="74"/>
      <c r="I196" s="74"/>
      <c r="J196" s="74"/>
      <c r="K196" s="110"/>
    </row>
    <row r="197" spans="3:12" ht="15.75" x14ac:dyDescent="0.25">
      <c r="C197" s="200" t="s">
        <v>392</v>
      </c>
      <c r="D197" s="328"/>
      <c r="E197" s="91"/>
      <c r="F197" s="91"/>
      <c r="G197" s="91"/>
      <c r="H197" s="74"/>
      <c r="I197" s="74"/>
      <c r="J197" s="74"/>
      <c r="K197" s="110"/>
    </row>
    <row r="198" spans="3:12" ht="18.75" x14ac:dyDescent="0.25">
      <c r="C198" s="206" t="e">
        <f>IFERROR(VLOOKUP(D197,'1. Desarrollo e Innov. Curricu.'!$E:$F,2,FALSE),IFERROR(VLOOKUP(D197,'2. Investigación Científica'!$E:$F,2,FALSE),IFERROR(VLOOKUP(D197,'3. Vinculación Univ. Sociedad'!$E:$F,2,FALSE),IFERROR(VLOOKUP(D197,'4. Docencia y Profesorado Univ.'!$E:$F,2,FALSE),IFERROR(VLOOKUP(D197,'5. Estudiantes y Graduados'!$E:$F,2,FALSE),IFERROR(VLOOKUP(D197,'11. Gestion Administrativa'!$E:$F,2,FALSE),IFERROR(VLOOKUP(D197,'13. Gestión Académica'!$E:$F,2,FALSE),IFERROR(VLOOKUP(D197,'8. Asegura. de la Calid. y M'!$E:$F,2,FALSE),IFERROR(VLOOKUP(D197,'6. Gestión del Conocimiento'!$E:$F,2,FALSE),IFERROR(VLOOKUP(D197,'15. Gobernabilidad y Proceso...'!$E:$F,2,FALSE),IFERROR(VLOOKUP(D197,'12. Gestión del Talento Humano'!$E:$F,2,FALSE),IFERROR(VLOOKUP(D197,'14. Internacional... de la E.S.'!$E:$F,2,FALSE),IFERROR(VLOOKUP(D197,'10. Posgrado'!$E:$F,2,FALSE),IFERROR(VLOOKUP(D197,'16. Desa. del Sistema Educ.Sup.'!$E:$F,2,FALSE),IFERROR(VLOOKUP(D197,'9. Cultura de Inno. Insti...'!$E:$F,2,FALSE),VLOOKUP(D197,'7. Lo Esencial de la Reforma U.'!$E:$F,2,0))))))))))))))))</f>
        <v>#N/A</v>
      </c>
      <c r="D198" s="31"/>
      <c r="E198" s="91"/>
      <c r="F198" s="91"/>
      <c r="G198" s="91"/>
      <c r="H198" s="74"/>
      <c r="I198" s="74"/>
      <c r="J198" s="74"/>
      <c r="K198" s="110"/>
    </row>
    <row r="199" spans="3:12" x14ac:dyDescent="0.25">
      <c r="F199" s="91"/>
      <c r="G199" s="74"/>
      <c r="H199" s="74"/>
      <c r="I199" s="74"/>
    </row>
    <row r="200" spans="3:12" ht="30.75" thickBot="1" x14ac:dyDescent="0.3">
      <c r="C200" s="147" t="s">
        <v>44</v>
      </c>
      <c r="D200" s="147" t="s">
        <v>55</v>
      </c>
      <c r="E200" s="147" t="s">
        <v>57</v>
      </c>
      <c r="F200" s="148" t="s">
        <v>27</v>
      </c>
      <c r="G200" s="148" t="s">
        <v>131</v>
      </c>
      <c r="H200" s="147" t="s">
        <v>46</v>
      </c>
      <c r="I200" s="147" t="s">
        <v>132</v>
      </c>
      <c r="J200" s="147" t="s">
        <v>410</v>
      </c>
      <c r="K200" s="147" t="s">
        <v>411</v>
      </c>
      <c r="L200" s="147" t="s">
        <v>464</v>
      </c>
    </row>
    <row r="201" spans="3:12" ht="15.75" thickBot="1" x14ac:dyDescent="0.3">
      <c r="C201" s="289" t="s">
        <v>1339</v>
      </c>
      <c r="D201" s="156"/>
      <c r="E201" s="94">
        <f>HLOOKUP($C201,$CB$2:$CE$3,2,0)</f>
        <v>15000</v>
      </c>
      <c r="F201" s="95">
        <f>D201*E201</f>
        <v>0</v>
      </c>
      <c r="G201" s="163"/>
      <c r="H201" s="96" t="s">
        <v>1014</v>
      </c>
      <c r="I201" s="96" t="str">
        <f>VLOOKUP(H201,Presupuesto!$B$11:$C$565,2,0)</f>
        <v>EQUIPO DE COMPUTACION</v>
      </c>
      <c r="J201" s="214" t="s">
        <v>1430</v>
      </c>
      <c r="K201" s="96" t="s">
        <v>394</v>
      </c>
      <c r="L201" s="96"/>
    </row>
    <row r="202" spans="3:12" x14ac:dyDescent="0.25">
      <c r="C202" s="289" t="s">
        <v>1337</v>
      </c>
      <c r="D202" s="149"/>
      <c r="E202" s="94">
        <f>HLOOKUP($C202,$CB$2:$CE$3,2,0)</f>
        <v>35000</v>
      </c>
      <c r="F202" s="95">
        <f>D202*E202</f>
        <v>0</v>
      </c>
      <c r="G202" s="163"/>
      <c r="H202" s="99" t="s">
        <v>1014</v>
      </c>
      <c r="I202" s="99" t="str">
        <f>VLOOKUP(H202,Presupuesto!$B$11:$C$565,2,0)</f>
        <v>EQUIPO DE COMPUTACION</v>
      </c>
      <c r="J202" s="96" t="str">
        <f>$J$201</f>
        <v>Posgrado</v>
      </c>
      <c r="K202" s="96" t="s">
        <v>412</v>
      </c>
      <c r="L202" s="96"/>
    </row>
    <row r="203" spans="3:12" x14ac:dyDescent="0.25">
      <c r="C203" s="97" t="s">
        <v>73</v>
      </c>
      <c r="D203" s="149"/>
      <c r="E203" s="98">
        <v>4000</v>
      </c>
      <c r="F203" s="95">
        <f t="shared" ref="F203:F214" si="16">D203*E203</f>
        <v>0</v>
      </c>
      <c r="G203" s="163"/>
      <c r="H203" s="99" t="s">
        <v>986</v>
      </c>
      <c r="I203" s="99" t="str">
        <f>VLOOKUP(H203,Presupuesto!$B$11:$C$565,2,0)</f>
        <v>EQUIPOS VARIOS DE OFICINA</v>
      </c>
      <c r="J203" s="96" t="str">
        <f t="shared" ref="J203:J214" si="17">$J$201</f>
        <v>Posgrado</v>
      </c>
      <c r="K203" s="96" t="s">
        <v>395</v>
      </c>
      <c r="L203" s="96"/>
    </row>
    <row r="204" spans="3:12" x14ac:dyDescent="0.25">
      <c r="C204" s="97" t="s">
        <v>74</v>
      </c>
      <c r="D204" s="149"/>
      <c r="E204" s="98">
        <v>8000</v>
      </c>
      <c r="F204" s="95">
        <f t="shared" si="16"/>
        <v>0</v>
      </c>
      <c r="G204" s="163"/>
      <c r="H204" s="99" t="s">
        <v>1014</v>
      </c>
      <c r="I204" s="99" t="str">
        <f>VLOOKUP(H204,Presupuesto!$B$11:$C$565,2,0)</f>
        <v>EQUIPO DE COMPUTACION</v>
      </c>
      <c r="J204" s="96" t="str">
        <f t="shared" si="17"/>
        <v>Posgrado</v>
      </c>
      <c r="K204" s="96" t="s">
        <v>395</v>
      </c>
      <c r="L204" s="96"/>
    </row>
    <row r="205" spans="3:12" x14ac:dyDescent="0.25">
      <c r="C205" s="97" t="s">
        <v>75</v>
      </c>
      <c r="D205" s="149"/>
      <c r="E205" s="98">
        <v>5000</v>
      </c>
      <c r="F205" s="95">
        <f t="shared" si="16"/>
        <v>0</v>
      </c>
      <c r="G205" s="163"/>
      <c r="H205" s="99" t="s">
        <v>1014</v>
      </c>
      <c r="I205" s="99" t="str">
        <f>VLOOKUP(H205,Presupuesto!$B$11:$C$565,2,0)</f>
        <v>EQUIPO DE COMPUTACION</v>
      </c>
      <c r="J205" s="96" t="str">
        <f t="shared" si="17"/>
        <v>Posgrado</v>
      </c>
      <c r="K205" s="96" t="s">
        <v>395</v>
      </c>
      <c r="L205" s="96"/>
    </row>
    <row r="206" spans="3:12" x14ac:dyDescent="0.25">
      <c r="C206" s="97" t="s">
        <v>35</v>
      </c>
      <c r="D206" s="149"/>
      <c r="E206" s="98">
        <v>13000</v>
      </c>
      <c r="F206" s="95">
        <f t="shared" si="16"/>
        <v>0</v>
      </c>
      <c r="G206" s="163"/>
      <c r="H206" s="99" t="s">
        <v>1000</v>
      </c>
      <c r="I206" s="99" t="str">
        <f>VLOOKUP(H206,Presupuesto!$B$11:$C$565,2,0)</f>
        <v>EQUIPO DE TRANSPORTE TRACCION Y ELEVACION</v>
      </c>
      <c r="J206" s="96" t="str">
        <f t="shared" si="17"/>
        <v>Posgrado</v>
      </c>
      <c r="K206" s="96" t="s">
        <v>395</v>
      </c>
      <c r="L206" s="96"/>
    </row>
    <row r="207" spans="3:12" x14ac:dyDescent="0.25">
      <c r="C207" s="97" t="s">
        <v>76</v>
      </c>
      <c r="D207" s="149"/>
      <c r="E207" s="98">
        <v>15000</v>
      </c>
      <c r="F207" s="95">
        <f t="shared" si="16"/>
        <v>0</v>
      </c>
      <c r="G207" s="163"/>
      <c r="H207" s="99" t="s">
        <v>1000</v>
      </c>
      <c r="I207" s="99" t="str">
        <f>VLOOKUP(H207,Presupuesto!$B$11:$C$565,2,0)</f>
        <v>EQUIPO DE TRANSPORTE TRACCION Y ELEVACION</v>
      </c>
      <c r="J207" s="96" t="str">
        <f t="shared" si="17"/>
        <v>Posgrado</v>
      </c>
      <c r="K207" s="96" t="s">
        <v>395</v>
      </c>
      <c r="L207" s="96"/>
    </row>
    <row r="208" spans="3:12" x14ac:dyDescent="0.25">
      <c r="C208" s="97" t="s">
        <v>77</v>
      </c>
      <c r="D208" s="149"/>
      <c r="E208" s="98">
        <v>10000</v>
      </c>
      <c r="F208" s="95">
        <f t="shared" si="16"/>
        <v>0</v>
      </c>
      <c r="G208" s="163"/>
      <c r="H208" s="99" t="s">
        <v>1000</v>
      </c>
      <c r="I208" s="99" t="str">
        <f>VLOOKUP(H208,Presupuesto!$B$11:$C$565,2,0)</f>
        <v>EQUIPO DE TRANSPORTE TRACCION Y ELEVACION</v>
      </c>
      <c r="J208" s="96" t="str">
        <f t="shared" si="17"/>
        <v>Posgrado</v>
      </c>
      <c r="K208" s="96" t="s">
        <v>403</v>
      </c>
      <c r="L208" s="96"/>
    </row>
    <row r="209" spans="3:12" x14ac:dyDescent="0.25">
      <c r="C209" s="97" t="s">
        <v>78</v>
      </c>
      <c r="D209" s="149"/>
      <c r="E209" s="98">
        <v>10000</v>
      </c>
      <c r="F209" s="95">
        <f t="shared" si="16"/>
        <v>0</v>
      </c>
      <c r="G209" s="163"/>
      <c r="H209" s="99" t="s">
        <v>1046</v>
      </c>
      <c r="I209" s="99" t="str">
        <f>VLOOKUP(H209,Presupuesto!$B$11:$C$565,2,0)</f>
        <v>APLICACIONES INFORMATICAS</v>
      </c>
      <c r="J209" s="96" t="str">
        <f t="shared" si="17"/>
        <v>Posgrado</v>
      </c>
      <c r="K209" s="96" t="s">
        <v>399</v>
      </c>
      <c r="L209" s="96"/>
    </row>
    <row r="210" spans="3:12" x14ac:dyDescent="0.25">
      <c r="C210" s="107" t="s">
        <v>79</v>
      </c>
      <c r="D210" s="149"/>
      <c r="E210" s="98">
        <v>2000</v>
      </c>
      <c r="F210" s="95">
        <f t="shared" si="16"/>
        <v>0</v>
      </c>
      <c r="G210" s="163"/>
      <c r="H210" s="108" t="s">
        <v>1014</v>
      </c>
      <c r="I210" s="108" t="str">
        <f>VLOOKUP(H210,Presupuesto!$B$11:$C$565,2,0)</f>
        <v>EQUIPO DE COMPUTACION</v>
      </c>
      <c r="J210" s="96" t="str">
        <f t="shared" si="17"/>
        <v>Posgrado</v>
      </c>
      <c r="K210" s="96" t="s">
        <v>395</v>
      </c>
      <c r="L210" s="96"/>
    </row>
    <row r="211" spans="3:12" x14ac:dyDescent="0.25">
      <c r="C211" s="107" t="s">
        <v>1446</v>
      </c>
      <c r="D211" s="149"/>
      <c r="E211" s="98">
        <v>1500</v>
      </c>
      <c r="F211" s="95">
        <f t="shared" si="16"/>
        <v>0</v>
      </c>
      <c r="G211" s="163"/>
      <c r="H211" s="108" t="s">
        <v>946</v>
      </c>
      <c r="I211" s="108" t="str">
        <f>VLOOKUP(H211,Presupuesto!$B$11:$C$565,2,0)</f>
        <v>UTILES Y MATERIALES ELECTRICOS</v>
      </c>
      <c r="J211" s="96" t="str">
        <f t="shared" si="17"/>
        <v>Posgrado</v>
      </c>
      <c r="K211" s="96" t="s">
        <v>395</v>
      </c>
      <c r="L211" s="96"/>
    </row>
    <row r="212" spans="3:12" x14ac:dyDescent="0.25">
      <c r="C212" s="107" t="s">
        <v>80</v>
      </c>
      <c r="D212" s="149"/>
      <c r="E212" s="98">
        <v>1500</v>
      </c>
      <c r="F212" s="95">
        <f t="shared" si="16"/>
        <v>0</v>
      </c>
      <c r="G212" s="163"/>
      <c r="H212" s="108" t="s">
        <v>1014</v>
      </c>
      <c r="I212" s="108" t="str">
        <f>VLOOKUP(H212,Presupuesto!$B$11:$C$565,2,0)</f>
        <v>EQUIPO DE COMPUTACION</v>
      </c>
      <c r="J212" s="96" t="str">
        <f t="shared" si="17"/>
        <v>Posgrado</v>
      </c>
      <c r="K212" s="96" t="s">
        <v>395</v>
      </c>
      <c r="L212" s="96"/>
    </row>
    <row r="213" spans="3:12" x14ac:dyDescent="0.25">
      <c r="C213" s="107" t="s">
        <v>81</v>
      </c>
      <c r="D213" s="149"/>
      <c r="E213" s="98">
        <v>500</v>
      </c>
      <c r="F213" s="95">
        <f t="shared" si="16"/>
        <v>0</v>
      </c>
      <c r="G213" s="163"/>
      <c r="H213" s="108" t="s">
        <v>955</v>
      </c>
      <c r="I213" s="108" t="str">
        <f>VLOOKUP(H213,Presupuesto!$B$11:$C$565,2,0)</f>
        <v>OTROS RESPUESTOS Y ACCESORIOS MENORES</v>
      </c>
      <c r="J213" s="96" t="str">
        <f t="shared" si="17"/>
        <v>Posgrado</v>
      </c>
      <c r="K213" s="96" t="s">
        <v>395</v>
      </c>
      <c r="L213" s="96"/>
    </row>
    <row r="214" spans="3:12" ht="15.75" thickBot="1" x14ac:dyDescent="0.3">
      <c r="C214" s="100" t="s">
        <v>82</v>
      </c>
      <c r="D214" s="157"/>
      <c r="E214" s="102">
        <v>20</v>
      </c>
      <c r="F214" s="103">
        <f t="shared" si="16"/>
        <v>0</v>
      </c>
      <c r="G214" s="160"/>
      <c r="H214" s="104" t="s">
        <v>955</v>
      </c>
      <c r="I214" s="104" t="str">
        <f>VLOOKUP(H214,Presupuesto!$B$11:$C$565,2,0)</f>
        <v>OTROS RESPUESTOS Y ACCESORIOS MENORES</v>
      </c>
      <c r="J214" s="104" t="str">
        <f t="shared" si="17"/>
        <v>Posgrado</v>
      </c>
      <c r="K214" s="122" t="s">
        <v>394</v>
      </c>
      <c r="L214" s="122"/>
    </row>
    <row r="215" spans="3:12" x14ac:dyDescent="0.25">
      <c r="F215" s="91"/>
      <c r="G215" s="74"/>
      <c r="H215" s="74"/>
      <c r="I215" s="74"/>
    </row>
    <row r="216" spans="3:12" ht="15.75" thickBot="1" x14ac:dyDescent="0.3"/>
    <row r="217" spans="3:12" ht="15.75" thickBot="1" x14ac:dyDescent="0.3">
      <c r="C217" s="29" t="s">
        <v>43</v>
      </c>
      <c r="D217" s="106">
        <f>SUM(F224:F237)</f>
        <v>0</v>
      </c>
      <c r="F217" s="70"/>
      <c r="G217" s="77"/>
      <c r="H217" s="70"/>
      <c r="I217" s="70"/>
    </row>
    <row r="218" spans="3:12" x14ac:dyDescent="0.25">
      <c r="C218" s="70"/>
      <c r="D218" s="31"/>
      <c r="E218" s="91"/>
      <c r="F218" s="91"/>
      <c r="G218" s="91"/>
      <c r="H218" s="74"/>
      <c r="I218" s="74"/>
      <c r="J218" s="74"/>
      <c r="K218" s="110"/>
    </row>
    <row r="219" spans="3:12" x14ac:dyDescent="0.25">
      <c r="C219" s="70"/>
      <c r="D219" s="31"/>
      <c r="E219" s="91"/>
      <c r="F219" s="91"/>
      <c r="G219" s="91"/>
      <c r="H219" s="74"/>
      <c r="I219" s="74"/>
      <c r="J219" s="74"/>
      <c r="K219" s="110"/>
    </row>
    <row r="220" spans="3:12" ht="15.75" x14ac:dyDescent="0.25">
      <c r="C220" s="200" t="s">
        <v>392</v>
      </c>
      <c r="D220" s="328"/>
      <c r="E220" s="91"/>
      <c r="F220" s="91"/>
      <c r="G220" s="91"/>
      <c r="H220" s="74"/>
      <c r="I220" s="74"/>
      <c r="J220" s="74"/>
      <c r="K220" s="110"/>
    </row>
    <row r="221" spans="3:12" ht="18.75" x14ac:dyDescent="0.25">
      <c r="C221" s="206" t="e">
        <f>IFERROR(VLOOKUP(D220,'1. Desarrollo e Innov. Curricu.'!$E:$F,2,FALSE),IFERROR(VLOOKUP(D220,'2. Investigación Científica'!$E:$F,2,FALSE),IFERROR(VLOOKUP(D220,'3. Vinculación Univ. Sociedad'!$E:$F,2,FALSE),IFERROR(VLOOKUP(D220,'4. Docencia y Profesorado Univ.'!$E:$F,2,FALSE),IFERROR(VLOOKUP(D220,'5. Estudiantes y Graduados'!$E:$F,2,FALSE),IFERROR(VLOOKUP(D220,'11. Gestion Administrativa'!$E:$F,2,FALSE),IFERROR(VLOOKUP(D220,'13. Gestión Académica'!$E:$F,2,FALSE),IFERROR(VLOOKUP(D220,'8. Asegura. de la Calid. y M'!$E:$F,2,FALSE),IFERROR(VLOOKUP(D220,'6. Gestión del Conocimiento'!$E:$F,2,FALSE),IFERROR(VLOOKUP(D220,'15. Gobernabilidad y Proceso...'!$E:$F,2,FALSE),IFERROR(VLOOKUP(D220,'12. Gestión del Talento Humano'!$E:$F,2,FALSE),IFERROR(VLOOKUP(D220,'14. Internacional... de la E.S.'!$E:$F,2,FALSE),IFERROR(VLOOKUP(D220,'10. Posgrado'!$E:$F,2,FALSE),IFERROR(VLOOKUP(D220,'16. Desa. del Sistema Educ.Sup.'!$E:$F,2,FALSE),IFERROR(VLOOKUP(D220,'9. Cultura de Inno. Insti...'!$E:$F,2,FALSE),VLOOKUP(D220,'7. Lo Esencial de la Reforma U.'!$E:$F,2,0))))))))))))))))</f>
        <v>#N/A</v>
      </c>
      <c r="D221" s="31"/>
      <c r="E221" s="91"/>
      <c r="F221" s="91"/>
      <c r="G221" s="91"/>
      <c r="H221" s="74"/>
      <c r="I221" s="74"/>
      <c r="J221" s="74"/>
      <c r="K221" s="110"/>
    </row>
    <row r="222" spans="3:12" x14ac:dyDescent="0.25">
      <c r="F222" s="91"/>
      <c r="G222" s="74"/>
      <c r="H222" s="74"/>
      <c r="I222" s="74"/>
    </row>
    <row r="223" spans="3:12" ht="30.75" thickBot="1" x14ac:dyDescent="0.3">
      <c r="C223" s="147" t="s">
        <v>44</v>
      </c>
      <c r="D223" s="147" t="s">
        <v>55</v>
      </c>
      <c r="E223" s="147" t="s">
        <v>57</v>
      </c>
      <c r="F223" s="148" t="s">
        <v>27</v>
      </c>
      <c r="G223" s="148" t="s">
        <v>131</v>
      </c>
      <c r="H223" s="147" t="s">
        <v>46</v>
      </c>
      <c r="I223" s="147" t="s">
        <v>132</v>
      </c>
      <c r="J223" s="147" t="s">
        <v>410</v>
      </c>
      <c r="K223" s="147" t="s">
        <v>411</v>
      </c>
      <c r="L223" s="147" t="s">
        <v>464</v>
      </c>
    </row>
    <row r="224" spans="3:12" ht="15.75" thickBot="1" x14ac:dyDescent="0.3">
      <c r="C224" s="289" t="s">
        <v>1339</v>
      </c>
      <c r="D224" s="156"/>
      <c r="E224" s="94">
        <f>HLOOKUP($C224,$CB$2:$CE$3,2,0)</f>
        <v>15000</v>
      </c>
      <c r="F224" s="95">
        <f>D224*E224</f>
        <v>0</v>
      </c>
      <c r="G224" s="163"/>
      <c r="H224" s="96" t="s">
        <v>1014</v>
      </c>
      <c r="I224" s="96" t="str">
        <f>VLOOKUP(H224,Presupuesto!$B$11:$C$565,2,0)</f>
        <v>EQUIPO DE COMPUTACION</v>
      </c>
      <c r="J224" s="214" t="s">
        <v>1430</v>
      </c>
      <c r="K224" s="96" t="s">
        <v>394</v>
      </c>
      <c r="L224" s="96"/>
    </row>
    <row r="225" spans="3:12" x14ac:dyDescent="0.25">
      <c r="C225" s="289" t="s">
        <v>1337</v>
      </c>
      <c r="D225" s="149"/>
      <c r="E225" s="94">
        <f>HLOOKUP($C225,$CB$2:$CE$3,2,0)</f>
        <v>35000</v>
      </c>
      <c r="F225" s="95">
        <f>D225*E225</f>
        <v>0</v>
      </c>
      <c r="G225" s="163"/>
      <c r="H225" s="99" t="s">
        <v>1014</v>
      </c>
      <c r="I225" s="99" t="str">
        <f>VLOOKUP(H225,Presupuesto!$B$11:$C$565,2,0)</f>
        <v>EQUIPO DE COMPUTACION</v>
      </c>
      <c r="J225" s="96" t="str">
        <f>$J$224</f>
        <v>Posgrado</v>
      </c>
      <c r="K225" s="96" t="s">
        <v>412</v>
      </c>
      <c r="L225" s="96"/>
    </row>
    <row r="226" spans="3:12" x14ac:dyDescent="0.25">
      <c r="C226" s="97" t="s">
        <v>73</v>
      </c>
      <c r="D226" s="149"/>
      <c r="E226" s="98">
        <v>4000</v>
      </c>
      <c r="F226" s="95">
        <f t="shared" ref="F226:F237" si="18">D226*E226</f>
        <v>0</v>
      </c>
      <c r="G226" s="163"/>
      <c r="H226" s="99" t="s">
        <v>986</v>
      </c>
      <c r="I226" s="99" t="str">
        <f>VLOOKUP(H226,Presupuesto!$B$11:$C$565,2,0)</f>
        <v>EQUIPOS VARIOS DE OFICINA</v>
      </c>
      <c r="J226" s="96" t="str">
        <f t="shared" ref="J226:J237" si="19">$J$224</f>
        <v>Posgrado</v>
      </c>
      <c r="K226" s="96" t="s">
        <v>395</v>
      </c>
      <c r="L226" s="96"/>
    </row>
    <row r="227" spans="3:12" x14ac:dyDescent="0.25">
      <c r="C227" s="97" t="s">
        <v>74</v>
      </c>
      <c r="D227" s="149"/>
      <c r="E227" s="98">
        <v>8000</v>
      </c>
      <c r="F227" s="95">
        <f t="shared" si="18"/>
        <v>0</v>
      </c>
      <c r="G227" s="163"/>
      <c r="H227" s="99" t="s">
        <v>1014</v>
      </c>
      <c r="I227" s="99" t="str">
        <f>VLOOKUP(H227,Presupuesto!$B$11:$C$565,2,0)</f>
        <v>EQUIPO DE COMPUTACION</v>
      </c>
      <c r="J227" s="96" t="str">
        <f t="shared" si="19"/>
        <v>Posgrado</v>
      </c>
      <c r="K227" s="96" t="s">
        <v>395</v>
      </c>
      <c r="L227" s="96"/>
    </row>
    <row r="228" spans="3:12" x14ac:dyDescent="0.25">
      <c r="C228" s="97" t="s">
        <v>75</v>
      </c>
      <c r="D228" s="149"/>
      <c r="E228" s="98">
        <v>5000</v>
      </c>
      <c r="F228" s="95">
        <f t="shared" si="18"/>
        <v>0</v>
      </c>
      <c r="G228" s="163"/>
      <c r="H228" s="99" t="s">
        <v>1014</v>
      </c>
      <c r="I228" s="99" t="str">
        <f>VLOOKUP(H228,Presupuesto!$B$11:$C$565,2,0)</f>
        <v>EQUIPO DE COMPUTACION</v>
      </c>
      <c r="J228" s="96" t="str">
        <f t="shared" si="19"/>
        <v>Posgrado</v>
      </c>
      <c r="K228" s="96" t="s">
        <v>395</v>
      </c>
      <c r="L228" s="96"/>
    </row>
    <row r="229" spans="3:12" x14ac:dyDescent="0.25">
      <c r="C229" s="97" t="s">
        <v>35</v>
      </c>
      <c r="D229" s="149"/>
      <c r="E229" s="98">
        <v>13000</v>
      </c>
      <c r="F229" s="95">
        <f t="shared" si="18"/>
        <v>0</v>
      </c>
      <c r="G229" s="163"/>
      <c r="H229" s="99" t="s">
        <v>1000</v>
      </c>
      <c r="I229" s="99" t="str">
        <f>VLOOKUP(H229,Presupuesto!$B$11:$C$565,2,0)</f>
        <v>EQUIPO DE TRANSPORTE TRACCION Y ELEVACION</v>
      </c>
      <c r="J229" s="96" t="str">
        <f t="shared" si="19"/>
        <v>Posgrado</v>
      </c>
      <c r="K229" s="96" t="s">
        <v>395</v>
      </c>
      <c r="L229" s="96"/>
    </row>
    <row r="230" spans="3:12" x14ac:dyDescent="0.25">
      <c r="C230" s="97" t="s">
        <v>76</v>
      </c>
      <c r="D230" s="149"/>
      <c r="E230" s="98">
        <v>15000</v>
      </c>
      <c r="F230" s="95">
        <f t="shared" si="18"/>
        <v>0</v>
      </c>
      <c r="G230" s="163"/>
      <c r="H230" s="99" t="s">
        <v>1000</v>
      </c>
      <c r="I230" s="99" t="str">
        <f>VLOOKUP(H230,Presupuesto!$B$11:$C$565,2,0)</f>
        <v>EQUIPO DE TRANSPORTE TRACCION Y ELEVACION</v>
      </c>
      <c r="J230" s="96" t="str">
        <f t="shared" si="19"/>
        <v>Posgrado</v>
      </c>
      <c r="K230" s="96" t="s">
        <v>395</v>
      </c>
      <c r="L230" s="96"/>
    </row>
    <row r="231" spans="3:12" x14ac:dyDescent="0.25">
      <c r="C231" s="97" t="s">
        <v>77</v>
      </c>
      <c r="D231" s="149"/>
      <c r="E231" s="98">
        <v>10000</v>
      </c>
      <c r="F231" s="95">
        <f t="shared" si="18"/>
        <v>0</v>
      </c>
      <c r="G231" s="163"/>
      <c r="H231" s="99" t="s">
        <v>1000</v>
      </c>
      <c r="I231" s="99" t="str">
        <f>VLOOKUP(H231,Presupuesto!$B$11:$C$565,2,0)</f>
        <v>EQUIPO DE TRANSPORTE TRACCION Y ELEVACION</v>
      </c>
      <c r="J231" s="96" t="str">
        <f t="shared" si="19"/>
        <v>Posgrado</v>
      </c>
      <c r="K231" s="96" t="s">
        <v>403</v>
      </c>
      <c r="L231" s="96"/>
    </row>
    <row r="232" spans="3:12" x14ac:dyDescent="0.25">
      <c r="C232" s="97" t="s">
        <v>78</v>
      </c>
      <c r="D232" s="149"/>
      <c r="E232" s="98">
        <v>10000</v>
      </c>
      <c r="F232" s="95">
        <f t="shared" si="18"/>
        <v>0</v>
      </c>
      <c r="G232" s="163"/>
      <c r="H232" s="99" t="s">
        <v>1046</v>
      </c>
      <c r="I232" s="99" t="str">
        <f>VLOOKUP(H232,Presupuesto!$B$11:$C$565,2,0)</f>
        <v>APLICACIONES INFORMATICAS</v>
      </c>
      <c r="J232" s="96" t="str">
        <f t="shared" si="19"/>
        <v>Posgrado</v>
      </c>
      <c r="K232" s="96" t="s">
        <v>399</v>
      </c>
      <c r="L232" s="96"/>
    </row>
    <row r="233" spans="3:12" x14ac:dyDescent="0.25">
      <c r="C233" s="107" t="s">
        <v>79</v>
      </c>
      <c r="D233" s="149"/>
      <c r="E233" s="98">
        <v>2000</v>
      </c>
      <c r="F233" s="95">
        <f t="shared" si="18"/>
        <v>0</v>
      </c>
      <c r="G233" s="163"/>
      <c r="H233" s="108" t="s">
        <v>1014</v>
      </c>
      <c r="I233" s="108" t="str">
        <f>VLOOKUP(H233,Presupuesto!$B$11:$C$565,2,0)</f>
        <v>EQUIPO DE COMPUTACION</v>
      </c>
      <c r="J233" s="96" t="str">
        <f t="shared" si="19"/>
        <v>Posgrado</v>
      </c>
      <c r="K233" s="96" t="s">
        <v>395</v>
      </c>
      <c r="L233" s="96"/>
    </row>
    <row r="234" spans="3:12" x14ac:dyDescent="0.25">
      <c r="C234" s="107" t="s">
        <v>1446</v>
      </c>
      <c r="D234" s="149"/>
      <c r="E234" s="98">
        <v>1500</v>
      </c>
      <c r="F234" s="95">
        <f t="shared" si="18"/>
        <v>0</v>
      </c>
      <c r="G234" s="163"/>
      <c r="H234" s="108" t="s">
        <v>946</v>
      </c>
      <c r="I234" s="108" t="str">
        <f>VLOOKUP(H234,Presupuesto!$B$11:$C$565,2,0)</f>
        <v>UTILES Y MATERIALES ELECTRICOS</v>
      </c>
      <c r="J234" s="96" t="str">
        <f t="shared" si="19"/>
        <v>Posgrado</v>
      </c>
      <c r="K234" s="96" t="s">
        <v>395</v>
      </c>
      <c r="L234" s="96"/>
    </row>
    <row r="235" spans="3:12" x14ac:dyDescent="0.25">
      <c r="C235" s="107" t="s">
        <v>80</v>
      </c>
      <c r="D235" s="149"/>
      <c r="E235" s="98">
        <v>1500</v>
      </c>
      <c r="F235" s="95">
        <f t="shared" si="18"/>
        <v>0</v>
      </c>
      <c r="G235" s="163"/>
      <c r="H235" s="108" t="s">
        <v>1014</v>
      </c>
      <c r="I235" s="108" t="str">
        <f>VLOOKUP(H235,Presupuesto!$B$11:$C$565,2,0)</f>
        <v>EQUIPO DE COMPUTACION</v>
      </c>
      <c r="J235" s="96" t="str">
        <f t="shared" si="19"/>
        <v>Posgrado</v>
      </c>
      <c r="K235" s="96" t="s">
        <v>395</v>
      </c>
      <c r="L235" s="96"/>
    </row>
    <row r="236" spans="3:12" x14ac:dyDescent="0.25">
      <c r="C236" s="107" t="s">
        <v>81</v>
      </c>
      <c r="D236" s="149"/>
      <c r="E236" s="98">
        <v>500</v>
      </c>
      <c r="F236" s="95">
        <f t="shared" si="18"/>
        <v>0</v>
      </c>
      <c r="G236" s="163"/>
      <c r="H236" s="108" t="s">
        <v>955</v>
      </c>
      <c r="I236" s="108" t="str">
        <f>VLOOKUP(H236,Presupuesto!$B$11:$C$565,2,0)</f>
        <v>OTROS RESPUESTOS Y ACCESORIOS MENORES</v>
      </c>
      <c r="J236" s="96" t="str">
        <f t="shared" si="19"/>
        <v>Posgrado</v>
      </c>
      <c r="K236" s="96" t="s">
        <v>395</v>
      </c>
      <c r="L236" s="96"/>
    </row>
    <row r="237" spans="3:12" ht="15.75" thickBot="1" x14ac:dyDescent="0.3">
      <c r="C237" s="100" t="s">
        <v>82</v>
      </c>
      <c r="D237" s="157"/>
      <c r="E237" s="102">
        <v>20</v>
      </c>
      <c r="F237" s="103">
        <f t="shared" si="18"/>
        <v>0</v>
      </c>
      <c r="G237" s="160"/>
      <c r="H237" s="104" t="s">
        <v>955</v>
      </c>
      <c r="I237" s="104" t="str">
        <f>VLOOKUP(H237,Presupuesto!$B$11:$C$565,2,0)</f>
        <v>OTROS RESPUESTOS Y ACCESORIOS MENORES</v>
      </c>
      <c r="J237" s="104" t="str">
        <f t="shared" si="19"/>
        <v>Posgrado</v>
      </c>
      <c r="K237" s="122" t="s">
        <v>394</v>
      </c>
      <c r="L237" s="122"/>
    </row>
    <row r="239" spans="3:12" ht="15.75" thickBot="1" x14ac:dyDescent="0.3"/>
    <row r="240" spans="3:12" ht="15.75" thickBot="1" x14ac:dyDescent="0.3">
      <c r="C240" s="29" t="s">
        <v>43</v>
      </c>
      <c r="D240" s="106">
        <f>SUM(F247:F260)</f>
        <v>0</v>
      </c>
      <c r="F240" s="70"/>
      <c r="G240" s="77"/>
      <c r="H240" s="70"/>
      <c r="I240" s="70"/>
    </row>
    <row r="241" spans="3:12" x14ac:dyDescent="0.25">
      <c r="C241" s="70"/>
      <c r="D241" s="31"/>
      <c r="E241" s="91"/>
      <c r="F241" s="91"/>
      <c r="G241" s="91"/>
      <c r="H241" s="74"/>
      <c r="I241" s="74"/>
      <c r="J241" s="74"/>
      <c r="K241" s="110"/>
    </row>
    <row r="242" spans="3:12" x14ac:dyDescent="0.25">
      <c r="C242" s="70"/>
      <c r="D242" s="31"/>
      <c r="E242" s="91"/>
      <c r="F242" s="91"/>
      <c r="G242" s="91"/>
      <c r="H242" s="74"/>
      <c r="I242" s="74"/>
      <c r="J242" s="74"/>
      <c r="K242" s="110"/>
    </row>
    <row r="243" spans="3:12" ht="15.75" x14ac:dyDescent="0.25">
      <c r="C243" s="200" t="s">
        <v>392</v>
      </c>
      <c r="D243" s="328"/>
      <c r="E243" s="91"/>
      <c r="F243" s="91"/>
      <c r="G243" s="91"/>
      <c r="H243" s="74"/>
      <c r="I243" s="74"/>
      <c r="J243" s="74"/>
      <c r="K243" s="110"/>
    </row>
    <row r="244" spans="3:12" ht="18.75" x14ac:dyDescent="0.25">
      <c r="C244" s="206" t="e">
        <f>IFERROR(VLOOKUP(D243,'1. Desarrollo e Innov. Curricu.'!$E:$F,2,FALSE),IFERROR(VLOOKUP(D243,'2. Investigación Científica'!$E:$F,2,FALSE),IFERROR(VLOOKUP(D243,'3. Vinculación Univ. Sociedad'!$E:$F,2,FALSE),IFERROR(VLOOKUP(D243,'4. Docencia y Profesorado Univ.'!$E:$F,2,FALSE),IFERROR(VLOOKUP(D243,'5. Estudiantes y Graduados'!$E:$F,2,FALSE),IFERROR(VLOOKUP(D243,'11. Gestion Administrativa'!$E:$F,2,FALSE),IFERROR(VLOOKUP(D243,'13. Gestión Académica'!$E:$F,2,FALSE),IFERROR(VLOOKUP(D243,'8. Asegura. de la Calid. y M'!$E:$F,2,FALSE),IFERROR(VLOOKUP(D243,'6. Gestión del Conocimiento'!$E:$F,2,FALSE),IFERROR(VLOOKUP(D243,'15. Gobernabilidad y Proceso...'!$E:$F,2,FALSE),IFERROR(VLOOKUP(D243,'12. Gestión del Talento Humano'!$E:$F,2,FALSE),IFERROR(VLOOKUP(D243,'14. Internacional... de la E.S.'!$E:$F,2,FALSE),IFERROR(VLOOKUP(D243,'10. Posgrado'!$E:$F,2,FALSE),IFERROR(VLOOKUP(D243,'16. Desa. del Sistema Educ.Sup.'!$E:$F,2,FALSE),IFERROR(VLOOKUP(D243,'9. Cultura de Inno. Insti...'!$E:$F,2,FALSE),VLOOKUP(D243,'7. Lo Esencial de la Reforma U.'!$E:$F,2,0))))))))))))))))</f>
        <v>#N/A</v>
      </c>
      <c r="D244" s="31"/>
      <c r="E244" s="91"/>
      <c r="F244" s="91"/>
      <c r="G244" s="91"/>
      <c r="H244" s="74"/>
      <c r="I244" s="74"/>
      <c r="J244" s="74"/>
      <c r="K244" s="110"/>
    </row>
    <row r="245" spans="3:12" x14ac:dyDescent="0.25">
      <c r="F245" s="91"/>
      <c r="G245" s="74"/>
      <c r="H245" s="74"/>
      <c r="I245" s="74"/>
    </row>
    <row r="246" spans="3:12" ht="30.75" thickBot="1" x14ac:dyDescent="0.3">
      <c r="C246" s="147" t="s">
        <v>44</v>
      </c>
      <c r="D246" s="147" t="s">
        <v>55</v>
      </c>
      <c r="E246" s="147" t="s">
        <v>57</v>
      </c>
      <c r="F246" s="148" t="s">
        <v>27</v>
      </c>
      <c r="G246" s="148" t="s">
        <v>131</v>
      </c>
      <c r="H246" s="147" t="s">
        <v>46</v>
      </c>
      <c r="I246" s="147" t="s">
        <v>132</v>
      </c>
      <c r="J246" s="147" t="s">
        <v>410</v>
      </c>
      <c r="K246" s="147" t="s">
        <v>411</v>
      </c>
      <c r="L246" s="147" t="s">
        <v>464</v>
      </c>
    </row>
    <row r="247" spans="3:12" ht="15.75" thickBot="1" x14ac:dyDescent="0.3">
      <c r="C247" s="289" t="s">
        <v>1339</v>
      </c>
      <c r="D247" s="156"/>
      <c r="E247" s="94">
        <f>HLOOKUP($C247,$CB$2:$CE$3,2,0)</f>
        <v>15000</v>
      </c>
      <c r="F247" s="95">
        <f>D247*E247</f>
        <v>0</v>
      </c>
      <c r="G247" s="163"/>
      <c r="H247" s="96" t="s">
        <v>1014</v>
      </c>
      <c r="I247" s="96" t="str">
        <f>VLOOKUP(H247,Presupuesto!$B$11:$C$565,2,0)</f>
        <v>EQUIPO DE COMPUTACION</v>
      </c>
      <c r="J247" s="214" t="s">
        <v>1430</v>
      </c>
      <c r="K247" s="96" t="s">
        <v>394</v>
      </c>
      <c r="L247" s="96"/>
    </row>
    <row r="248" spans="3:12" x14ac:dyDescent="0.25">
      <c r="C248" s="289" t="s">
        <v>1337</v>
      </c>
      <c r="D248" s="149"/>
      <c r="E248" s="94">
        <f>HLOOKUP($C248,$CB$2:$CE$3,2,0)</f>
        <v>35000</v>
      </c>
      <c r="F248" s="95">
        <f>D248*E248</f>
        <v>0</v>
      </c>
      <c r="G248" s="163"/>
      <c r="H248" s="99" t="s">
        <v>1014</v>
      </c>
      <c r="I248" s="99" t="str">
        <f>VLOOKUP(H248,Presupuesto!$B$11:$C$565,2,0)</f>
        <v>EQUIPO DE COMPUTACION</v>
      </c>
      <c r="J248" s="96" t="str">
        <f>$J$247</f>
        <v>Posgrado</v>
      </c>
      <c r="K248" s="96" t="s">
        <v>412</v>
      </c>
      <c r="L248" s="96"/>
    </row>
    <row r="249" spans="3:12" x14ac:dyDescent="0.25">
      <c r="C249" s="97" t="s">
        <v>73</v>
      </c>
      <c r="D249" s="149"/>
      <c r="E249" s="98">
        <v>4000</v>
      </c>
      <c r="F249" s="95">
        <f t="shared" ref="F249:F260" si="20">D249*E249</f>
        <v>0</v>
      </c>
      <c r="G249" s="163"/>
      <c r="H249" s="99" t="s">
        <v>986</v>
      </c>
      <c r="I249" s="99" t="str">
        <f>VLOOKUP(H249,Presupuesto!$B$11:$C$565,2,0)</f>
        <v>EQUIPOS VARIOS DE OFICINA</v>
      </c>
      <c r="J249" s="96" t="str">
        <f t="shared" ref="J249:J260" si="21">$J$247</f>
        <v>Posgrado</v>
      </c>
      <c r="K249" s="96" t="s">
        <v>395</v>
      </c>
      <c r="L249" s="96"/>
    </row>
    <row r="250" spans="3:12" x14ac:dyDescent="0.25">
      <c r="C250" s="97" t="s">
        <v>74</v>
      </c>
      <c r="D250" s="149"/>
      <c r="E250" s="98">
        <v>8000</v>
      </c>
      <c r="F250" s="95">
        <f t="shared" si="20"/>
        <v>0</v>
      </c>
      <c r="G250" s="163"/>
      <c r="H250" s="99" t="s">
        <v>1014</v>
      </c>
      <c r="I250" s="99" t="str">
        <f>VLOOKUP(H250,Presupuesto!$B$11:$C$565,2,0)</f>
        <v>EQUIPO DE COMPUTACION</v>
      </c>
      <c r="J250" s="96" t="str">
        <f t="shared" si="21"/>
        <v>Posgrado</v>
      </c>
      <c r="K250" s="96" t="s">
        <v>395</v>
      </c>
      <c r="L250" s="96"/>
    </row>
    <row r="251" spans="3:12" x14ac:dyDescent="0.25">
      <c r="C251" s="97" t="s">
        <v>75</v>
      </c>
      <c r="D251" s="149"/>
      <c r="E251" s="98">
        <v>5000</v>
      </c>
      <c r="F251" s="95">
        <f t="shared" si="20"/>
        <v>0</v>
      </c>
      <c r="G251" s="163"/>
      <c r="H251" s="99" t="s">
        <v>1014</v>
      </c>
      <c r="I251" s="99" t="str">
        <f>VLOOKUP(H251,Presupuesto!$B$11:$C$565,2,0)</f>
        <v>EQUIPO DE COMPUTACION</v>
      </c>
      <c r="J251" s="96" t="str">
        <f t="shared" si="21"/>
        <v>Posgrado</v>
      </c>
      <c r="K251" s="96" t="s">
        <v>395</v>
      </c>
      <c r="L251" s="96"/>
    </row>
    <row r="252" spans="3:12" x14ac:dyDescent="0.25">
      <c r="C252" s="97" t="s">
        <v>35</v>
      </c>
      <c r="D252" s="149"/>
      <c r="E252" s="98">
        <v>13000</v>
      </c>
      <c r="F252" s="95">
        <f t="shared" si="20"/>
        <v>0</v>
      </c>
      <c r="G252" s="163"/>
      <c r="H252" s="99" t="s">
        <v>1000</v>
      </c>
      <c r="I252" s="99" t="str">
        <f>VLOOKUP(H252,Presupuesto!$B$11:$C$565,2,0)</f>
        <v>EQUIPO DE TRANSPORTE TRACCION Y ELEVACION</v>
      </c>
      <c r="J252" s="96" t="str">
        <f t="shared" si="21"/>
        <v>Posgrado</v>
      </c>
      <c r="K252" s="96" t="s">
        <v>395</v>
      </c>
      <c r="L252" s="96"/>
    </row>
    <row r="253" spans="3:12" x14ac:dyDescent="0.25">
      <c r="C253" s="97" t="s">
        <v>76</v>
      </c>
      <c r="D253" s="149"/>
      <c r="E253" s="98">
        <v>15000</v>
      </c>
      <c r="F253" s="95">
        <f t="shared" si="20"/>
        <v>0</v>
      </c>
      <c r="G253" s="163"/>
      <c r="H253" s="99" t="s">
        <v>1000</v>
      </c>
      <c r="I253" s="99" t="str">
        <f>VLOOKUP(H253,Presupuesto!$B$11:$C$565,2,0)</f>
        <v>EQUIPO DE TRANSPORTE TRACCION Y ELEVACION</v>
      </c>
      <c r="J253" s="96" t="str">
        <f t="shared" si="21"/>
        <v>Posgrado</v>
      </c>
      <c r="K253" s="96" t="s">
        <v>395</v>
      </c>
      <c r="L253" s="96"/>
    </row>
    <row r="254" spans="3:12" x14ac:dyDescent="0.25">
      <c r="C254" s="97" t="s">
        <v>77</v>
      </c>
      <c r="D254" s="149"/>
      <c r="E254" s="98">
        <v>10000</v>
      </c>
      <c r="F254" s="95">
        <f t="shared" si="20"/>
        <v>0</v>
      </c>
      <c r="G254" s="163"/>
      <c r="H254" s="99" t="s">
        <v>1000</v>
      </c>
      <c r="I254" s="99" t="str">
        <f>VLOOKUP(H254,Presupuesto!$B$11:$C$565,2,0)</f>
        <v>EQUIPO DE TRANSPORTE TRACCION Y ELEVACION</v>
      </c>
      <c r="J254" s="96" t="str">
        <f t="shared" si="21"/>
        <v>Posgrado</v>
      </c>
      <c r="K254" s="96" t="s">
        <v>403</v>
      </c>
      <c r="L254" s="96"/>
    </row>
    <row r="255" spans="3:12" x14ac:dyDescent="0.25">
      <c r="C255" s="97" t="s">
        <v>78</v>
      </c>
      <c r="D255" s="149"/>
      <c r="E255" s="98">
        <v>10000</v>
      </c>
      <c r="F255" s="95">
        <f t="shared" si="20"/>
        <v>0</v>
      </c>
      <c r="G255" s="163"/>
      <c r="H255" s="99" t="s">
        <v>1046</v>
      </c>
      <c r="I255" s="99" t="str">
        <f>VLOOKUP(H255,Presupuesto!$B$11:$C$565,2,0)</f>
        <v>APLICACIONES INFORMATICAS</v>
      </c>
      <c r="J255" s="96" t="str">
        <f t="shared" si="21"/>
        <v>Posgrado</v>
      </c>
      <c r="K255" s="96" t="s">
        <v>399</v>
      </c>
      <c r="L255" s="96"/>
    </row>
    <row r="256" spans="3:12" x14ac:dyDescent="0.25">
      <c r="C256" s="107" t="s">
        <v>79</v>
      </c>
      <c r="D256" s="149"/>
      <c r="E256" s="98">
        <v>2000</v>
      </c>
      <c r="F256" s="95">
        <f t="shared" si="20"/>
        <v>0</v>
      </c>
      <c r="G256" s="163"/>
      <c r="H256" s="108" t="s">
        <v>1014</v>
      </c>
      <c r="I256" s="108" t="str">
        <f>VLOOKUP(H256,Presupuesto!$B$11:$C$565,2,0)</f>
        <v>EQUIPO DE COMPUTACION</v>
      </c>
      <c r="J256" s="96" t="str">
        <f t="shared" si="21"/>
        <v>Posgrado</v>
      </c>
      <c r="K256" s="96" t="s">
        <v>395</v>
      </c>
      <c r="L256" s="96"/>
    </row>
    <row r="257" spans="3:12" x14ac:dyDescent="0.25">
      <c r="C257" s="107" t="s">
        <v>1446</v>
      </c>
      <c r="D257" s="149"/>
      <c r="E257" s="98">
        <v>1500</v>
      </c>
      <c r="F257" s="95">
        <f t="shared" si="20"/>
        <v>0</v>
      </c>
      <c r="G257" s="163"/>
      <c r="H257" s="108" t="s">
        <v>946</v>
      </c>
      <c r="I257" s="108" t="str">
        <f>VLOOKUP(H257,Presupuesto!$B$11:$C$565,2,0)</f>
        <v>UTILES Y MATERIALES ELECTRICOS</v>
      </c>
      <c r="J257" s="96" t="str">
        <f t="shared" si="21"/>
        <v>Posgrado</v>
      </c>
      <c r="K257" s="96" t="s">
        <v>395</v>
      </c>
      <c r="L257" s="96"/>
    </row>
    <row r="258" spans="3:12" x14ac:dyDescent="0.25">
      <c r="C258" s="107" t="s">
        <v>80</v>
      </c>
      <c r="D258" s="149"/>
      <c r="E258" s="98">
        <v>1500</v>
      </c>
      <c r="F258" s="95">
        <f t="shared" si="20"/>
        <v>0</v>
      </c>
      <c r="G258" s="163"/>
      <c r="H258" s="108" t="s">
        <v>1014</v>
      </c>
      <c r="I258" s="108" t="str">
        <f>VLOOKUP(H258,Presupuesto!$B$11:$C$565,2,0)</f>
        <v>EQUIPO DE COMPUTACION</v>
      </c>
      <c r="J258" s="96" t="str">
        <f t="shared" si="21"/>
        <v>Posgrado</v>
      </c>
      <c r="K258" s="96" t="s">
        <v>395</v>
      </c>
      <c r="L258" s="96"/>
    </row>
    <row r="259" spans="3:12" x14ac:dyDescent="0.25">
      <c r="C259" s="107" t="s">
        <v>81</v>
      </c>
      <c r="D259" s="149"/>
      <c r="E259" s="98">
        <v>500</v>
      </c>
      <c r="F259" s="95">
        <f t="shared" si="20"/>
        <v>0</v>
      </c>
      <c r="G259" s="163"/>
      <c r="H259" s="108" t="s">
        <v>955</v>
      </c>
      <c r="I259" s="108" t="str">
        <f>VLOOKUP(H259,Presupuesto!$B$11:$C$565,2,0)</f>
        <v>OTROS RESPUESTOS Y ACCESORIOS MENORES</v>
      </c>
      <c r="J259" s="96" t="str">
        <f t="shared" si="21"/>
        <v>Posgrado</v>
      </c>
      <c r="K259" s="96" t="s">
        <v>395</v>
      </c>
      <c r="L259" s="96"/>
    </row>
    <row r="260" spans="3:12" ht="15.75" thickBot="1" x14ac:dyDescent="0.3">
      <c r="C260" s="100" t="s">
        <v>82</v>
      </c>
      <c r="D260" s="157"/>
      <c r="E260" s="102">
        <v>20</v>
      </c>
      <c r="F260" s="103">
        <f t="shared" si="20"/>
        <v>0</v>
      </c>
      <c r="G260" s="160"/>
      <c r="H260" s="104" t="s">
        <v>955</v>
      </c>
      <c r="I260" s="104" t="str">
        <f>VLOOKUP(H260,Presupuesto!$B$11:$C$565,2,0)</f>
        <v>OTROS RESPUESTOS Y ACCESORIOS MENORES</v>
      </c>
      <c r="J260" s="104" t="str">
        <f t="shared" si="21"/>
        <v>Posgrado</v>
      </c>
      <c r="K260" s="122" t="s">
        <v>394</v>
      </c>
      <c r="L260" s="122"/>
    </row>
    <row r="261" spans="3:12" x14ac:dyDescent="0.25">
      <c r="F261" s="91"/>
      <c r="G261" s="74"/>
      <c r="H261" s="74"/>
      <c r="I261" s="74"/>
    </row>
    <row r="262" spans="3:12" ht="15.75" thickBot="1" x14ac:dyDescent="0.3"/>
    <row r="263" spans="3:12" ht="15.75" thickBot="1" x14ac:dyDescent="0.3">
      <c r="C263" s="29" t="s">
        <v>43</v>
      </c>
      <c r="D263" s="106">
        <f>SUM(F270:F283)</f>
        <v>0</v>
      </c>
      <c r="F263" s="70"/>
      <c r="G263" s="77"/>
      <c r="H263" s="70"/>
      <c r="I263" s="70"/>
    </row>
    <row r="264" spans="3:12" x14ac:dyDescent="0.25">
      <c r="C264" s="70"/>
      <c r="D264" s="31"/>
      <c r="E264" s="91"/>
      <c r="F264" s="91"/>
      <c r="G264" s="91"/>
      <c r="H264" s="74"/>
      <c r="I264" s="74"/>
      <c r="J264" s="74"/>
      <c r="K264" s="110"/>
    </row>
    <row r="265" spans="3:12" x14ac:dyDescent="0.25">
      <c r="C265" s="70"/>
      <c r="D265" s="31"/>
      <c r="E265" s="91"/>
      <c r="F265" s="91"/>
      <c r="G265" s="91"/>
      <c r="H265" s="74"/>
      <c r="I265" s="74"/>
      <c r="J265" s="74"/>
      <c r="K265" s="110"/>
    </row>
    <row r="266" spans="3:12" ht="15.75" x14ac:dyDescent="0.25">
      <c r="C266" s="200" t="s">
        <v>392</v>
      </c>
      <c r="D266" s="328"/>
      <c r="E266" s="91"/>
      <c r="F266" s="91"/>
      <c r="G266" s="91"/>
      <c r="H266" s="74"/>
      <c r="I266" s="74"/>
      <c r="J266" s="74"/>
      <c r="K266" s="110"/>
    </row>
    <row r="267" spans="3:12" ht="18.75" x14ac:dyDescent="0.25">
      <c r="C267" s="206" t="e">
        <f>IFERROR(VLOOKUP(D266,'1. Desarrollo e Innov. Curricu.'!$E:$F,2,FALSE),IFERROR(VLOOKUP(D266,'2. Investigación Científica'!$E:$F,2,FALSE),IFERROR(VLOOKUP(D266,'3. Vinculación Univ. Sociedad'!$E:$F,2,FALSE),IFERROR(VLOOKUP(D266,'4. Docencia y Profesorado Univ.'!$E:$F,2,FALSE),IFERROR(VLOOKUP(D266,'5. Estudiantes y Graduados'!$E:$F,2,FALSE),IFERROR(VLOOKUP(D266,'11. Gestion Administrativa'!$E:$F,2,FALSE),IFERROR(VLOOKUP(D266,'13. Gestión Académica'!$E:$F,2,FALSE),IFERROR(VLOOKUP(D266,'8. Asegura. de la Calid. y M'!$E:$F,2,FALSE),IFERROR(VLOOKUP(D266,'6. Gestión del Conocimiento'!$E:$F,2,FALSE),IFERROR(VLOOKUP(D266,'15. Gobernabilidad y Proceso...'!$E:$F,2,FALSE),IFERROR(VLOOKUP(D266,'12. Gestión del Talento Humano'!$E:$F,2,FALSE),IFERROR(VLOOKUP(D266,'14. Internacional... de la E.S.'!$E:$F,2,FALSE),IFERROR(VLOOKUP(D266,'10. Posgrado'!$E:$F,2,FALSE),IFERROR(VLOOKUP(D266,'16. Desa. del Sistema Educ.Sup.'!$E:$F,2,FALSE),IFERROR(VLOOKUP(D266,'9. Cultura de Inno. Insti...'!$E:$F,2,FALSE),VLOOKUP(D266,'7. Lo Esencial de la Reforma U.'!$E:$F,2,0))))))))))))))))</f>
        <v>#N/A</v>
      </c>
      <c r="D267" s="31"/>
      <c r="E267" s="91"/>
      <c r="F267" s="91"/>
      <c r="G267" s="91"/>
      <c r="H267" s="74"/>
      <c r="I267" s="74"/>
      <c r="J267" s="74"/>
      <c r="K267" s="110"/>
    </row>
    <row r="268" spans="3:12" x14ac:dyDescent="0.25">
      <c r="F268" s="91"/>
      <c r="G268" s="74"/>
      <c r="H268" s="74"/>
      <c r="I268" s="74"/>
    </row>
    <row r="269" spans="3:12" ht="30.75" thickBot="1" x14ac:dyDescent="0.3">
      <c r="C269" s="147" t="s">
        <v>44</v>
      </c>
      <c r="D269" s="147" t="s">
        <v>55</v>
      </c>
      <c r="E269" s="147" t="s">
        <v>57</v>
      </c>
      <c r="F269" s="148" t="s">
        <v>27</v>
      </c>
      <c r="G269" s="148" t="s">
        <v>131</v>
      </c>
      <c r="H269" s="147" t="s">
        <v>46</v>
      </c>
      <c r="I269" s="147" t="s">
        <v>132</v>
      </c>
      <c r="J269" s="147" t="s">
        <v>410</v>
      </c>
      <c r="K269" s="147" t="s">
        <v>411</v>
      </c>
      <c r="L269" s="147" t="s">
        <v>464</v>
      </c>
    </row>
    <row r="270" spans="3:12" ht="15.75" thickBot="1" x14ac:dyDescent="0.3">
      <c r="C270" s="289" t="s">
        <v>1339</v>
      </c>
      <c r="D270" s="156"/>
      <c r="E270" s="94">
        <f>HLOOKUP($C270,$CB$2:$CE$3,2,0)</f>
        <v>15000</v>
      </c>
      <c r="F270" s="95">
        <f>D270*E270</f>
        <v>0</v>
      </c>
      <c r="G270" s="163"/>
      <c r="H270" s="96" t="s">
        <v>1014</v>
      </c>
      <c r="I270" s="96" t="str">
        <f>VLOOKUP(H270,Presupuesto!$B$11:$C$565,2,0)</f>
        <v>EQUIPO DE COMPUTACION</v>
      </c>
      <c r="J270" s="214" t="s">
        <v>1443</v>
      </c>
      <c r="K270" s="96" t="s">
        <v>394</v>
      </c>
      <c r="L270" s="96"/>
    </row>
    <row r="271" spans="3:12" x14ac:dyDescent="0.25">
      <c r="C271" s="289" t="s">
        <v>1337</v>
      </c>
      <c r="D271" s="149"/>
      <c r="E271" s="94">
        <f>HLOOKUP($C271,$CB$2:$CE$3,2,0)</f>
        <v>35000</v>
      </c>
      <c r="F271" s="95">
        <f>D271*E271</f>
        <v>0</v>
      </c>
      <c r="G271" s="163"/>
      <c r="H271" s="99" t="s">
        <v>1014</v>
      </c>
      <c r="I271" s="99" t="str">
        <f>VLOOKUP(H271,Presupuesto!$B$11:$C$565,2,0)</f>
        <v>EQUIPO DE COMPUTACION</v>
      </c>
      <c r="J271" s="96" t="str">
        <f>$J$270</f>
        <v>Desarrollo del Sistema de Educación Superior</v>
      </c>
      <c r="K271" s="96" t="s">
        <v>412</v>
      </c>
      <c r="L271" s="96"/>
    </row>
    <row r="272" spans="3:12" x14ac:dyDescent="0.25">
      <c r="C272" s="97" t="s">
        <v>73</v>
      </c>
      <c r="D272" s="149"/>
      <c r="E272" s="98">
        <v>4000</v>
      </c>
      <c r="F272" s="95">
        <f t="shared" ref="F272:F283" si="22">D272*E272</f>
        <v>0</v>
      </c>
      <c r="G272" s="163"/>
      <c r="H272" s="99" t="s">
        <v>986</v>
      </c>
      <c r="I272" s="99" t="str">
        <f>VLOOKUP(H272,Presupuesto!$B$11:$C$565,2,0)</f>
        <v>EQUIPOS VARIOS DE OFICINA</v>
      </c>
      <c r="J272" s="96" t="str">
        <f t="shared" ref="J272:J283" si="23">$J$270</f>
        <v>Desarrollo del Sistema de Educación Superior</v>
      </c>
      <c r="K272" s="96" t="s">
        <v>395</v>
      </c>
      <c r="L272" s="96"/>
    </row>
    <row r="273" spans="3:12" x14ac:dyDescent="0.25">
      <c r="C273" s="97" t="s">
        <v>74</v>
      </c>
      <c r="D273" s="149"/>
      <c r="E273" s="98">
        <v>8000</v>
      </c>
      <c r="F273" s="95">
        <f t="shared" si="22"/>
        <v>0</v>
      </c>
      <c r="G273" s="163"/>
      <c r="H273" s="99" t="s">
        <v>1014</v>
      </c>
      <c r="I273" s="99" t="str">
        <f>VLOOKUP(H273,Presupuesto!$B$11:$C$565,2,0)</f>
        <v>EQUIPO DE COMPUTACION</v>
      </c>
      <c r="J273" s="96" t="str">
        <f t="shared" si="23"/>
        <v>Desarrollo del Sistema de Educación Superior</v>
      </c>
      <c r="K273" s="96" t="s">
        <v>395</v>
      </c>
      <c r="L273" s="96"/>
    </row>
    <row r="274" spans="3:12" x14ac:dyDescent="0.25">
      <c r="C274" s="97" t="s">
        <v>75</v>
      </c>
      <c r="D274" s="149"/>
      <c r="E274" s="98">
        <v>5000</v>
      </c>
      <c r="F274" s="95">
        <f t="shared" si="22"/>
        <v>0</v>
      </c>
      <c r="G274" s="163"/>
      <c r="H274" s="99" t="s">
        <v>1014</v>
      </c>
      <c r="I274" s="99" t="str">
        <f>VLOOKUP(H274,Presupuesto!$B$11:$C$565,2,0)</f>
        <v>EQUIPO DE COMPUTACION</v>
      </c>
      <c r="J274" s="96" t="str">
        <f t="shared" si="23"/>
        <v>Desarrollo del Sistema de Educación Superior</v>
      </c>
      <c r="K274" s="96" t="s">
        <v>395</v>
      </c>
      <c r="L274" s="96"/>
    </row>
    <row r="275" spans="3:12" x14ac:dyDescent="0.25">
      <c r="C275" s="97" t="s">
        <v>35</v>
      </c>
      <c r="D275" s="149"/>
      <c r="E275" s="98">
        <v>13000</v>
      </c>
      <c r="F275" s="95">
        <f t="shared" si="22"/>
        <v>0</v>
      </c>
      <c r="G275" s="163"/>
      <c r="H275" s="99" t="s">
        <v>1000</v>
      </c>
      <c r="I275" s="99" t="str">
        <f>VLOOKUP(H275,Presupuesto!$B$11:$C$565,2,0)</f>
        <v>EQUIPO DE TRANSPORTE TRACCION Y ELEVACION</v>
      </c>
      <c r="J275" s="96" t="str">
        <f t="shared" si="23"/>
        <v>Desarrollo del Sistema de Educación Superior</v>
      </c>
      <c r="K275" s="96" t="s">
        <v>395</v>
      </c>
      <c r="L275" s="96"/>
    </row>
    <row r="276" spans="3:12" x14ac:dyDescent="0.25">
      <c r="C276" s="97" t="s">
        <v>76</v>
      </c>
      <c r="D276" s="149"/>
      <c r="E276" s="98">
        <v>15000</v>
      </c>
      <c r="F276" s="95">
        <f t="shared" si="22"/>
        <v>0</v>
      </c>
      <c r="G276" s="163"/>
      <c r="H276" s="99" t="s">
        <v>1000</v>
      </c>
      <c r="I276" s="99" t="str">
        <f>VLOOKUP(H276,Presupuesto!$B$11:$C$565,2,0)</f>
        <v>EQUIPO DE TRANSPORTE TRACCION Y ELEVACION</v>
      </c>
      <c r="J276" s="96" t="str">
        <f t="shared" si="23"/>
        <v>Desarrollo del Sistema de Educación Superior</v>
      </c>
      <c r="K276" s="96" t="s">
        <v>395</v>
      </c>
      <c r="L276" s="96"/>
    </row>
    <row r="277" spans="3:12" x14ac:dyDescent="0.25">
      <c r="C277" s="97" t="s">
        <v>77</v>
      </c>
      <c r="D277" s="149"/>
      <c r="E277" s="98">
        <v>10000</v>
      </c>
      <c r="F277" s="95">
        <f t="shared" si="22"/>
        <v>0</v>
      </c>
      <c r="G277" s="163"/>
      <c r="H277" s="99" t="s">
        <v>1000</v>
      </c>
      <c r="I277" s="99" t="str">
        <f>VLOOKUP(H277,Presupuesto!$B$11:$C$565,2,0)</f>
        <v>EQUIPO DE TRANSPORTE TRACCION Y ELEVACION</v>
      </c>
      <c r="J277" s="96" t="str">
        <f t="shared" si="23"/>
        <v>Desarrollo del Sistema de Educación Superior</v>
      </c>
      <c r="K277" s="96" t="s">
        <v>403</v>
      </c>
      <c r="L277" s="96"/>
    </row>
    <row r="278" spans="3:12" x14ac:dyDescent="0.25">
      <c r="C278" s="97" t="s">
        <v>78</v>
      </c>
      <c r="D278" s="149"/>
      <c r="E278" s="98">
        <v>10000</v>
      </c>
      <c r="F278" s="95">
        <f t="shared" si="22"/>
        <v>0</v>
      </c>
      <c r="G278" s="163"/>
      <c r="H278" s="99" t="s">
        <v>1046</v>
      </c>
      <c r="I278" s="99" t="str">
        <f>VLOOKUP(H278,Presupuesto!$B$11:$C$565,2,0)</f>
        <v>APLICACIONES INFORMATICAS</v>
      </c>
      <c r="J278" s="96" t="str">
        <f t="shared" si="23"/>
        <v>Desarrollo del Sistema de Educación Superior</v>
      </c>
      <c r="K278" s="96" t="s">
        <v>399</v>
      </c>
      <c r="L278" s="96"/>
    </row>
    <row r="279" spans="3:12" x14ac:dyDescent="0.25">
      <c r="C279" s="107" t="s">
        <v>79</v>
      </c>
      <c r="D279" s="149"/>
      <c r="E279" s="98">
        <v>2000</v>
      </c>
      <c r="F279" s="95">
        <f t="shared" si="22"/>
        <v>0</v>
      </c>
      <c r="G279" s="163"/>
      <c r="H279" s="108" t="s">
        <v>1014</v>
      </c>
      <c r="I279" s="108" t="str">
        <f>VLOOKUP(H279,Presupuesto!$B$11:$C$565,2,0)</f>
        <v>EQUIPO DE COMPUTACION</v>
      </c>
      <c r="J279" s="96" t="str">
        <f t="shared" si="23"/>
        <v>Desarrollo del Sistema de Educación Superior</v>
      </c>
      <c r="K279" s="96" t="s">
        <v>395</v>
      </c>
      <c r="L279" s="96"/>
    </row>
    <row r="280" spans="3:12" x14ac:dyDescent="0.25">
      <c r="C280" s="107" t="s">
        <v>1446</v>
      </c>
      <c r="D280" s="149"/>
      <c r="E280" s="98">
        <v>1500</v>
      </c>
      <c r="F280" s="95">
        <f t="shared" si="22"/>
        <v>0</v>
      </c>
      <c r="G280" s="163"/>
      <c r="H280" s="108" t="s">
        <v>946</v>
      </c>
      <c r="I280" s="108" t="str">
        <f>VLOOKUP(H280,Presupuesto!$B$11:$C$565,2,0)</f>
        <v>UTILES Y MATERIALES ELECTRICOS</v>
      </c>
      <c r="J280" s="96" t="str">
        <f t="shared" si="23"/>
        <v>Desarrollo del Sistema de Educación Superior</v>
      </c>
      <c r="K280" s="96" t="s">
        <v>395</v>
      </c>
      <c r="L280" s="96"/>
    </row>
    <row r="281" spans="3:12" x14ac:dyDescent="0.25">
      <c r="C281" s="107" t="s">
        <v>80</v>
      </c>
      <c r="D281" s="149"/>
      <c r="E281" s="98">
        <v>1500</v>
      </c>
      <c r="F281" s="95">
        <f t="shared" si="22"/>
        <v>0</v>
      </c>
      <c r="G281" s="163"/>
      <c r="H281" s="108" t="s">
        <v>1014</v>
      </c>
      <c r="I281" s="108" t="str">
        <f>VLOOKUP(H281,Presupuesto!$B$11:$C$565,2,0)</f>
        <v>EQUIPO DE COMPUTACION</v>
      </c>
      <c r="J281" s="96" t="str">
        <f t="shared" si="23"/>
        <v>Desarrollo del Sistema de Educación Superior</v>
      </c>
      <c r="K281" s="96" t="s">
        <v>395</v>
      </c>
      <c r="L281" s="96"/>
    </row>
    <row r="282" spans="3:12" x14ac:dyDescent="0.25">
      <c r="C282" s="107" t="s">
        <v>81</v>
      </c>
      <c r="D282" s="149"/>
      <c r="E282" s="98">
        <v>500</v>
      </c>
      <c r="F282" s="95">
        <f t="shared" si="22"/>
        <v>0</v>
      </c>
      <c r="G282" s="163"/>
      <c r="H282" s="108" t="s">
        <v>955</v>
      </c>
      <c r="I282" s="108" t="str">
        <f>VLOOKUP(H282,Presupuesto!$B$11:$C$565,2,0)</f>
        <v>OTROS RESPUESTOS Y ACCESORIOS MENORES</v>
      </c>
      <c r="J282" s="96" t="str">
        <f t="shared" si="23"/>
        <v>Desarrollo del Sistema de Educación Superior</v>
      </c>
      <c r="K282" s="96" t="s">
        <v>395</v>
      </c>
      <c r="L282" s="96"/>
    </row>
    <row r="283" spans="3:12" ht="15.75" thickBot="1" x14ac:dyDescent="0.3">
      <c r="C283" s="100" t="s">
        <v>82</v>
      </c>
      <c r="D283" s="157"/>
      <c r="E283" s="102">
        <v>20</v>
      </c>
      <c r="F283" s="103">
        <f t="shared" si="22"/>
        <v>0</v>
      </c>
      <c r="G283" s="160"/>
      <c r="H283" s="104" t="s">
        <v>955</v>
      </c>
      <c r="I283" s="104" t="str">
        <f>VLOOKUP(H283,Presupuesto!$B$11:$C$565,2,0)</f>
        <v>OTROS RESPUESTOS Y ACCESORIOS MENORES</v>
      </c>
      <c r="J283" s="104" t="str">
        <f t="shared" si="23"/>
        <v>Desarrollo del Sistema de Educación Superior</v>
      </c>
      <c r="K283" s="122" t="s">
        <v>394</v>
      </c>
      <c r="L283" s="122"/>
    </row>
  </sheetData>
  <dataValidations xWindow="801" yWindow="652" count="6">
    <dataValidation type="list" allowBlank="1" showInputMessage="1" showErrorMessage="1" errorTitle="¡Ingreso Inválido!" error="Seleccione una opción de la lista._x000a_" promptTitle="Tipo de Presupuesto" prompt="Seleccione una opción de la lista." sqref="G270:G283 G40:G53 G63:G76 G86:G99 G109:G122 G132:G145 G155:G168 G178:G191 G201:G214 G224:G237 G247:G260 G17:G30">
      <formula1>$R$2:$S$2</formula1>
    </dataValidation>
    <dataValidation type="list" allowBlank="1" showInputMessage="1" showErrorMessage="1" errorTitle="¡Ingreso Inválido!" error="Seleccione una opción de la lista" promptTitle="Mes Requerido" prompt="Seleccione el mes en el que requiere el recurso." sqref="K17:K30 K40:K53 K63:K76 K86:K99 K109:K122 K132:K145 K155:K168 K178:K191 K201:K214 K224:K237 K247:K260 K270:K283">
      <formula1>$U$2:$AF$2</formula1>
    </dataValidation>
    <dataValidation type="list" allowBlank="1" showInputMessage="1" showErrorMessage="1" sqref="C17:C18 C40:C41 C63:C64 C86:C87 C109:C110 C132:C133 C155:C156 C178:C179 C201:C202 C224:C225 C247:C248 C270:C271">
      <formula1>$CB$2:$CE$2</formula1>
    </dataValidation>
    <dataValidation type="list" allowBlank="1" showInputMessage="1" showErrorMessage="1" errorTitle="¡Ingreso Inválido!" error="Verifique el valor ingresado" promptTitle="Objeto de Gasto" prompt="Ingrese el Objeto de Gasto" sqref="H17:H30 H40:H53 H63:H76 H86:H99 H109:H122 H132:H145 H155:H168 H178:H191 H201:H214 H224:H237 H247:H260 H270:H283">
      <formula1>$A$1:$UI$1</formula1>
    </dataValidation>
    <dataValidation type="list" allowBlank="1" showInputMessage="1" showErrorMessage="1" errorTitle="¡Ingreso Inválido!" error="Seleccione una opción de la lista." promptTitle="Dimensión Estratégica" prompt="Seleccione una opción de la lista." sqref="J18:J30 J41:J53 J64:J76 J87:J99 J110:J122 J133:J145 J156:J168 J179:J191 J202:J214 J225:J237 J248:J260 J271:J283">
      <formula1>$A$2:$P$2</formula1>
    </dataValidation>
    <dataValidation type="list" allowBlank="1" showInputMessage="1" showErrorMessage="1" errorTitle="¡Ingreso Inválido!" error="Seleccione una opción de la lista." promptTitle="Dimensión Estratégica" prompt="Seleccione una opción de la lista." sqref="J17 J40 J63 J86 J109 J132 J155 J178 J201 J224 J247 J270">
      <formula1>$A$2:$Q$2</formula1>
    </dataValidation>
  </dataValidations>
  <pageMargins left="0.7" right="0.7" top="0.75" bottom="0.75" header="0.3" footer="0.3"/>
  <pageSetup orientation="portrait" horizontalDpi="300" verticalDpi="30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UI357"/>
  <sheetViews>
    <sheetView showGridLines="0" topLeftCell="A127" zoomScale="70" zoomScaleNormal="70" workbookViewId="0">
      <selection activeCell="C151" sqref="C151"/>
    </sheetView>
  </sheetViews>
  <sheetFormatPr baseColWidth="10" defaultColWidth="11.5703125" defaultRowHeight="15" x14ac:dyDescent="0.25"/>
  <cols>
    <col min="1" max="1" width="1.85546875" style="84" customWidth="1"/>
    <col min="2" max="2" width="7.85546875" style="84" customWidth="1"/>
    <col min="3" max="3" width="53.85546875" style="84" bestFit="1" customWidth="1"/>
    <col min="4" max="4" width="29.42578125" style="84" bestFit="1" customWidth="1"/>
    <col min="5" max="5" width="13.85546875" style="84" customWidth="1"/>
    <col min="6" max="6" width="21.85546875" style="84" customWidth="1"/>
    <col min="7" max="7" width="16.5703125" style="75" customWidth="1"/>
    <col min="8" max="8" width="18" style="84" customWidth="1"/>
    <col min="9" max="9" width="54.140625" style="84" customWidth="1"/>
    <col min="10" max="10" width="33.42578125" style="84" customWidth="1"/>
    <col min="11" max="11" width="19.85546875" style="84" bestFit="1" customWidth="1"/>
    <col min="12" max="16384" width="11.5703125" style="84"/>
  </cols>
  <sheetData>
    <row r="1" spans="1:555" ht="26.25" hidden="1" x14ac:dyDescent="0.25">
      <c r="A1" s="399" t="s">
        <v>251</v>
      </c>
      <c r="B1" s="400" t="s">
        <v>252</v>
      </c>
      <c r="C1" s="397" t="s">
        <v>253</v>
      </c>
      <c r="D1" s="397" t="s">
        <v>496</v>
      </c>
      <c r="E1" s="397" t="s">
        <v>498</v>
      </c>
      <c r="F1" s="397" t="s">
        <v>500</v>
      </c>
      <c r="G1" s="397" t="s">
        <v>502</v>
      </c>
      <c r="H1" s="397" t="s">
        <v>504</v>
      </c>
      <c r="I1" s="397" t="s">
        <v>506</v>
      </c>
      <c r="J1" s="397" t="s">
        <v>254</v>
      </c>
      <c r="K1" s="397" t="s">
        <v>509</v>
      </c>
      <c r="L1" s="397" t="s">
        <v>255</v>
      </c>
      <c r="M1" s="397" t="s">
        <v>511</v>
      </c>
      <c r="N1" s="397" t="s">
        <v>513</v>
      </c>
      <c r="O1" s="397" t="s">
        <v>515</v>
      </c>
      <c r="P1" s="397" t="s">
        <v>256</v>
      </c>
      <c r="Q1" s="397" t="s">
        <v>516</v>
      </c>
      <c r="R1" s="397" t="s">
        <v>519</v>
      </c>
      <c r="S1" s="397" t="s">
        <v>257</v>
      </c>
      <c r="T1" s="397" t="s">
        <v>521</v>
      </c>
      <c r="U1" s="397" t="s">
        <v>258</v>
      </c>
      <c r="V1" s="397" t="s">
        <v>522</v>
      </c>
      <c r="W1" s="397" t="s">
        <v>523</v>
      </c>
      <c r="X1" s="397" t="s">
        <v>527</v>
      </c>
      <c r="Y1" s="397" t="s">
        <v>274</v>
      </c>
      <c r="Z1" s="397" t="s">
        <v>528</v>
      </c>
      <c r="AA1" s="397" t="s">
        <v>530</v>
      </c>
      <c r="AB1" s="397" t="s">
        <v>532</v>
      </c>
      <c r="AC1" s="397" t="s">
        <v>275</v>
      </c>
      <c r="AD1" s="397" t="s">
        <v>534</v>
      </c>
      <c r="AE1" s="397" t="s">
        <v>536</v>
      </c>
      <c r="AF1" s="397" t="s">
        <v>538</v>
      </c>
      <c r="AG1" s="397" t="s">
        <v>540</v>
      </c>
      <c r="AH1" s="397" t="s">
        <v>250</v>
      </c>
      <c r="AI1" s="397" t="s">
        <v>542</v>
      </c>
      <c r="AJ1" s="400" t="s">
        <v>259</v>
      </c>
      <c r="AK1" s="397" t="s">
        <v>544</v>
      </c>
      <c r="AL1" s="397" t="s">
        <v>260</v>
      </c>
      <c r="AM1" s="397" t="s">
        <v>546</v>
      </c>
      <c r="AN1" s="397" t="s">
        <v>548</v>
      </c>
      <c r="AO1" s="397" t="s">
        <v>261</v>
      </c>
      <c r="AP1" s="397" t="s">
        <v>550</v>
      </c>
      <c r="AQ1" s="397" t="s">
        <v>552</v>
      </c>
      <c r="AR1" s="397" t="s">
        <v>262</v>
      </c>
      <c r="AS1" s="397" t="s">
        <v>553</v>
      </c>
      <c r="AT1" s="397" t="s">
        <v>555</v>
      </c>
      <c r="AU1" s="397" t="s">
        <v>556</v>
      </c>
      <c r="AV1" s="397" t="s">
        <v>557</v>
      </c>
      <c r="AW1" s="397" t="s">
        <v>559</v>
      </c>
      <c r="AX1" s="397" t="s">
        <v>561</v>
      </c>
      <c r="AY1" s="397" t="s">
        <v>562</v>
      </c>
      <c r="AZ1" s="397" t="s">
        <v>263</v>
      </c>
      <c r="BA1" s="397" t="s">
        <v>564</v>
      </c>
      <c r="BB1" s="397" t="s">
        <v>566</v>
      </c>
      <c r="BC1" s="397" t="s">
        <v>568</v>
      </c>
      <c r="BD1" s="397" t="s">
        <v>570</v>
      </c>
      <c r="BE1" s="397" t="s">
        <v>572</v>
      </c>
      <c r="BF1" s="397" t="s">
        <v>574</v>
      </c>
      <c r="BG1" s="397" t="s">
        <v>576</v>
      </c>
      <c r="BH1" s="397" t="s">
        <v>578</v>
      </c>
      <c r="BI1" s="397" t="s">
        <v>276</v>
      </c>
      <c r="BJ1" s="397" t="s">
        <v>580</v>
      </c>
      <c r="BK1" s="397" t="s">
        <v>582</v>
      </c>
      <c r="BL1" s="397" t="s">
        <v>584</v>
      </c>
      <c r="BM1" s="397" t="s">
        <v>586</v>
      </c>
      <c r="BN1" s="397" t="s">
        <v>588</v>
      </c>
      <c r="BO1" s="397" t="s">
        <v>590</v>
      </c>
      <c r="BP1" s="397" t="s">
        <v>592</v>
      </c>
      <c r="BQ1" s="397" t="s">
        <v>594</v>
      </c>
      <c r="BR1" s="397" t="s">
        <v>596</v>
      </c>
      <c r="BS1" s="397" t="s">
        <v>598</v>
      </c>
      <c r="BT1" s="400" t="s">
        <v>264</v>
      </c>
      <c r="BU1" s="397" t="s">
        <v>265</v>
      </c>
      <c r="BV1" s="397" t="s">
        <v>600</v>
      </c>
      <c r="BW1" s="397" t="s">
        <v>266</v>
      </c>
      <c r="BX1" s="397" t="s">
        <v>602</v>
      </c>
      <c r="BY1" s="397" t="s">
        <v>604</v>
      </c>
      <c r="BZ1" s="400" t="s">
        <v>267</v>
      </c>
      <c r="CA1" s="397" t="s">
        <v>268</v>
      </c>
      <c r="CB1" s="397" t="s">
        <v>606</v>
      </c>
      <c r="CC1" s="397" t="s">
        <v>269</v>
      </c>
      <c r="CD1" s="397" t="s">
        <v>608</v>
      </c>
      <c r="CE1" s="397" t="s">
        <v>610</v>
      </c>
      <c r="CF1" s="397" t="s">
        <v>612</v>
      </c>
      <c r="CG1" s="400" t="s">
        <v>270</v>
      </c>
      <c r="CH1" s="397" t="s">
        <v>618</v>
      </c>
      <c r="CI1" s="397" t="s">
        <v>620</v>
      </c>
      <c r="CJ1" s="397" t="s">
        <v>271</v>
      </c>
      <c r="CK1" s="397" t="s">
        <v>614</v>
      </c>
      <c r="CL1" s="397" t="s">
        <v>616</v>
      </c>
      <c r="CM1" s="397" t="s">
        <v>272</v>
      </c>
      <c r="CN1" s="397" t="s">
        <v>622</v>
      </c>
      <c r="CO1" s="397" t="s">
        <v>273</v>
      </c>
      <c r="CP1" s="397" t="s">
        <v>623</v>
      </c>
      <c r="CQ1" s="396" t="s">
        <v>277</v>
      </c>
      <c r="CR1" s="400" t="s">
        <v>278</v>
      </c>
      <c r="CS1" s="397" t="s">
        <v>624</v>
      </c>
      <c r="CT1" s="397" t="s">
        <v>625</v>
      </c>
      <c r="CU1" s="397" t="s">
        <v>627</v>
      </c>
      <c r="CV1" s="397" t="s">
        <v>279</v>
      </c>
      <c r="CW1" s="397" t="s">
        <v>629</v>
      </c>
      <c r="CX1" s="397" t="s">
        <v>631</v>
      </c>
      <c r="CY1" s="397" t="s">
        <v>633</v>
      </c>
      <c r="CZ1" s="397" t="s">
        <v>635</v>
      </c>
      <c r="DA1" s="397" t="s">
        <v>637</v>
      </c>
      <c r="DB1" s="397" t="s">
        <v>639</v>
      </c>
      <c r="DC1" s="400" t="s">
        <v>280</v>
      </c>
      <c r="DD1" s="397" t="s">
        <v>281</v>
      </c>
      <c r="DE1" s="397" t="s">
        <v>641</v>
      </c>
      <c r="DF1" s="397" t="s">
        <v>282</v>
      </c>
      <c r="DG1" s="397" t="s">
        <v>643</v>
      </c>
      <c r="DH1" s="397" t="s">
        <v>645</v>
      </c>
      <c r="DI1" s="397" t="s">
        <v>647</v>
      </c>
      <c r="DJ1" s="397" t="s">
        <v>649</v>
      </c>
      <c r="DK1" s="397" t="s">
        <v>651</v>
      </c>
      <c r="DL1" s="397" t="s">
        <v>653</v>
      </c>
      <c r="DM1" s="397" t="s">
        <v>655</v>
      </c>
      <c r="DN1" s="397" t="s">
        <v>283</v>
      </c>
      <c r="DO1" s="397" t="s">
        <v>657</v>
      </c>
      <c r="DP1" s="397" t="s">
        <v>659</v>
      </c>
      <c r="DQ1" s="397" t="s">
        <v>661</v>
      </c>
      <c r="DR1" s="400" t="s">
        <v>284</v>
      </c>
      <c r="DS1" s="397" t="s">
        <v>663</v>
      </c>
      <c r="DT1" s="397" t="s">
        <v>285</v>
      </c>
      <c r="DU1" s="397" t="s">
        <v>665</v>
      </c>
      <c r="DV1" s="397" t="s">
        <v>286</v>
      </c>
      <c r="DW1" s="397" t="s">
        <v>667</v>
      </c>
      <c r="DX1" s="397" t="s">
        <v>669</v>
      </c>
      <c r="DY1" s="397" t="s">
        <v>671</v>
      </c>
      <c r="DZ1" s="397" t="s">
        <v>673</v>
      </c>
      <c r="EA1" s="397" t="s">
        <v>675</v>
      </c>
      <c r="EB1" s="397" t="s">
        <v>677</v>
      </c>
      <c r="EC1" s="397" t="s">
        <v>679</v>
      </c>
      <c r="ED1" s="397" t="s">
        <v>681</v>
      </c>
      <c r="EE1" s="397" t="s">
        <v>683</v>
      </c>
      <c r="EF1" s="397" t="s">
        <v>685</v>
      </c>
      <c r="EG1" s="397" t="s">
        <v>687</v>
      </c>
      <c r="EH1" s="400" t="s">
        <v>287</v>
      </c>
      <c r="EI1" s="397" t="s">
        <v>689</v>
      </c>
      <c r="EJ1" s="397" t="s">
        <v>288</v>
      </c>
      <c r="EK1" s="397" t="s">
        <v>691</v>
      </c>
      <c r="EL1" s="397" t="s">
        <v>693</v>
      </c>
      <c r="EM1" s="397" t="s">
        <v>289</v>
      </c>
      <c r="EN1" s="397" t="s">
        <v>695</v>
      </c>
      <c r="EO1" s="397" t="s">
        <v>697</v>
      </c>
      <c r="EP1" s="397" t="s">
        <v>290</v>
      </c>
      <c r="EQ1" s="397" t="s">
        <v>699</v>
      </c>
      <c r="ER1" s="397" t="s">
        <v>701</v>
      </c>
      <c r="ES1" s="397" t="s">
        <v>703</v>
      </c>
      <c r="ET1" s="397" t="s">
        <v>291</v>
      </c>
      <c r="EU1" s="397" t="s">
        <v>705</v>
      </c>
      <c r="EV1" s="397" t="s">
        <v>707</v>
      </c>
      <c r="EW1" s="400" t="s">
        <v>292</v>
      </c>
      <c r="EX1" s="397" t="s">
        <v>293</v>
      </c>
      <c r="EY1" s="397" t="s">
        <v>709</v>
      </c>
      <c r="EZ1" s="397" t="s">
        <v>711</v>
      </c>
      <c r="FA1" s="397" t="s">
        <v>713</v>
      </c>
      <c r="FB1" s="397" t="s">
        <v>715</v>
      </c>
      <c r="FC1" s="397" t="s">
        <v>294</v>
      </c>
      <c r="FD1" s="397" t="s">
        <v>717</v>
      </c>
      <c r="FE1" s="397" t="s">
        <v>719</v>
      </c>
      <c r="FF1" s="397" t="s">
        <v>721</v>
      </c>
      <c r="FG1" s="397" t="s">
        <v>723</v>
      </c>
      <c r="FH1" s="397" t="s">
        <v>725</v>
      </c>
      <c r="FI1" s="397" t="s">
        <v>295</v>
      </c>
      <c r="FJ1" s="397" t="s">
        <v>728</v>
      </c>
      <c r="FK1" s="397" t="s">
        <v>296</v>
      </c>
      <c r="FL1" s="397" t="s">
        <v>731</v>
      </c>
      <c r="FM1" s="397" t="s">
        <v>732</v>
      </c>
      <c r="FN1" s="397" t="s">
        <v>734</v>
      </c>
      <c r="FO1" s="397" t="s">
        <v>297</v>
      </c>
      <c r="FP1" s="397" t="s">
        <v>737</v>
      </c>
      <c r="FQ1" s="397" t="s">
        <v>738</v>
      </c>
      <c r="FR1" s="397" t="s">
        <v>740</v>
      </c>
      <c r="FS1" s="397" t="s">
        <v>298</v>
      </c>
      <c r="FT1" s="397" t="s">
        <v>743</v>
      </c>
      <c r="FU1" s="397" t="s">
        <v>745</v>
      </c>
      <c r="FV1" s="397" t="s">
        <v>747</v>
      </c>
      <c r="FW1" s="400" t="s">
        <v>299</v>
      </c>
      <c r="FX1" s="400" t="s">
        <v>300</v>
      </c>
      <c r="FY1" s="397" t="s">
        <v>306</v>
      </c>
      <c r="FZ1" s="397" t="s">
        <v>749</v>
      </c>
      <c r="GA1" s="397" t="s">
        <v>751</v>
      </c>
      <c r="GB1" s="397" t="s">
        <v>753</v>
      </c>
      <c r="GC1" s="397" t="s">
        <v>755</v>
      </c>
      <c r="GD1" s="397" t="s">
        <v>757</v>
      </c>
      <c r="GE1" s="397" t="s">
        <v>759</v>
      </c>
      <c r="GF1" s="400" t="s">
        <v>301</v>
      </c>
      <c r="GG1" s="397" t="s">
        <v>307</v>
      </c>
      <c r="GH1" s="397" t="s">
        <v>761</v>
      </c>
      <c r="GI1" s="397" t="s">
        <v>763</v>
      </c>
      <c r="GJ1" s="397" t="s">
        <v>764</v>
      </c>
      <c r="GK1" s="397" t="s">
        <v>308</v>
      </c>
      <c r="GL1" s="397" t="s">
        <v>767</v>
      </c>
      <c r="GM1" s="397" t="s">
        <v>768</v>
      </c>
      <c r="GN1" s="400" t="s">
        <v>302</v>
      </c>
      <c r="GO1" s="397" t="s">
        <v>303</v>
      </c>
      <c r="GP1" s="397" t="s">
        <v>770</v>
      </c>
      <c r="GQ1" s="397" t="s">
        <v>772</v>
      </c>
      <c r="GR1" s="397" t="s">
        <v>774</v>
      </c>
      <c r="GS1" s="397" t="s">
        <v>776</v>
      </c>
      <c r="GT1" s="397" t="s">
        <v>778</v>
      </c>
      <c r="GU1" s="400" t="s">
        <v>304</v>
      </c>
      <c r="GV1" s="397" t="s">
        <v>305</v>
      </c>
      <c r="GW1" s="397" t="s">
        <v>780</v>
      </c>
      <c r="GX1" s="397" t="s">
        <v>782</v>
      </c>
      <c r="GY1" s="397" t="s">
        <v>784</v>
      </c>
      <c r="GZ1" s="397" t="s">
        <v>786</v>
      </c>
      <c r="HA1" s="397" t="s">
        <v>788</v>
      </c>
      <c r="HB1" s="397" t="s">
        <v>790</v>
      </c>
      <c r="HC1" s="396" t="s">
        <v>309</v>
      </c>
      <c r="HD1" s="400" t="s">
        <v>310</v>
      </c>
      <c r="HE1" s="397" t="s">
        <v>311</v>
      </c>
      <c r="HF1" s="397" t="s">
        <v>792</v>
      </c>
      <c r="HG1" s="397" t="s">
        <v>794</v>
      </c>
      <c r="HH1" s="397" t="s">
        <v>796</v>
      </c>
      <c r="HI1" s="397" t="s">
        <v>798</v>
      </c>
      <c r="HJ1" s="397" t="s">
        <v>312</v>
      </c>
      <c r="HK1" s="397" t="s">
        <v>801</v>
      </c>
      <c r="HL1" s="397" t="s">
        <v>329</v>
      </c>
      <c r="HM1" s="397" t="s">
        <v>839</v>
      </c>
      <c r="HN1" s="397" t="s">
        <v>841</v>
      </c>
      <c r="HO1" s="397" t="s">
        <v>843</v>
      </c>
      <c r="HP1" s="400" t="s">
        <v>313</v>
      </c>
      <c r="HQ1" s="397" t="s">
        <v>803</v>
      </c>
      <c r="HR1" s="397" t="s">
        <v>805</v>
      </c>
      <c r="HS1" s="397" t="s">
        <v>314</v>
      </c>
      <c r="HT1" s="397" t="s">
        <v>808</v>
      </c>
      <c r="HU1" s="397" t="s">
        <v>810</v>
      </c>
      <c r="HV1" s="397" t="s">
        <v>811</v>
      </c>
      <c r="HW1" s="397" t="s">
        <v>813</v>
      </c>
      <c r="HX1" s="400" t="s">
        <v>315</v>
      </c>
      <c r="HY1" s="397" t="s">
        <v>815</v>
      </c>
      <c r="HZ1" s="397" t="s">
        <v>817</v>
      </c>
      <c r="IA1" s="397" t="s">
        <v>819</v>
      </c>
      <c r="IB1" s="397" t="s">
        <v>316</v>
      </c>
      <c r="IC1" s="397" t="s">
        <v>821</v>
      </c>
      <c r="ID1" s="397" t="s">
        <v>823</v>
      </c>
      <c r="IE1" s="397" t="s">
        <v>317</v>
      </c>
      <c r="IF1" s="397" t="s">
        <v>825</v>
      </c>
      <c r="IG1" s="397" t="s">
        <v>827</v>
      </c>
      <c r="IH1" s="397" t="s">
        <v>318</v>
      </c>
      <c r="II1" s="397" t="s">
        <v>829</v>
      </c>
      <c r="IJ1" s="397" t="s">
        <v>831</v>
      </c>
      <c r="IK1" s="397" t="s">
        <v>833</v>
      </c>
      <c r="IL1" s="397" t="s">
        <v>835</v>
      </c>
      <c r="IM1" s="397" t="s">
        <v>319</v>
      </c>
      <c r="IN1" s="397" t="s">
        <v>837</v>
      </c>
      <c r="IO1" s="400" t="s">
        <v>320</v>
      </c>
      <c r="IP1" s="397" t="s">
        <v>845</v>
      </c>
      <c r="IQ1" s="397" t="s">
        <v>847</v>
      </c>
      <c r="IR1" s="397" t="s">
        <v>321</v>
      </c>
      <c r="IS1" s="397" t="s">
        <v>849</v>
      </c>
      <c r="IT1" s="397" t="s">
        <v>851</v>
      </c>
      <c r="IU1" s="397" t="s">
        <v>853</v>
      </c>
      <c r="IV1" s="400" t="s">
        <v>322</v>
      </c>
      <c r="IW1" s="397" t="s">
        <v>855</v>
      </c>
      <c r="IX1" s="397" t="s">
        <v>323</v>
      </c>
      <c r="IY1" s="397" t="s">
        <v>858</v>
      </c>
      <c r="IZ1" s="397" t="s">
        <v>860</v>
      </c>
      <c r="JA1" s="397" t="s">
        <v>862</v>
      </c>
      <c r="JB1" s="397" t="s">
        <v>864</v>
      </c>
      <c r="JC1" s="397" t="s">
        <v>866</v>
      </c>
      <c r="JD1" s="397" t="s">
        <v>868</v>
      </c>
      <c r="JE1" s="397" t="s">
        <v>324</v>
      </c>
      <c r="JF1" s="397" t="s">
        <v>871</v>
      </c>
      <c r="JG1" s="397" t="s">
        <v>873</v>
      </c>
      <c r="JH1" s="397" t="s">
        <v>875</v>
      </c>
      <c r="JI1" s="397" t="s">
        <v>877</v>
      </c>
      <c r="JJ1" s="397" t="s">
        <v>879</v>
      </c>
      <c r="JK1" s="397" t="s">
        <v>881</v>
      </c>
      <c r="JL1" s="397" t="s">
        <v>883</v>
      </c>
      <c r="JM1" s="397" t="s">
        <v>885</v>
      </c>
      <c r="JN1" s="397" t="s">
        <v>325</v>
      </c>
      <c r="JO1" s="397" t="s">
        <v>888</v>
      </c>
      <c r="JP1" s="397" t="s">
        <v>890</v>
      </c>
      <c r="JQ1" s="397" t="s">
        <v>892</v>
      </c>
      <c r="JR1" s="397" t="s">
        <v>894</v>
      </c>
      <c r="JS1" s="397" t="s">
        <v>895</v>
      </c>
      <c r="JT1" s="397" t="s">
        <v>897</v>
      </c>
      <c r="JU1" s="397" t="s">
        <v>899</v>
      </c>
      <c r="JV1" s="397" t="s">
        <v>901</v>
      </c>
      <c r="JW1" s="397" t="s">
        <v>903</v>
      </c>
      <c r="JX1" s="397" t="s">
        <v>905</v>
      </c>
      <c r="JY1" s="397" t="s">
        <v>907</v>
      </c>
      <c r="JZ1" s="397" t="s">
        <v>909</v>
      </c>
      <c r="KA1" s="397" t="s">
        <v>911</v>
      </c>
      <c r="KB1" s="397" t="s">
        <v>913</v>
      </c>
      <c r="KC1" s="397" t="s">
        <v>915</v>
      </c>
      <c r="KD1" s="397" t="s">
        <v>917</v>
      </c>
      <c r="KE1" s="397" t="s">
        <v>919</v>
      </c>
      <c r="KF1" s="397" t="s">
        <v>921</v>
      </c>
      <c r="KG1" s="397" t="s">
        <v>923</v>
      </c>
      <c r="KH1" s="397" t="s">
        <v>925</v>
      </c>
      <c r="KI1" s="397" t="s">
        <v>927</v>
      </c>
      <c r="KJ1" s="397" t="s">
        <v>929</v>
      </c>
      <c r="KK1" s="397" t="s">
        <v>931</v>
      </c>
      <c r="KL1" s="397" t="s">
        <v>933</v>
      </c>
      <c r="KM1" s="397" t="s">
        <v>935</v>
      </c>
      <c r="KN1" s="397" t="s">
        <v>937</v>
      </c>
      <c r="KO1" s="400" t="s">
        <v>326</v>
      </c>
      <c r="KP1" s="397" t="s">
        <v>939</v>
      </c>
      <c r="KQ1" s="397" t="s">
        <v>327</v>
      </c>
      <c r="KR1" s="397" t="s">
        <v>942</v>
      </c>
      <c r="KS1" s="397" t="s">
        <v>944</v>
      </c>
      <c r="KT1" s="397" t="s">
        <v>946</v>
      </c>
      <c r="KU1" s="397" t="s">
        <v>948</v>
      </c>
      <c r="KV1" s="397" t="s">
        <v>328</v>
      </c>
      <c r="KW1" s="397" t="s">
        <v>951</v>
      </c>
      <c r="KX1" s="397" t="s">
        <v>953</v>
      </c>
      <c r="KY1" s="397" t="s">
        <v>955</v>
      </c>
      <c r="KZ1" s="397" t="s">
        <v>957</v>
      </c>
      <c r="LA1" s="397" t="s">
        <v>959</v>
      </c>
      <c r="LB1" s="397" t="s">
        <v>961</v>
      </c>
      <c r="LC1" s="397" t="s">
        <v>963</v>
      </c>
      <c r="LD1" s="396" t="s">
        <v>330</v>
      </c>
      <c r="LE1" s="400" t="s">
        <v>331</v>
      </c>
      <c r="LF1" s="397" t="s">
        <v>332</v>
      </c>
      <c r="LG1" s="397" t="s">
        <v>346</v>
      </c>
      <c r="LH1" s="397" t="s">
        <v>965</v>
      </c>
      <c r="LI1" s="397" t="s">
        <v>967</v>
      </c>
      <c r="LJ1" s="397" t="s">
        <v>969</v>
      </c>
      <c r="LK1" s="397" t="s">
        <v>971</v>
      </c>
      <c r="LL1" s="397" t="s">
        <v>347</v>
      </c>
      <c r="LM1" s="397" t="s">
        <v>973</v>
      </c>
      <c r="LN1" s="397" t="s">
        <v>348</v>
      </c>
      <c r="LO1" s="397" t="s">
        <v>975</v>
      </c>
      <c r="LP1" s="397" t="s">
        <v>333</v>
      </c>
      <c r="LQ1" s="397" t="s">
        <v>977</v>
      </c>
      <c r="LR1" s="397" t="s">
        <v>349</v>
      </c>
      <c r="LS1" s="397" t="s">
        <v>979</v>
      </c>
      <c r="LT1" s="397" t="s">
        <v>981</v>
      </c>
      <c r="LU1" s="397" t="s">
        <v>350</v>
      </c>
      <c r="LV1" s="400" t="s">
        <v>334</v>
      </c>
      <c r="LW1" s="397" t="s">
        <v>335</v>
      </c>
      <c r="LX1" s="397" t="s">
        <v>983</v>
      </c>
      <c r="LY1" s="397" t="s">
        <v>985</v>
      </c>
      <c r="LZ1" s="397" t="s">
        <v>986</v>
      </c>
      <c r="MA1" s="397" t="s">
        <v>988</v>
      </c>
      <c r="MB1" s="397" t="s">
        <v>989</v>
      </c>
      <c r="MC1" s="397" t="s">
        <v>991</v>
      </c>
      <c r="MD1" s="397" t="s">
        <v>993</v>
      </c>
      <c r="ME1" s="397" t="s">
        <v>995</v>
      </c>
      <c r="MF1" s="397" t="s">
        <v>997</v>
      </c>
      <c r="MG1" s="397" t="s">
        <v>336</v>
      </c>
      <c r="MH1" s="397" t="s">
        <v>1000</v>
      </c>
      <c r="MI1" s="397" t="s">
        <v>1001</v>
      </c>
      <c r="MJ1" s="397" t="s">
        <v>1003</v>
      </c>
      <c r="MK1" s="397" t="s">
        <v>337</v>
      </c>
      <c r="ML1" s="397" t="s">
        <v>1006</v>
      </c>
      <c r="MM1" s="397" t="s">
        <v>1007</v>
      </c>
      <c r="MN1" s="397" t="s">
        <v>1009</v>
      </c>
      <c r="MO1" s="397" t="s">
        <v>1011</v>
      </c>
      <c r="MP1" s="397" t="s">
        <v>338</v>
      </c>
      <c r="MQ1" s="397" t="s">
        <v>1014</v>
      </c>
      <c r="MR1" s="397" t="s">
        <v>1016</v>
      </c>
      <c r="MS1" s="397" t="s">
        <v>1018</v>
      </c>
      <c r="MT1" s="397" t="s">
        <v>1020</v>
      </c>
      <c r="MU1" s="397" t="s">
        <v>339</v>
      </c>
      <c r="MV1" s="397" t="s">
        <v>1023</v>
      </c>
      <c r="MW1" s="397" t="s">
        <v>1025</v>
      </c>
      <c r="MX1" s="397" t="s">
        <v>1027</v>
      </c>
      <c r="MY1" s="397" t="s">
        <v>1029</v>
      </c>
      <c r="MZ1" s="397" t="s">
        <v>1031</v>
      </c>
      <c r="NA1" s="397" t="s">
        <v>1033</v>
      </c>
      <c r="NB1" s="397" t="s">
        <v>1035</v>
      </c>
      <c r="NC1" s="397" t="s">
        <v>1037</v>
      </c>
      <c r="ND1" s="397" t="s">
        <v>1039</v>
      </c>
      <c r="NE1" s="397" t="s">
        <v>1041</v>
      </c>
      <c r="NF1" s="397" t="s">
        <v>1043</v>
      </c>
      <c r="NG1" s="397" t="s">
        <v>1044</v>
      </c>
      <c r="NH1" s="400" t="s">
        <v>340</v>
      </c>
      <c r="NI1" s="397" t="s">
        <v>341</v>
      </c>
      <c r="NJ1" s="397" t="s">
        <v>1046</v>
      </c>
      <c r="NK1" s="397" t="s">
        <v>1048</v>
      </c>
      <c r="NL1" s="397" t="s">
        <v>1050</v>
      </c>
      <c r="NM1" s="397" t="s">
        <v>1052</v>
      </c>
      <c r="NN1" s="400" t="s">
        <v>342</v>
      </c>
      <c r="NO1" s="397" t="s">
        <v>343</v>
      </c>
      <c r="NP1" s="397" t="s">
        <v>1053</v>
      </c>
      <c r="NQ1" s="397" t="s">
        <v>344</v>
      </c>
      <c r="NR1" s="397" t="s">
        <v>1055</v>
      </c>
      <c r="NS1" s="397" t="s">
        <v>1057</v>
      </c>
      <c r="NT1" s="397" t="s">
        <v>345</v>
      </c>
      <c r="NU1" s="397" t="s">
        <v>1059</v>
      </c>
      <c r="NV1" s="396" t="s">
        <v>351</v>
      </c>
      <c r="NW1" s="400" t="s">
        <v>352</v>
      </c>
      <c r="NX1" s="397" t="s">
        <v>353</v>
      </c>
      <c r="NY1" s="397" t="s">
        <v>1062</v>
      </c>
      <c r="NZ1" s="397" t="s">
        <v>1064</v>
      </c>
      <c r="OA1" s="397" t="s">
        <v>354</v>
      </c>
      <c r="OB1" s="397" t="s">
        <v>364</v>
      </c>
      <c r="OC1" s="397" t="s">
        <v>1066</v>
      </c>
      <c r="OD1" s="397" t="s">
        <v>1068</v>
      </c>
      <c r="OE1" s="397" t="s">
        <v>1070</v>
      </c>
      <c r="OF1" s="397" t="s">
        <v>1072</v>
      </c>
      <c r="OG1" s="397" t="s">
        <v>1074</v>
      </c>
      <c r="OH1" s="397" t="s">
        <v>1076</v>
      </c>
      <c r="OI1" s="397" t="s">
        <v>1078</v>
      </c>
      <c r="OJ1" s="397" t="s">
        <v>1080</v>
      </c>
      <c r="OK1" s="397" t="s">
        <v>1082</v>
      </c>
      <c r="OL1" s="397" t="s">
        <v>1084</v>
      </c>
      <c r="OM1" s="397" t="s">
        <v>1086</v>
      </c>
      <c r="ON1" s="397" t="s">
        <v>1088</v>
      </c>
      <c r="OO1" s="397" t="s">
        <v>1090</v>
      </c>
      <c r="OP1" s="397" t="s">
        <v>1092</v>
      </c>
      <c r="OQ1" s="397" t="s">
        <v>1094</v>
      </c>
      <c r="OR1" s="397" t="s">
        <v>1096</v>
      </c>
      <c r="OS1" s="397" t="s">
        <v>1098</v>
      </c>
      <c r="OT1" s="397" t="s">
        <v>1100</v>
      </c>
      <c r="OU1" s="397" t="s">
        <v>1102</v>
      </c>
      <c r="OV1" s="397" t="s">
        <v>1104</v>
      </c>
      <c r="OW1" s="397" t="s">
        <v>1106</v>
      </c>
      <c r="OX1" s="397" t="s">
        <v>1108</v>
      </c>
      <c r="OY1" s="397" t="s">
        <v>365</v>
      </c>
      <c r="OZ1" s="397" t="s">
        <v>1111</v>
      </c>
      <c r="PA1" s="397" t="s">
        <v>1113</v>
      </c>
      <c r="PB1" s="397" t="s">
        <v>1114</v>
      </c>
      <c r="PC1" s="397" t="s">
        <v>1116</v>
      </c>
      <c r="PD1" s="397" t="s">
        <v>1118</v>
      </c>
      <c r="PE1" s="397" t="s">
        <v>1120</v>
      </c>
      <c r="PF1" s="397" t="s">
        <v>1122</v>
      </c>
      <c r="PG1" s="397" t="s">
        <v>1124</v>
      </c>
      <c r="PH1" s="397" t="s">
        <v>1126</v>
      </c>
      <c r="PI1" s="397" t="s">
        <v>1128</v>
      </c>
      <c r="PJ1" s="397" t="s">
        <v>1130</v>
      </c>
      <c r="PK1" s="397" t="s">
        <v>1132</v>
      </c>
      <c r="PL1" s="397" t="s">
        <v>1134</v>
      </c>
      <c r="PM1" s="397" t="s">
        <v>1136</v>
      </c>
      <c r="PN1" s="397" t="s">
        <v>1138</v>
      </c>
      <c r="PO1" s="397" t="s">
        <v>1140</v>
      </c>
      <c r="PP1" s="397" t="s">
        <v>1142</v>
      </c>
      <c r="PQ1" s="397" t="s">
        <v>1144</v>
      </c>
      <c r="PR1" s="397" t="s">
        <v>1146</v>
      </c>
      <c r="PS1" s="397" t="s">
        <v>1148</v>
      </c>
      <c r="PT1" s="397" t="s">
        <v>1150</v>
      </c>
      <c r="PU1" s="397" t="s">
        <v>1152</v>
      </c>
      <c r="PV1" s="397" t="s">
        <v>1154</v>
      </c>
      <c r="PW1" s="397" t="s">
        <v>1156</v>
      </c>
      <c r="PX1" s="397" t="s">
        <v>1158</v>
      </c>
      <c r="PY1" s="397" t="s">
        <v>1160</v>
      </c>
      <c r="PZ1" s="397" t="s">
        <v>355</v>
      </c>
      <c r="QA1" s="397" t="s">
        <v>1162</v>
      </c>
      <c r="QB1" s="397" t="s">
        <v>1164</v>
      </c>
      <c r="QC1" s="397" t="s">
        <v>1166</v>
      </c>
      <c r="QD1" s="397" t="s">
        <v>1168</v>
      </c>
      <c r="QE1" s="397" t="s">
        <v>1170</v>
      </c>
      <c r="QF1" s="400" t="s">
        <v>356</v>
      </c>
      <c r="QG1" s="397" t="s">
        <v>357</v>
      </c>
      <c r="QH1" s="397" t="s">
        <v>1172</v>
      </c>
      <c r="QI1" s="397" t="s">
        <v>1174</v>
      </c>
      <c r="QJ1" s="397" t="s">
        <v>1176</v>
      </c>
      <c r="QK1" s="397" t="s">
        <v>1178</v>
      </c>
      <c r="QL1" s="397" t="s">
        <v>1180</v>
      </c>
      <c r="QM1" s="397" t="s">
        <v>1182</v>
      </c>
      <c r="QN1" s="400" t="s">
        <v>358</v>
      </c>
      <c r="QO1" s="397" t="s">
        <v>1184</v>
      </c>
      <c r="QP1" s="397" t="s">
        <v>359</v>
      </c>
      <c r="QQ1" s="397" t="s">
        <v>366</v>
      </c>
      <c r="QR1" s="397" t="s">
        <v>1186</v>
      </c>
      <c r="QS1" s="397" t="s">
        <v>1188</v>
      </c>
      <c r="QT1" s="397" t="s">
        <v>1190</v>
      </c>
      <c r="QU1" s="397" t="s">
        <v>1192</v>
      </c>
      <c r="QV1" s="397" t="s">
        <v>1194</v>
      </c>
      <c r="QW1" s="397" t="s">
        <v>1196</v>
      </c>
      <c r="QX1" s="397" t="s">
        <v>1198</v>
      </c>
      <c r="QY1" s="397" t="s">
        <v>1200</v>
      </c>
      <c r="QZ1" s="397" t="s">
        <v>1202</v>
      </c>
      <c r="RA1" s="397" t="s">
        <v>1204</v>
      </c>
      <c r="RB1" s="397" t="s">
        <v>1206</v>
      </c>
      <c r="RC1" s="397" t="s">
        <v>1208</v>
      </c>
      <c r="RD1" s="397" t="s">
        <v>1210</v>
      </c>
      <c r="RE1" s="397" t="s">
        <v>1212</v>
      </c>
      <c r="RF1" s="400" t="s">
        <v>360</v>
      </c>
      <c r="RG1" s="397" t="s">
        <v>361</v>
      </c>
      <c r="RH1" s="397" t="s">
        <v>1214</v>
      </c>
      <c r="RI1" s="397" t="s">
        <v>1216</v>
      </c>
      <c r="RJ1" s="400" t="s">
        <v>362</v>
      </c>
      <c r="RK1" s="397" t="s">
        <v>363</v>
      </c>
      <c r="RL1" s="397" t="s">
        <v>1218</v>
      </c>
      <c r="RM1" s="397" t="s">
        <v>1219</v>
      </c>
      <c r="RN1" s="397" t="s">
        <v>1220</v>
      </c>
      <c r="RO1" s="397" t="s">
        <v>1221</v>
      </c>
      <c r="RP1" s="397" t="s">
        <v>1223</v>
      </c>
      <c r="RQ1" s="397" t="s">
        <v>1224</v>
      </c>
      <c r="RR1" s="397" t="s">
        <v>1226</v>
      </c>
      <c r="RS1" s="397" t="s">
        <v>1227</v>
      </c>
      <c r="RT1" s="396" t="s">
        <v>367</v>
      </c>
      <c r="RU1" s="400" t="s">
        <v>368</v>
      </c>
      <c r="RV1" s="397" t="s">
        <v>369</v>
      </c>
      <c r="RW1" s="397" t="s">
        <v>1229</v>
      </c>
      <c r="RX1" s="397" t="s">
        <v>1231</v>
      </c>
      <c r="RY1" s="397" t="s">
        <v>370</v>
      </c>
      <c r="RZ1" s="397" t="s">
        <v>1233</v>
      </c>
      <c r="SA1" s="397" t="s">
        <v>1235</v>
      </c>
      <c r="SB1" s="397" t="s">
        <v>1237</v>
      </c>
      <c r="SC1" s="397" t="s">
        <v>1239</v>
      </c>
      <c r="SD1" s="400" t="s">
        <v>371</v>
      </c>
      <c r="SE1" s="397" t="s">
        <v>372</v>
      </c>
      <c r="SF1" s="397" t="s">
        <v>1241</v>
      </c>
      <c r="SG1" s="397" t="s">
        <v>1243</v>
      </c>
      <c r="SH1" s="397" t="s">
        <v>1245</v>
      </c>
      <c r="SI1" s="397" t="s">
        <v>1247</v>
      </c>
      <c r="SJ1" s="397" t="s">
        <v>1249</v>
      </c>
      <c r="SK1" s="397" t="s">
        <v>1251</v>
      </c>
      <c r="SL1" s="397" t="s">
        <v>1253</v>
      </c>
      <c r="SM1" s="397" t="s">
        <v>1255</v>
      </c>
      <c r="SN1" s="397" t="s">
        <v>1257</v>
      </c>
      <c r="SO1" s="397" t="s">
        <v>1259</v>
      </c>
      <c r="SP1" s="397" t="s">
        <v>1261</v>
      </c>
      <c r="SQ1" s="397" t="s">
        <v>1263</v>
      </c>
      <c r="SR1" s="397" t="s">
        <v>1265</v>
      </c>
      <c r="SS1" s="397" t="s">
        <v>1267</v>
      </c>
      <c r="ST1" s="397" t="s">
        <v>1269</v>
      </c>
      <c r="SU1" s="396" t="s">
        <v>373</v>
      </c>
      <c r="SV1" s="400" t="s">
        <v>374</v>
      </c>
      <c r="SW1" s="397" t="s">
        <v>375</v>
      </c>
      <c r="SX1" s="397" t="s">
        <v>1271</v>
      </c>
      <c r="SY1" s="397" t="s">
        <v>1273</v>
      </c>
      <c r="SZ1" s="397" t="s">
        <v>1275</v>
      </c>
      <c r="TA1" s="397" t="s">
        <v>1277</v>
      </c>
      <c r="TB1" s="397" t="s">
        <v>1279</v>
      </c>
      <c r="TC1" s="397" t="s">
        <v>376</v>
      </c>
      <c r="TD1" s="397" t="s">
        <v>1281</v>
      </c>
      <c r="TE1" s="397" t="s">
        <v>1283</v>
      </c>
      <c r="TF1" s="397" t="s">
        <v>1285</v>
      </c>
      <c r="TG1" s="397" t="s">
        <v>1287</v>
      </c>
      <c r="TH1" s="397" t="s">
        <v>1289</v>
      </c>
      <c r="TI1" s="397" t="s">
        <v>1291</v>
      </c>
      <c r="TJ1" s="400" t="s">
        <v>377</v>
      </c>
      <c r="TK1" s="397" t="s">
        <v>378</v>
      </c>
      <c r="TL1" s="397" t="s">
        <v>379</v>
      </c>
      <c r="TM1" s="397" t="s">
        <v>1293</v>
      </c>
      <c r="TN1" s="397" t="s">
        <v>1295</v>
      </c>
      <c r="TO1" s="397" t="s">
        <v>1296</v>
      </c>
      <c r="TP1" s="397" t="s">
        <v>1298</v>
      </c>
      <c r="TQ1" s="397" t="s">
        <v>1300</v>
      </c>
      <c r="TR1" s="397" t="s">
        <v>1302</v>
      </c>
      <c r="TS1" s="397" t="s">
        <v>1304</v>
      </c>
      <c r="TT1" s="397" t="s">
        <v>1306</v>
      </c>
      <c r="TU1" s="397" t="s">
        <v>1308</v>
      </c>
      <c r="TV1" s="397" t="s">
        <v>1310</v>
      </c>
      <c r="TW1" s="397" t="s">
        <v>1312</v>
      </c>
      <c r="TX1" s="397" t="s">
        <v>1314</v>
      </c>
      <c r="TY1" s="397" t="s">
        <v>1316</v>
      </c>
      <c r="TZ1" s="397" t="s">
        <v>1318</v>
      </c>
      <c r="UA1" s="397" t="s">
        <v>1320</v>
      </c>
      <c r="UB1" s="397" t="s">
        <v>1322</v>
      </c>
      <c r="UC1" s="396" t="s">
        <v>1324</v>
      </c>
      <c r="UD1" s="397" t="s">
        <v>1326</v>
      </c>
      <c r="UE1" s="397" t="s">
        <v>1328</v>
      </c>
      <c r="UF1" s="397" t="s">
        <v>1330</v>
      </c>
      <c r="UG1" s="397" t="s">
        <v>1332</v>
      </c>
      <c r="UH1" s="397" t="s">
        <v>1334</v>
      </c>
      <c r="UI1" s="398"/>
    </row>
    <row r="2" spans="1:555" s="120" customFormat="1" hidden="1" x14ac:dyDescent="0.25">
      <c r="A2" s="394" t="s">
        <v>1356</v>
      </c>
      <c r="B2" s="394" t="s">
        <v>1358</v>
      </c>
      <c r="C2" s="394" t="s">
        <v>471</v>
      </c>
      <c r="D2" s="394" t="s">
        <v>1357</v>
      </c>
      <c r="E2" s="394" t="s">
        <v>1359</v>
      </c>
      <c r="F2" s="394" t="s">
        <v>472</v>
      </c>
      <c r="G2" s="395" t="s">
        <v>1360</v>
      </c>
      <c r="H2" s="394" t="s">
        <v>1361</v>
      </c>
      <c r="I2" s="394" t="s">
        <v>1362</v>
      </c>
      <c r="J2" s="394" t="s">
        <v>1430</v>
      </c>
      <c r="K2" s="394" t="s">
        <v>1363</v>
      </c>
      <c r="L2" s="394" t="s">
        <v>1364</v>
      </c>
      <c r="M2" s="394" t="s">
        <v>1365</v>
      </c>
      <c r="N2" s="394" t="s">
        <v>1366</v>
      </c>
      <c r="O2" s="394" t="s">
        <v>1367</v>
      </c>
      <c r="P2" s="394" t="s">
        <v>1443</v>
      </c>
      <c r="Q2" s="394" t="s">
        <v>1481</v>
      </c>
      <c r="R2" s="389" t="str">
        <f>+Presupuesto!D11</f>
        <v>Recurrente</v>
      </c>
      <c r="S2" s="389" t="str">
        <f>+Presupuesto!E11</f>
        <v>Programa / Proyecto 2016</v>
      </c>
      <c r="T2" s="394"/>
      <c r="U2" s="394" t="s">
        <v>394</v>
      </c>
      <c r="V2" s="394" t="s">
        <v>412</v>
      </c>
      <c r="W2" s="394" t="s">
        <v>395</v>
      </c>
      <c r="X2" s="394" t="s">
        <v>396</v>
      </c>
      <c r="Y2" s="394" t="s">
        <v>397</v>
      </c>
      <c r="Z2" s="394" t="s">
        <v>398</v>
      </c>
      <c r="AA2" s="394" t="s">
        <v>399</v>
      </c>
      <c r="AB2" s="394" t="s">
        <v>400</v>
      </c>
      <c r="AC2" s="394" t="s">
        <v>401</v>
      </c>
      <c r="AD2" s="394" t="s">
        <v>402</v>
      </c>
      <c r="AE2" s="394" t="s">
        <v>403</v>
      </c>
      <c r="AF2" s="394" t="s">
        <v>404</v>
      </c>
      <c r="AG2" s="394"/>
      <c r="AH2" s="394" t="s">
        <v>420</v>
      </c>
      <c r="AI2" s="394" t="s">
        <v>421</v>
      </c>
      <c r="AJ2" s="394" t="s">
        <v>422</v>
      </c>
      <c r="AK2" s="394" t="s">
        <v>423</v>
      </c>
      <c r="AL2" s="394" t="s">
        <v>424</v>
      </c>
      <c r="AM2" s="394" t="s">
        <v>427</v>
      </c>
      <c r="AN2" s="394" t="s">
        <v>425</v>
      </c>
      <c r="AO2" s="394" t="s">
        <v>426</v>
      </c>
      <c r="AP2" s="394" t="s">
        <v>428</v>
      </c>
      <c r="AQ2" s="394" t="s">
        <v>429</v>
      </c>
      <c r="AR2" s="394" t="s">
        <v>430</v>
      </c>
      <c r="AS2" s="394" t="s">
        <v>431</v>
      </c>
      <c r="AT2" s="394" t="s">
        <v>432</v>
      </c>
      <c r="AU2" s="394" t="s">
        <v>433</v>
      </c>
      <c r="AV2" s="394" t="s">
        <v>434</v>
      </c>
      <c r="AW2" s="394" t="s">
        <v>435</v>
      </c>
      <c r="AX2" s="394" t="s">
        <v>436</v>
      </c>
      <c r="AY2" s="394" t="s">
        <v>437</v>
      </c>
      <c r="AZ2" s="394" t="s">
        <v>438</v>
      </c>
      <c r="BA2" s="394" t="s">
        <v>439</v>
      </c>
      <c r="BB2" s="394" t="s">
        <v>440</v>
      </c>
      <c r="BC2" s="394" t="s">
        <v>441</v>
      </c>
      <c r="BD2" s="394" t="s">
        <v>442</v>
      </c>
      <c r="BE2" s="394" t="s">
        <v>443</v>
      </c>
      <c r="BF2" s="394" t="s">
        <v>444</v>
      </c>
      <c r="BG2" s="394" t="s">
        <v>445</v>
      </c>
      <c r="BH2" s="394" t="s">
        <v>446</v>
      </c>
      <c r="BI2" s="394" t="s">
        <v>447</v>
      </c>
      <c r="BJ2" s="394" t="s">
        <v>448</v>
      </c>
      <c r="BK2" s="394" t="s">
        <v>449</v>
      </c>
      <c r="BL2" s="394" t="s">
        <v>450</v>
      </c>
      <c r="BM2" s="394" t="s">
        <v>451</v>
      </c>
      <c r="BN2" s="394" t="s">
        <v>452</v>
      </c>
      <c r="BO2" s="394" t="s">
        <v>453</v>
      </c>
      <c r="BP2" s="394" t="s">
        <v>454</v>
      </c>
      <c r="BQ2" s="394" t="s">
        <v>455</v>
      </c>
      <c r="BR2" s="394" t="s">
        <v>456</v>
      </c>
      <c r="BS2" s="394" t="s">
        <v>457</v>
      </c>
      <c r="BT2" s="394" t="s">
        <v>458</v>
      </c>
      <c r="BU2" s="394" t="s">
        <v>459</v>
      </c>
      <c r="BV2" s="394"/>
      <c r="BW2" s="394"/>
      <c r="BX2" s="394"/>
      <c r="BY2" s="394"/>
      <c r="BZ2" s="394"/>
      <c r="CA2" s="394"/>
      <c r="CB2" s="394"/>
      <c r="CC2" s="394"/>
      <c r="CD2" s="394"/>
      <c r="CE2" s="394"/>
      <c r="CF2" s="394"/>
      <c r="CG2" s="394"/>
      <c r="CH2" s="394"/>
      <c r="CI2" s="394"/>
      <c r="CJ2" s="394"/>
      <c r="CK2" s="394"/>
      <c r="CL2" s="394"/>
      <c r="CM2" s="394"/>
      <c r="CN2" s="394"/>
      <c r="CO2" s="394"/>
      <c r="CP2" s="394"/>
      <c r="CQ2" s="394"/>
      <c r="CR2" s="394"/>
      <c r="CS2" s="394"/>
      <c r="CT2" s="394"/>
      <c r="CU2" s="394"/>
      <c r="CV2" s="394"/>
      <c r="CW2" s="394"/>
      <c r="CX2" s="394"/>
      <c r="CY2" s="394"/>
      <c r="CZ2" s="394"/>
      <c r="DA2" s="394"/>
      <c r="DB2" s="394"/>
      <c r="DC2" s="394"/>
      <c r="DD2" s="394"/>
      <c r="DE2" s="394"/>
      <c r="DF2" s="394"/>
      <c r="DG2" s="394"/>
      <c r="DH2" s="394"/>
      <c r="DI2" s="394"/>
      <c r="DJ2" s="394"/>
      <c r="DK2" s="394"/>
      <c r="DL2" s="394"/>
      <c r="DM2" s="394"/>
      <c r="DN2" s="394"/>
      <c r="DO2" s="394"/>
      <c r="DP2" s="394"/>
      <c r="DQ2" s="394"/>
      <c r="DR2" s="394"/>
      <c r="DS2" s="394"/>
      <c r="DT2" s="394"/>
      <c r="DU2" s="394"/>
      <c r="DV2" s="394"/>
      <c r="DW2" s="394"/>
      <c r="DX2" s="394"/>
      <c r="DY2" s="394"/>
      <c r="DZ2" s="394"/>
      <c r="EA2" s="394"/>
      <c r="EB2" s="394"/>
      <c r="EC2" s="394"/>
      <c r="ED2" s="394"/>
      <c r="EE2" s="394"/>
      <c r="EF2" s="394"/>
      <c r="EG2" s="394"/>
      <c r="EH2" s="394"/>
      <c r="EI2" s="394"/>
      <c r="EJ2" s="394"/>
      <c r="EK2" s="394"/>
      <c r="EL2" s="394"/>
      <c r="EM2" s="394"/>
      <c r="EN2" s="394"/>
      <c r="EO2" s="394"/>
      <c r="EP2" s="394"/>
      <c r="EQ2" s="394"/>
      <c r="ER2" s="394"/>
      <c r="ES2" s="394"/>
      <c r="ET2" s="394"/>
      <c r="EU2" s="394"/>
      <c r="EV2" s="394"/>
      <c r="EW2" s="394"/>
      <c r="EX2" s="394"/>
      <c r="EY2" s="394"/>
      <c r="EZ2" s="394"/>
      <c r="FA2" s="394"/>
      <c r="FB2" s="394"/>
      <c r="FC2" s="394"/>
      <c r="FD2" s="394"/>
      <c r="FE2" s="394"/>
      <c r="FF2" s="394"/>
      <c r="FG2" s="394"/>
      <c r="FH2" s="394"/>
      <c r="FI2" s="394"/>
      <c r="FJ2" s="394"/>
      <c r="FK2" s="394"/>
      <c r="FL2" s="394"/>
      <c r="FM2" s="394"/>
      <c r="FN2" s="394"/>
      <c r="FO2" s="394"/>
      <c r="FP2" s="394"/>
      <c r="FQ2" s="394"/>
      <c r="FR2" s="394"/>
      <c r="FS2" s="394"/>
      <c r="FT2" s="394"/>
      <c r="FU2" s="394"/>
      <c r="FV2" s="394"/>
      <c r="FW2" s="394"/>
      <c r="FX2" s="394"/>
      <c r="FY2" s="394"/>
      <c r="FZ2" s="394"/>
      <c r="GA2" s="394"/>
      <c r="GB2" s="394"/>
      <c r="GC2" s="394"/>
      <c r="GD2" s="394"/>
      <c r="GE2" s="394"/>
      <c r="GF2" s="394"/>
      <c r="GG2" s="394"/>
      <c r="GH2" s="394"/>
      <c r="GI2" s="394"/>
      <c r="GJ2" s="394"/>
      <c r="GK2" s="394"/>
      <c r="GL2" s="394"/>
      <c r="GM2" s="394"/>
      <c r="GN2" s="394"/>
      <c r="GO2" s="394"/>
      <c r="GP2" s="394"/>
      <c r="GQ2" s="394"/>
      <c r="GR2" s="394"/>
      <c r="GS2" s="394"/>
      <c r="GT2" s="394"/>
      <c r="GU2" s="394"/>
      <c r="GV2" s="394"/>
      <c r="GW2" s="394"/>
      <c r="GX2" s="394"/>
      <c r="GY2" s="394"/>
      <c r="GZ2" s="394"/>
      <c r="HA2" s="394"/>
      <c r="HB2" s="394"/>
      <c r="HC2" s="394"/>
      <c r="HD2" s="394"/>
      <c r="HE2" s="394"/>
      <c r="HF2" s="394"/>
      <c r="HG2" s="394"/>
      <c r="HH2" s="394"/>
      <c r="HI2" s="394"/>
      <c r="HJ2" s="394"/>
      <c r="HK2" s="394"/>
      <c r="HL2" s="394"/>
      <c r="HM2" s="394"/>
      <c r="HN2" s="394"/>
      <c r="HO2" s="394"/>
      <c r="HP2" s="394"/>
      <c r="HQ2" s="394"/>
      <c r="HR2" s="394"/>
      <c r="HS2" s="394"/>
      <c r="HT2" s="394"/>
      <c r="HU2" s="394"/>
      <c r="HV2" s="394"/>
      <c r="HW2" s="394"/>
      <c r="HX2" s="394"/>
      <c r="HY2" s="394"/>
      <c r="HZ2" s="394"/>
      <c r="IA2" s="394"/>
      <c r="IB2" s="394"/>
      <c r="IC2" s="394"/>
      <c r="ID2" s="394"/>
      <c r="IE2" s="394"/>
      <c r="IF2" s="394"/>
      <c r="IG2" s="394"/>
      <c r="IH2" s="394"/>
      <c r="II2" s="394"/>
      <c r="IJ2" s="394"/>
      <c r="IK2" s="394"/>
      <c r="IL2" s="394"/>
      <c r="IM2" s="394"/>
      <c r="IN2" s="394"/>
      <c r="IO2" s="394"/>
      <c r="IP2" s="394"/>
      <c r="IQ2" s="394"/>
      <c r="IR2" s="394"/>
      <c r="IS2" s="394"/>
      <c r="IT2" s="394"/>
      <c r="IU2" s="394"/>
      <c r="IV2" s="394"/>
      <c r="IW2" s="394"/>
      <c r="IX2" s="394"/>
      <c r="IY2" s="394"/>
      <c r="IZ2" s="394"/>
      <c r="JA2" s="394"/>
      <c r="JB2" s="394"/>
      <c r="JC2" s="394"/>
      <c r="JD2" s="394"/>
      <c r="JE2" s="394"/>
      <c r="JF2" s="394"/>
      <c r="JG2" s="394"/>
      <c r="JH2" s="394"/>
      <c r="JI2" s="394"/>
      <c r="JJ2" s="394"/>
      <c r="JK2" s="394"/>
      <c r="JL2" s="394"/>
      <c r="JM2" s="394"/>
      <c r="JN2" s="394"/>
      <c r="JO2" s="394"/>
      <c r="JP2" s="394"/>
      <c r="JQ2" s="394"/>
      <c r="JR2" s="394"/>
      <c r="JS2" s="394"/>
      <c r="JT2" s="394"/>
      <c r="JU2" s="394"/>
      <c r="JV2" s="394"/>
      <c r="JW2" s="394"/>
      <c r="JX2" s="394"/>
      <c r="JY2" s="394"/>
      <c r="JZ2" s="394"/>
      <c r="KA2" s="394"/>
      <c r="KB2" s="394"/>
      <c r="KC2" s="394"/>
      <c r="KD2" s="394"/>
      <c r="KE2" s="394"/>
      <c r="KF2" s="394"/>
      <c r="KG2" s="394"/>
      <c r="KH2" s="394"/>
      <c r="KI2" s="394"/>
      <c r="KJ2" s="394"/>
      <c r="KK2" s="394"/>
      <c r="KL2" s="394"/>
      <c r="KM2" s="394"/>
      <c r="KN2" s="394"/>
      <c r="KO2" s="394"/>
      <c r="KP2" s="394"/>
      <c r="KQ2" s="394"/>
      <c r="KR2" s="394"/>
      <c r="KS2" s="394"/>
      <c r="KT2" s="394"/>
      <c r="KU2" s="394"/>
      <c r="KV2" s="394"/>
      <c r="KW2" s="394"/>
      <c r="KX2" s="394"/>
      <c r="KY2" s="394"/>
      <c r="KZ2" s="394"/>
      <c r="LA2" s="394"/>
      <c r="LB2" s="394"/>
      <c r="LC2" s="394"/>
      <c r="LD2" s="394"/>
      <c r="LE2" s="394"/>
      <c r="LF2" s="394"/>
      <c r="LG2" s="394"/>
      <c r="LH2" s="394"/>
      <c r="LI2" s="394"/>
      <c r="LJ2" s="394"/>
      <c r="LK2" s="394"/>
      <c r="LL2" s="394"/>
      <c r="LM2" s="394"/>
      <c r="LN2" s="394"/>
      <c r="LO2" s="394"/>
      <c r="LP2" s="394"/>
      <c r="LQ2" s="394"/>
      <c r="LR2" s="394"/>
      <c r="LS2" s="394"/>
      <c r="LT2" s="394"/>
      <c r="LU2" s="394"/>
      <c r="LV2" s="394"/>
      <c r="LW2" s="394"/>
      <c r="LX2" s="394"/>
      <c r="LY2" s="394"/>
      <c r="LZ2" s="394"/>
      <c r="MA2" s="394"/>
      <c r="MB2" s="394"/>
      <c r="MC2" s="394"/>
      <c r="MD2" s="394"/>
      <c r="ME2" s="394"/>
      <c r="MF2" s="394"/>
      <c r="MG2" s="394"/>
      <c r="MH2" s="394"/>
      <c r="MI2" s="394"/>
      <c r="MJ2" s="394"/>
      <c r="MK2" s="394"/>
      <c r="ML2" s="394"/>
      <c r="MM2" s="394"/>
      <c r="MN2" s="394"/>
      <c r="MO2" s="394"/>
      <c r="MP2" s="394"/>
      <c r="MQ2" s="394"/>
      <c r="MR2" s="394"/>
      <c r="MS2" s="394"/>
      <c r="MT2" s="394"/>
      <c r="MU2" s="394"/>
      <c r="MV2" s="394"/>
      <c r="MW2" s="394"/>
      <c r="MX2" s="394"/>
      <c r="MY2" s="394"/>
      <c r="MZ2" s="394"/>
      <c r="NA2" s="394"/>
      <c r="NB2" s="394"/>
      <c r="NC2" s="394"/>
      <c r="ND2" s="394"/>
      <c r="NE2" s="394"/>
      <c r="NF2" s="394"/>
      <c r="NG2" s="394"/>
      <c r="NH2" s="394"/>
      <c r="NI2" s="394"/>
      <c r="NJ2" s="394"/>
      <c r="NK2" s="394"/>
      <c r="NL2" s="394"/>
      <c r="NM2" s="394"/>
      <c r="NN2" s="394"/>
      <c r="NO2" s="394"/>
      <c r="NP2" s="394"/>
      <c r="NQ2" s="394"/>
      <c r="NR2" s="394"/>
      <c r="NS2" s="394"/>
      <c r="NT2" s="394"/>
      <c r="NU2" s="394"/>
      <c r="NV2" s="394"/>
      <c r="NW2" s="394"/>
      <c r="NX2" s="394"/>
      <c r="NY2" s="394"/>
      <c r="NZ2" s="394"/>
      <c r="OA2" s="394"/>
      <c r="OB2" s="394"/>
      <c r="OC2" s="394"/>
      <c r="OD2" s="394"/>
      <c r="OE2" s="394"/>
      <c r="OF2" s="394"/>
      <c r="OG2" s="394"/>
      <c r="OH2" s="394"/>
      <c r="OI2" s="394"/>
      <c r="OJ2" s="394"/>
      <c r="OK2" s="394"/>
      <c r="OL2" s="394"/>
      <c r="OM2" s="394"/>
      <c r="ON2" s="394"/>
      <c r="OO2" s="394"/>
      <c r="OP2" s="394"/>
      <c r="OQ2" s="394"/>
      <c r="OR2" s="394"/>
      <c r="OS2" s="394"/>
      <c r="OT2" s="394"/>
      <c r="OU2" s="394"/>
      <c r="OV2" s="394"/>
      <c r="OW2" s="394"/>
      <c r="OX2" s="394"/>
      <c r="OY2" s="394"/>
      <c r="OZ2" s="394"/>
      <c r="PA2" s="394"/>
      <c r="PB2" s="394"/>
      <c r="PC2" s="394"/>
      <c r="PD2" s="394"/>
      <c r="PE2" s="394"/>
      <c r="PF2" s="394"/>
      <c r="PG2" s="394"/>
      <c r="PH2" s="394"/>
      <c r="PI2" s="394"/>
      <c r="PJ2" s="394"/>
      <c r="PK2" s="394"/>
      <c r="PL2" s="394"/>
      <c r="PM2" s="394"/>
      <c r="PN2" s="394"/>
      <c r="PO2" s="394"/>
      <c r="PP2" s="394"/>
      <c r="PQ2" s="394"/>
      <c r="PR2" s="394"/>
      <c r="PS2" s="394"/>
      <c r="PT2" s="394"/>
      <c r="PU2" s="394"/>
      <c r="PV2" s="394"/>
      <c r="PW2" s="394"/>
      <c r="PX2" s="394"/>
      <c r="PY2" s="394"/>
      <c r="PZ2" s="394"/>
      <c r="QA2" s="394"/>
      <c r="QB2" s="394"/>
      <c r="QC2" s="394"/>
      <c r="QD2" s="394"/>
      <c r="QE2" s="394"/>
      <c r="QF2" s="394"/>
      <c r="QG2" s="394"/>
      <c r="QH2" s="394"/>
      <c r="QI2" s="394"/>
      <c r="QJ2" s="394"/>
      <c r="QK2" s="394"/>
      <c r="QL2" s="394"/>
      <c r="QM2" s="394"/>
      <c r="QN2" s="394"/>
      <c r="QO2" s="394"/>
      <c r="QP2" s="394"/>
      <c r="QQ2" s="394"/>
      <c r="QR2" s="394"/>
      <c r="QS2" s="394"/>
      <c r="QT2" s="394"/>
      <c r="QU2" s="394"/>
      <c r="QV2" s="394"/>
      <c r="QW2" s="394"/>
      <c r="QX2" s="394"/>
      <c r="QY2" s="394"/>
      <c r="QZ2" s="394"/>
      <c r="RA2" s="394"/>
      <c r="RB2" s="394"/>
      <c r="RC2" s="394"/>
      <c r="RD2" s="394"/>
      <c r="RE2" s="394"/>
      <c r="RF2" s="394"/>
      <c r="RG2" s="394"/>
      <c r="RH2" s="394"/>
      <c r="RI2" s="394"/>
      <c r="RJ2" s="394"/>
      <c r="RK2" s="394"/>
      <c r="RL2" s="394"/>
      <c r="RM2" s="394"/>
      <c r="RN2" s="394"/>
      <c r="RO2" s="394"/>
      <c r="RP2" s="394"/>
      <c r="RQ2" s="394"/>
      <c r="RR2" s="394"/>
      <c r="RS2" s="394"/>
      <c r="RT2" s="394"/>
      <c r="RU2" s="394"/>
      <c r="RV2" s="394"/>
      <c r="RW2" s="394"/>
      <c r="RX2" s="394"/>
      <c r="RY2" s="394"/>
      <c r="RZ2" s="394"/>
      <c r="SA2" s="394"/>
      <c r="SB2" s="394"/>
      <c r="SC2" s="394"/>
      <c r="SD2" s="394"/>
      <c r="SE2" s="394"/>
      <c r="SF2" s="394"/>
      <c r="SG2" s="394"/>
      <c r="SH2" s="394"/>
      <c r="SI2" s="394"/>
      <c r="SJ2" s="394"/>
      <c r="SK2" s="394"/>
      <c r="SL2" s="394"/>
      <c r="SM2" s="394"/>
      <c r="SN2" s="394"/>
      <c r="SO2" s="394"/>
      <c r="SP2" s="394"/>
      <c r="SQ2" s="394"/>
      <c r="SR2" s="394"/>
      <c r="SS2" s="394"/>
      <c r="ST2" s="394"/>
      <c r="SU2" s="394"/>
      <c r="SV2" s="394"/>
      <c r="SW2" s="394"/>
      <c r="SX2" s="394"/>
      <c r="SY2" s="394"/>
      <c r="SZ2" s="394"/>
      <c r="TA2" s="394"/>
      <c r="TB2" s="394"/>
      <c r="TC2" s="394"/>
      <c r="TD2" s="394"/>
      <c r="TE2" s="394"/>
      <c r="TF2" s="394"/>
      <c r="TG2" s="394"/>
      <c r="TH2" s="394"/>
      <c r="TI2" s="394"/>
      <c r="TJ2" s="394"/>
      <c r="TK2" s="394"/>
      <c r="TL2" s="394"/>
      <c r="TM2" s="394"/>
      <c r="TN2" s="394"/>
      <c r="TO2" s="394"/>
      <c r="TP2" s="394"/>
      <c r="TQ2" s="394"/>
      <c r="TR2" s="394"/>
      <c r="TS2" s="394"/>
      <c r="TT2" s="394"/>
      <c r="TU2" s="394"/>
      <c r="TV2" s="394"/>
      <c r="TW2" s="394"/>
      <c r="TX2" s="394"/>
      <c r="TY2" s="394"/>
      <c r="TZ2" s="394"/>
      <c r="UA2" s="394"/>
      <c r="UB2" s="394"/>
      <c r="UC2" s="394"/>
      <c r="UD2" s="394"/>
      <c r="UE2" s="394"/>
      <c r="UF2" s="394"/>
      <c r="UG2" s="394"/>
      <c r="UH2" s="394"/>
      <c r="UI2" s="394"/>
    </row>
    <row r="3" spans="1:555" s="120" customFormat="1" hidden="1" x14ac:dyDescent="0.25">
      <c r="A3" s="392"/>
      <c r="B3" s="392"/>
      <c r="C3" s="392"/>
      <c r="D3" s="392"/>
      <c r="E3" s="392"/>
      <c r="F3" s="392"/>
      <c r="G3" s="392"/>
      <c r="H3" s="392"/>
      <c r="I3" s="392"/>
      <c r="J3" s="392"/>
      <c r="K3" s="392"/>
      <c r="L3" s="392"/>
      <c r="M3" s="392"/>
      <c r="N3" s="392"/>
      <c r="O3" s="392"/>
      <c r="P3" s="392"/>
      <c r="Q3" s="392"/>
      <c r="R3" s="392"/>
      <c r="S3" s="392"/>
      <c r="T3" s="392"/>
      <c r="U3" s="392"/>
      <c r="V3" s="392"/>
      <c r="W3" s="392"/>
      <c r="X3" s="392"/>
      <c r="Y3" s="392"/>
      <c r="Z3" s="392"/>
      <c r="AA3" s="392"/>
      <c r="AB3" s="392"/>
      <c r="AC3" s="392"/>
      <c r="AD3" s="392"/>
      <c r="AE3" s="392"/>
      <c r="AF3" s="392"/>
      <c r="AG3" s="392"/>
      <c r="AH3" s="393">
        <v>2500</v>
      </c>
      <c r="AI3" s="393">
        <v>1900</v>
      </c>
      <c r="AJ3" s="393">
        <v>1650</v>
      </c>
      <c r="AK3" s="393">
        <v>1580</v>
      </c>
      <c r="AL3" s="393">
        <v>2250</v>
      </c>
      <c r="AM3" s="393">
        <v>1650</v>
      </c>
      <c r="AN3" s="393">
        <v>1400</v>
      </c>
      <c r="AO3" s="393">
        <v>1340</v>
      </c>
      <c r="AP3" s="393">
        <v>2000</v>
      </c>
      <c r="AQ3" s="393">
        <v>1400</v>
      </c>
      <c r="AR3" s="393">
        <v>1150</v>
      </c>
      <c r="AS3" s="393">
        <v>1100</v>
      </c>
      <c r="AT3" s="393">
        <v>1750</v>
      </c>
      <c r="AU3" s="393">
        <v>1150</v>
      </c>
      <c r="AV3" s="393">
        <v>900</v>
      </c>
      <c r="AW3" s="393">
        <v>860</v>
      </c>
      <c r="AX3" s="393">
        <v>1200</v>
      </c>
      <c r="AY3" s="393">
        <v>900</v>
      </c>
      <c r="AZ3" s="393">
        <v>650</v>
      </c>
      <c r="BA3" s="393">
        <v>620</v>
      </c>
      <c r="BB3" s="391">
        <f>+'Cuadro Resumen'!C213</f>
        <v>5605.2314999999999</v>
      </c>
      <c r="BC3" s="391">
        <f>+'Cuadro Resumen'!D213</f>
        <v>5165.6055000000006</v>
      </c>
      <c r="BD3" s="391">
        <f>+'Cuadro Resumen'!E213</f>
        <v>6594.39</v>
      </c>
      <c r="BE3" s="391">
        <f>+'Cuadro Resumen'!F213</f>
        <v>6154.7640000000001</v>
      </c>
      <c r="BF3" s="391">
        <f>+'Cuadro Resumen'!C214</f>
        <v>4945.7925000000005</v>
      </c>
      <c r="BG3" s="391">
        <f>+'Cuadro Resumen'!D214</f>
        <v>4506.1665000000003</v>
      </c>
      <c r="BH3" s="391">
        <f>+'Cuadro Resumen'!E214</f>
        <v>5934.951</v>
      </c>
      <c r="BI3" s="391">
        <f>+'Cuadro Resumen'!F214</f>
        <v>5495.3249999999998</v>
      </c>
      <c r="BJ3" s="391">
        <f>+'Cuadro Resumen'!C215</f>
        <v>4286.3535000000002</v>
      </c>
      <c r="BK3" s="391">
        <f>+'Cuadro Resumen'!D215</f>
        <v>3956.634</v>
      </c>
      <c r="BL3" s="391">
        <f>+'Cuadro Resumen'!E215</f>
        <v>5275.5120000000006</v>
      </c>
      <c r="BM3" s="391">
        <f>+'Cuadro Resumen'!F215</f>
        <v>4835.8860000000004</v>
      </c>
      <c r="BN3" s="391">
        <f>+'Cuadro Resumen'!C216</f>
        <v>3626.9145000000003</v>
      </c>
      <c r="BO3" s="391">
        <f>+'Cuadro Resumen'!D216</f>
        <v>3297.1950000000002</v>
      </c>
      <c r="BP3" s="391">
        <f>+'Cuadro Resumen'!E216</f>
        <v>4616.0730000000003</v>
      </c>
      <c r="BQ3" s="391">
        <f>+'Cuadro Resumen'!F216</f>
        <v>4286.3535000000002</v>
      </c>
      <c r="BR3" s="391">
        <f>+'Cuadro Resumen'!C217</f>
        <v>3187.2885000000001</v>
      </c>
      <c r="BS3" s="391">
        <f>+'Cuadro Resumen'!D217</f>
        <v>2967.4755</v>
      </c>
      <c r="BT3" s="391">
        <f>+'Cuadro Resumen'!E217</f>
        <v>4066.5405000000001</v>
      </c>
      <c r="BU3" s="391">
        <f>+'Cuadro Resumen'!F217</f>
        <v>3736.8210000000004</v>
      </c>
      <c r="BV3" s="392"/>
      <c r="BW3" s="392"/>
      <c r="BX3" s="392"/>
      <c r="BY3" s="392"/>
      <c r="BZ3" s="392"/>
      <c r="CA3" s="392"/>
      <c r="CB3" s="392"/>
      <c r="CC3" s="392"/>
      <c r="CD3" s="392"/>
      <c r="CE3" s="392"/>
      <c r="CF3" s="392"/>
      <c r="CG3" s="392"/>
      <c r="CH3" s="392"/>
      <c r="CI3" s="392"/>
      <c r="CJ3" s="392"/>
      <c r="CK3" s="392"/>
      <c r="CL3" s="392"/>
      <c r="CM3" s="392"/>
      <c r="CN3" s="392"/>
      <c r="CO3" s="392"/>
      <c r="CP3" s="392"/>
      <c r="CQ3" s="392"/>
      <c r="CR3" s="392"/>
      <c r="CS3" s="392"/>
      <c r="CT3" s="392"/>
      <c r="CU3" s="392"/>
      <c r="CV3" s="392"/>
      <c r="CW3" s="392"/>
      <c r="CX3" s="392"/>
      <c r="CY3" s="392"/>
      <c r="CZ3" s="392"/>
      <c r="DA3" s="392"/>
      <c r="DB3" s="392"/>
      <c r="DC3" s="392"/>
      <c r="DD3" s="392"/>
      <c r="DE3" s="392"/>
      <c r="DF3" s="392"/>
      <c r="DG3" s="392"/>
      <c r="DH3" s="392"/>
      <c r="DI3" s="392"/>
      <c r="DJ3" s="392"/>
      <c r="DK3" s="392"/>
      <c r="DL3" s="392"/>
      <c r="DM3" s="392"/>
      <c r="DN3" s="392"/>
      <c r="DO3" s="392"/>
      <c r="DP3" s="392"/>
      <c r="DQ3" s="392"/>
      <c r="DR3" s="392"/>
      <c r="DS3" s="392"/>
      <c r="DT3" s="392"/>
      <c r="DU3" s="392"/>
      <c r="DV3" s="392"/>
      <c r="DW3" s="392"/>
      <c r="DX3" s="392"/>
      <c r="DY3" s="392"/>
      <c r="DZ3" s="392"/>
      <c r="EA3" s="392"/>
      <c r="EB3" s="392"/>
      <c r="EC3" s="392"/>
      <c r="ED3" s="392"/>
      <c r="EE3" s="392"/>
      <c r="EF3" s="392"/>
      <c r="EG3" s="392"/>
      <c r="EH3" s="392"/>
      <c r="EI3" s="392"/>
      <c r="EJ3" s="392"/>
      <c r="EK3" s="392"/>
      <c r="EL3" s="392"/>
      <c r="EM3" s="392"/>
      <c r="EN3" s="392"/>
      <c r="EO3" s="392"/>
      <c r="EP3" s="392"/>
      <c r="EQ3" s="392"/>
      <c r="ER3" s="392"/>
      <c r="ES3" s="392"/>
      <c r="ET3" s="392"/>
      <c r="EU3" s="392"/>
      <c r="EV3" s="392"/>
      <c r="EW3" s="392"/>
      <c r="EX3" s="392"/>
      <c r="EY3" s="392"/>
      <c r="EZ3" s="392"/>
      <c r="FA3" s="392"/>
      <c r="FB3" s="392"/>
      <c r="FC3" s="392"/>
      <c r="FD3" s="392"/>
      <c r="FE3" s="392"/>
      <c r="FF3" s="392"/>
      <c r="FG3" s="392"/>
      <c r="FH3" s="392"/>
      <c r="FI3" s="392"/>
      <c r="FJ3" s="392"/>
      <c r="FK3" s="392"/>
      <c r="FL3" s="392"/>
      <c r="FM3" s="392"/>
      <c r="FN3" s="392"/>
      <c r="FO3" s="392"/>
      <c r="FP3" s="392"/>
      <c r="FQ3" s="392"/>
      <c r="FR3" s="392"/>
      <c r="FS3" s="392"/>
      <c r="FT3" s="392"/>
      <c r="FU3" s="392"/>
      <c r="FV3" s="392"/>
      <c r="FW3" s="392"/>
      <c r="FX3" s="392"/>
      <c r="FY3" s="392"/>
      <c r="FZ3" s="392"/>
      <c r="GA3" s="392"/>
      <c r="GB3" s="392"/>
      <c r="GC3" s="392"/>
      <c r="GD3" s="392"/>
      <c r="GE3" s="392"/>
      <c r="GF3" s="392"/>
      <c r="GG3" s="392"/>
      <c r="GH3" s="392"/>
      <c r="GI3" s="392"/>
      <c r="GJ3" s="392"/>
      <c r="GK3" s="392"/>
      <c r="GL3" s="392"/>
      <c r="GM3" s="392"/>
      <c r="GN3" s="392"/>
      <c r="GO3" s="392"/>
      <c r="GP3" s="392"/>
      <c r="GQ3" s="392"/>
      <c r="GR3" s="392"/>
      <c r="GS3" s="392"/>
      <c r="GT3" s="392"/>
      <c r="GU3" s="392"/>
      <c r="GV3" s="392"/>
      <c r="GW3" s="392"/>
      <c r="GX3" s="392"/>
      <c r="GY3" s="392"/>
      <c r="GZ3" s="392"/>
      <c r="HA3" s="392"/>
      <c r="HB3" s="392"/>
      <c r="HC3" s="392"/>
      <c r="HD3" s="392"/>
      <c r="HE3" s="392"/>
      <c r="HF3" s="392"/>
      <c r="HG3" s="392"/>
      <c r="HH3" s="392"/>
      <c r="HI3" s="392"/>
      <c r="HJ3" s="392"/>
      <c r="HK3" s="392"/>
      <c r="HL3" s="392"/>
      <c r="HM3" s="392"/>
      <c r="HN3" s="392"/>
      <c r="HO3" s="392"/>
      <c r="HP3" s="392"/>
      <c r="HQ3" s="392"/>
      <c r="HR3" s="392"/>
      <c r="HS3" s="392"/>
      <c r="HT3" s="392"/>
      <c r="HU3" s="392"/>
      <c r="HV3" s="392"/>
      <c r="HW3" s="392"/>
      <c r="HX3" s="392"/>
      <c r="HY3" s="392"/>
      <c r="HZ3" s="392"/>
      <c r="IA3" s="392"/>
      <c r="IB3" s="392"/>
      <c r="IC3" s="392"/>
      <c r="ID3" s="392"/>
      <c r="IE3" s="392"/>
      <c r="IF3" s="392"/>
      <c r="IG3" s="392"/>
      <c r="IH3" s="392"/>
      <c r="II3" s="392"/>
      <c r="IJ3" s="392"/>
      <c r="IK3" s="392"/>
      <c r="IL3" s="392"/>
      <c r="IM3" s="392"/>
      <c r="IN3" s="392"/>
      <c r="IO3" s="392"/>
      <c r="IP3" s="392"/>
      <c r="IQ3" s="392"/>
      <c r="IR3" s="392"/>
      <c r="IS3" s="392"/>
      <c r="IT3" s="392"/>
      <c r="IU3" s="392"/>
      <c r="IV3" s="392"/>
      <c r="IW3" s="392"/>
      <c r="IX3" s="392"/>
      <c r="IY3" s="392"/>
      <c r="IZ3" s="392"/>
      <c r="JA3" s="392"/>
      <c r="JB3" s="392"/>
      <c r="JC3" s="392"/>
      <c r="JD3" s="392"/>
      <c r="JE3" s="392"/>
      <c r="JF3" s="392"/>
      <c r="JG3" s="392"/>
      <c r="JH3" s="392"/>
      <c r="JI3" s="392"/>
      <c r="JJ3" s="392"/>
      <c r="JK3" s="392"/>
      <c r="JL3" s="392"/>
      <c r="JM3" s="392"/>
      <c r="JN3" s="392"/>
      <c r="JO3" s="392"/>
      <c r="JP3" s="392"/>
      <c r="JQ3" s="392"/>
      <c r="JR3" s="392"/>
      <c r="JS3" s="392"/>
      <c r="JT3" s="392"/>
      <c r="JU3" s="392"/>
      <c r="JV3" s="392"/>
      <c r="JW3" s="392"/>
      <c r="JX3" s="392"/>
      <c r="JY3" s="392"/>
      <c r="JZ3" s="392"/>
      <c r="KA3" s="392"/>
      <c r="KB3" s="392"/>
      <c r="KC3" s="392"/>
      <c r="KD3" s="392"/>
      <c r="KE3" s="392"/>
      <c r="KF3" s="392"/>
      <c r="KG3" s="392"/>
      <c r="KH3" s="392"/>
      <c r="KI3" s="392"/>
      <c r="KJ3" s="392"/>
      <c r="KK3" s="392"/>
      <c r="KL3" s="392"/>
      <c r="KM3" s="392"/>
      <c r="KN3" s="392"/>
      <c r="KO3" s="392"/>
      <c r="KP3" s="392"/>
      <c r="KQ3" s="392"/>
      <c r="KR3" s="392"/>
      <c r="KS3" s="392"/>
      <c r="KT3" s="392"/>
      <c r="KU3" s="392"/>
      <c r="KV3" s="392"/>
      <c r="KW3" s="392"/>
      <c r="KX3" s="392"/>
      <c r="KY3" s="392"/>
      <c r="KZ3" s="392"/>
      <c r="LA3" s="392"/>
      <c r="LB3" s="392"/>
      <c r="LC3" s="392"/>
      <c r="LD3" s="392"/>
      <c r="LE3" s="392"/>
      <c r="LF3" s="392"/>
      <c r="LG3" s="392"/>
      <c r="LH3" s="392"/>
      <c r="LI3" s="392"/>
      <c r="LJ3" s="392"/>
      <c r="LK3" s="392"/>
      <c r="LL3" s="392"/>
      <c r="LM3" s="392"/>
      <c r="LN3" s="392"/>
      <c r="LO3" s="392"/>
      <c r="LP3" s="392"/>
      <c r="LQ3" s="392"/>
      <c r="LR3" s="392"/>
      <c r="LS3" s="392"/>
      <c r="LT3" s="392"/>
      <c r="LU3" s="392"/>
      <c r="LV3" s="392"/>
      <c r="LW3" s="392"/>
      <c r="LX3" s="392"/>
      <c r="LY3" s="392"/>
      <c r="LZ3" s="392"/>
      <c r="MA3" s="392"/>
      <c r="MB3" s="392"/>
      <c r="MC3" s="392"/>
      <c r="MD3" s="392"/>
      <c r="ME3" s="392"/>
      <c r="MF3" s="392"/>
      <c r="MG3" s="392"/>
      <c r="MH3" s="392"/>
      <c r="MI3" s="392"/>
      <c r="MJ3" s="392"/>
      <c r="MK3" s="392"/>
      <c r="ML3" s="392"/>
      <c r="MM3" s="392"/>
      <c r="MN3" s="392"/>
      <c r="MO3" s="392"/>
      <c r="MP3" s="392"/>
      <c r="MQ3" s="392"/>
      <c r="MR3" s="392"/>
      <c r="MS3" s="392"/>
      <c r="MT3" s="392"/>
      <c r="MU3" s="392"/>
      <c r="MV3" s="392"/>
      <c r="MW3" s="392"/>
      <c r="MX3" s="392"/>
      <c r="MY3" s="392"/>
      <c r="MZ3" s="392"/>
      <c r="NA3" s="392"/>
      <c r="NB3" s="392"/>
      <c r="NC3" s="392"/>
      <c r="ND3" s="392"/>
      <c r="NE3" s="392"/>
      <c r="NF3" s="392"/>
      <c r="NG3" s="392"/>
      <c r="NH3" s="392"/>
      <c r="NI3" s="392"/>
      <c r="NJ3" s="392"/>
      <c r="NK3" s="392"/>
      <c r="NL3" s="392"/>
      <c r="NM3" s="392"/>
      <c r="NN3" s="392"/>
      <c r="NO3" s="392"/>
      <c r="NP3" s="392"/>
      <c r="NQ3" s="392"/>
      <c r="NR3" s="392"/>
      <c r="NS3" s="392"/>
      <c r="NT3" s="392"/>
      <c r="NU3" s="392"/>
      <c r="NV3" s="392"/>
      <c r="NW3" s="392"/>
      <c r="NX3" s="392"/>
      <c r="NY3" s="392"/>
      <c r="NZ3" s="392"/>
      <c r="OA3" s="392"/>
      <c r="OB3" s="392"/>
      <c r="OC3" s="392"/>
      <c r="OD3" s="392"/>
      <c r="OE3" s="392"/>
      <c r="OF3" s="392"/>
      <c r="OG3" s="392"/>
      <c r="OH3" s="392"/>
      <c r="OI3" s="392"/>
      <c r="OJ3" s="392"/>
      <c r="OK3" s="392"/>
      <c r="OL3" s="392"/>
      <c r="OM3" s="392"/>
      <c r="ON3" s="392"/>
      <c r="OO3" s="392"/>
      <c r="OP3" s="392"/>
      <c r="OQ3" s="392"/>
      <c r="OR3" s="392"/>
      <c r="OS3" s="392"/>
      <c r="OT3" s="392"/>
      <c r="OU3" s="392"/>
      <c r="OV3" s="392"/>
      <c r="OW3" s="392"/>
      <c r="OX3" s="392"/>
      <c r="OY3" s="392"/>
      <c r="OZ3" s="392"/>
      <c r="PA3" s="392"/>
      <c r="PB3" s="392"/>
      <c r="PC3" s="392"/>
      <c r="PD3" s="392"/>
      <c r="PE3" s="392"/>
      <c r="PF3" s="392"/>
      <c r="PG3" s="392"/>
      <c r="PH3" s="392"/>
      <c r="PI3" s="392"/>
      <c r="PJ3" s="392"/>
      <c r="PK3" s="392"/>
      <c r="PL3" s="392"/>
      <c r="PM3" s="392"/>
      <c r="PN3" s="392"/>
      <c r="PO3" s="392"/>
      <c r="PP3" s="392"/>
      <c r="PQ3" s="392"/>
      <c r="PR3" s="392"/>
      <c r="PS3" s="392"/>
      <c r="PT3" s="392"/>
      <c r="PU3" s="392"/>
      <c r="PV3" s="392"/>
      <c r="PW3" s="392"/>
      <c r="PX3" s="392"/>
      <c r="PY3" s="392"/>
      <c r="PZ3" s="392"/>
      <c r="QA3" s="392"/>
      <c r="QB3" s="392"/>
      <c r="QC3" s="392"/>
      <c r="QD3" s="392"/>
      <c r="QE3" s="392"/>
      <c r="QF3" s="392"/>
      <c r="QG3" s="392"/>
      <c r="QH3" s="392"/>
      <c r="QI3" s="392"/>
      <c r="QJ3" s="392"/>
      <c r="QK3" s="392"/>
      <c r="QL3" s="392"/>
      <c r="QM3" s="392"/>
      <c r="QN3" s="392"/>
      <c r="QO3" s="392"/>
      <c r="QP3" s="392"/>
      <c r="QQ3" s="392"/>
      <c r="QR3" s="392"/>
      <c r="QS3" s="392"/>
      <c r="QT3" s="392"/>
      <c r="QU3" s="392"/>
      <c r="QV3" s="392"/>
      <c r="QW3" s="392"/>
      <c r="QX3" s="392"/>
      <c r="QY3" s="392"/>
      <c r="QZ3" s="392"/>
      <c r="RA3" s="392"/>
      <c r="RB3" s="392"/>
      <c r="RC3" s="392"/>
      <c r="RD3" s="392"/>
      <c r="RE3" s="392"/>
      <c r="RF3" s="392"/>
      <c r="RG3" s="392"/>
      <c r="RH3" s="392"/>
      <c r="RI3" s="392"/>
      <c r="RJ3" s="392"/>
      <c r="RK3" s="392"/>
      <c r="RL3" s="392"/>
      <c r="RM3" s="392"/>
      <c r="RN3" s="392"/>
      <c r="RO3" s="392"/>
      <c r="RP3" s="392"/>
      <c r="RQ3" s="392"/>
      <c r="RR3" s="392"/>
      <c r="RS3" s="392"/>
      <c r="RT3" s="392"/>
      <c r="RU3" s="392"/>
      <c r="RV3" s="392"/>
      <c r="RW3" s="392"/>
      <c r="RX3" s="392"/>
      <c r="RY3" s="392"/>
      <c r="RZ3" s="392"/>
      <c r="SA3" s="392"/>
      <c r="SB3" s="392"/>
      <c r="SC3" s="392"/>
      <c r="SD3" s="392"/>
      <c r="SE3" s="392"/>
      <c r="SF3" s="392"/>
      <c r="SG3" s="392"/>
      <c r="SH3" s="392"/>
      <c r="SI3" s="392"/>
      <c r="SJ3" s="392"/>
      <c r="SK3" s="392"/>
      <c r="SL3" s="392"/>
      <c r="SM3" s="392"/>
      <c r="SN3" s="392"/>
      <c r="SO3" s="392"/>
      <c r="SP3" s="392"/>
      <c r="SQ3" s="392"/>
      <c r="SR3" s="392"/>
      <c r="SS3" s="392"/>
      <c r="ST3" s="392"/>
      <c r="SU3" s="392"/>
      <c r="SV3" s="392"/>
      <c r="SW3" s="392"/>
      <c r="SX3" s="392"/>
      <c r="SY3" s="392"/>
      <c r="SZ3" s="392"/>
      <c r="TA3" s="392"/>
      <c r="TB3" s="392"/>
      <c r="TC3" s="392"/>
      <c r="TD3" s="392"/>
      <c r="TE3" s="392"/>
      <c r="TF3" s="392"/>
      <c r="TG3" s="392"/>
      <c r="TH3" s="392"/>
      <c r="TI3" s="392"/>
      <c r="TJ3" s="392"/>
      <c r="TK3" s="392"/>
      <c r="TL3" s="392"/>
      <c r="TM3" s="392"/>
      <c r="TN3" s="392"/>
      <c r="TO3" s="392"/>
      <c r="TP3" s="392"/>
      <c r="TQ3" s="392"/>
      <c r="TR3" s="392"/>
      <c r="TS3" s="392"/>
      <c r="TT3" s="392"/>
      <c r="TU3" s="392"/>
      <c r="TV3" s="392"/>
      <c r="TW3" s="392"/>
      <c r="TX3" s="392"/>
      <c r="TY3" s="392"/>
      <c r="TZ3" s="392"/>
      <c r="UA3" s="392"/>
      <c r="UB3" s="392"/>
      <c r="UC3" s="392"/>
      <c r="UD3" s="392"/>
      <c r="UE3" s="392"/>
      <c r="UF3" s="392"/>
      <c r="UG3" s="392"/>
      <c r="UH3" s="392"/>
      <c r="UI3" s="392"/>
    </row>
    <row r="4" spans="1:555" ht="15.75" thickBot="1" x14ac:dyDescent="0.3"/>
    <row r="5" spans="1:555" ht="53.25" thickBot="1" x14ac:dyDescent="0.3">
      <c r="C5" s="85" t="s">
        <v>385</v>
      </c>
      <c r="D5" s="196">
        <f>SUMIF(C:C,$C$10,D:D)</f>
        <v>7766675.7196249999</v>
      </c>
    </row>
    <row r="6" spans="1:555" x14ac:dyDescent="0.25">
      <c r="C6" s="105"/>
      <c r="D6" s="105"/>
      <c r="E6" s="105"/>
      <c r="F6" s="105"/>
      <c r="G6" s="76"/>
      <c r="H6" s="105"/>
      <c r="I6" s="105"/>
    </row>
    <row r="7" spans="1:555" x14ac:dyDescent="0.25">
      <c r="C7" s="105"/>
      <c r="D7" s="105"/>
      <c r="E7" s="105"/>
      <c r="F7" s="105"/>
      <c r="G7" s="76"/>
      <c r="H7" s="105"/>
      <c r="I7" s="105"/>
    </row>
    <row r="8" spans="1:555" x14ac:dyDescent="0.25">
      <c r="C8" s="105"/>
      <c r="D8" s="105"/>
      <c r="E8" s="105"/>
      <c r="F8" s="105"/>
      <c r="G8" s="76"/>
      <c r="H8" s="105"/>
      <c r="I8" s="105"/>
    </row>
    <row r="9" spans="1:555" ht="15.75" thickBot="1" x14ac:dyDescent="0.3">
      <c r="C9" s="105"/>
      <c r="D9" s="105"/>
      <c r="E9" s="105"/>
      <c r="F9" s="105"/>
      <c r="G9" s="76"/>
      <c r="H9" s="105"/>
      <c r="I9" s="105"/>
      <c r="K9" s="174"/>
    </row>
    <row r="10" spans="1:555" ht="15.75" thickBot="1" x14ac:dyDescent="0.3">
      <c r="C10" s="155" t="s">
        <v>53</v>
      </c>
      <c r="D10" s="330">
        <f>SUM(F17:F18)</f>
        <v>5000</v>
      </c>
      <c r="F10" s="70"/>
      <c r="G10" s="77"/>
      <c r="H10" s="70"/>
      <c r="I10" s="70"/>
    </row>
    <row r="11" spans="1:555" x14ac:dyDescent="0.25">
      <c r="B11" s="91"/>
      <c r="C11" s="70"/>
      <c r="D11" s="31"/>
      <c r="E11" s="91"/>
      <c r="F11" s="91"/>
      <c r="G11" s="91"/>
      <c r="H11" s="74"/>
      <c r="I11" s="74"/>
      <c r="J11" s="74"/>
      <c r="K11" s="110"/>
    </row>
    <row r="12" spans="1:555" x14ac:dyDescent="0.25">
      <c r="B12" s="91"/>
      <c r="C12" s="70"/>
      <c r="D12" s="31"/>
      <c r="E12" s="91"/>
      <c r="F12" s="91"/>
      <c r="G12" s="91"/>
      <c r="H12" s="74"/>
      <c r="I12" s="74"/>
      <c r="J12" s="74"/>
      <c r="K12" s="110"/>
    </row>
    <row r="13" spans="1:555" ht="15.75" x14ac:dyDescent="0.25">
      <c r="B13" s="91"/>
      <c r="C13" s="200" t="s">
        <v>392</v>
      </c>
      <c r="D13" s="328" t="s">
        <v>1574</v>
      </c>
      <c r="E13" s="91"/>
      <c r="F13" s="91"/>
      <c r="G13" s="91"/>
      <c r="H13" s="74"/>
      <c r="I13" s="74"/>
      <c r="J13" s="74"/>
      <c r="K13" s="110"/>
    </row>
    <row r="14" spans="1:555" ht="18.75" x14ac:dyDescent="0.25">
      <c r="B14" s="91"/>
      <c r="C14" s="206" t="str">
        <f>IFERROR(VLOOKUP(D13,'1. Desarrollo e Innov. Curricu.'!$E:$F,2,FALSE),IFERROR(VLOOKUP(D13,'2. Investigación Científica'!$E:$F,2,FALSE),IFERROR(VLOOKUP(D13,'3. Vinculación Univ. Sociedad'!$E:$F,2,FALSE),IFERROR(VLOOKUP(D13,'4. Docencia y Profesorado Univ.'!$E:$F,2,FALSE),IFERROR(VLOOKUP(D13,'5. Estudiantes y Graduados'!$E:$F,2,FALSE),IFERROR(VLOOKUP(D13,'11. Gestion Administrativa'!$E:$F,2,FALSE),IFERROR(VLOOKUP(D13,'13. Gestión Académica'!$E:$F,2,FALSE),IFERROR(VLOOKUP(D13,'8. Asegura. de la Calid. y M'!$E:$F,2,FALSE),IFERROR(VLOOKUP(D13,'6. Gestión del Conocimiento'!$E:$F,2,FALSE),IFERROR(VLOOKUP(D13,'15. Gobernabilidad y Proceso...'!$E:$F,2,FALSE),IFERROR(VLOOKUP(D13,'12. Gestión del Talento Humano'!$E:$F,2,FALSE),IFERROR(VLOOKUP(D13,'14. Internacional... de la E.S.'!$E:$F,2,FALSE),IFERROR(VLOOKUP(D13,'10. Posgrado'!$E:$F,2,FALSE),IFERROR(VLOOKUP(D13,'17. Gestión TIC'!$E:$F,2,FALSE),IFERROR(VLOOKUP(D13,'16. Desa. del Sistema Educ.Sup.'!$E:$F,2,FALSE),IFERROR(VLOOKUP(D13,'9. Cultura de Inno. Insti...'!$E:$F,2,FALSE),VLOOKUP(D13,'7. Lo Esencial de la Reforma U.'!$E:$F,2,0)))))))))))))))))</f>
        <v>gestionar antes los entes correspondientes  las actividades para la implementación de dos diplomado:  soldadura y aires acondicionados, para el lanzamiento y lanzamiento de los diplomados.</v>
      </c>
      <c r="D14" s="31"/>
      <c r="E14" s="91"/>
      <c r="F14" s="91"/>
      <c r="G14" s="91"/>
      <c r="H14" s="74"/>
      <c r="I14" s="74"/>
      <c r="J14" s="74"/>
      <c r="K14" s="110"/>
    </row>
    <row r="15" spans="1:555" ht="15.75" thickBot="1" x14ac:dyDescent="0.3">
      <c r="F15" s="91"/>
      <c r="G15" s="74"/>
      <c r="H15" s="74"/>
      <c r="I15" s="74"/>
    </row>
    <row r="16" spans="1:555" ht="30.75" thickBot="1" x14ac:dyDescent="0.3">
      <c r="C16" s="127" t="s">
        <v>44</v>
      </c>
      <c r="D16" s="127" t="s">
        <v>55</v>
      </c>
      <c r="E16" s="134" t="s">
        <v>57</v>
      </c>
      <c r="F16" s="133" t="s">
        <v>27</v>
      </c>
      <c r="G16" s="131" t="s">
        <v>131</v>
      </c>
      <c r="H16" s="134" t="s">
        <v>46</v>
      </c>
      <c r="I16" s="131" t="s">
        <v>132</v>
      </c>
      <c r="J16" s="131" t="s">
        <v>410</v>
      </c>
      <c r="K16" s="131" t="s">
        <v>411</v>
      </c>
    </row>
    <row r="17" spans="3:11" x14ac:dyDescent="0.25">
      <c r="C17" s="216" t="s">
        <v>454</v>
      </c>
      <c r="D17" s="217"/>
      <c r="E17" s="215">
        <f>HLOOKUP(C17,$AH$2:$BU$3,2,0)</f>
        <v>4616.0730000000003</v>
      </c>
      <c r="F17" s="95">
        <f t="shared" ref="F17" si="0">D17*E17</f>
        <v>0</v>
      </c>
      <c r="G17" s="159"/>
      <c r="H17" s="140"/>
      <c r="I17" s="128" t="e">
        <f>VLOOKUP(H17,Presupuesto!$B$11:$C$565,2,0)</f>
        <v>#N/A</v>
      </c>
      <c r="J17" s="214" t="s">
        <v>1443</v>
      </c>
      <c r="K17" s="96" t="s">
        <v>394</v>
      </c>
    </row>
    <row r="18" spans="3:11" x14ac:dyDescent="0.25">
      <c r="C18" s="139" t="s">
        <v>1770</v>
      </c>
      <c r="D18" s="156">
        <v>1</v>
      </c>
      <c r="E18" s="121">
        <v>5000</v>
      </c>
      <c r="F18" s="95">
        <f t="shared" ref="F18" si="1">D18*E18</f>
        <v>5000</v>
      </c>
      <c r="G18" s="159" t="s">
        <v>129</v>
      </c>
      <c r="H18" s="140" t="s">
        <v>780</v>
      </c>
      <c r="I18" s="128" t="str">
        <f>VLOOKUP(H18,Presupuesto!$B$11:$C$565,2,0)</f>
        <v>SERVICIOS CEREMONIAL Y PROTOCOLO</v>
      </c>
      <c r="J18" s="96" t="s">
        <v>1356</v>
      </c>
      <c r="K18" s="96" t="s">
        <v>401</v>
      </c>
    </row>
    <row r="20" spans="3:11" ht="15.75" thickBot="1" x14ac:dyDescent="0.3">
      <c r="F20" s="88"/>
      <c r="G20" s="87"/>
      <c r="H20" s="88"/>
      <c r="I20" s="88"/>
    </row>
    <row r="21" spans="3:11" ht="15.75" thickBot="1" x14ac:dyDescent="0.3">
      <c r="C21" s="155" t="s">
        <v>53</v>
      </c>
      <c r="D21" s="330">
        <f>SUM(F28:F29)</f>
        <v>150000</v>
      </c>
      <c r="F21" s="70"/>
      <c r="G21" s="77"/>
      <c r="H21" s="70"/>
      <c r="I21" s="70"/>
    </row>
    <row r="22" spans="3:11" x14ac:dyDescent="0.25">
      <c r="C22" s="70"/>
      <c r="D22" s="31"/>
      <c r="E22" s="91"/>
      <c r="F22" s="91"/>
      <c r="G22" s="91"/>
      <c r="H22" s="74"/>
      <c r="I22" s="74"/>
      <c r="J22" s="74"/>
      <c r="K22" s="110"/>
    </row>
    <row r="23" spans="3:11" x14ac:dyDescent="0.25">
      <c r="C23" s="70"/>
      <c r="D23" s="31"/>
      <c r="E23" s="91"/>
      <c r="F23" s="91"/>
      <c r="G23" s="91"/>
      <c r="H23" s="74"/>
      <c r="I23" s="74"/>
      <c r="J23" s="74"/>
      <c r="K23" s="110"/>
    </row>
    <row r="24" spans="3:11" ht="15.75" x14ac:dyDescent="0.25">
      <c r="C24" s="200" t="s">
        <v>392</v>
      </c>
      <c r="D24" s="328" t="s">
        <v>1759</v>
      </c>
      <c r="E24" s="91"/>
      <c r="F24" s="91"/>
      <c r="G24" s="91"/>
      <c r="H24" s="74"/>
      <c r="I24" s="74"/>
      <c r="J24" s="74"/>
      <c r="K24" s="110"/>
    </row>
    <row r="25" spans="3:11" ht="18.75" x14ac:dyDescent="0.25">
      <c r="C25" s="206" t="str">
        <f>IFERROR(VLOOKUP(D24,'1. Desarrollo e Innov. Curricu.'!$E:$F,2,FALSE),IFERROR(VLOOKUP(D24,'2. Investigación Científica'!$E:$F,2,FALSE),IFERROR(VLOOKUP(D24,'3. Vinculación Univ. Sociedad'!$E:$F,2,FALSE),IFERROR(VLOOKUP(D24,'4. Docencia y Profesorado Univ.'!$E:$F,2,FALSE),IFERROR(VLOOKUP(D24,'5. Estudiantes y Graduados'!$E:$F,2,FALSE),IFERROR(VLOOKUP(D24,'11. Gestion Administrativa'!$E:$F,2,FALSE),IFERROR(VLOOKUP(D24,'13. Gestión Académica'!$E:$F,2,FALSE),IFERROR(VLOOKUP(D24,'8. Asegura. de la Calid. y M'!$E:$F,2,FALSE),IFERROR(VLOOKUP(D24,'6. Gestión del Conocimiento'!$E:$F,2,FALSE),IFERROR(VLOOKUP(D24,'15. Gobernabilidad y Proceso...'!$E:$F,2,FALSE),IFERROR(VLOOKUP(D24,'12. Gestión del Talento Humano'!$E:$F,2,FALSE),IFERROR(VLOOKUP(D24,'14. Internacional... de la E.S.'!$E:$F,2,FALSE),IFERROR(VLOOKUP(D24,'10. Posgrado'!$E:$F,2,FALSE),IFERROR(VLOOKUP(D24,'17. Gestión TIC'!$E:$F,2,FALSE),IFERROR(VLOOKUP(D24,'16. Desa. del Sistema Educ.Sup.'!$E:$F,2,FALSE),IFERROR(VLOOKUP(D24,'9. Cultura de Inno. Insti...'!$E:$F,2,FALSE),VLOOKUP(D24,'7. Lo Esencial de la Reforma U.'!$E:$F,2,0)))))))))))))))))</f>
        <v>Proponer impartir al menos un taller o seminario que permita capacitar a varios docentes que desarrollen artículos  o trabajos de investigacionpara para ser publicados en el año 2017. Solicitar a ISPD su apoyo en impartir este curso como parte de las capacitación permanente para sus docentes. Solicitar a los  medios de difusión y comunicación la publicación del producto de investigación como ejemplo Ingeniería mecánica, Energía renovable,  investigación de metalurgia</v>
      </c>
      <c r="D25" s="31"/>
      <c r="E25" s="91"/>
      <c r="F25" s="91"/>
      <c r="G25" s="91"/>
      <c r="H25" s="74"/>
      <c r="I25" s="74"/>
      <c r="J25" s="74"/>
      <c r="K25" s="110"/>
    </row>
    <row r="26" spans="3:11" ht="15.75" thickBot="1" x14ac:dyDescent="0.3">
      <c r="F26" s="91"/>
      <c r="G26" s="74"/>
      <c r="H26" s="74"/>
      <c r="I26" s="74"/>
    </row>
    <row r="27" spans="3:11" ht="30.75" thickBot="1" x14ac:dyDescent="0.3">
      <c r="C27" s="127" t="s">
        <v>44</v>
      </c>
      <c r="D27" s="127" t="s">
        <v>55</v>
      </c>
      <c r="E27" s="134" t="s">
        <v>57</v>
      </c>
      <c r="F27" s="133" t="s">
        <v>27</v>
      </c>
      <c r="G27" s="131" t="s">
        <v>131</v>
      </c>
      <c r="H27" s="134" t="s">
        <v>46</v>
      </c>
      <c r="I27" s="131" t="s">
        <v>132</v>
      </c>
      <c r="J27" s="131" t="s">
        <v>410</v>
      </c>
      <c r="K27" s="131" t="s">
        <v>411</v>
      </c>
    </row>
    <row r="28" spans="3:11" x14ac:dyDescent="0.25">
      <c r="C28" s="216" t="s">
        <v>439</v>
      </c>
      <c r="D28" s="217"/>
      <c r="E28" s="215">
        <f>HLOOKUP(C28,$AH$2:$BU$3,2,0)</f>
        <v>620</v>
      </c>
      <c r="F28" s="95">
        <f t="shared" ref="F28:F29" si="2">D28*E28</f>
        <v>0</v>
      </c>
      <c r="G28" s="159"/>
      <c r="H28" s="140"/>
      <c r="I28" s="128" t="e">
        <f>VLOOKUP(H28,Presupuesto!$B$11:$C$565,2,0)</f>
        <v>#N/A</v>
      </c>
      <c r="J28" s="214" t="s">
        <v>1443</v>
      </c>
      <c r="K28" s="96" t="s">
        <v>394</v>
      </c>
    </row>
    <row r="29" spans="3:11" x14ac:dyDescent="0.25">
      <c r="C29" s="139" t="s">
        <v>1772</v>
      </c>
      <c r="D29" s="156">
        <v>1</v>
      </c>
      <c r="E29" s="121">
        <v>150000</v>
      </c>
      <c r="F29" s="95">
        <f t="shared" si="2"/>
        <v>150000</v>
      </c>
      <c r="G29" s="159" t="s">
        <v>1473</v>
      </c>
      <c r="H29" s="140" t="s">
        <v>717</v>
      </c>
      <c r="I29" s="128" t="str">
        <f>VLOOKUP(H29,Presupuesto!$B$11:$C$565,2,0)</f>
        <v>SERVICIOS DE IMPRENTA PUBLIC.Y REPRODUCCION</v>
      </c>
      <c r="J29" s="96" t="s">
        <v>1358</v>
      </c>
      <c r="K29" s="96" t="s">
        <v>412</v>
      </c>
    </row>
    <row r="31" spans="3:11" ht="15.75" thickBot="1" x14ac:dyDescent="0.3">
      <c r="F31" s="88"/>
      <c r="G31" s="87"/>
      <c r="H31" s="88"/>
      <c r="I31" s="88"/>
    </row>
    <row r="32" spans="3:11" ht="15.75" thickBot="1" x14ac:dyDescent="0.3">
      <c r="C32" s="155" t="s">
        <v>53</v>
      </c>
      <c r="D32" s="330">
        <f>SUM(F39:F40)</f>
        <v>150000</v>
      </c>
      <c r="F32" s="70"/>
      <c r="G32" s="77"/>
      <c r="H32" s="70"/>
      <c r="I32" s="70"/>
    </row>
    <row r="33" spans="3:11" x14ac:dyDescent="0.25">
      <c r="C33" s="70"/>
      <c r="D33" s="31"/>
      <c r="E33" s="91"/>
      <c r="F33" s="91"/>
      <c r="G33" s="91"/>
      <c r="H33" s="74"/>
      <c r="I33" s="74"/>
      <c r="J33" s="74"/>
      <c r="K33" s="110"/>
    </row>
    <row r="34" spans="3:11" x14ac:dyDescent="0.25">
      <c r="C34" s="70"/>
      <c r="D34" s="31"/>
      <c r="E34" s="91"/>
      <c r="F34" s="91"/>
      <c r="G34" s="91"/>
      <c r="H34" s="74"/>
      <c r="I34" s="74"/>
      <c r="J34" s="74"/>
      <c r="K34" s="110"/>
    </row>
    <row r="35" spans="3:11" ht="15.75" x14ac:dyDescent="0.25">
      <c r="C35" s="200" t="s">
        <v>392</v>
      </c>
      <c r="D35" s="328" t="s">
        <v>1625</v>
      </c>
      <c r="E35" s="91"/>
      <c r="F35" s="91"/>
      <c r="G35" s="91"/>
      <c r="H35" s="74"/>
      <c r="I35" s="74"/>
      <c r="J35" s="74"/>
      <c r="K35" s="110"/>
    </row>
    <row r="36" spans="3:11" ht="18.75" x14ac:dyDescent="0.25">
      <c r="C36" s="206" t="str">
        <f>IFERROR(VLOOKUP(D35,'1. Desarrollo e Innov. Curricu.'!$E:$F,2,FALSE),IFERROR(VLOOKUP(D35,'2. Investigación Científica'!$E:$F,2,FALSE),IFERROR(VLOOKUP(D35,'3. Vinculación Univ. Sociedad'!$E:$F,2,FALSE),IFERROR(VLOOKUP(D35,'4. Docencia y Profesorado Univ.'!$E:$F,2,FALSE),IFERROR(VLOOKUP(D35,'5. Estudiantes y Graduados'!$E:$F,2,FALSE),IFERROR(VLOOKUP(D35,'11. Gestion Administrativa'!$E:$F,2,FALSE),IFERROR(VLOOKUP(D35,'13. Gestión Académica'!$E:$F,2,FALSE),IFERROR(VLOOKUP(D35,'8. Asegura. de la Calid. y M'!$E:$F,2,FALSE),IFERROR(VLOOKUP(D35,'6. Gestión del Conocimiento'!$E:$F,2,FALSE),IFERROR(VLOOKUP(D35,'15. Gobernabilidad y Proceso...'!$E:$F,2,FALSE),IFERROR(VLOOKUP(D35,'12. Gestión del Talento Humano'!$E:$F,2,FALSE),IFERROR(VLOOKUP(D35,'14. Internacional... de la E.S.'!$E:$F,2,FALSE),IFERROR(VLOOKUP(D35,'10. Posgrado'!$E:$F,2,FALSE),IFERROR(VLOOKUP(D35,'17. Gestión TIC'!$E:$F,2,FALSE),IFERROR(VLOOKUP(D35,'16. Desa. del Sistema Educ.Sup.'!$E:$F,2,FALSE),IFERROR(VLOOKUP(D35,'9. Cultura de Inno. Insti...'!$E:$F,2,FALSE),VLOOKUP(D35,'7. Lo Esencial de la Reforma U.'!$E:$F,2,0)))))))))))))))))</f>
        <v>1.- Publicar la 2da y 3era edición de la revista  Reedline de Ingeniería en Sistemas  2.- Publicación de la apertura para recepción de artículos a publicar. Publicación de las revistas tanto digital como física.</v>
      </c>
      <c r="D36" s="31"/>
      <c r="E36" s="91"/>
      <c r="F36" s="91"/>
      <c r="G36" s="91"/>
      <c r="H36" s="74"/>
      <c r="I36" s="74"/>
      <c r="J36" s="74"/>
      <c r="K36" s="110"/>
    </row>
    <row r="37" spans="3:11" ht="15.75" thickBot="1" x14ac:dyDescent="0.3">
      <c r="F37" s="91"/>
      <c r="G37" s="74"/>
      <c r="H37" s="74"/>
      <c r="I37" s="74"/>
    </row>
    <row r="38" spans="3:11" ht="30.75" thickBot="1" x14ac:dyDescent="0.3">
      <c r="C38" s="127" t="s">
        <v>44</v>
      </c>
      <c r="D38" s="127" t="s">
        <v>55</v>
      </c>
      <c r="E38" s="134" t="s">
        <v>57</v>
      </c>
      <c r="F38" s="133" t="s">
        <v>27</v>
      </c>
      <c r="G38" s="131" t="s">
        <v>131</v>
      </c>
      <c r="H38" s="134" t="s">
        <v>46</v>
      </c>
      <c r="I38" s="131" t="s">
        <v>132</v>
      </c>
      <c r="J38" s="131" t="s">
        <v>410</v>
      </c>
      <c r="K38" s="131" t="s">
        <v>411</v>
      </c>
    </row>
    <row r="39" spans="3:11" x14ac:dyDescent="0.25">
      <c r="C39" s="216" t="s">
        <v>439</v>
      </c>
      <c r="D39" s="217"/>
      <c r="E39" s="215">
        <f>HLOOKUP(C39,$AH$2:$BU$3,2,0)</f>
        <v>620</v>
      </c>
      <c r="F39" s="95">
        <f t="shared" ref="F39:F40" si="3">D39*E39</f>
        <v>0</v>
      </c>
      <c r="G39" s="159"/>
      <c r="H39" s="140"/>
      <c r="I39" s="128" t="e">
        <f>VLOOKUP(H39,Presupuesto!$B$11:$C$565,2,0)</f>
        <v>#N/A</v>
      </c>
      <c r="J39" s="214" t="s">
        <v>1443</v>
      </c>
      <c r="K39" s="96" t="s">
        <v>394</v>
      </c>
    </row>
    <row r="40" spans="3:11" x14ac:dyDescent="0.25">
      <c r="C40" s="139" t="s">
        <v>1773</v>
      </c>
      <c r="D40" s="156">
        <v>1</v>
      </c>
      <c r="E40" s="121">
        <v>150000</v>
      </c>
      <c r="F40" s="95">
        <f t="shared" si="3"/>
        <v>150000</v>
      </c>
      <c r="G40" s="159" t="s">
        <v>1473</v>
      </c>
      <c r="H40" s="140" t="s">
        <v>717</v>
      </c>
      <c r="I40" s="128" t="str">
        <f>VLOOKUP(H40,Presupuesto!$B$11:$C$565,2,0)</f>
        <v>SERVICIOS DE IMPRENTA PUBLIC.Y REPRODUCCION</v>
      </c>
      <c r="J40" s="96" t="s">
        <v>1358</v>
      </c>
      <c r="K40" s="96" t="s">
        <v>412</v>
      </c>
    </row>
    <row r="42" spans="3:11" ht="15.75" thickBot="1" x14ac:dyDescent="0.3"/>
    <row r="43" spans="3:11" ht="15.75" thickBot="1" x14ac:dyDescent="0.3">
      <c r="C43" s="155" t="s">
        <v>53</v>
      </c>
      <c r="D43" s="330">
        <f>SUM(F50:F51)</f>
        <v>87155.854500000001</v>
      </c>
      <c r="F43" s="70"/>
      <c r="G43" s="77"/>
      <c r="H43" s="70"/>
      <c r="I43" s="70"/>
    </row>
    <row r="44" spans="3:11" x14ac:dyDescent="0.25">
      <c r="C44" s="70"/>
      <c r="D44" s="31"/>
      <c r="E44" s="91"/>
      <c r="F44" s="91"/>
      <c r="G44" s="91"/>
      <c r="H44" s="74"/>
      <c r="I44" s="74"/>
      <c r="J44" s="74"/>
      <c r="K44" s="110"/>
    </row>
    <row r="45" spans="3:11" x14ac:dyDescent="0.25">
      <c r="C45" s="70"/>
      <c r="D45" s="31"/>
      <c r="E45" s="91"/>
      <c r="F45" s="91"/>
      <c r="G45" s="91"/>
      <c r="H45" s="74"/>
      <c r="I45" s="74"/>
      <c r="J45" s="74"/>
      <c r="K45" s="110"/>
    </row>
    <row r="46" spans="3:11" ht="15.75" x14ac:dyDescent="0.25">
      <c r="C46" s="200" t="s">
        <v>392</v>
      </c>
      <c r="D46" s="328" t="s">
        <v>1760</v>
      </c>
      <c r="E46" s="91"/>
      <c r="F46" s="91"/>
      <c r="G46" s="91"/>
      <c r="H46" s="74"/>
      <c r="I46" s="74"/>
      <c r="J46" s="74"/>
      <c r="K46" s="110"/>
    </row>
    <row r="47" spans="3:11" ht="18.75" x14ac:dyDescent="0.25">
      <c r="C47" s="206" t="str">
        <f>IFERROR(VLOOKUP(D46,'1. Desarrollo e Innov. Curricu.'!$E:$F,2,FALSE),IFERROR(VLOOKUP(D46,'2. Investigación Científica'!$E:$F,2,FALSE),IFERROR(VLOOKUP(D46,'3. Vinculación Univ. Sociedad'!$E:$F,2,FALSE),IFERROR(VLOOKUP(D46,'4. Docencia y Profesorado Univ.'!$E:$F,2,FALSE),IFERROR(VLOOKUP(D46,'5. Estudiantes y Graduados'!$E:$F,2,FALSE),IFERROR(VLOOKUP(D46,'11. Gestion Administrativa'!$E:$F,2,FALSE),IFERROR(VLOOKUP(D46,'13. Gestión Académica'!$E:$F,2,FALSE),IFERROR(VLOOKUP(D46,'8. Asegura. de la Calid. y M'!$E:$F,2,FALSE),IFERROR(VLOOKUP(D46,'6. Gestión del Conocimiento'!$E:$F,2,FALSE),IFERROR(VLOOKUP(D46,'15. Gobernabilidad y Proceso...'!$E:$F,2,FALSE),IFERROR(VLOOKUP(D46,'12. Gestión del Talento Humano'!$E:$F,2,FALSE),IFERROR(VLOOKUP(D46,'14. Internacional... de la E.S.'!$E:$F,2,FALSE),IFERROR(VLOOKUP(D46,'10. Posgrado'!$E:$F,2,FALSE),IFERROR(VLOOKUP(D46,'17. Gestión TIC'!$E:$F,2,FALSE),IFERROR(VLOOKUP(D46,'16. Desa. del Sistema Educ.Sup.'!$E:$F,2,FALSE),IFERROR(VLOOKUP(D46,'9. Cultura de Inno. Insti...'!$E:$F,2,FALSE),VLOOKUP(D46,'7. Lo Esencial de la Reforma U.'!$E:$F,2,0)))))))))))))))))</f>
        <v>Participación de dos docentes en ponencias en la Novena Edición del Congreso de Computación para el Desarrollo en la universidad de León en Nicaragua</v>
      </c>
      <c r="D47" s="31"/>
      <c r="E47" s="91"/>
      <c r="F47" s="91"/>
      <c r="G47" s="91"/>
      <c r="H47" s="74"/>
      <c r="I47" s="74"/>
      <c r="J47" s="74"/>
      <c r="K47" s="110"/>
    </row>
    <row r="48" spans="3:11" ht="15.75" thickBot="1" x14ac:dyDescent="0.3">
      <c r="F48" s="91"/>
      <c r="G48" s="74"/>
      <c r="H48" s="74"/>
      <c r="I48" s="74"/>
    </row>
    <row r="49" spans="3:11" ht="30.75" thickBot="1" x14ac:dyDescent="0.3">
      <c r="C49" s="127" t="s">
        <v>44</v>
      </c>
      <c r="D49" s="127" t="s">
        <v>55</v>
      </c>
      <c r="E49" s="134" t="s">
        <v>57</v>
      </c>
      <c r="F49" s="133" t="s">
        <v>27</v>
      </c>
      <c r="G49" s="131" t="s">
        <v>131</v>
      </c>
      <c r="H49" s="134" t="s">
        <v>46</v>
      </c>
      <c r="I49" s="131" t="s">
        <v>132</v>
      </c>
      <c r="J49" s="131" t="s">
        <v>410</v>
      </c>
      <c r="K49" s="131" t="s">
        <v>411</v>
      </c>
    </row>
    <row r="50" spans="3:11" ht="15.75" thickBot="1" x14ac:dyDescent="0.3">
      <c r="C50" s="216" t="s">
        <v>448</v>
      </c>
      <c r="D50" s="217">
        <v>15.5</v>
      </c>
      <c r="E50" s="215">
        <f>HLOOKUP(C50,$AH$2:$BU$3,2,0)</f>
        <v>4286.3535000000002</v>
      </c>
      <c r="F50" s="95">
        <f t="shared" ref="F50:F51" si="4">D50*E50</f>
        <v>66438.479250000004</v>
      </c>
      <c r="G50" s="159" t="s">
        <v>129</v>
      </c>
      <c r="H50" s="140" t="s">
        <v>767</v>
      </c>
      <c r="I50" s="128" t="str">
        <f>VLOOKUP(H50,Presupuesto!$B$11:$C$565,2,0)</f>
        <v>VIATICOS AL EXTERIOR</v>
      </c>
      <c r="J50" s="214" t="s">
        <v>471</v>
      </c>
      <c r="K50" s="96" t="s">
        <v>395</v>
      </c>
    </row>
    <row r="51" spans="3:11" x14ac:dyDescent="0.25">
      <c r="C51" s="216" t="s">
        <v>456</v>
      </c>
      <c r="D51" s="217">
        <v>6.5</v>
      </c>
      <c r="E51" s="215">
        <f>HLOOKUP(C51,$AH$2:$BU$3,2,0)</f>
        <v>3187.2885000000001</v>
      </c>
      <c r="F51" s="95">
        <f t="shared" si="4"/>
        <v>20717.375250000001</v>
      </c>
      <c r="G51" s="159" t="s">
        <v>129</v>
      </c>
      <c r="H51" s="140" t="s">
        <v>767</v>
      </c>
      <c r="I51" s="128" t="str">
        <f>VLOOKUP(H51,Presupuesto!$B$11:$C$565,2,0)</f>
        <v>VIATICOS AL EXTERIOR</v>
      </c>
      <c r="J51" s="96" t="str">
        <f>$J$50</f>
        <v>Vinculación Universidad-Sociedad</v>
      </c>
      <c r="K51" s="96" t="s">
        <v>395</v>
      </c>
    </row>
    <row r="53" spans="3:11" ht="15.75" thickBot="1" x14ac:dyDescent="0.3">
      <c r="F53" s="88"/>
      <c r="G53" s="87"/>
      <c r="H53" s="88"/>
      <c r="I53" s="88"/>
    </row>
    <row r="54" spans="3:11" ht="15.75" thickBot="1" x14ac:dyDescent="0.3">
      <c r="C54" s="155" t="s">
        <v>53</v>
      </c>
      <c r="D54" s="330">
        <f>SUM(F61:F62)</f>
        <v>60393.621750000006</v>
      </c>
      <c r="F54" s="70"/>
      <c r="G54" s="77"/>
      <c r="H54" s="70"/>
      <c r="I54" s="70"/>
    </row>
    <row r="55" spans="3:11" x14ac:dyDescent="0.25">
      <c r="C55" s="70"/>
      <c r="D55" s="31"/>
      <c r="E55" s="91"/>
      <c r="F55" s="91"/>
      <c r="G55" s="91"/>
      <c r="H55" s="74"/>
      <c r="I55" s="74"/>
      <c r="J55" s="74"/>
      <c r="K55" s="110"/>
    </row>
    <row r="56" spans="3:11" x14ac:dyDescent="0.25">
      <c r="C56" s="70"/>
      <c r="D56" s="31"/>
      <c r="E56" s="91"/>
      <c r="F56" s="91"/>
      <c r="G56" s="91"/>
      <c r="H56" s="74"/>
      <c r="I56" s="74"/>
      <c r="J56" s="74"/>
      <c r="K56" s="110"/>
    </row>
    <row r="57" spans="3:11" ht="15.75" x14ac:dyDescent="0.25">
      <c r="C57" s="200" t="s">
        <v>392</v>
      </c>
      <c r="D57" s="328" t="s">
        <v>1550</v>
      </c>
      <c r="E57" s="91"/>
      <c r="F57" s="91"/>
      <c r="G57" s="91"/>
      <c r="H57" s="74"/>
      <c r="I57" s="74"/>
      <c r="J57" s="74"/>
      <c r="K57" s="110"/>
    </row>
    <row r="58" spans="3:11" ht="18.75" x14ac:dyDescent="0.25">
      <c r="C58" s="206" t="str">
        <f>IFERROR(VLOOKUP(D57,'1. Desarrollo e Innov. Curricu.'!$E:$F,2,FALSE),IFERROR(VLOOKUP(D57,'2. Investigación Científica'!$E:$F,2,FALSE),IFERROR(VLOOKUP(D57,'3. Vinculación Univ. Sociedad'!$E:$F,2,FALSE),IFERROR(VLOOKUP(D57,'4. Docencia y Profesorado Univ.'!$E:$F,2,FALSE),IFERROR(VLOOKUP(D57,'5. Estudiantes y Graduados'!$E:$F,2,FALSE),IFERROR(VLOOKUP(D57,'11. Gestion Administrativa'!$E:$F,2,FALSE),IFERROR(VLOOKUP(D57,'13. Gestión Académica'!$E:$F,2,FALSE),IFERROR(VLOOKUP(D57,'8. Asegura. de la Calid. y M'!$E:$F,2,FALSE),IFERROR(VLOOKUP(D57,'6. Gestión del Conocimiento'!$E:$F,2,FALSE),IFERROR(VLOOKUP(D57,'15. Gobernabilidad y Proceso...'!$E:$F,2,FALSE),IFERROR(VLOOKUP(D57,'12. Gestión del Talento Humano'!$E:$F,2,FALSE),IFERROR(VLOOKUP(D57,'14. Internacional... de la E.S.'!$E:$F,2,FALSE),IFERROR(VLOOKUP(D57,'10. Posgrado'!$E:$F,2,FALSE),IFERROR(VLOOKUP(D57,'17. Gestión TIC'!$E:$F,2,FALSE),IFERROR(VLOOKUP(D57,'16. Desa. del Sistema Educ.Sup.'!$E:$F,2,FALSE),IFERROR(VLOOKUP(D57,'9. Cultura de Inno. Insti...'!$E:$F,2,FALSE),VLOOKUP(D57,'7. Lo Esencial de la Reforma U.'!$E:$F,2,0)))))))))))))))))</f>
        <v>Gestión para el desarrollo del observatorio de seguridad alimentaria</v>
      </c>
      <c r="D58" s="31"/>
      <c r="E58" s="91"/>
      <c r="F58" s="91"/>
      <c r="G58" s="91"/>
      <c r="H58" s="74"/>
      <c r="I58" s="74"/>
      <c r="J58" s="74"/>
      <c r="K58" s="110"/>
    </row>
    <row r="59" spans="3:11" ht="15.75" thickBot="1" x14ac:dyDescent="0.3">
      <c r="F59" s="91"/>
      <c r="G59" s="74"/>
      <c r="H59" s="74"/>
      <c r="I59" s="74"/>
    </row>
    <row r="60" spans="3:11" ht="30.75" thickBot="1" x14ac:dyDescent="0.3">
      <c r="C60" s="127" t="s">
        <v>44</v>
      </c>
      <c r="D60" s="127" t="s">
        <v>55</v>
      </c>
      <c r="E60" s="134" t="s">
        <v>57</v>
      </c>
      <c r="F60" s="133" t="s">
        <v>27</v>
      </c>
      <c r="G60" s="131" t="s">
        <v>131</v>
      </c>
      <c r="H60" s="134" t="s">
        <v>46</v>
      </c>
      <c r="I60" s="131" t="s">
        <v>132</v>
      </c>
      <c r="J60" s="131" t="s">
        <v>410</v>
      </c>
      <c r="K60" s="131" t="s">
        <v>411</v>
      </c>
    </row>
    <row r="61" spans="3:11" ht="15.75" thickBot="1" x14ac:dyDescent="0.3">
      <c r="C61" s="216" t="s">
        <v>450</v>
      </c>
      <c r="D61" s="217">
        <v>8.75</v>
      </c>
      <c r="E61" s="215">
        <f>HLOOKUP(C61,$AH$2:$BU$3,2,0)</f>
        <v>5275.5120000000006</v>
      </c>
      <c r="F61" s="95">
        <f t="shared" ref="F61:F62" si="5">D61*E61</f>
        <v>46160.73</v>
      </c>
      <c r="G61" s="159" t="s">
        <v>129</v>
      </c>
      <c r="H61" s="140" t="s">
        <v>767</v>
      </c>
      <c r="I61" s="128" t="str">
        <f>VLOOKUP(H61,Presupuesto!$B$11:$C$565,2,0)</f>
        <v>VIATICOS AL EXTERIOR</v>
      </c>
      <c r="J61" s="214" t="s">
        <v>1358</v>
      </c>
      <c r="K61" s="96" t="s">
        <v>394</v>
      </c>
    </row>
    <row r="62" spans="3:11" x14ac:dyDescent="0.25">
      <c r="C62" s="216" t="s">
        <v>458</v>
      </c>
      <c r="D62" s="217">
        <v>3.5</v>
      </c>
      <c r="E62" s="215">
        <f>HLOOKUP(C62,$AH$2:$BU$3,2,0)</f>
        <v>4066.5405000000001</v>
      </c>
      <c r="F62" s="95">
        <f t="shared" si="5"/>
        <v>14232.891750000001</v>
      </c>
      <c r="G62" s="159" t="s">
        <v>129</v>
      </c>
      <c r="H62" s="140" t="s">
        <v>767</v>
      </c>
      <c r="I62" s="128" t="str">
        <f>VLOOKUP(H62,Presupuesto!$B$11:$C$565,2,0)</f>
        <v>VIATICOS AL EXTERIOR</v>
      </c>
      <c r="J62" s="96" t="s">
        <v>1358</v>
      </c>
      <c r="K62" s="96" t="s">
        <v>412</v>
      </c>
    </row>
    <row r="64" spans="3:11" ht="15.75" thickBot="1" x14ac:dyDescent="0.3"/>
    <row r="65" spans="3:11" ht="15.75" thickBot="1" x14ac:dyDescent="0.3">
      <c r="C65" s="155" t="s">
        <v>53</v>
      </c>
      <c r="D65" s="330">
        <f>SUM(F72:F73)</f>
        <v>150000</v>
      </c>
      <c r="F65" s="70"/>
      <c r="G65" s="77"/>
      <c r="H65" s="70"/>
      <c r="I65" s="70"/>
    </row>
    <row r="66" spans="3:11" x14ac:dyDescent="0.25">
      <c r="C66" s="70"/>
      <c r="D66" s="31"/>
      <c r="E66" s="91"/>
      <c r="F66" s="91"/>
      <c r="G66" s="91"/>
      <c r="H66" s="74"/>
      <c r="I66" s="74"/>
      <c r="J66" s="74"/>
      <c r="K66" s="110"/>
    </row>
    <row r="67" spans="3:11" x14ac:dyDescent="0.25">
      <c r="C67" s="70"/>
      <c r="D67" s="31"/>
      <c r="E67" s="91"/>
      <c r="F67" s="91"/>
      <c r="G67" s="91"/>
      <c r="H67" s="74"/>
      <c r="I67" s="74"/>
      <c r="J67" s="74"/>
      <c r="K67" s="110"/>
    </row>
    <row r="68" spans="3:11" ht="15.75" x14ac:dyDescent="0.25">
      <c r="C68" s="200" t="s">
        <v>392</v>
      </c>
      <c r="D68" s="328" t="s">
        <v>1670</v>
      </c>
      <c r="E68" s="91"/>
      <c r="F68" s="91"/>
      <c r="G68" s="91"/>
      <c r="H68" s="74"/>
      <c r="I68" s="74"/>
      <c r="J68" s="74"/>
      <c r="K68" s="110"/>
    </row>
    <row r="69" spans="3:11" ht="18.75" x14ac:dyDescent="0.25">
      <c r="C69" s="206" t="str">
        <f>IFERROR(VLOOKUP(D68,'1. Desarrollo e Innov. Curricu.'!$E:$F,2,FALSE),IFERROR(VLOOKUP(D68,'2. Investigación Científica'!$E:$F,2,FALSE),IFERROR(VLOOKUP(D68,'3. Vinculación Univ. Sociedad'!$E:$F,2,FALSE),IFERROR(VLOOKUP(D68,'4. Docencia y Profesorado Univ.'!$E:$F,2,FALSE),IFERROR(VLOOKUP(D68,'5. Estudiantes y Graduados'!$E:$F,2,FALSE),IFERROR(VLOOKUP(D68,'11. Gestion Administrativa'!$E:$F,2,FALSE),IFERROR(VLOOKUP(D68,'13. Gestión Académica'!$E:$F,2,FALSE),IFERROR(VLOOKUP(D68,'8. Asegura. de la Calid. y M'!$E:$F,2,FALSE),IFERROR(VLOOKUP(D68,'6. Gestión del Conocimiento'!$E:$F,2,FALSE),IFERROR(VLOOKUP(D68,'15. Gobernabilidad y Proceso...'!$E:$F,2,FALSE),IFERROR(VLOOKUP(D68,'12. Gestión del Talento Humano'!$E:$F,2,FALSE),IFERROR(VLOOKUP(D68,'14. Internacional... de la E.S.'!$E:$F,2,FALSE),IFERROR(VLOOKUP(D68,'10. Posgrado'!$E:$F,2,FALSE),IFERROR(VLOOKUP(D68,'17. Gestión TIC'!$E:$F,2,FALSE),IFERROR(VLOOKUP(D68,'16. Desa. del Sistema Educ.Sup.'!$E:$F,2,FALSE),IFERROR(VLOOKUP(D68,'9. Cultura de Inno. Insti...'!$E:$F,2,FALSE),VLOOKUP(D68,'7. Lo Esencial de la Reforma U.'!$E:$F,2,0)))))))))))))))))</f>
        <v>Desarrollo de proyectos de Vinculación en zonas inter-urbanas solicitadas con el comité de vinculación Universidad-sociedad de la Facultad de Ingeniería</v>
      </c>
      <c r="D69" s="31"/>
      <c r="E69" s="91"/>
      <c r="F69" s="91"/>
      <c r="G69" s="91"/>
      <c r="H69" s="74"/>
      <c r="I69" s="74"/>
      <c r="J69" s="74"/>
      <c r="K69" s="110"/>
    </row>
    <row r="70" spans="3:11" ht="15.75" thickBot="1" x14ac:dyDescent="0.3">
      <c r="F70" s="91"/>
      <c r="G70" s="74"/>
      <c r="H70" s="74"/>
      <c r="I70" s="74"/>
    </row>
    <row r="71" spans="3:11" ht="30.75" thickBot="1" x14ac:dyDescent="0.3">
      <c r="C71" s="127" t="s">
        <v>44</v>
      </c>
      <c r="D71" s="127" t="s">
        <v>55</v>
      </c>
      <c r="E71" s="134" t="s">
        <v>57</v>
      </c>
      <c r="F71" s="133" t="s">
        <v>27</v>
      </c>
      <c r="G71" s="131" t="s">
        <v>131</v>
      </c>
      <c r="H71" s="134" t="s">
        <v>46</v>
      </c>
      <c r="I71" s="131" t="s">
        <v>132</v>
      </c>
      <c r="J71" s="131" t="s">
        <v>410</v>
      </c>
      <c r="K71" s="131" t="s">
        <v>411</v>
      </c>
    </row>
    <row r="72" spans="3:11" x14ac:dyDescent="0.25">
      <c r="C72" s="216" t="s">
        <v>430</v>
      </c>
      <c r="D72" s="217">
        <v>30</v>
      </c>
      <c r="E72" s="215">
        <f>HLOOKUP(C72,$AH$2:$BU$3,2,0)</f>
        <v>1150</v>
      </c>
      <c r="F72" s="95">
        <f t="shared" ref="F72:F74" si="6">D72*E72</f>
        <v>34500</v>
      </c>
      <c r="G72" s="159" t="s">
        <v>129</v>
      </c>
      <c r="H72" s="140" t="s">
        <v>307</v>
      </c>
      <c r="I72" s="128" t="str">
        <f>VLOOKUP(H72,Presupuesto!$B$11:$C$565,2,0)</f>
        <v>VIATICOS NACIONALES Y OTROS GASTOS DE VIAJE PROYECTO FORTALECIMIENTO ORG. ESTUDI (26200-72)</v>
      </c>
      <c r="J72" s="214" t="s">
        <v>1358</v>
      </c>
      <c r="K72" s="96" t="s">
        <v>394</v>
      </c>
    </row>
    <row r="73" spans="3:11" s="393" customFormat="1" x14ac:dyDescent="0.25">
      <c r="C73" s="139" t="s">
        <v>1779</v>
      </c>
      <c r="D73" s="156">
        <v>1</v>
      </c>
      <c r="E73" s="121">
        <v>115500</v>
      </c>
      <c r="F73" s="95">
        <f t="shared" si="6"/>
        <v>115500</v>
      </c>
      <c r="G73" s="159" t="s">
        <v>129</v>
      </c>
      <c r="H73" s="140" t="s">
        <v>782</v>
      </c>
      <c r="I73" s="128" t="str">
        <f>VLOOKUP(H73,Presupuesto!$B$11:$C$565,2,0)</f>
        <v>REUNIONES Y EVENTOS ESPECIALES</v>
      </c>
      <c r="J73" s="96" t="s">
        <v>1358</v>
      </c>
      <c r="K73" s="96" t="s">
        <v>412</v>
      </c>
    </row>
    <row r="74" spans="3:11" s="393" customFormat="1" x14ac:dyDescent="0.25">
      <c r="C74" s="139"/>
      <c r="D74" s="156"/>
      <c r="E74" s="121"/>
      <c r="F74" s="95">
        <f t="shared" si="6"/>
        <v>0</v>
      </c>
      <c r="G74" s="159"/>
      <c r="H74" s="140"/>
      <c r="I74" s="128" t="e">
        <f>VLOOKUP(H74,Presupuesto!$B$11:$C$565,2,0)</f>
        <v>#N/A</v>
      </c>
      <c r="J74" s="96" t="str">
        <f t="shared" ref="J74" si="7">$J$83</f>
        <v>Vinculación Universidad-Sociedad</v>
      </c>
      <c r="K74" s="96" t="s">
        <v>412</v>
      </c>
    </row>
    <row r="75" spans="3:11" s="549" customFormat="1" x14ac:dyDescent="0.25">
      <c r="C75" s="547"/>
      <c r="D75" s="548"/>
      <c r="E75" s="520"/>
      <c r="F75" s="520"/>
      <c r="G75" s="521"/>
      <c r="H75" s="522"/>
      <c r="I75" s="520"/>
      <c r="J75" s="522"/>
      <c r="K75" s="522"/>
    </row>
    <row r="76" spans="3:11" s="549" customFormat="1" ht="15.75" thickBot="1" x14ac:dyDescent="0.3">
      <c r="C76" s="547"/>
      <c r="D76" s="548"/>
      <c r="E76" s="520"/>
      <c r="F76" s="520"/>
      <c r="G76" s="521"/>
      <c r="H76" s="522"/>
      <c r="I76" s="520"/>
      <c r="J76" s="522"/>
      <c r="K76" s="522"/>
    </row>
    <row r="77" spans="3:11" ht="15.75" thickBot="1" x14ac:dyDescent="0.3">
      <c r="C77" s="155" t="s">
        <v>53</v>
      </c>
      <c r="D77" s="330">
        <f>SUM(F83:F84)</f>
        <v>60000</v>
      </c>
      <c r="E77" s="91"/>
      <c r="F77" s="91"/>
      <c r="G77" s="91"/>
      <c r="H77" s="74"/>
      <c r="I77" s="74"/>
      <c r="J77" s="74"/>
      <c r="K77" s="110"/>
    </row>
    <row r="78" spans="3:11" x14ac:dyDescent="0.25">
      <c r="C78" s="70"/>
      <c r="D78" s="31"/>
      <c r="E78" s="91"/>
      <c r="F78" s="91"/>
      <c r="G78" s="91"/>
      <c r="H78" s="74"/>
      <c r="I78" s="74"/>
      <c r="J78" s="74"/>
      <c r="K78" s="110"/>
    </row>
    <row r="79" spans="3:11" ht="15.75" x14ac:dyDescent="0.25">
      <c r="C79" s="200" t="s">
        <v>392</v>
      </c>
      <c r="D79" s="328" t="s">
        <v>1678</v>
      </c>
      <c r="E79" s="91"/>
      <c r="F79" s="91"/>
      <c r="G79" s="91"/>
      <c r="H79" s="74"/>
      <c r="I79" s="74"/>
      <c r="J79" s="74"/>
      <c r="K79" s="110"/>
    </row>
    <row r="80" spans="3:11" ht="18.75" x14ac:dyDescent="0.25">
      <c r="C80" s="206" t="str">
        <f>IFERROR(VLOOKUP(D79,'1. Desarrollo e Innov. Curricu.'!$E:$F,2,FALSE),IFERROR(VLOOKUP(D79,'2. Investigación Científica'!$E:$F,2,FALSE),IFERROR(VLOOKUP(D79,'3. Vinculación Univ. Sociedad'!$E:$F,2,FALSE),IFERROR(VLOOKUP(D79,'4. Docencia y Profesorado Univ.'!$E:$F,2,FALSE),IFERROR(VLOOKUP(D79,'5. Estudiantes y Graduados'!$E:$F,2,FALSE),IFERROR(VLOOKUP(D79,'11. Gestion Administrativa'!$E:$F,2,FALSE),IFERROR(VLOOKUP(D79,'13. Gestión Académica'!$E:$F,2,FALSE),IFERROR(VLOOKUP(D79,'8. Asegura. de la Calid. y M'!$E:$F,2,FALSE),IFERROR(VLOOKUP(D79,'6. Gestión del Conocimiento'!$E:$F,2,FALSE),IFERROR(VLOOKUP(D79,'15. Gobernabilidad y Proceso...'!$E:$F,2,FALSE),IFERROR(VLOOKUP(D79,'12. Gestión del Talento Humano'!$E:$F,2,FALSE),IFERROR(VLOOKUP(D79,'14. Internacional... de la E.S.'!$E:$F,2,FALSE),IFERROR(VLOOKUP(D79,'10. Posgrado'!$E:$F,2,FALSE),IFERROR(VLOOKUP(D79,'17. Gestión TIC'!$E:$F,2,FALSE),IFERROR(VLOOKUP(D79,'16. Desa. del Sistema Educ.Sup.'!$E:$F,2,FALSE),IFERROR(VLOOKUP(D79,'9. Cultura de Inno. Insti...'!$E:$F,2,FALSE),VLOOKUP(D79,'7. Lo Esencial de la Reforma U.'!$E:$F,2,0)))))))))))))))))</f>
        <v>Asamblea de docentes y alumnos para integrar el comité</v>
      </c>
      <c r="D80" s="31"/>
      <c r="E80" s="91"/>
      <c r="F80" s="91"/>
      <c r="G80" s="91"/>
      <c r="H80" s="74"/>
      <c r="I80" s="74"/>
      <c r="J80" s="74"/>
      <c r="K80" s="110"/>
    </row>
    <row r="81" spans="3:11" ht="15.75" thickBot="1" x14ac:dyDescent="0.3">
      <c r="F81" s="91"/>
      <c r="G81" s="74"/>
      <c r="H81" s="74"/>
      <c r="I81" s="74"/>
    </row>
    <row r="82" spans="3:11" ht="30.75" thickBot="1" x14ac:dyDescent="0.3">
      <c r="C82" s="127" t="s">
        <v>44</v>
      </c>
      <c r="D82" s="127" t="s">
        <v>55</v>
      </c>
      <c r="E82" s="134" t="s">
        <v>57</v>
      </c>
      <c r="F82" s="133" t="s">
        <v>27</v>
      </c>
      <c r="G82" s="131" t="s">
        <v>131</v>
      </c>
      <c r="H82" s="134" t="s">
        <v>46</v>
      </c>
      <c r="I82" s="131" t="s">
        <v>132</v>
      </c>
      <c r="J82" s="131" t="s">
        <v>410</v>
      </c>
      <c r="K82" s="131" t="s">
        <v>411</v>
      </c>
    </row>
    <row r="83" spans="3:11" x14ac:dyDescent="0.25">
      <c r="C83" s="216" t="s">
        <v>430</v>
      </c>
      <c r="D83" s="217">
        <v>30</v>
      </c>
      <c r="E83" s="215">
        <f>HLOOKUP(C83,$AH$2:$BU$3,2,0)</f>
        <v>1150</v>
      </c>
      <c r="F83" s="95">
        <f t="shared" ref="F83:F84" si="8">D83*E83</f>
        <v>34500</v>
      </c>
      <c r="G83" s="159" t="s">
        <v>1473</v>
      </c>
      <c r="H83" s="140" t="s">
        <v>761</v>
      </c>
      <c r="I83" s="128" t="str">
        <f>VLOOKUP(H83,Presupuesto!$B$11:$C$565,2,0)</f>
        <v>VIATICOS NACIONALES</v>
      </c>
      <c r="J83" s="214" t="s">
        <v>471</v>
      </c>
      <c r="K83" s="96" t="s">
        <v>394</v>
      </c>
    </row>
    <row r="84" spans="3:11" x14ac:dyDescent="0.25">
      <c r="C84" s="139" t="s">
        <v>1780</v>
      </c>
      <c r="D84" s="156">
        <v>1</v>
      </c>
      <c r="E84" s="121">
        <v>25500</v>
      </c>
      <c r="F84" s="95">
        <f t="shared" si="8"/>
        <v>25500</v>
      </c>
      <c r="G84" s="159" t="s">
        <v>1473</v>
      </c>
      <c r="H84" s="140" t="s">
        <v>699</v>
      </c>
      <c r="I84" s="128" t="str">
        <f>VLOOKUP(H84,Presupuesto!$B$11:$C$565,2,0)</f>
        <v>SERVICIOS DE CAPACITACION.</v>
      </c>
      <c r="J84" s="96" t="str">
        <f>$J$83</f>
        <v>Vinculación Universidad-Sociedad</v>
      </c>
      <c r="K84" s="96" t="s">
        <v>412</v>
      </c>
    </row>
    <row r="86" spans="3:11" ht="15.75" thickBot="1" x14ac:dyDescent="0.3"/>
    <row r="87" spans="3:11" ht="15.75" thickBot="1" x14ac:dyDescent="0.3">
      <c r="C87" s="155" t="s">
        <v>53</v>
      </c>
      <c r="D87" s="330">
        <f>SUM(F94:F95)</f>
        <v>160000</v>
      </c>
      <c r="F87" s="70"/>
      <c r="G87" s="77"/>
      <c r="H87" s="70"/>
      <c r="I87" s="70"/>
    </row>
    <row r="88" spans="3:11" x14ac:dyDescent="0.25">
      <c r="C88" s="70"/>
      <c r="D88" s="31"/>
      <c r="E88" s="91"/>
      <c r="F88" s="91"/>
      <c r="G88" s="91"/>
      <c r="H88" s="74"/>
      <c r="I88" s="74"/>
      <c r="J88" s="74"/>
      <c r="K88" s="110"/>
    </row>
    <row r="89" spans="3:11" x14ac:dyDescent="0.25">
      <c r="C89" s="70"/>
      <c r="D89" s="31"/>
      <c r="E89" s="91"/>
      <c r="F89" s="91"/>
      <c r="G89" s="91"/>
      <c r="H89" s="74"/>
      <c r="I89" s="74"/>
      <c r="J89" s="74"/>
      <c r="K89" s="110"/>
    </row>
    <row r="90" spans="3:11" ht="15.75" x14ac:dyDescent="0.25">
      <c r="C90" s="200" t="s">
        <v>392</v>
      </c>
      <c r="D90" s="328" t="s">
        <v>1681</v>
      </c>
      <c r="E90" s="91"/>
      <c r="F90" s="91"/>
      <c r="G90" s="91"/>
      <c r="H90" s="74"/>
      <c r="I90" s="74"/>
      <c r="J90" s="74"/>
      <c r="K90" s="110"/>
    </row>
    <row r="91" spans="3:11" ht="18.75" x14ac:dyDescent="0.25">
      <c r="C91" s="206" t="str">
        <f>IFERROR(VLOOKUP(D90,'1. Desarrollo e Innov. Curricu.'!$E:$F,2,FALSE),IFERROR(VLOOKUP(D90,'2. Investigación Científica'!$E:$F,2,FALSE),IFERROR(VLOOKUP(D90,'3. Vinculación Univ. Sociedad'!$E:$F,2,FALSE),IFERROR(VLOOKUP(D90,'4. Docencia y Profesorado Univ.'!$E:$F,2,FALSE),IFERROR(VLOOKUP(D90,'5. Estudiantes y Graduados'!$E:$F,2,FALSE),IFERROR(VLOOKUP(D90,'11. Gestion Administrativa'!$E:$F,2,FALSE),IFERROR(VLOOKUP(D90,'13. Gestión Académica'!$E:$F,2,FALSE),IFERROR(VLOOKUP(D90,'8. Asegura. de la Calid. y M'!$E:$F,2,FALSE),IFERROR(VLOOKUP(D90,'6. Gestión del Conocimiento'!$E:$F,2,FALSE),IFERROR(VLOOKUP(D90,'15. Gobernabilidad y Proceso...'!$E:$F,2,FALSE),IFERROR(VLOOKUP(D90,'12. Gestión del Talento Humano'!$E:$F,2,FALSE),IFERROR(VLOOKUP(D90,'14. Internacional... de la E.S.'!$E:$F,2,FALSE),IFERROR(VLOOKUP(D90,'10. Posgrado'!$E:$F,2,FALSE),IFERROR(VLOOKUP(D90,'17. Gestión TIC'!$E:$F,2,FALSE),IFERROR(VLOOKUP(D90,'16. Desa. del Sistema Educ.Sup.'!$E:$F,2,FALSE),IFERROR(VLOOKUP(D90,'9. Cultura de Inno. Insti...'!$E:$F,2,FALSE),VLOOKUP(D90,'7. Lo Esencial de la Reforma U.'!$E:$F,2,0)))))))))))))))))</f>
        <v xml:space="preserve">1) Instalar el equipo medidor de las variables importantes  para la  determinación de la Prefactibilidad del Proyectos de Energía Eolica en sitio. 2) Análizar los de Resultados brindados por los instrumentos. 3) Instalación </v>
      </c>
      <c r="D91" s="31"/>
      <c r="E91" s="91"/>
      <c r="F91" s="91"/>
      <c r="G91" s="91"/>
      <c r="H91" s="74"/>
      <c r="I91" s="74"/>
      <c r="J91" s="74"/>
      <c r="K91" s="110"/>
    </row>
    <row r="92" spans="3:11" ht="15.75" thickBot="1" x14ac:dyDescent="0.3">
      <c r="F92" s="91"/>
      <c r="G92" s="74"/>
      <c r="H92" s="74"/>
      <c r="I92" s="74"/>
    </row>
    <row r="93" spans="3:11" ht="30.75" thickBot="1" x14ac:dyDescent="0.3">
      <c r="C93" s="127" t="s">
        <v>44</v>
      </c>
      <c r="D93" s="127" t="s">
        <v>55</v>
      </c>
      <c r="E93" s="134" t="s">
        <v>57</v>
      </c>
      <c r="F93" s="133" t="s">
        <v>27</v>
      </c>
      <c r="G93" s="131" t="s">
        <v>131</v>
      </c>
      <c r="H93" s="134" t="s">
        <v>46</v>
      </c>
      <c r="I93" s="131" t="s">
        <v>132</v>
      </c>
      <c r="J93" s="131" t="s">
        <v>410</v>
      </c>
      <c r="K93" s="131" t="s">
        <v>411</v>
      </c>
    </row>
    <row r="94" spans="3:11" x14ac:dyDescent="0.25">
      <c r="C94" s="216" t="s">
        <v>430</v>
      </c>
      <c r="D94" s="217">
        <v>30</v>
      </c>
      <c r="E94" s="215">
        <f>HLOOKUP(C94,$AH$2:$BU$3,2,0)</f>
        <v>1150</v>
      </c>
      <c r="F94" s="95">
        <f t="shared" ref="F94:F95" si="9">D94*E94</f>
        <v>34500</v>
      </c>
      <c r="G94" s="159" t="s">
        <v>129</v>
      </c>
      <c r="H94" s="140" t="s">
        <v>761</v>
      </c>
      <c r="I94" s="128" t="str">
        <f>VLOOKUP(H94,Presupuesto!$B$11:$C$565,2,0)</f>
        <v>VIATICOS NACIONALES</v>
      </c>
      <c r="J94" s="214" t="s">
        <v>471</v>
      </c>
      <c r="K94" s="96" t="s">
        <v>394</v>
      </c>
    </row>
    <row r="95" spans="3:11" x14ac:dyDescent="0.25">
      <c r="C95" s="139" t="s">
        <v>1781</v>
      </c>
      <c r="D95" s="156">
        <v>1</v>
      </c>
      <c r="E95" s="121">
        <v>125500</v>
      </c>
      <c r="F95" s="95">
        <f t="shared" si="9"/>
        <v>125500</v>
      </c>
      <c r="G95" s="159" t="s">
        <v>129</v>
      </c>
      <c r="H95" s="140" t="s">
        <v>955</v>
      </c>
      <c r="I95" s="128" t="str">
        <f>VLOOKUP(H95,Presupuesto!$B$11:$C$565,2,0)</f>
        <v>OTROS RESPUESTOS Y ACCESORIOS MENORES</v>
      </c>
      <c r="J95" s="96" t="s">
        <v>471</v>
      </c>
      <c r="K95" s="96" t="s">
        <v>412</v>
      </c>
    </row>
    <row r="97" spans="3:11" ht="15.75" thickBot="1" x14ac:dyDescent="0.3">
      <c r="F97" s="88"/>
      <c r="G97" s="87"/>
      <c r="H97" s="88"/>
      <c r="I97" s="88"/>
    </row>
    <row r="98" spans="3:11" ht="15.75" thickBot="1" x14ac:dyDescent="0.3">
      <c r="C98" s="155" t="s">
        <v>53</v>
      </c>
      <c r="D98" s="330">
        <f>SUM(F105:F106)</f>
        <v>90000</v>
      </c>
      <c r="F98" s="70"/>
      <c r="G98" s="77"/>
      <c r="H98" s="70"/>
      <c r="I98" s="70"/>
    </row>
    <row r="99" spans="3:11" x14ac:dyDescent="0.25">
      <c r="C99" s="70"/>
      <c r="D99" s="31"/>
      <c r="E99" s="91"/>
      <c r="F99" s="91"/>
      <c r="G99" s="91"/>
      <c r="H99" s="74"/>
      <c r="I99" s="74"/>
      <c r="J99" s="74"/>
      <c r="K99" s="110"/>
    </row>
    <row r="100" spans="3:11" x14ac:dyDescent="0.25">
      <c r="C100" s="70"/>
      <c r="D100" s="31"/>
      <c r="E100" s="91"/>
      <c r="F100" s="91"/>
      <c r="G100" s="91"/>
      <c r="H100" s="74"/>
      <c r="I100" s="74"/>
      <c r="J100" s="74"/>
      <c r="K100" s="110"/>
    </row>
    <row r="101" spans="3:11" ht="15.75" x14ac:dyDescent="0.25">
      <c r="C101" s="200" t="s">
        <v>392</v>
      </c>
      <c r="D101" s="328" t="s">
        <v>1767</v>
      </c>
      <c r="E101" s="91"/>
      <c r="F101" s="91"/>
      <c r="G101" s="91"/>
      <c r="H101" s="74"/>
      <c r="I101" s="74"/>
      <c r="J101" s="74"/>
      <c r="K101" s="110"/>
    </row>
    <row r="102" spans="3:11" ht="18.75" x14ac:dyDescent="0.25">
      <c r="C102" s="206" t="str">
        <f>IFERROR(VLOOKUP(D101,'1. Desarrollo e Innov. Curricu.'!$E:$F,2,FALSE),IFERROR(VLOOKUP(D101,'2. Investigación Científica'!$E:$F,2,FALSE),IFERROR(VLOOKUP(D101,'3. Vinculación Univ. Sociedad'!$E:$F,2,FALSE),IFERROR(VLOOKUP(D101,'4. Docencia y Profesorado Univ.'!$E:$F,2,FALSE),IFERROR(VLOOKUP(D101,'5. Estudiantes y Graduados'!$E:$F,2,FALSE),IFERROR(VLOOKUP(D101,'11. Gestion Administrativa'!$E:$F,2,FALSE),IFERROR(VLOOKUP(D101,'13. Gestión Académica'!$E:$F,2,FALSE),IFERROR(VLOOKUP(D101,'8. Asegura. de la Calid. y M'!$E:$F,2,FALSE),IFERROR(VLOOKUP(D101,'6. Gestión del Conocimiento'!$E:$F,2,FALSE),IFERROR(VLOOKUP(D101,'15. Gobernabilidad y Proceso...'!$E:$F,2,FALSE),IFERROR(VLOOKUP(D101,'12. Gestión del Talento Humano'!$E:$F,2,FALSE),IFERROR(VLOOKUP(D101,'14. Internacional... de la E.S.'!$E:$F,2,FALSE),IFERROR(VLOOKUP(D101,'10. Posgrado'!$E:$F,2,FALSE),IFERROR(VLOOKUP(D101,'17. Gestión TIC'!$E:$F,2,FALSE),IFERROR(VLOOKUP(D101,'16. Desa. del Sistema Educ.Sup.'!$E:$F,2,FALSE),IFERROR(VLOOKUP(D101,'9. Cultura de Inno. Insti...'!$E:$F,2,FALSE),VLOOKUP(D101,'7. Lo Esencial de la Reforma U.'!$E:$F,2,0)))))))))))))))))</f>
        <v xml:space="preserve">1) Instalar el equipo medidor de las variables importantes  para la  determinación de la Prefactibilidad del Proyectos de Energía Hidraulica en sitio. 2) Análizar los de Resultados brindados por los instrumentos. 3) Instalación </v>
      </c>
      <c r="D102" s="31"/>
      <c r="E102" s="91"/>
      <c r="F102" s="91"/>
      <c r="G102" s="91"/>
      <c r="H102" s="74"/>
      <c r="I102" s="74"/>
      <c r="J102" s="74"/>
      <c r="K102" s="110"/>
    </row>
    <row r="103" spans="3:11" ht="15.75" thickBot="1" x14ac:dyDescent="0.3">
      <c r="F103" s="91"/>
      <c r="G103" s="74"/>
      <c r="H103" s="74"/>
      <c r="I103" s="74"/>
    </row>
    <row r="104" spans="3:11" ht="30.75" thickBot="1" x14ac:dyDescent="0.3">
      <c r="C104" s="127" t="s">
        <v>44</v>
      </c>
      <c r="D104" s="127" t="s">
        <v>55</v>
      </c>
      <c r="E104" s="134" t="s">
        <v>57</v>
      </c>
      <c r="F104" s="133" t="s">
        <v>27</v>
      </c>
      <c r="G104" s="131" t="s">
        <v>131</v>
      </c>
      <c r="H104" s="134" t="s">
        <v>46</v>
      </c>
      <c r="I104" s="131" t="s">
        <v>132</v>
      </c>
      <c r="J104" s="131" t="s">
        <v>410</v>
      </c>
      <c r="K104" s="131" t="s">
        <v>411</v>
      </c>
    </row>
    <row r="105" spans="3:11" x14ac:dyDescent="0.25">
      <c r="C105" s="216" t="s">
        <v>430</v>
      </c>
      <c r="D105" s="217">
        <v>15</v>
      </c>
      <c r="E105" s="215">
        <f>HLOOKUP(C105,$AH$2:$BU$3,2,0)</f>
        <v>1150</v>
      </c>
      <c r="F105" s="95">
        <f t="shared" ref="F105:F106" si="10">D105*E105</f>
        <v>17250</v>
      </c>
      <c r="G105" s="159" t="s">
        <v>129</v>
      </c>
      <c r="H105" s="550" t="s">
        <v>761</v>
      </c>
      <c r="I105" s="128" t="str">
        <f>VLOOKUP(H105,Presupuesto!$B$11:$C$565,2,0)</f>
        <v>VIATICOS NACIONALES</v>
      </c>
      <c r="J105" s="214" t="s">
        <v>1443</v>
      </c>
      <c r="K105" s="96" t="s">
        <v>394</v>
      </c>
    </row>
    <row r="106" spans="3:11" x14ac:dyDescent="0.25">
      <c r="C106" s="139" t="s">
        <v>1676</v>
      </c>
      <c r="D106" s="156">
        <v>1</v>
      </c>
      <c r="E106" s="121">
        <v>72750</v>
      </c>
      <c r="F106" s="95">
        <f t="shared" si="10"/>
        <v>72750</v>
      </c>
      <c r="G106" s="159" t="s">
        <v>129</v>
      </c>
      <c r="H106" s="140" t="s">
        <v>683</v>
      </c>
      <c r="I106" s="128" t="str">
        <f>VLOOKUP(H106,Presupuesto!$B$11:$C$565,2,0)</f>
        <v>MANTENIMIENTO Y REPARACION DE OBRAS CIVILES EINSTALACIONES VARIAS</v>
      </c>
      <c r="J106" s="96" t="str">
        <f>$J$105</f>
        <v>Desarrollo del Sistema de Educación Superior</v>
      </c>
      <c r="K106" s="96" t="s">
        <v>412</v>
      </c>
    </row>
    <row r="108" spans="3:11" ht="15.75" thickBot="1" x14ac:dyDescent="0.3"/>
    <row r="109" spans="3:11" ht="15.75" thickBot="1" x14ac:dyDescent="0.3">
      <c r="C109" s="155" t="s">
        <v>53</v>
      </c>
      <c r="D109" s="330">
        <f>SUM(F116:F117)</f>
        <v>100000</v>
      </c>
      <c r="F109" s="70"/>
      <c r="G109" s="77"/>
      <c r="H109" s="70"/>
      <c r="I109" s="70"/>
    </row>
    <row r="110" spans="3:11" x14ac:dyDescent="0.25">
      <c r="C110" s="70"/>
      <c r="D110" s="31"/>
      <c r="E110" s="91"/>
      <c r="F110" s="91"/>
      <c r="G110" s="91"/>
      <c r="H110" s="74"/>
      <c r="I110" s="74"/>
      <c r="J110" s="74"/>
      <c r="K110" s="110"/>
    </row>
    <row r="111" spans="3:11" x14ac:dyDescent="0.25">
      <c r="C111" s="70"/>
      <c r="D111" s="31"/>
      <c r="E111" s="91"/>
      <c r="F111" s="91"/>
      <c r="G111" s="91"/>
      <c r="H111" s="74"/>
      <c r="I111" s="74"/>
      <c r="J111" s="74"/>
      <c r="K111" s="110"/>
    </row>
    <row r="112" spans="3:11" ht="15.75" x14ac:dyDescent="0.25">
      <c r="C112" s="200" t="s">
        <v>392</v>
      </c>
      <c r="D112" s="328" t="s">
        <v>1769</v>
      </c>
      <c r="E112" s="91"/>
      <c r="F112" s="91"/>
      <c r="G112" s="91"/>
      <c r="H112" s="74"/>
      <c r="I112" s="74"/>
      <c r="J112" s="74"/>
      <c r="K112" s="110"/>
    </row>
    <row r="113" spans="3:11" ht="18.75" x14ac:dyDescent="0.25">
      <c r="C113" s="206" t="str">
        <f>IFERROR(VLOOKUP(D112,'1. Desarrollo e Innov. Curricu.'!$E:$F,2,FALSE),IFERROR(VLOOKUP(D112,'2. Investigación Científica'!$E:$F,2,FALSE),IFERROR(VLOOKUP(D112,'3. Vinculación Univ. Sociedad'!$E:$F,2,FALSE),IFERROR(VLOOKUP(D112,'4. Docencia y Profesorado Univ.'!$E:$F,2,FALSE),IFERROR(VLOOKUP(D112,'5. Estudiantes y Graduados'!$E:$F,2,FALSE),IFERROR(VLOOKUP(D112,'11. Gestion Administrativa'!$E:$F,2,FALSE),IFERROR(VLOOKUP(D112,'13. Gestión Académica'!$E:$F,2,FALSE),IFERROR(VLOOKUP(D112,'8. Asegura. de la Calid. y M'!$E:$F,2,FALSE),IFERROR(VLOOKUP(D112,'6. Gestión del Conocimiento'!$E:$F,2,FALSE),IFERROR(VLOOKUP(D112,'15. Gobernabilidad y Proceso...'!$E:$F,2,FALSE),IFERROR(VLOOKUP(D112,'12. Gestión del Talento Humano'!$E:$F,2,FALSE),IFERROR(VLOOKUP(D112,'14. Internacional... de la E.S.'!$E:$F,2,FALSE),IFERROR(VLOOKUP(D112,'10. Posgrado'!$E:$F,2,FALSE),IFERROR(VLOOKUP(D112,'17. Gestión TIC'!$E:$F,2,FALSE),IFERROR(VLOOKUP(D112,'16. Desa. del Sistema Educ.Sup.'!$E:$F,2,FALSE),IFERROR(VLOOKUP(D112,'9. Cultura de Inno. Insti...'!$E:$F,2,FALSE),VLOOKUP(D112,'7. Lo Esencial de la Reforma U.'!$E:$F,2,0)))))))))))))))))</f>
        <v xml:space="preserve">1) Sistemetización del Curso. 2) Implementación del Curso. 3) Evaluación del Curso </v>
      </c>
      <c r="D113" s="31"/>
      <c r="E113" s="91"/>
      <c r="F113" s="91"/>
      <c r="G113" s="91"/>
      <c r="H113" s="74"/>
      <c r="I113" s="74"/>
      <c r="J113" s="74"/>
      <c r="K113" s="110"/>
    </row>
    <row r="114" spans="3:11" ht="15.75" thickBot="1" x14ac:dyDescent="0.3">
      <c r="F114" s="91"/>
      <c r="G114" s="74"/>
      <c r="H114" s="74"/>
      <c r="I114" s="74"/>
    </row>
    <row r="115" spans="3:11" ht="30.75" thickBot="1" x14ac:dyDescent="0.3">
      <c r="C115" s="127" t="s">
        <v>44</v>
      </c>
      <c r="D115" s="127" t="s">
        <v>55</v>
      </c>
      <c r="E115" s="134" t="s">
        <v>57</v>
      </c>
      <c r="F115" s="133" t="s">
        <v>27</v>
      </c>
      <c r="G115" s="131" t="s">
        <v>131</v>
      </c>
      <c r="H115" s="134" t="s">
        <v>46</v>
      </c>
      <c r="I115" s="131" t="s">
        <v>132</v>
      </c>
      <c r="J115" s="131" t="s">
        <v>410</v>
      </c>
      <c r="K115" s="131" t="s">
        <v>411</v>
      </c>
    </row>
    <row r="116" spans="3:11" x14ac:dyDescent="0.25">
      <c r="C116" s="216" t="s">
        <v>439</v>
      </c>
      <c r="D116" s="217"/>
      <c r="E116" s="215">
        <f>HLOOKUP(C116,$AH$2:$BU$3,2,0)</f>
        <v>620</v>
      </c>
      <c r="F116" s="95">
        <f t="shared" ref="F116:F117" si="11">D116*E116</f>
        <v>0</v>
      </c>
      <c r="G116" s="159"/>
      <c r="H116" s="140"/>
      <c r="I116" s="128" t="e">
        <f>VLOOKUP(H116,Presupuesto!$B$11:$C$565,2,0)</f>
        <v>#N/A</v>
      </c>
      <c r="J116" s="214" t="s">
        <v>1443</v>
      </c>
      <c r="K116" s="96" t="s">
        <v>394</v>
      </c>
    </row>
    <row r="117" spans="3:11" x14ac:dyDescent="0.25">
      <c r="C117" s="139" t="s">
        <v>1782</v>
      </c>
      <c r="D117" s="156">
        <v>1</v>
      </c>
      <c r="E117" s="121">
        <v>100000</v>
      </c>
      <c r="F117" s="95">
        <f t="shared" si="11"/>
        <v>100000</v>
      </c>
      <c r="G117" s="159" t="s">
        <v>129</v>
      </c>
      <c r="H117" s="140" t="s">
        <v>699</v>
      </c>
      <c r="I117" s="128" t="str">
        <f>VLOOKUP(H117,Presupuesto!$B$11:$C$565,2,0)</f>
        <v>SERVICIOS DE CAPACITACION.</v>
      </c>
      <c r="J117" s="96" t="s">
        <v>471</v>
      </c>
      <c r="K117" s="96" t="s">
        <v>412</v>
      </c>
    </row>
    <row r="119" spans="3:11" ht="15.75" thickBot="1" x14ac:dyDescent="0.3">
      <c r="F119" s="88"/>
      <c r="G119" s="87"/>
      <c r="H119" s="88"/>
      <c r="I119" s="88"/>
    </row>
    <row r="120" spans="3:11" ht="15.75" thickBot="1" x14ac:dyDescent="0.3">
      <c r="C120" s="155" t="s">
        <v>53</v>
      </c>
      <c r="D120" s="330">
        <f>SUM(F127:F128)</f>
        <v>40000</v>
      </c>
      <c r="F120" s="70"/>
      <c r="G120" s="77"/>
      <c r="H120" s="70"/>
      <c r="I120" s="70"/>
    </row>
    <row r="121" spans="3:11" x14ac:dyDescent="0.25">
      <c r="C121" s="70"/>
      <c r="D121" s="31"/>
      <c r="E121" s="91"/>
      <c r="F121" s="91"/>
      <c r="G121" s="91"/>
      <c r="H121" s="74"/>
      <c r="I121" s="74"/>
      <c r="J121" s="74"/>
      <c r="K121" s="110"/>
    </row>
    <row r="122" spans="3:11" x14ac:dyDescent="0.25">
      <c r="C122" s="70"/>
      <c r="D122" s="31"/>
      <c r="E122" s="91"/>
      <c r="F122" s="91"/>
      <c r="G122" s="91"/>
      <c r="H122" s="74"/>
      <c r="I122" s="74"/>
      <c r="J122" s="74"/>
      <c r="K122" s="110"/>
    </row>
    <row r="123" spans="3:11" ht="15.75" x14ac:dyDescent="0.25">
      <c r="C123" s="200" t="s">
        <v>392</v>
      </c>
      <c r="D123" s="328" t="s">
        <v>1682</v>
      </c>
      <c r="E123" s="91"/>
      <c r="F123" s="91"/>
      <c r="G123" s="91"/>
      <c r="H123" s="74"/>
      <c r="I123" s="74"/>
      <c r="J123" s="74"/>
      <c r="K123" s="110"/>
    </row>
    <row r="124" spans="3:11" ht="18.75" x14ac:dyDescent="0.25">
      <c r="C124" s="206" t="str">
        <f>IFERROR(VLOOKUP(D123,'1. Desarrollo e Innov. Curricu.'!$E:$F,2,FALSE),IFERROR(VLOOKUP(D123,'2. Investigación Científica'!$E:$F,2,FALSE),IFERROR(VLOOKUP(D123,'3. Vinculación Univ. Sociedad'!$E:$F,2,FALSE),IFERROR(VLOOKUP(D123,'4. Docencia y Profesorado Univ.'!$E:$F,2,FALSE),IFERROR(VLOOKUP(D123,'5. Estudiantes y Graduados'!$E:$F,2,FALSE),IFERROR(VLOOKUP(D123,'11. Gestion Administrativa'!$E:$F,2,FALSE),IFERROR(VLOOKUP(D123,'13. Gestión Académica'!$E:$F,2,FALSE),IFERROR(VLOOKUP(D123,'8. Asegura. de la Calid. y M'!$E:$F,2,FALSE),IFERROR(VLOOKUP(D123,'6. Gestión del Conocimiento'!$E:$F,2,FALSE),IFERROR(VLOOKUP(D123,'15. Gobernabilidad y Proceso...'!$E:$F,2,FALSE),IFERROR(VLOOKUP(D123,'12. Gestión del Talento Humano'!$E:$F,2,FALSE),IFERROR(VLOOKUP(D123,'14. Internacional... de la E.S.'!$E:$F,2,FALSE),IFERROR(VLOOKUP(D123,'10. Posgrado'!$E:$F,2,FALSE),IFERROR(VLOOKUP(D123,'17. Gestión TIC'!$E:$F,2,FALSE),IFERROR(VLOOKUP(D123,'16. Desa. del Sistema Educ.Sup.'!$E:$F,2,FALSE),IFERROR(VLOOKUP(D123,'9. Cultura de Inno. Insti...'!$E:$F,2,FALSE),VLOOKUP(D123,'7. Lo Esencial de la Reforma U.'!$E:$F,2,0)))))))))))))))))</f>
        <v>Levantamiento de una base de datos de empresas donde pueden laborar los graduados de la Facultad de Ingenieria. Permitir acceso online a los graduados a la base de datos.Convocatoria de empresas, montaje de stand, exposiciones, etc</v>
      </c>
      <c r="D124" s="31"/>
      <c r="E124" s="91"/>
      <c r="F124" s="91"/>
      <c r="G124" s="91"/>
      <c r="H124" s="74"/>
      <c r="I124" s="74"/>
      <c r="J124" s="74"/>
      <c r="K124" s="110"/>
    </row>
    <row r="125" spans="3:11" ht="15.75" thickBot="1" x14ac:dyDescent="0.3">
      <c r="F125" s="91"/>
      <c r="G125" s="74"/>
      <c r="H125" s="74"/>
      <c r="I125" s="74"/>
    </row>
    <row r="126" spans="3:11" ht="30.75" thickBot="1" x14ac:dyDescent="0.3">
      <c r="C126" s="127" t="s">
        <v>44</v>
      </c>
      <c r="D126" s="127" t="s">
        <v>55</v>
      </c>
      <c r="E126" s="134" t="s">
        <v>57</v>
      </c>
      <c r="F126" s="133" t="s">
        <v>27</v>
      </c>
      <c r="G126" s="131" t="s">
        <v>131</v>
      </c>
      <c r="H126" s="134" t="s">
        <v>46</v>
      </c>
      <c r="I126" s="131" t="s">
        <v>132</v>
      </c>
      <c r="J126" s="131" t="s">
        <v>410</v>
      </c>
      <c r="K126" s="131" t="s">
        <v>411</v>
      </c>
    </row>
    <row r="127" spans="3:11" x14ac:dyDescent="0.25">
      <c r="C127" s="216" t="s">
        <v>439</v>
      </c>
      <c r="D127" s="217"/>
      <c r="E127" s="215">
        <f>HLOOKUP(C127,$AH$2:$BU$3,2,0)</f>
        <v>620</v>
      </c>
      <c r="F127" s="95">
        <f t="shared" ref="F127:F128" si="12">D127*E127</f>
        <v>0</v>
      </c>
      <c r="G127" s="159" t="s">
        <v>129</v>
      </c>
      <c r="H127" s="140" t="s">
        <v>761</v>
      </c>
      <c r="I127" s="128" t="str">
        <f>VLOOKUP(H127,Presupuesto!$B$11:$C$565,2,0)</f>
        <v>VIATICOS NACIONALES</v>
      </c>
      <c r="J127" s="214" t="s">
        <v>471</v>
      </c>
      <c r="K127" s="96" t="s">
        <v>394</v>
      </c>
    </row>
    <row r="128" spans="3:11" x14ac:dyDescent="0.25">
      <c r="C128" s="139" t="s">
        <v>1786</v>
      </c>
      <c r="D128" s="156">
        <v>1</v>
      </c>
      <c r="E128" s="121">
        <v>40000</v>
      </c>
      <c r="F128" s="95">
        <f t="shared" si="12"/>
        <v>40000</v>
      </c>
      <c r="G128" s="159" t="s">
        <v>129</v>
      </c>
      <c r="H128" s="140" t="s">
        <v>780</v>
      </c>
      <c r="I128" s="128" t="str">
        <f>VLOOKUP(H128,Presupuesto!$B$11:$C$565,2,0)</f>
        <v>SERVICIOS CEREMONIAL Y PROTOCOLO</v>
      </c>
      <c r="J128" s="96" t="str">
        <f>$J$127</f>
        <v>Vinculación Universidad-Sociedad</v>
      </c>
      <c r="K128" s="96" t="s">
        <v>412</v>
      </c>
    </row>
    <row r="130" spans="3:11" ht="15.75" thickBot="1" x14ac:dyDescent="0.3"/>
    <row r="131" spans="3:11" ht="15.75" thickBot="1" x14ac:dyDescent="0.3">
      <c r="C131" s="155" t="s">
        <v>53</v>
      </c>
      <c r="D131" s="330">
        <f>SUM(F138:F140)</f>
        <v>200000</v>
      </c>
      <c r="F131" s="70"/>
      <c r="G131" s="77"/>
      <c r="H131" s="70"/>
      <c r="I131" s="70"/>
    </row>
    <row r="132" spans="3:11" x14ac:dyDescent="0.25">
      <c r="C132" s="70"/>
      <c r="D132" s="31"/>
      <c r="E132" s="91"/>
      <c r="F132" s="91"/>
      <c r="G132" s="91"/>
      <c r="H132" s="74"/>
      <c r="I132" s="74"/>
      <c r="J132" s="74"/>
      <c r="K132" s="110"/>
    </row>
    <row r="133" spans="3:11" x14ac:dyDescent="0.25">
      <c r="C133" s="70"/>
      <c r="D133" s="31"/>
      <c r="E133" s="91"/>
      <c r="F133" s="91"/>
      <c r="G133" s="91"/>
      <c r="H133" s="74"/>
      <c r="I133" s="74"/>
      <c r="J133" s="74"/>
      <c r="K133" s="110"/>
    </row>
    <row r="134" spans="3:11" ht="15.75" x14ac:dyDescent="0.25">
      <c r="C134" s="200" t="s">
        <v>392</v>
      </c>
      <c r="D134" s="328" t="s">
        <v>1686</v>
      </c>
      <c r="E134" s="91"/>
      <c r="F134" s="91"/>
      <c r="G134" s="91"/>
      <c r="H134" s="74"/>
      <c r="I134" s="74"/>
      <c r="J134" s="74"/>
      <c r="K134" s="110"/>
    </row>
    <row r="135" spans="3:11" ht="18.75" x14ac:dyDescent="0.25">
      <c r="C135" s="206" t="str">
        <f>IFERROR(VLOOKUP(D134,'1. Desarrollo e Innov. Curricu.'!$E:$F,2,FALSE),IFERROR(VLOOKUP(D134,'2. Investigación Científica'!$E:$F,2,FALSE),IFERROR(VLOOKUP(D134,'3. Vinculación Univ. Sociedad'!$E:$F,2,FALSE),IFERROR(VLOOKUP(D134,'4. Docencia y Profesorado Univ.'!$E:$F,2,FALSE),IFERROR(VLOOKUP(D134,'5. Estudiantes y Graduados'!$E:$F,2,FALSE),IFERROR(VLOOKUP(D134,'11. Gestion Administrativa'!$E:$F,2,FALSE),IFERROR(VLOOKUP(D134,'13. Gestión Académica'!$E:$F,2,FALSE),IFERROR(VLOOKUP(D134,'8. Asegura. de la Calid. y M'!$E:$F,2,FALSE),IFERROR(VLOOKUP(D134,'6. Gestión del Conocimiento'!$E:$F,2,FALSE),IFERROR(VLOOKUP(D134,'15. Gobernabilidad y Proceso...'!$E:$F,2,FALSE),IFERROR(VLOOKUP(D134,'12. Gestión del Talento Humano'!$E:$F,2,FALSE),IFERROR(VLOOKUP(D134,'14. Internacional... de la E.S.'!$E:$F,2,FALSE),IFERROR(VLOOKUP(D134,'10. Posgrado'!$E:$F,2,FALSE),IFERROR(VLOOKUP(D134,'17. Gestión TIC'!$E:$F,2,FALSE),IFERROR(VLOOKUP(D134,'16. Desa. del Sistema Educ.Sup.'!$E:$F,2,FALSE),IFERROR(VLOOKUP(D134,'9. Cultura de Inno. Insti...'!$E:$F,2,FALSE),VLOOKUP(D134,'7. Lo Esencial de la Reforma U.'!$E:$F,2,0)))))))))))))))))</f>
        <v xml:space="preserve">Gestionar, planificar y promocionar cursos y seminarios de actualización de Ingeniería/ Formacion comité academico, gestion de cursos y talleres, capacitaciones externas </v>
      </c>
      <c r="D135" s="31"/>
      <c r="E135" s="91"/>
      <c r="F135" s="91"/>
      <c r="G135" s="91"/>
      <c r="H135" s="74"/>
      <c r="I135" s="74"/>
      <c r="J135" s="74"/>
      <c r="K135" s="110"/>
    </row>
    <row r="136" spans="3:11" ht="15.75" thickBot="1" x14ac:dyDescent="0.3">
      <c r="F136" s="91"/>
      <c r="G136" s="74"/>
      <c r="H136" s="74"/>
      <c r="I136" s="74"/>
    </row>
    <row r="137" spans="3:11" ht="30.75" thickBot="1" x14ac:dyDescent="0.3">
      <c r="C137" s="127" t="s">
        <v>44</v>
      </c>
      <c r="D137" s="127" t="s">
        <v>55</v>
      </c>
      <c r="E137" s="134" t="s">
        <v>57</v>
      </c>
      <c r="F137" s="133" t="s">
        <v>27</v>
      </c>
      <c r="G137" s="131" t="s">
        <v>131</v>
      </c>
      <c r="H137" s="134" t="s">
        <v>46</v>
      </c>
      <c r="I137" s="131" t="s">
        <v>132</v>
      </c>
      <c r="J137" s="131" t="s">
        <v>410</v>
      </c>
      <c r="K137" s="131" t="s">
        <v>411</v>
      </c>
    </row>
    <row r="138" spans="3:11" x14ac:dyDescent="0.25">
      <c r="C138" s="216" t="s">
        <v>439</v>
      </c>
      <c r="D138" s="217"/>
      <c r="E138" s="215">
        <f>HLOOKUP(C138,$AH$2:$BU$3,2,0)</f>
        <v>620</v>
      </c>
      <c r="F138" s="95">
        <f t="shared" ref="F138:F140" si="13">D138*E138</f>
        <v>0</v>
      </c>
      <c r="G138" s="159"/>
      <c r="H138" s="140"/>
      <c r="I138" s="128" t="e">
        <f>VLOOKUP(H138,Presupuesto!$B$11:$C$565,2,0)</f>
        <v>#N/A</v>
      </c>
      <c r="J138" s="214" t="s">
        <v>1443</v>
      </c>
      <c r="K138" s="96" t="s">
        <v>394</v>
      </c>
    </row>
    <row r="139" spans="3:11" x14ac:dyDescent="0.25">
      <c r="C139" s="139" t="s">
        <v>1788</v>
      </c>
      <c r="D139" s="156">
        <v>1</v>
      </c>
      <c r="E139" s="121">
        <v>200000</v>
      </c>
      <c r="F139" s="95">
        <f t="shared" si="13"/>
        <v>200000</v>
      </c>
      <c r="G139" s="159" t="s">
        <v>129</v>
      </c>
      <c r="H139" s="140" t="s">
        <v>699</v>
      </c>
      <c r="I139" s="128" t="str">
        <f>VLOOKUP(H139,Presupuesto!$B$11:$C$565,2,0)</f>
        <v>SERVICIOS DE CAPACITACION.</v>
      </c>
      <c r="J139" s="96" t="s">
        <v>471</v>
      </c>
      <c r="K139" s="96" t="s">
        <v>412</v>
      </c>
    </row>
    <row r="140" spans="3:11" x14ac:dyDescent="0.25">
      <c r="C140" s="139"/>
      <c r="D140" s="156"/>
      <c r="E140" s="121"/>
      <c r="F140" s="95">
        <f t="shared" si="13"/>
        <v>0</v>
      </c>
      <c r="G140" s="159"/>
      <c r="H140" s="140"/>
      <c r="I140" s="128" t="e">
        <f>VLOOKUP(H140,Presupuesto!$B$11:$C$565,2,0)</f>
        <v>#N/A</v>
      </c>
      <c r="J140" s="96" t="str">
        <f t="shared" ref="J140" si="14">$J$138</f>
        <v>Desarrollo del Sistema de Educación Superior</v>
      </c>
      <c r="K140" s="96" t="s">
        <v>412</v>
      </c>
    </row>
    <row r="142" spans="3:11" ht="15.75" thickBot="1" x14ac:dyDescent="0.3">
      <c r="F142" s="88"/>
      <c r="G142" s="87"/>
      <c r="H142" s="88"/>
      <c r="I142" s="88"/>
    </row>
    <row r="143" spans="3:11" ht="15.75" thickBot="1" x14ac:dyDescent="0.3">
      <c r="C143" s="155" t="s">
        <v>53</v>
      </c>
      <c r="D143" s="330">
        <f>SUM(F150:F151)</f>
        <v>200000</v>
      </c>
      <c r="F143" s="70"/>
      <c r="G143" s="77"/>
      <c r="H143" s="70"/>
      <c r="I143" s="70"/>
    </row>
    <row r="144" spans="3:11" x14ac:dyDescent="0.25">
      <c r="C144" s="70"/>
      <c r="D144" s="31"/>
      <c r="E144" s="91"/>
      <c r="F144" s="91"/>
      <c r="G144" s="91"/>
      <c r="H144" s="74"/>
      <c r="I144" s="74"/>
      <c r="J144" s="74"/>
      <c r="K144" s="110"/>
    </row>
    <row r="145" spans="3:11" x14ac:dyDescent="0.25">
      <c r="C145" s="70"/>
      <c r="D145" s="31"/>
      <c r="E145" s="91"/>
      <c r="F145" s="91"/>
      <c r="G145" s="91"/>
      <c r="H145" s="74"/>
      <c r="I145" s="74"/>
      <c r="J145" s="74"/>
      <c r="K145" s="110"/>
    </row>
    <row r="146" spans="3:11" ht="15.75" x14ac:dyDescent="0.25">
      <c r="C146" s="200" t="s">
        <v>392</v>
      </c>
      <c r="D146" s="328" t="s">
        <v>1687</v>
      </c>
      <c r="E146" s="91"/>
      <c r="F146" s="91"/>
      <c r="G146" s="91"/>
      <c r="H146" s="74"/>
      <c r="I146" s="74"/>
      <c r="J146" s="74"/>
      <c r="K146" s="110"/>
    </row>
    <row r="147" spans="3:11" ht="18.75" x14ac:dyDescent="0.25">
      <c r="C147" s="206" t="str">
        <f>IFERROR(VLOOKUP(D146,'1. Desarrollo e Innov. Curricu.'!$E:$F,2,FALSE),IFERROR(VLOOKUP(D146,'2. Investigación Científica'!$E:$F,2,FALSE),IFERROR(VLOOKUP(D146,'3. Vinculación Univ. Sociedad'!$E:$F,2,FALSE),IFERROR(VLOOKUP(D146,'4. Docencia y Profesorado Univ.'!$E:$F,2,FALSE),IFERROR(VLOOKUP(D146,'5. Estudiantes y Graduados'!$E:$F,2,FALSE),IFERROR(VLOOKUP(D146,'11. Gestion Administrativa'!$E:$F,2,FALSE),IFERROR(VLOOKUP(D146,'13. Gestión Académica'!$E:$F,2,FALSE),IFERROR(VLOOKUP(D146,'8. Asegura. de la Calid. y M'!$E:$F,2,FALSE),IFERROR(VLOOKUP(D146,'6. Gestión del Conocimiento'!$E:$F,2,FALSE),IFERROR(VLOOKUP(D146,'15. Gobernabilidad y Proceso...'!$E:$F,2,FALSE),IFERROR(VLOOKUP(D146,'12. Gestión del Talento Humano'!$E:$F,2,FALSE),IFERROR(VLOOKUP(D146,'14. Internacional... de la E.S.'!$E:$F,2,FALSE),IFERROR(VLOOKUP(D146,'10. Posgrado'!$E:$F,2,FALSE),IFERROR(VLOOKUP(D146,'17. Gestión TIC'!$E:$F,2,FALSE),IFERROR(VLOOKUP(D146,'16. Desa. del Sistema Educ.Sup.'!$E:$F,2,FALSE),IFERROR(VLOOKUP(D146,'9. Cultura de Inno. Insti...'!$E:$F,2,FALSE),VLOOKUP(D146,'7. Lo Esencial de la Reforma U.'!$E:$F,2,0)))))))))))))))))</f>
        <v xml:space="preserve">1. Organización del evento, 2. Realización de Ponencias, Invitación de  expertos, 3. Instalación de feria tecnologíca </v>
      </c>
      <c r="D147" s="31"/>
      <c r="E147" s="91"/>
      <c r="F147" s="91"/>
      <c r="G147" s="91"/>
      <c r="H147" s="74"/>
      <c r="I147" s="74"/>
      <c r="J147" s="74"/>
      <c r="K147" s="110"/>
    </row>
    <row r="148" spans="3:11" ht="15.75" thickBot="1" x14ac:dyDescent="0.3">
      <c r="F148" s="91"/>
      <c r="G148" s="74"/>
      <c r="H148" s="74"/>
      <c r="I148" s="74"/>
    </row>
    <row r="149" spans="3:11" ht="30.75" thickBot="1" x14ac:dyDescent="0.3">
      <c r="C149" s="127" t="s">
        <v>44</v>
      </c>
      <c r="D149" s="127" t="s">
        <v>55</v>
      </c>
      <c r="E149" s="134" t="s">
        <v>57</v>
      </c>
      <c r="F149" s="133" t="s">
        <v>27</v>
      </c>
      <c r="G149" s="131" t="s">
        <v>131</v>
      </c>
      <c r="H149" s="134" t="s">
        <v>46</v>
      </c>
      <c r="I149" s="131" t="s">
        <v>132</v>
      </c>
      <c r="J149" s="131" t="s">
        <v>410</v>
      </c>
      <c r="K149" s="131" t="s">
        <v>411</v>
      </c>
    </row>
    <row r="150" spans="3:11" x14ac:dyDescent="0.25">
      <c r="C150" s="216" t="s">
        <v>439</v>
      </c>
      <c r="D150" s="217"/>
      <c r="E150" s="215">
        <f>HLOOKUP(C150,$AH$2:$BU$3,2,0)</f>
        <v>620</v>
      </c>
      <c r="F150" s="95">
        <f t="shared" ref="F150:F151" si="15">D150*E150</f>
        <v>0</v>
      </c>
      <c r="G150" s="159"/>
      <c r="H150" s="140"/>
      <c r="I150" s="128" t="e">
        <f>VLOOKUP(H150,Presupuesto!$B$11:$C$565,2,0)</f>
        <v>#N/A</v>
      </c>
      <c r="J150" s="214" t="s">
        <v>471</v>
      </c>
      <c r="K150" s="96" t="s">
        <v>394</v>
      </c>
    </row>
    <row r="151" spans="3:11" x14ac:dyDescent="0.25">
      <c r="C151" s="139" t="s">
        <v>1853</v>
      </c>
      <c r="D151" s="156">
        <v>1</v>
      </c>
      <c r="E151" s="121">
        <v>200000</v>
      </c>
      <c r="F151" s="95">
        <f t="shared" si="15"/>
        <v>200000</v>
      </c>
      <c r="G151" s="159" t="s">
        <v>1473</v>
      </c>
      <c r="H151" s="140" t="s">
        <v>780</v>
      </c>
      <c r="I151" s="128" t="str">
        <f>VLOOKUP(H151,Presupuesto!$B$11:$C$565,2,0)</f>
        <v>SERVICIOS CEREMONIAL Y PROTOCOLO</v>
      </c>
      <c r="J151" s="96" t="str">
        <f>$J$150</f>
        <v>Vinculación Universidad-Sociedad</v>
      </c>
      <c r="K151" s="96" t="s">
        <v>412</v>
      </c>
    </row>
    <row r="153" spans="3:11" ht="15.75" thickBot="1" x14ac:dyDescent="0.3"/>
    <row r="154" spans="3:11" ht="15.75" thickBot="1" x14ac:dyDescent="0.3">
      <c r="C154" s="155" t="s">
        <v>53</v>
      </c>
      <c r="D154" s="330">
        <f>SUM(F161:F162)</f>
        <v>60000</v>
      </c>
      <c r="F154" s="70"/>
      <c r="G154" s="77"/>
      <c r="H154" s="70"/>
      <c r="I154" s="70"/>
    </row>
    <row r="155" spans="3:11" x14ac:dyDescent="0.25">
      <c r="C155" s="70"/>
      <c r="D155" s="31"/>
      <c r="E155" s="91"/>
      <c r="F155" s="91"/>
      <c r="G155" s="91"/>
      <c r="H155" s="74"/>
      <c r="I155" s="74"/>
      <c r="J155" s="74"/>
      <c r="K155" s="110"/>
    </row>
    <row r="156" spans="3:11" x14ac:dyDescent="0.25">
      <c r="C156" s="70"/>
      <c r="D156" s="31"/>
      <c r="E156" s="91"/>
      <c r="F156" s="91"/>
      <c r="G156" s="91"/>
      <c r="H156" s="74"/>
      <c r="I156" s="74"/>
      <c r="J156" s="74"/>
      <c r="K156" s="110"/>
    </row>
    <row r="157" spans="3:11" ht="15.75" x14ac:dyDescent="0.25">
      <c r="C157" s="200" t="s">
        <v>392</v>
      </c>
      <c r="D157" s="328" t="s">
        <v>1585</v>
      </c>
      <c r="E157" s="91"/>
      <c r="F157" s="91"/>
      <c r="G157" s="91"/>
      <c r="H157" s="74"/>
      <c r="I157" s="74"/>
      <c r="J157" s="74"/>
      <c r="K157" s="110"/>
    </row>
    <row r="158" spans="3:11" ht="18.75" x14ac:dyDescent="0.25">
      <c r="C158" s="206" t="str">
        <f>IFERROR(VLOOKUP(D157,'1. Desarrollo e Innov. Curricu.'!$E:$F,2,FALSE),IFERROR(VLOOKUP(D157,'2. Investigación Científica'!$E:$F,2,FALSE),IFERROR(VLOOKUP(D157,'3. Vinculación Univ. Sociedad'!$E:$F,2,FALSE),IFERROR(VLOOKUP(D157,'4. Docencia y Profesorado Univ.'!$E:$F,2,FALSE),IFERROR(VLOOKUP(D157,'5. Estudiantes y Graduados'!$E:$F,2,FALSE),IFERROR(VLOOKUP(D157,'11. Gestion Administrativa'!$E:$F,2,FALSE),IFERROR(VLOOKUP(D157,'13. Gestión Académica'!$E:$F,2,FALSE),IFERROR(VLOOKUP(D157,'8. Asegura. de la Calid. y M'!$E:$F,2,FALSE),IFERROR(VLOOKUP(D157,'6. Gestión del Conocimiento'!$E:$F,2,FALSE),IFERROR(VLOOKUP(D157,'15. Gobernabilidad y Proceso...'!$E:$F,2,FALSE),IFERROR(VLOOKUP(D157,'12. Gestión del Talento Humano'!$E:$F,2,FALSE),IFERROR(VLOOKUP(D157,'14. Internacional... de la E.S.'!$E:$F,2,FALSE),IFERROR(VLOOKUP(D157,'10. Posgrado'!$E:$F,2,FALSE),IFERROR(VLOOKUP(D157,'17. Gestión TIC'!$E:$F,2,FALSE),IFERROR(VLOOKUP(D157,'16. Desa. del Sistema Educ.Sup.'!$E:$F,2,FALSE),IFERROR(VLOOKUP(D157,'9. Cultura de Inno. Insti...'!$E:$F,2,FALSE),VLOOKUP(D157,'7. Lo Esencial de la Reforma U.'!$E:$F,2,0)))))))))))))))))</f>
        <v>Gestión de fondos, Remodelación de espacio</v>
      </c>
      <c r="D158" s="31"/>
      <c r="E158" s="91"/>
      <c r="F158" s="91"/>
      <c r="G158" s="91"/>
      <c r="H158" s="74"/>
      <c r="I158" s="74"/>
      <c r="J158" s="74"/>
      <c r="K158" s="110"/>
    </row>
    <row r="159" spans="3:11" ht="15.75" thickBot="1" x14ac:dyDescent="0.3">
      <c r="F159" s="91"/>
      <c r="G159" s="74"/>
      <c r="H159" s="74"/>
      <c r="I159" s="74"/>
    </row>
    <row r="160" spans="3:11" ht="30.75" thickBot="1" x14ac:dyDescent="0.3">
      <c r="C160" s="127" t="s">
        <v>44</v>
      </c>
      <c r="D160" s="127" t="s">
        <v>55</v>
      </c>
      <c r="E160" s="134" t="s">
        <v>57</v>
      </c>
      <c r="F160" s="133" t="s">
        <v>27</v>
      </c>
      <c r="G160" s="131" t="s">
        <v>131</v>
      </c>
      <c r="H160" s="134" t="s">
        <v>46</v>
      </c>
      <c r="I160" s="131" t="s">
        <v>132</v>
      </c>
      <c r="J160" s="131" t="s">
        <v>410</v>
      </c>
      <c r="K160" s="131" t="s">
        <v>411</v>
      </c>
    </row>
    <row r="161" spans="3:11" x14ac:dyDescent="0.25">
      <c r="C161" s="216" t="s">
        <v>439</v>
      </c>
      <c r="D161" s="217"/>
      <c r="E161" s="215">
        <f>HLOOKUP(C161,$AH$2:$BU$3,2,0)</f>
        <v>620</v>
      </c>
      <c r="F161" s="95">
        <f t="shared" ref="F161:F162" si="16">D161*E161</f>
        <v>0</v>
      </c>
      <c r="G161" s="159"/>
      <c r="H161" s="140"/>
      <c r="I161" s="128" t="e">
        <f>VLOOKUP(H161,Presupuesto!$B$11:$C$565,2,0)</f>
        <v>#N/A</v>
      </c>
      <c r="J161" s="214" t="s">
        <v>1357</v>
      </c>
      <c r="K161" s="96" t="s">
        <v>394</v>
      </c>
    </row>
    <row r="162" spans="3:11" x14ac:dyDescent="0.25">
      <c r="C162" s="139" t="s">
        <v>1793</v>
      </c>
      <c r="D162" s="156">
        <v>1</v>
      </c>
      <c r="E162" s="121">
        <v>60000</v>
      </c>
      <c r="F162" s="95">
        <f t="shared" si="16"/>
        <v>60000</v>
      </c>
      <c r="G162" s="159" t="s">
        <v>129</v>
      </c>
      <c r="H162" s="140" t="s">
        <v>663</v>
      </c>
      <c r="I162" s="128" t="str">
        <f>VLOOKUP(H162,Presupuesto!$B$11:$C$565,2,0)</f>
        <v>MANTENIMIENTO Y REPARACION DE EDIFIC.Y LOCALES.</v>
      </c>
      <c r="J162" s="96" t="str">
        <f>$J$161</f>
        <v>Docencia y Profesorado Universitario</v>
      </c>
      <c r="K162" s="96" t="s">
        <v>412</v>
      </c>
    </row>
    <row r="164" spans="3:11" ht="15.75" thickBot="1" x14ac:dyDescent="0.3">
      <c r="F164" s="88"/>
      <c r="G164" s="87"/>
      <c r="H164" s="88"/>
      <c r="I164" s="88"/>
    </row>
    <row r="165" spans="3:11" ht="15.75" thickBot="1" x14ac:dyDescent="0.3">
      <c r="C165" s="155" t="s">
        <v>53</v>
      </c>
      <c r="D165" s="330">
        <f>SUM(F172:F173)</f>
        <v>20000</v>
      </c>
      <c r="F165" s="70"/>
      <c r="G165" s="77"/>
      <c r="H165" s="70"/>
      <c r="I165" s="70"/>
    </row>
    <row r="166" spans="3:11" x14ac:dyDescent="0.25">
      <c r="C166" s="70"/>
      <c r="D166" s="31"/>
      <c r="E166" s="91"/>
      <c r="F166" s="91"/>
      <c r="G166" s="91"/>
      <c r="H166" s="74"/>
      <c r="I166" s="74"/>
      <c r="J166" s="74"/>
      <c r="K166" s="110"/>
    </row>
    <row r="167" spans="3:11" x14ac:dyDescent="0.25">
      <c r="C167" s="70"/>
      <c r="D167" s="31"/>
      <c r="E167" s="91"/>
      <c r="F167" s="91"/>
      <c r="G167" s="91"/>
      <c r="H167" s="74"/>
      <c r="I167" s="74"/>
      <c r="J167" s="74"/>
      <c r="K167" s="110"/>
    </row>
    <row r="168" spans="3:11" ht="15.75" x14ac:dyDescent="0.25">
      <c r="C168" s="200" t="s">
        <v>392</v>
      </c>
      <c r="D168" s="328" t="s">
        <v>1794</v>
      </c>
      <c r="E168" s="91"/>
      <c r="F168" s="91"/>
      <c r="G168" s="91"/>
      <c r="H168" s="74"/>
      <c r="I168" s="74"/>
      <c r="J168" s="74"/>
      <c r="K168" s="110"/>
    </row>
    <row r="169" spans="3:11" ht="18.75" x14ac:dyDescent="0.25">
      <c r="C169" s="206" t="str">
        <f>IFERROR(VLOOKUP(D168,'1. Desarrollo e Innov. Curricu.'!$E:$F,2,FALSE),IFERROR(VLOOKUP(D168,'2. Investigación Científica'!$E:$F,2,FALSE),IFERROR(VLOOKUP(D168,'3. Vinculación Univ. Sociedad'!$E:$F,2,FALSE),IFERROR(VLOOKUP(D168,'4. Docencia y Profesorado Univ.'!$E:$F,2,FALSE),IFERROR(VLOOKUP(D168,'5. Estudiantes y Graduados'!$E:$F,2,FALSE),IFERROR(VLOOKUP(D168,'11. Gestion Administrativa'!$E:$F,2,FALSE),IFERROR(VLOOKUP(D168,'13. Gestión Académica'!$E:$F,2,FALSE),IFERROR(VLOOKUP(D168,'8. Asegura. de la Calid. y M'!$E:$F,2,FALSE),IFERROR(VLOOKUP(D168,'6. Gestión del Conocimiento'!$E:$F,2,FALSE),IFERROR(VLOOKUP(D168,'15. Gobernabilidad y Proceso...'!$E:$F,2,FALSE),IFERROR(VLOOKUP(D168,'12. Gestión del Talento Humano'!$E:$F,2,FALSE),IFERROR(VLOOKUP(D168,'14. Internacional... de la E.S.'!$E:$F,2,FALSE),IFERROR(VLOOKUP(D168,'10. Posgrado'!$E:$F,2,FALSE),IFERROR(VLOOKUP(D168,'17. Gestión TIC'!$E:$F,2,FALSE),IFERROR(VLOOKUP(D168,'16. Desa. del Sistema Educ.Sup.'!$E:$F,2,FALSE),IFERROR(VLOOKUP(D168,'9. Cultura de Inno. Insti...'!$E:$F,2,FALSE),VLOOKUP(D168,'7. Lo Esencial de la Reforma U.'!$E:$F,2,0)))))))))))))))))</f>
        <v>Planificación de la inducción. Gestión de Recursos para papelería y refrigerio</v>
      </c>
      <c r="D169" s="31"/>
      <c r="E169" s="91"/>
      <c r="F169" s="91"/>
      <c r="G169" s="91"/>
      <c r="H169" s="74"/>
      <c r="I169" s="74"/>
      <c r="J169" s="74"/>
      <c r="K169" s="110"/>
    </row>
    <row r="170" spans="3:11" ht="15.75" thickBot="1" x14ac:dyDescent="0.3">
      <c r="F170" s="91"/>
      <c r="G170" s="74"/>
      <c r="H170" s="74"/>
      <c r="I170" s="74"/>
    </row>
    <row r="171" spans="3:11" ht="30.75" thickBot="1" x14ac:dyDescent="0.3">
      <c r="C171" s="127" t="s">
        <v>44</v>
      </c>
      <c r="D171" s="127" t="s">
        <v>55</v>
      </c>
      <c r="E171" s="134" t="s">
        <v>57</v>
      </c>
      <c r="F171" s="133" t="s">
        <v>27</v>
      </c>
      <c r="G171" s="131" t="s">
        <v>131</v>
      </c>
      <c r="H171" s="134" t="s">
        <v>46</v>
      </c>
      <c r="I171" s="131" t="s">
        <v>132</v>
      </c>
      <c r="J171" s="131" t="s">
        <v>410</v>
      </c>
      <c r="K171" s="131" t="s">
        <v>411</v>
      </c>
    </row>
    <row r="172" spans="3:11" x14ac:dyDescent="0.25">
      <c r="C172" s="216" t="s">
        <v>439</v>
      </c>
      <c r="D172" s="217"/>
      <c r="E172" s="215">
        <f>HLOOKUP(C172,$AH$2:$BU$3,2,0)</f>
        <v>620</v>
      </c>
      <c r="F172" s="95">
        <f t="shared" ref="F172:F173" si="17">D172*E172</f>
        <v>0</v>
      </c>
      <c r="G172" s="159"/>
      <c r="H172" s="140"/>
      <c r="I172" s="128" t="e">
        <f>VLOOKUP(H172,Presupuesto!$B$11:$C$565,2,0)</f>
        <v>#N/A</v>
      </c>
      <c r="J172" s="214" t="s">
        <v>1359</v>
      </c>
      <c r="K172" s="96" t="s">
        <v>394</v>
      </c>
    </row>
    <row r="173" spans="3:11" x14ac:dyDescent="0.25">
      <c r="C173" s="139" t="s">
        <v>1804</v>
      </c>
      <c r="D173" s="156">
        <v>1</v>
      </c>
      <c r="E173" s="121">
        <v>20000</v>
      </c>
      <c r="F173" s="95">
        <f t="shared" si="17"/>
        <v>20000</v>
      </c>
      <c r="G173" s="159" t="s">
        <v>129</v>
      </c>
      <c r="H173" s="140" t="s">
        <v>699</v>
      </c>
      <c r="I173" s="128" t="str">
        <f>VLOOKUP(H173,Presupuesto!$B$11:$C$565,2,0)</f>
        <v>SERVICIOS DE CAPACITACION.</v>
      </c>
      <c r="J173" s="96" t="str">
        <f>$J$172</f>
        <v>Estudiantes y Graduados</v>
      </c>
      <c r="K173" s="96" t="s">
        <v>412</v>
      </c>
    </row>
    <row r="175" spans="3:11" ht="15.75" thickBot="1" x14ac:dyDescent="0.3">
      <c r="F175" s="88"/>
      <c r="G175" s="87"/>
      <c r="H175" s="88"/>
      <c r="I175" s="88"/>
    </row>
    <row r="176" spans="3:11" ht="15.75" thickBot="1" x14ac:dyDescent="0.3">
      <c r="C176" s="155" t="s">
        <v>53</v>
      </c>
      <c r="D176" s="330">
        <f>SUM(F183:F184)</f>
        <v>50000</v>
      </c>
      <c r="F176" s="70"/>
      <c r="G176" s="77"/>
      <c r="H176" s="70"/>
      <c r="I176" s="70"/>
    </row>
    <row r="177" spans="3:11" x14ac:dyDescent="0.25">
      <c r="C177" s="70"/>
      <c r="D177" s="31"/>
      <c r="E177" s="91"/>
      <c r="F177" s="91"/>
      <c r="G177" s="91"/>
      <c r="H177" s="74"/>
      <c r="I177" s="74"/>
      <c r="J177" s="74"/>
      <c r="K177" s="110"/>
    </row>
    <row r="178" spans="3:11" x14ac:dyDescent="0.25">
      <c r="C178" s="70"/>
      <c r="D178" s="31"/>
      <c r="E178" s="91"/>
      <c r="F178" s="91"/>
      <c r="G178" s="91"/>
      <c r="H178" s="74"/>
      <c r="I178" s="74"/>
      <c r="J178" s="74"/>
      <c r="K178" s="110"/>
    </row>
    <row r="179" spans="3:11" ht="15.75" x14ac:dyDescent="0.25">
      <c r="C179" s="200" t="s">
        <v>392</v>
      </c>
      <c r="D179" s="328" t="s">
        <v>1801</v>
      </c>
      <c r="E179" s="91"/>
      <c r="F179" s="91"/>
      <c r="G179" s="91"/>
      <c r="H179" s="74"/>
      <c r="I179" s="74"/>
      <c r="J179" s="74"/>
      <c r="K179" s="110"/>
    </row>
    <row r="180" spans="3:11" ht="18.75" x14ac:dyDescent="0.25">
      <c r="C180" s="206" t="str">
        <f>IFERROR(VLOOKUP(D179,'1. Desarrollo e Innov. Curricu.'!$E:$F,2,FALSE),IFERROR(VLOOKUP(D179,'2. Investigación Científica'!$E:$F,2,FALSE),IFERROR(VLOOKUP(D179,'3. Vinculación Univ. Sociedad'!$E:$F,2,FALSE),IFERROR(VLOOKUP(D179,'4. Docencia y Profesorado Univ.'!$E:$F,2,FALSE),IFERROR(VLOOKUP(D179,'5. Estudiantes y Graduados'!$E:$F,2,FALSE),IFERROR(VLOOKUP(D179,'11. Gestion Administrativa'!$E:$F,2,FALSE),IFERROR(VLOOKUP(D179,'13. Gestión Académica'!$E:$F,2,FALSE),IFERROR(VLOOKUP(D179,'8. Asegura. de la Calid. y M'!$E:$F,2,FALSE),IFERROR(VLOOKUP(D179,'6. Gestión del Conocimiento'!$E:$F,2,FALSE),IFERROR(VLOOKUP(D179,'15. Gobernabilidad y Proceso...'!$E:$F,2,FALSE),IFERROR(VLOOKUP(D179,'12. Gestión del Talento Humano'!$E:$F,2,FALSE),IFERROR(VLOOKUP(D179,'14. Internacional... de la E.S.'!$E:$F,2,FALSE),IFERROR(VLOOKUP(D179,'10. Posgrado'!$E:$F,2,FALSE),IFERROR(VLOOKUP(D179,'17. Gestión TIC'!$E:$F,2,FALSE),IFERROR(VLOOKUP(D179,'16. Desa. del Sistema Educ.Sup.'!$E:$F,2,FALSE),IFERROR(VLOOKUP(D179,'9. Cultura de Inno. Insti...'!$E:$F,2,FALSE),VLOOKUP(D179,'7. Lo Esencial de la Reforma U.'!$E:$F,2,0)))))))))))))))))</f>
        <v>Gestionar con las entitades necesarias para crear el dia de salud integral</v>
      </c>
      <c r="D180" s="31"/>
      <c r="E180" s="91"/>
      <c r="F180" s="91"/>
      <c r="G180" s="91"/>
      <c r="H180" s="74"/>
      <c r="I180" s="74"/>
      <c r="J180" s="74"/>
      <c r="K180" s="110"/>
    </row>
    <row r="181" spans="3:11" ht="15.75" thickBot="1" x14ac:dyDescent="0.3">
      <c r="F181" s="91"/>
      <c r="G181" s="74"/>
      <c r="H181" s="74"/>
      <c r="I181" s="74"/>
    </row>
    <row r="182" spans="3:11" ht="30.75" thickBot="1" x14ac:dyDescent="0.3">
      <c r="C182" s="127" t="s">
        <v>44</v>
      </c>
      <c r="D182" s="127" t="s">
        <v>55</v>
      </c>
      <c r="E182" s="134" t="s">
        <v>57</v>
      </c>
      <c r="F182" s="133" t="s">
        <v>27</v>
      </c>
      <c r="G182" s="131" t="s">
        <v>131</v>
      </c>
      <c r="H182" s="134" t="s">
        <v>46</v>
      </c>
      <c r="I182" s="131" t="s">
        <v>132</v>
      </c>
      <c r="J182" s="131" t="s">
        <v>410</v>
      </c>
      <c r="K182" s="131" t="s">
        <v>411</v>
      </c>
    </row>
    <row r="183" spans="3:11" x14ac:dyDescent="0.25">
      <c r="C183" s="216" t="s">
        <v>439</v>
      </c>
      <c r="D183" s="217"/>
      <c r="E183" s="215">
        <f>HLOOKUP(C183,$AH$2:$BU$3,2,0)</f>
        <v>620</v>
      </c>
      <c r="F183" s="95">
        <f t="shared" ref="F183:F184" si="18">D183*E183</f>
        <v>0</v>
      </c>
      <c r="G183" s="159"/>
      <c r="H183" s="140"/>
      <c r="I183" s="128" t="e">
        <f>VLOOKUP(H183,Presupuesto!$B$11:$C$565,2,0)</f>
        <v>#N/A</v>
      </c>
      <c r="J183" s="214" t="s">
        <v>1443</v>
      </c>
      <c r="K183" s="96" t="s">
        <v>394</v>
      </c>
    </row>
    <row r="184" spans="3:11" x14ac:dyDescent="0.25">
      <c r="C184" s="139" t="s">
        <v>1805</v>
      </c>
      <c r="D184" s="156">
        <v>1</v>
      </c>
      <c r="E184" s="121">
        <v>50000</v>
      </c>
      <c r="F184" s="95">
        <f t="shared" si="18"/>
        <v>50000</v>
      </c>
      <c r="G184" s="159" t="s">
        <v>129</v>
      </c>
      <c r="H184" s="140" t="s">
        <v>780</v>
      </c>
      <c r="I184" s="128" t="str">
        <f>VLOOKUP(H184,Presupuesto!$B$11:$C$565,2,0)</f>
        <v>SERVICIOS CEREMONIAL Y PROTOCOLO</v>
      </c>
      <c r="J184" s="96" t="s">
        <v>1359</v>
      </c>
      <c r="K184" s="96" t="s">
        <v>412</v>
      </c>
    </row>
    <row r="186" spans="3:11" ht="15.75" thickBot="1" x14ac:dyDescent="0.3">
      <c r="F186" s="88"/>
      <c r="G186" s="87"/>
      <c r="H186" s="88"/>
      <c r="I186" s="88"/>
    </row>
    <row r="187" spans="3:11" ht="15.75" thickBot="1" x14ac:dyDescent="0.3">
      <c r="C187" s="155" t="s">
        <v>53</v>
      </c>
      <c r="D187" s="330">
        <f>SUM(F194:F195)</f>
        <v>120000</v>
      </c>
      <c r="F187" s="70"/>
      <c r="G187" s="77"/>
      <c r="H187" s="70"/>
      <c r="I187" s="70"/>
    </row>
    <row r="188" spans="3:11" x14ac:dyDescent="0.25">
      <c r="C188" s="70"/>
      <c r="D188" s="31"/>
      <c r="E188" s="91"/>
      <c r="F188" s="91"/>
      <c r="G188" s="91"/>
      <c r="H188" s="74"/>
      <c r="I188" s="74"/>
      <c r="J188" s="74"/>
      <c r="K188" s="110"/>
    </row>
    <row r="189" spans="3:11" x14ac:dyDescent="0.25">
      <c r="C189" s="70"/>
      <c r="D189" s="31"/>
      <c r="E189" s="91"/>
      <c r="F189" s="91"/>
      <c r="G189" s="91"/>
      <c r="H189" s="74"/>
      <c r="I189" s="74"/>
      <c r="J189" s="74"/>
      <c r="K189" s="110"/>
    </row>
    <row r="190" spans="3:11" ht="15.75" x14ac:dyDescent="0.25">
      <c r="C190" s="200" t="s">
        <v>392</v>
      </c>
      <c r="D190" s="328" t="s">
        <v>1802</v>
      </c>
      <c r="E190" s="91"/>
      <c r="F190" s="91"/>
      <c r="G190" s="91"/>
      <c r="H190" s="74"/>
      <c r="I190" s="74"/>
      <c r="J190" s="74"/>
      <c r="K190" s="110"/>
    </row>
    <row r="191" spans="3:11" ht="18.75" x14ac:dyDescent="0.25">
      <c r="C191" s="206" t="str">
        <f>IFERROR(VLOOKUP(D190,'1. Desarrollo e Innov. Curricu.'!$E:$F,2,FALSE),IFERROR(VLOOKUP(D190,'2. Investigación Científica'!$E:$F,2,FALSE),IFERROR(VLOOKUP(D190,'3. Vinculación Univ. Sociedad'!$E:$F,2,FALSE),IFERROR(VLOOKUP(D190,'4. Docencia y Profesorado Univ.'!$E:$F,2,FALSE),IFERROR(VLOOKUP(D190,'5. Estudiantes y Graduados'!$E:$F,2,FALSE),IFERROR(VLOOKUP(D190,'11. Gestion Administrativa'!$E:$F,2,FALSE),IFERROR(VLOOKUP(D190,'13. Gestión Académica'!$E:$F,2,FALSE),IFERROR(VLOOKUP(D190,'8. Asegura. de la Calid. y M'!$E:$F,2,FALSE),IFERROR(VLOOKUP(D190,'6. Gestión del Conocimiento'!$E:$F,2,FALSE),IFERROR(VLOOKUP(D190,'15. Gobernabilidad y Proceso...'!$E:$F,2,FALSE),IFERROR(VLOOKUP(D190,'12. Gestión del Talento Humano'!$E:$F,2,FALSE),IFERROR(VLOOKUP(D190,'14. Internacional... de la E.S.'!$E:$F,2,FALSE),IFERROR(VLOOKUP(D190,'10. Posgrado'!$E:$F,2,FALSE),IFERROR(VLOOKUP(D190,'17. Gestión TIC'!$E:$F,2,FALSE),IFERROR(VLOOKUP(D190,'16. Desa. del Sistema Educ.Sup.'!$E:$F,2,FALSE),IFERROR(VLOOKUP(D190,'9. Cultura de Inno. Insti...'!$E:$F,2,FALSE),VLOOKUP(D190,'7. Lo Esencial de la Reforma U.'!$E:$F,2,0)))))))))))))))))</f>
        <v>Realización de las semanas  cada una de las carreras que conforman la Facultad de Ingeniería</v>
      </c>
      <c r="D191" s="31"/>
      <c r="E191" s="91"/>
      <c r="F191" s="91"/>
      <c r="G191" s="91"/>
      <c r="H191" s="74"/>
      <c r="I191" s="74"/>
      <c r="J191" s="74"/>
      <c r="K191" s="110"/>
    </row>
    <row r="192" spans="3:11" ht="15.75" thickBot="1" x14ac:dyDescent="0.3">
      <c r="F192" s="91"/>
      <c r="G192" s="74"/>
      <c r="H192" s="74"/>
      <c r="I192" s="74"/>
    </row>
    <row r="193" spans="3:11" ht="30.75" thickBot="1" x14ac:dyDescent="0.3">
      <c r="C193" s="127" t="s">
        <v>44</v>
      </c>
      <c r="D193" s="127" t="s">
        <v>55</v>
      </c>
      <c r="E193" s="134" t="s">
        <v>57</v>
      </c>
      <c r="F193" s="133" t="s">
        <v>27</v>
      </c>
      <c r="G193" s="131" t="s">
        <v>131</v>
      </c>
      <c r="H193" s="134" t="s">
        <v>46</v>
      </c>
      <c r="I193" s="131" t="s">
        <v>132</v>
      </c>
      <c r="J193" s="131" t="s">
        <v>410</v>
      </c>
      <c r="K193" s="131" t="s">
        <v>411</v>
      </c>
    </row>
    <row r="194" spans="3:11" x14ac:dyDescent="0.25">
      <c r="C194" s="216" t="s">
        <v>439</v>
      </c>
      <c r="D194" s="217"/>
      <c r="E194" s="215">
        <f>HLOOKUP(C194,$AH$2:$BU$3,2,0)</f>
        <v>620</v>
      </c>
      <c r="F194" s="95">
        <f t="shared" ref="F194:F195" si="19">D194*E194</f>
        <v>0</v>
      </c>
      <c r="G194" s="159"/>
      <c r="H194" s="140"/>
      <c r="I194" s="128" t="e">
        <f>VLOOKUP(H194,Presupuesto!$B$11:$C$565,2,0)</f>
        <v>#N/A</v>
      </c>
      <c r="J194" s="214" t="s">
        <v>1443</v>
      </c>
      <c r="K194" s="96" t="s">
        <v>394</v>
      </c>
    </row>
    <row r="195" spans="3:11" x14ac:dyDescent="0.25">
      <c r="C195" s="139" t="s">
        <v>1806</v>
      </c>
      <c r="D195" s="156">
        <v>1</v>
      </c>
      <c r="E195" s="121">
        <v>120000</v>
      </c>
      <c r="F195" s="95">
        <f t="shared" si="19"/>
        <v>120000</v>
      </c>
      <c r="G195" s="159" t="s">
        <v>129</v>
      </c>
      <c r="H195" s="140" t="s">
        <v>780</v>
      </c>
      <c r="I195" s="128" t="str">
        <f>VLOOKUP(H195,Presupuesto!$B$11:$C$565,2,0)</f>
        <v>SERVICIOS CEREMONIAL Y PROTOCOLO</v>
      </c>
      <c r="J195" s="96" t="s">
        <v>1359</v>
      </c>
      <c r="K195" s="96" t="s">
        <v>412</v>
      </c>
    </row>
    <row r="197" spans="3:11" s="393" customFormat="1" ht="15.75" thickBot="1" x14ac:dyDescent="0.3">
      <c r="F197" s="88"/>
      <c r="G197" s="87"/>
      <c r="H197" s="88"/>
      <c r="I197" s="88"/>
    </row>
    <row r="198" spans="3:11" s="393" customFormat="1" ht="15.75" thickBot="1" x14ac:dyDescent="0.3">
      <c r="C198" s="155" t="s">
        <v>53</v>
      </c>
      <c r="D198" s="330">
        <f>SUM(F205:F206)</f>
        <v>140000</v>
      </c>
      <c r="F198" s="70"/>
      <c r="G198" s="77"/>
      <c r="H198" s="70"/>
      <c r="I198" s="70"/>
    </row>
    <row r="199" spans="3:11" s="393" customFormat="1" x14ac:dyDescent="0.25">
      <c r="C199" s="70"/>
      <c r="D199" s="31"/>
      <c r="E199" s="91"/>
      <c r="F199" s="91"/>
      <c r="G199" s="91"/>
      <c r="H199" s="74"/>
      <c r="I199" s="74"/>
      <c r="J199" s="74"/>
      <c r="K199" s="110"/>
    </row>
    <row r="200" spans="3:11" s="393" customFormat="1" x14ac:dyDescent="0.25">
      <c r="C200" s="70"/>
      <c r="D200" s="31"/>
      <c r="E200" s="91"/>
      <c r="F200" s="91"/>
      <c r="G200" s="91"/>
      <c r="H200" s="74"/>
      <c r="I200" s="74"/>
      <c r="J200" s="74"/>
      <c r="K200" s="110"/>
    </row>
    <row r="201" spans="3:11" s="393" customFormat="1" ht="15.75" x14ac:dyDescent="0.25">
      <c r="C201" s="200" t="s">
        <v>392</v>
      </c>
      <c r="D201" s="328" t="s">
        <v>1803</v>
      </c>
      <c r="E201" s="91"/>
      <c r="F201" s="91"/>
      <c r="G201" s="91"/>
      <c r="H201" s="74"/>
      <c r="I201" s="74"/>
      <c r="J201" s="74"/>
      <c r="K201" s="110"/>
    </row>
    <row r="202" spans="3:11" s="393" customFormat="1" ht="18.75" x14ac:dyDescent="0.25">
      <c r="C202" s="206" t="str">
        <f>IFERROR(VLOOKUP(D201,'1. Desarrollo e Innov. Curricu.'!$E:$F,2,FALSE),IFERROR(VLOOKUP(D201,'2. Investigación Científica'!$E:$F,2,FALSE),IFERROR(VLOOKUP(D201,'3. Vinculación Univ. Sociedad'!$E:$F,2,FALSE),IFERROR(VLOOKUP(D201,'4. Docencia y Profesorado Univ.'!$E:$F,2,FALSE),IFERROR(VLOOKUP(D201,'5. Estudiantes y Graduados'!$E:$F,2,FALSE),IFERROR(VLOOKUP(D201,'11. Gestion Administrativa'!$E:$F,2,FALSE),IFERROR(VLOOKUP(D201,'13. Gestión Académica'!$E:$F,2,FALSE),IFERROR(VLOOKUP(D201,'8. Asegura. de la Calid. y M'!$E:$F,2,FALSE),IFERROR(VLOOKUP(D201,'6. Gestión del Conocimiento'!$E:$F,2,FALSE),IFERROR(VLOOKUP(D201,'15. Gobernabilidad y Proceso...'!$E:$F,2,FALSE),IFERROR(VLOOKUP(D201,'12. Gestión del Talento Humano'!$E:$F,2,FALSE),IFERROR(VLOOKUP(D201,'14. Internacional... de la E.S.'!$E:$F,2,FALSE),IFERROR(VLOOKUP(D201,'10. Posgrado'!$E:$F,2,FALSE),IFERROR(VLOOKUP(D201,'17. Gestión TIC'!$E:$F,2,FALSE),IFERROR(VLOOKUP(D201,'16. Desa. del Sistema Educ.Sup.'!$E:$F,2,FALSE),IFERROR(VLOOKUP(D201,'9. Cultura de Inno. Insti...'!$E:$F,2,FALSE),VLOOKUP(D201,'7. Lo Esencial de la Reforma U.'!$E:$F,2,0)))))))))))))))))</f>
        <v xml:space="preserve">Gestionar, planificar y promocionar cursos y seminarios de actualización en las diferentes Carreras de la Facultad de Ingeniería </v>
      </c>
      <c r="D202" s="31"/>
      <c r="E202" s="91"/>
      <c r="F202" s="91"/>
      <c r="G202" s="91"/>
      <c r="H202" s="74"/>
      <c r="I202" s="74"/>
      <c r="J202" s="74"/>
      <c r="K202" s="110"/>
    </row>
    <row r="203" spans="3:11" s="393" customFormat="1" ht="15.75" thickBot="1" x14ac:dyDescent="0.3">
      <c r="F203" s="91"/>
      <c r="G203" s="74"/>
      <c r="H203" s="74"/>
      <c r="I203" s="74"/>
    </row>
    <row r="204" spans="3:11" s="393" customFormat="1" ht="30.75" thickBot="1" x14ac:dyDescent="0.3">
      <c r="C204" s="127" t="s">
        <v>44</v>
      </c>
      <c r="D204" s="127" t="s">
        <v>55</v>
      </c>
      <c r="E204" s="134" t="s">
        <v>57</v>
      </c>
      <c r="F204" s="133" t="s">
        <v>27</v>
      </c>
      <c r="G204" s="131" t="s">
        <v>131</v>
      </c>
      <c r="H204" s="134" t="s">
        <v>46</v>
      </c>
      <c r="I204" s="131" t="s">
        <v>132</v>
      </c>
      <c r="J204" s="131" t="s">
        <v>410</v>
      </c>
      <c r="K204" s="131" t="s">
        <v>411</v>
      </c>
    </row>
    <row r="205" spans="3:11" s="393" customFormat="1" x14ac:dyDescent="0.25">
      <c r="C205" s="216" t="s">
        <v>439</v>
      </c>
      <c r="D205" s="217"/>
      <c r="E205" s="215">
        <f>HLOOKUP(C205,$AH$2:$BU$3,2,0)</f>
        <v>620</v>
      </c>
      <c r="F205" s="95">
        <f t="shared" ref="F205:F206" si="20">D205*E205</f>
        <v>0</v>
      </c>
      <c r="G205" s="159"/>
      <c r="H205" s="140"/>
      <c r="I205" s="128" t="e">
        <f>VLOOKUP(H205,Presupuesto!$B$11:$C$565,2,0)</f>
        <v>#N/A</v>
      </c>
      <c r="J205" s="214" t="s">
        <v>1443</v>
      </c>
      <c r="K205" s="96" t="s">
        <v>394</v>
      </c>
    </row>
    <row r="206" spans="3:11" s="393" customFormat="1" x14ac:dyDescent="0.25">
      <c r="C206" s="139" t="s">
        <v>1806</v>
      </c>
      <c r="D206" s="156">
        <v>1</v>
      </c>
      <c r="E206" s="121">
        <v>140000</v>
      </c>
      <c r="F206" s="95">
        <f t="shared" si="20"/>
        <v>140000</v>
      </c>
      <c r="G206" s="159" t="s">
        <v>1473</v>
      </c>
      <c r="H206" s="140" t="s">
        <v>780</v>
      </c>
      <c r="I206" s="128" t="str">
        <f>VLOOKUP(H206,Presupuesto!$B$11:$C$565,2,0)</f>
        <v>SERVICIOS CEREMONIAL Y PROTOCOLO</v>
      </c>
      <c r="J206" s="96" t="s">
        <v>1359</v>
      </c>
      <c r="K206" s="96" t="s">
        <v>412</v>
      </c>
    </row>
    <row r="208" spans="3:11" s="393" customFormat="1" ht="15.75" thickBot="1" x14ac:dyDescent="0.3">
      <c r="F208" s="88"/>
      <c r="G208" s="87"/>
      <c r="H208" s="88"/>
      <c r="I208" s="88"/>
    </row>
    <row r="209" spans="3:11" s="393" customFormat="1" ht="15.75" thickBot="1" x14ac:dyDescent="0.3">
      <c r="C209" s="155" t="s">
        <v>53</v>
      </c>
      <c r="D209" s="330">
        <f>SUM(F216:F220)</f>
        <v>60000</v>
      </c>
      <c r="F209" s="70"/>
      <c r="G209" s="77"/>
      <c r="H209" s="70"/>
      <c r="I209" s="70"/>
    </row>
    <row r="210" spans="3:11" s="393" customFormat="1" x14ac:dyDescent="0.25">
      <c r="C210" s="70"/>
      <c r="D210" s="31"/>
      <c r="E210" s="91"/>
      <c r="F210" s="91"/>
      <c r="G210" s="91"/>
      <c r="H210" s="74"/>
      <c r="I210" s="74"/>
      <c r="J210" s="74"/>
      <c r="K210" s="110"/>
    </row>
    <row r="211" spans="3:11" s="393" customFormat="1" x14ac:dyDescent="0.25">
      <c r="C211" s="70"/>
      <c r="D211" s="31"/>
      <c r="E211" s="91"/>
      <c r="F211" s="91"/>
      <c r="G211" s="91"/>
      <c r="H211" s="74"/>
      <c r="I211" s="74"/>
      <c r="J211" s="74"/>
      <c r="K211" s="110"/>
    </row>
    <row r="212" spans="3:11" s="393" customFormat="1" ht="15.75" x14ac:dyDescent="0.25">
      <c r="C212" s="200" t="s">
        <v>392</v>
      </c>
      <c r="D212" s="328" t="s">
        <v>1523</v>
      </c>
      <c r="E212" s="91"/>
      <c r="F212" s="91"/>
      <c r="G212" s="91"/>
      <c r="H212" s="74"/>
      <c r="I212" s="74"/>
      <c r="J212" s="74"/>
      <c r="K212" s="110"/>
    </row>
    <row r="213" spans="3:11" s="393" customFormat="1" ht="18.75" x14ac:dyDescent="0.25">
      <c r="C213" s="206" t="str">
        <f>IFERROR(VLOOKUP(D212,'1. Desarrollo e Innov. Curricu.'!$E:$F,2,FALSE),IFERROR(VLOOKUP(D212,'2. Investigación Científica'!$E:$F,2,FALSE),IFERROR(VLOOKUP(D212,'3. Vinculación Univ. Sociedad'!$E:$F,2,FALSE),IFERROR(VLOOKUP(D212,'4. Docencia y Profesorado Univ.'!$E:$F,2,FALSE),IFERROR(VLOOKUP(D212,'5. Estudiantes y Graduados'!$E:$F,2,FALSE),IFERROR(VLOOKUP(D212,'11. Gestion Administrativa'!$E:$F,2,FALSE),IFERROR(VLOOKUP(D212,'13. Gestión Académica'!$E:$F,2,FALSE),IFERROR(VLOOKUP(D212,'8. Asegura. de la Calid. y M'!$E:$F,2,FALSE),IFERROR(VLOOKUP(D212,'6. Gestión del Conocimiento'!$E:$F,2,FALSE),IFERROR(VLOOKUP(D212,'15. Gobernabilidad y Proceso...'!$E:$F,2,FALSE),IFERROR(VLOOKUP(D212,'12. Gestión del Talento Humano'!$E:$F,2,FALSE),IFERROR(VLOOKUP(D212,'14. Internacional... de la E.S.'!$E:$F,2,FALSE),IFERROR(VLOOKUP(D212,'10. Posgrado'!$E:$F,2,FALSE),IFERROR(VLOOKUP(D212,'17. Gestión TIC'!$E:$F,2,FALSE),IFERROR(VLOOKUP(D212,'16. Desa. del Sistema Educ.Sup.'!$E:$F,2,FALSE),IFERROR(VLOOKUP(D212,'9. Cultura de Inno. Insti...'!$E:$F,2,FALSE),VLOOKUP(D212,'7. Lo Esencial de la Reforma U.'!$E:$F,2,0)))))))))))))))))</f>
        <v>Análisis de los proyectos de ampliación de la carrera solicitados a la carrera de Ingeniería en sistemas</v>
      </c>
      <c r="D213" s="31"/>
      <c r="E213" s="91"/>
      <c r="F213" s="91"/>
      <c r="G213" s="91"/>
      <c r="H213" s="74"/>
      <c r="I213" s="74"/>
      <c r="J213" s="74"/>
      <c r="K213" s="110"/>
    </row>
    <row r="214" spans="3:11" s="393" customFormat="1" ht="15.75" thickBot="1" x14ac:dyDescent="0.3">
      <c r="F214" s="91"/>
      <c r="G214" s="74"/>
      <c r="H214" s="74"/>
      <c r="I214" s="74"/>
    </row>
    <row r="215" spans="3:11" s="393" customFormat="1" ht="30.75" thickBot="1" x14ac:dyDescent="0.3">
      <c r="C215" s="127" t="s">
        <v>44</v>
      </c>
      <c r="D215" s="127" t="s">
        <v>55</v>
      </c>
      <c r="E215" s="134" t="s">
        <v>57</v>
      </c>
      <c r="F215" s="133" t="s">
        <v>27</v>
      </c>
      <c r="G215" s="131" t="s">
        <v>131</v>
      </c>
      <c r="H215" s="134" t="s">
        <v>46</v>
      </c>
      <c r="I215" s="131" t="s">
        <v>132</v>
      </c>
      <c r="J215" s="131" t="s">
        <v>410</v>
      </c>
      <c r="K215" s="131" t="s">
        <v>411</v>
      </c>
    </row>
    <row r="216" spans="3:11" s="393" customFormat="1" x14ac:dyDescent="0.25">
      <c r="C216" s="216" t="s">
        <v>439</v>
      </c>
      <c r="D216" s="217"/>
      <c r="E216" s="215">
        <f>HLOOKUP(C216,$AH$2:$BU$3,2,0)</f>
        <v>620</v>
      </c>
      <c r="F216" s="95">
        <f t="shared" ref="F216:F220" si="21">D216*E216</f>
        <v>0</v>
      </c>
      <c r="G216" s="159"/>
      <c r="H216" s="140"/>
      <c r="I216" s="128" t="e">
        <f>VLOOKUP(H216,Presupuesto!$B$11:$C$565,2,0)</f>
        <v>#N/A</v>
      </c>
      <c r="J216" s="214" t="s">
        <v>1443</v>
      </c>
      <c r="K216" s="96" t="s">
        <v>394</v>
      </c>
    </row>
    <row r="217" spans="3:11" s="393" customFormat="1" x14ac:dyDescent="0.25">
      <c r="C217" s="139" t="s">
        <v>1813</v>
      </c>
      <c r="D217" s="156">
        <v>1</v>
      </c>
      <c r="E217" s="121">
        <v>60000</v>
      </c>
      <c r="F217" s="95">
        <f t="shared" si="21"/>
        <v>60000</v>
      </c>
      <c r="G217" s="159" t="s">
        <v>1473</v>
      </c>
      <c r="H217" s="140" t="s">
        <v>780</v>
      </c>
      <c r="I217" s="128" t="str">
        <f>VLOOKUP(H217,Presupuesto!$B$11:$C$565,2,0)</f>
        <v>SERVICIOS CEREMONIAL Y PROTOCOLO</v>
      </c>
      <c r="J217" s="96" t="s">
        <v>472</v>
      </c>
      <c r="K217" s="96" t="s">
        <v>412</v>
      </c>
    </row>
    <row r="218" spans="3:11" s="393" customFormat="1" x14ac:dyDescent="0.25">
      <c r="C218" s="139"/>
      <c r="D218" s="156"/>
      <c r="E218" s="121"/>
      <c r="F218" s="95">
        <f t="shared" si="21"/>
        <v>0</v>
      </c>
      <c r="G218" s="159"/>
      <c r="H218" s="140"/>
      <c r="I218" s="128" t="e">
        <f>VLOOKUP(H218,Presupuesto!$B$11:$C$565,2,0)</f>
        <v>#N/A</v>
      </c>
      <c r="J218" s="96" t="str">
        <f t="shared" ref="J218:J220" si="22">$J$194</f>
        <v>Desarrollo del Sistema de Educación Superior</v>
      </c>
      <c r="K218" s="96" t="s">
        <v>412</v>
      </c>
    </row>
    <row r="219" spans="3:11" s="393" customFormat="1" x14ac:dyDescent="0.25">
      <c r="C219" s="139"/>
      <c r="D219" s="156"/>
      <c r="E219" s="121"/>
      <c r="F219" s="95">
        <f t="shared" si="21"/>
        <v>0</v>
      </c>
      <c r="G219" s="159"/>
      <c r="H219" s="140"/>
      <c r="I219" s="128" t="e">
        <f>VLOOKUP(H219,Presupuesto!$B$11:$C$565,2,0)</f>
        <v>#N/A</v>
      </c>
      <c r="J219" s="96" t="str">
        <f t="shared" si="22"/>
        <v>Desarrollo del Sistema de Educación Superior</v>
      </c>
      <c r="K219" s="96" t="s">
        <v>412</v>
      </c>
    </row>
    <row r="220" spans="3:11" s="393" customFormat="1" x14ac:dyDescent="0.25">
      <c r="C220" s="139"/>
      <c r="D220" s="156"/>
      <c r="E220" s="121"/>
      <c r="F220" s="95">
        <f t="shared" si="21"/>
        <v>0</v>
      </c>
      <c r="G220" s="159"/>
      <c r="H220" s="140"/>
      <c r="I220" s="128" t="e">
        <f>VLOOKUP(H220,Presupuesto!$B$11:$C$565,2,0)</f>
        <v>#N/A</v>
      </c>
      <c r="J220" s="96" t="str">
        <f t="shared" si="22"/>
        <v>Desarrollo del Sistema de Educación Superior</v>
      </c>
      <c r="K220" s="96" t="s">
        <v>412</v>
      </c>
    </row>
    <row r="222" spans="3:11" s="393" customFormat="1" ht="15.75" thickBot="1" x14ac:dyDescent="0.3">
      <c r="F222" s="88"/>
      <c r="G222" s="87"/>
      <c r="H222" s="88"/>
      <c r="I222" s="88"/>
    </row>
    <row r="223" spans="3:11" s="393" customFormat="1" ht="15.75" thickBot="1" x14ac:dyDescent="0.3">
      <c r="C223" s="155" t="s">
        <v>53</v>
      </c>
      <c r="D223" s="330">
        <f>SUM(F230:F234)</f>
        <v>5343.7</v>
      </c>
      <c r="F223" s="70"/>
      <c r="G223" s="77"/>
      <c r="H223" s="70"/>
      <c r="I223" s="70"/>
    </row>
    <row r="224" spans="3:11" s="393" customFormat="1" x14ac:dyDescent="0.25">
      <c r="C224" s="70"/>
      <c r="D224" s="31"/>
      <c r="E224" s="91"/>
      <c r="F224" s="91"/>
      <c r="G224" s="91"/>
      <c r="H224" s="74"/>
      <c r="I224" s="74"/>
      <c r="J224" s="74"/>
      <c r="K224" s="110"/>
    </row>
    <row r="225" spans="3:11" s="393" customFormat="1" x14ac:dyDescent="0.25">
      <c r="C225" s="70"/>
      <c r="D225" s="31"/>
      <c r="E225" s="91"/>
      <c r="F225" s="91"/>
      <c r="G225" s="91"/>
      <c r="H225" s="74"/>
      <c r="I225" s="74"/>
      <c r="J225" s="74"/>
      <c r="K225" s="110"/>
    </row>
    <row r="226" spans="3:11" s="393" customFormat="1" ht="15.75" x14ac:dyDescent="0.25">
      <c r="C226" s="200" t="s">
        <v>392</v>
      </c>
      <c r="D226" s="328" t="s">
        <v>1815</v>
      </c>
      <c r="E226" s="91"/>
      <c r="F226" s="91"/>
      <c r="G226" s="91"/>
      <c r="H226" s="74"/>
      <c r="I226" s="74"/>
      <c r="J226" s="74"/>
      <c r="K226" s="110"/>
    </row>
    <row r="227" spans="3:11" s="393" customFormat="1" ht="18.75" x14ac:dyDescent="0.25">
      <c r="C227" s="206" t="str">
        <f>IFERROR(VLOOKUP(D226,'1. Desarrollo e Innov. Curricu.'!$E:$F,2,FALSE),IFERROR(VLOOKUP(D226,'2. Investigación Científica'!$E:$F,2,FALSE),IFERROR(VLOOKUP(D226,'3. Vinculación Univ. Sociedad'!$E:$F,2,FALSE),IFERROR(VLOOKUP(D226,'4. Docencia y Profesorado Univ.'!$E:$F,2,FALSE),IFERROR(VLOOKUP(D226,'5. Estudiantes y Graduados'!$E:$F,2,FALSE),IFERROR(VLOOKUP(D226,'11. Gestion Administrativa'!$E:$F,2,FALSE),IFERROR(VLOOKUP(D226,'13. Gestión Académica'!$E:$F,2,FALSE),IFERROR(VLOOKUP(D226,'8. Asegura. de la Calid. y M'!$E:$F,2,FALSE),IFERROR(VLOOKUP(D226,'6. Gestión del Conocimiento'!$E:$F,2,FALSE),IFERROR(VLOOKUP(D226,'15. Gobernabilidad y Proceso...'!$E:$F,2,FALSE),IFERROR(VLOOKUP(D226,'12. Gestión del Talento Humano'!$E:$F,2,FALSE),IFERROR(VLOOKUP(D226,'14. Internacional... de la E.S.'!$E:$F,2,FALSE),IFERROR(VLOOKUP(D226,'10. Posgrado'!$E:$F,2,FALSE),IFERROR(VLOOKUP(D226,'17. Gestión TIC'!$E:$F,2,FALSE),IFERROR(VLOOKUP(D226,'16. Desa. del Sistema Educ.Sup.'!$E:$F,2,FALSE),IFERROR(VLOOKUP(D226,'9. Cultura de Inno. Insti...'!$E:$F,2,FALSE),VLOOKUP(D226,'7. Lo Esencial de la Reforma U.'!$E:$F,2,0)))))))))))))))))</f>
        <v>Realizar actividades hacia los alumnos de cultura y educación basada en enseñar ahorro energético y uso eficiente de energía a la sociedad estudiantil y comunidad hondureña</v>
      </c>
      <c r="D227" s="31"/>
      <c r="E227" s="91"/>
      <c r="F227" s="91"/>
      <c r="G227" s="91"/>
      <c r="H227" s="74"/>
      <c r="I227" s="74"/>
      <c r="J227" s="74"/>
      <c r="K227" s="110"/>
    </row>
    <row r="228" spans="3:11" s="393" customFormat="1" ht="15.75" thickBot="1" x14ac:dyDescent="0.3">
      <c r="F228" s="91"/>
      <c r="G228" s="74"/>
      <c r="H228" s="74"/>
      <c r="I228" s="74"/>
    </row>
    <row r="229" spans="3:11" s="393" customFormat="1" ht="30.75" thickBot="1" x14ac:dyDescent="0.3">
      <c r="C229" s="127" t="s">
        <v>44</v>
      </c>
      <c r="D229" s="127" t="s">
        <v>55</v>
      </c>
      <c r="E229" s="134" t="s">
        <v>57</v>
      </c>
      <c r="F229" s="133" t="s">
        <v>27</v>
      </c>
      <c r="G229" s="131" t="s">
        <v>131</v>
      </c>
      <c r="H229" s="134" t="s">
        <v>46</v>
      </c>
      <c r="I229" s="131" t="s">
        <v>132</v>
      </c>
      <c r="J229" s="131" t="s">
        <v>410</v>
      </c>
      <c r="K229" s="131" t="s">
        <v>411</v>
      </c>
    </row>
    <row r="230" spans="3:11" s="393" customFormat="1" x14ac:dyDescent="0.25">
      <c r="C230" s="216" t="s">
        <v>439</v>
      </c>
      <c r="D230" s="217"/>
      <c r="E230" s="215">
        <f>HLOOKUP(C230,$AH$2:$BU$3,2,0)</f>
        <v>620</v>
      </c>
      <c r="F230" s="95">
        <f t="shared" ref="F230:F234" si="23">D230*E230</f>
        <v>0</v>
      </c>
      <c r="G230" s="159"/>
      <c r="H230" s="140"/>
      <c r="I230" s="128" t="e">
        <f>VLOOKUP(H230,Presupuesto!$B$11:$C$565,2,0)</f>
        <v>#N/A</v>
      </c>
      <c r="J230" s="214" t="s">
        <v>1443</v>
      </c>
      <c r="K230" s="96" t="s">
        <v>394</v>
      </c>
    </row>
    <row r="231" spans="3:11" s="393" customFormat="1" x14ac:dyDescent="0.25">
      <c r="C231" s="139" t="s">
        <v>1806</v>
      </c>
      <c r="D231" s="156">
        <v>1</v>
      </c>
      <c r="E231" s="121">
        <v>5343.7</v>
      </c>
      <c r="F231" s="95">
        <f t="shared" si="23"/>
        <v>5343.7</v>
      </c>
      <c r="G231" s="159" t="s">
        <v>129</v>
      </c>
      <c r="H231" s="140" t="s">
        <v>780</v>
      </c>
      <c r="I231" s="128" t="str">
        <f>VLOOKUP(H231,Presupuesto!$B$11:$C$565,2,0)</f>
        <v>SERVICIOS CEREMONIAL Y PROTOCOLO</v>
      </c>
      <c r="J231" s="96" t="s">
        <v>1360</v>
      </c>
      <c r="K231" s="96" t="s">
        <v>412</v>
      </c>
    </row>
    <row r="232" spans="3:11" s="393" customFormat="1" x14ac:dyDescent="0.25">
      <c r="C232" s="139"/>
      <c r="D232" s="156"/>
      <c r="E232" s="121"/>
      <c r="F232" s="95">
        <f t="shared" si="23"/>
        <v>0</v>
      </c>
      <c r="G232" s="159"/>
      <c r="H232" s="140"/>
      <c r="I232" s="128" t="e">
        <f>VLOOKUP(H232,Presupuesto!$B$11:$C$565,2,0)</f>
        <v>#N/A</v>
      </c>
      <c r="J232" s="96" t="str">
        <f t="shared" ref="J232:J234" si="24">$J$194</f>
        <v>Desarrollo del Sistema de Educación Superior</v>
      </c>
      <c r="K232" s="96" t="s">
        <v>412</v>
      </c>
    </row>
    <row r="233" spans="3:11" s="393" customFormat="1" x14ac:dyDescent="0.25">
      <c r="C233" s="139"/>
      <c r="D233" s="156"/>
      <c r="E233" s="121"/>
      <c r="F233" s="95">
        <f t="shared" si="23"/>
        <v>0</v>
      </c>
      <c r="G233" s="159"/>
      <c r="H233" s="140"/>
      <c r="I233" s="128" t="e">
        <f>VLOOKUP(H233,Presupuesto!$B$11:$C$565,2,0)</f>
        <v>#N/A</v>
      </c>
      <c r="J233" s="96" t="str">
        <f t="shared" si="24"/>
        <v>Desarrollo del Sistema de Educación Superior</v>
      </c>
      <c r="K233" s="96" t="s">
        <v>412</v>
      </c>
    </row>
    <row r="234" spans="3:11" s="393" customFormat="1" x14ac:dyDescent="0.25">
      <c r="C234" s="139"/>
      <c r="D234" s="156"/>
      <c r="E234" s="121"/>
      <c r="F234" s="95">
        <f t="shared" si="23"/>
        <v>0</v>
      </c>
      <c r="G234" s="159"/>
      <c r="H234" s="140"/>
      <c r="I234" s="128" t="e">
        <f>VLOOKUP(H234,Presupuesto!$B$11:$C$565,2,0)</f>
        <v>#N/A</v>
      </c>
      <c r="J234" s="96" t="str">
        <f t="shared" si="24"/>
        <v>Desarrollo del Sistema de Educación Superior</v>
      </c>
      <c r="K234" s="96" t="s">
        <v>412</v>
      </c>
    </row>
    <row r="236" spans="3:11" s="393" customFormat="1" ht="15.75" thickBot="1" x14ac:dyDescent="0.3">
      <c r="F236" s="88"/>
      <c r="G236" s="87"/>
      <c r="H236" s="88"/>
      <c r="I236" s="88"/>
    </row>
    <row r="237" spans="3:11" s="393" customFormat="1" ht="15.75" thickBot="1" x14ac:dyDescent="0.3">
      <c r="C237" s="155" t="s">
        <v>53</v>
      </c>
      <c r="D237" s="330">
        <f>SUM(F244:F248)</f>
        <v>16283</v>
      </c>
      <c r="F237" s="70"/>
      <c r="G237" s="77"/>
      <c r="H237" s="70"/>
      <c r="I237" s="70"/>
    </row>
    <row r="238" spans="3:11" s="393" customFormat="1" x14ac:dyDescent="0.25">
      <c r="C238" s="70"/>
      <c r="D238" s="31"/>
      <c r="E238" s="91"/>
      <c r="F238" s="91"/>
      <c r="G238" s="91"/>
      <c r="H238" s="74"/>
      <c r="I238" s="74"/>
      <c r="J238" s="74"/>
      <c r="K238" s="110"/>
    </row>
    <row r="239" spans="3:11" s="393" customFormat="1" x14ac:dyDescent="0.25">
      <c r="C239" s="70"/>
      <c r="D239" s="31"/>
      <c r="E239" s="91"/>
      <c r="F239" s="91"/>
      <c r="G239" s="91"/>
      <c r="H239" s="74"/>
      <c r="I239" s="74"/>
      <c r="J239" s="74"/>
      <c r="K239" s="110"/>
    </row>
    <row r="240" spans="3:11" s="393" customFormat="1" ht="15.75" x14ac:dyDescent="0.25">
      <c r="C240" s="200" t="s">
        <v>392</v>
      </c>
      <c r="D240" s="328" t="s">
        <v>1596</v>
      </c>
      <c r="E240" s="91"/>
      <c r="F240" s="91"/>
      <c r="G240" s="91"/>
      <c r="H240" s="74"/>
      <c r="I240" s="74"/>
      <c r="J240" s="74"/>
      <c r="K240" s="110"/>
    </row>
    <row r="241" spans="3:11" s="393" customFormat="1" ht="18.75" x14ac:dyDescent="0.25">
      <c r="C241" s="206" t="str">
        <f>IFERROR(VLOOKUP(D240,'1. Desarrollo e Innov. Curricu.'!$E:$F,2,FALSE),IFERROR(VLOOKUP(D240,'2. Investigación Científica'!$E:$F,2,FALSE),IFERROR(VLOOKUP(D240,'3. Vinculación Univ. Sociedad'!$E:$F,2,FALSE),IFERROR(VLOOKUP(D240,'4. Docencia y Profesorado Univ.'!$E:$F,2,FALSE),IFERROR(VLOOKUP(D240,'5. Estudiantes y Graduados'!$E:$F,2,FALSE),IFERROR(VLOOKUP(D240,'11. Gestion Administrativa'!$E:$F,2,FALSE),IFERROR(VLOOKUP(D240,'13. Gestión Académica'!$E:$F,2,FALSE),IFERROR(VLOOKUP(D240,'8. Asegura. de la Calid. y M'!$E:$F,2,FALSE),IFERROR(VLOOKUP(D240,'6. Gestión del Conocimiento'!$E:$F,2,FALSE),IFERROR(VLOOKUP(D240,'15. Gobernabilidad y Proceso...'!$E:$F,2,FALSE),IFERROR(VLOOKUP(D240,'12. Gestión del Talento Humano'!$E:$F,2,FALSE),IFERROR(VLOOKUP(D240,'14. Internacional... de la E.S.'!$E:$F,2,FALSE),IFERROR(VLOOKUP(D240,'10. Posgrado'!$E:$F,2,FALSE),IFERROR(VLOOKUP(D240,'17. Gestión TIC'!$E:$F,2,FALSE),IFERROR(VLOOKUP(D240,'16. Desa. del Sistema Educ.Sup.'!$E:$F,2,FALSE),IFERROR(VLOOKUP(D240,'9. Cultura de Inno. Insti...'!$E:$F,2,FALSE),VLOOKUP(D240,'7. Lo Esencial de la Reforma U.'!$E:$F,2,0)))))))))))))))))</f>
        <v>Elaboración de Encuestas con el análisis cuantitativo de datos. Reuniones con los diferentes actores (empleadores, estudiantes, graduados, docentes) para el análisis cualitativo de las necesidades. Triangulación entre datos cualitativos y cuantitativos. Comparación del análisis de datos con la Guía de requerimientos Institucional. Elaboración de Informe de Autoevaluación.</v>
      </c>
      <c r="D241" s="31"/>
      <c r="E241" s="91"/>
      <c r="F241" s="91"/>
      <c r="G241" s="91"/>
      <c r="H241" s="74"/>
      <c r="I241" s="74"/>
      <c r="J241" s="74"/>
      <c r="K241" s="110"/>
    </row>
    <row r="242" spans="3:11" s="393" customFormat="1" ht="15.75" thickBot="1" x14ac:dyDescent="0.3">
      <c r="F242" s="91"/>
      <c r="G242" s="74"/>
      <c r="H242" s="74"/>
      <c r="I242" s="74"/>
    </row>
    <row r="243" spans="3:11" s="393" customFormat="1" ht="30.75" thickBot="1" x14ac:dyDescent="0.3">
      <c r="C243" s="127" t="s">
        <v>44</v>
      </c>
      <c r="D243" s="127" t="s">
        <v>55</v>
      </c>
      <c r="E243" s="134" t="s">
        <v>57</v>
      </c>
      <c r="F243" s="133" t="s">
        <v>27</v>
      </c>
      <c r="G243" s="131" t="s">
        <v>131</v>
      </c>
      <c r="H243" s="134" t="s">
        <v>46</v>
      </c>
      <c r="I243" s="131" t="s">
        <v>132</v>
      </c>
      <c r="J243" s="131" t="s">
        <v>410</v>
      </c>
      <c r="K243" s="131" t="s">
        <v>411</v>
      </c>
    </row>
    <row r="244" spans="3:11" s="393" customFormat="1" x14ac:dyDescent="0.25">
      <c r="C244" s="216" t="s">
        <v>439</v>
      </c>
      <c r="D244" s="217"/>
      <c r="E244" s="215">
        <f>HLOOKUP(C244,$AH$2:$BU$3,2,0)</f>
        <v>620</v>
      </c>
      <c r="F244" s="95">
        <f t="shared" ref="F244:F248" si="25">D244*E244</f>
        <v>0</v>
      </c>
      <c r="G244" s="159"/>
      <c r="H244" s="140"/>
      <c r="I244" s="128" t="e">
        <f>VLOOKUP(H244,Presupuesto!$B$11:$C$565,2,0)</f>
        <v>#N/A</v>
      </c>
      <c r="J244" s="214" t="s">
        <v>1443</v>
      </c>
      <c r="K244" s="96" t="s">
        <v>394</v>
      </c>
    </row>
    <row r="245" spans="3:11" s="393" customFormat="1" x14ac:dyDescent="0.25">
      <c r="C245" s="139" t="s">
        <v>1816</v>
      </c>
      <c r="D245" s="156">
        <v>1</v>
      </c>
      <c r="E245" s="121">
        <v>16283</v>
      </c>
      <c r="F245" s="95">
        <f t="shared" si="25"/>
        <v>16283</v>
      </c>
      <c r="G245" s="159" t="s">
        <v>1473</v>
      </c>
      <c r="H245" s="140" t="s">
        <v>780</v>
      </c>
      <c r="I245" s="128" t="str">
        <f>VLOOKUP(H245,Presupuesto!$B$11:$C$565,2,0)</f>
        <v>SERVICIOS CEREMONIAL Y PROTOCOLO</v>
      </c>
      <c r="J245" s="96" t="s">
        <v>1361</v>
      </c>
      <c r="K245" s="96" t="s">
        <v>412</v>
      </c>
    </row>
    <row r="246" spans="3:11" s="393" customFormat="1" x14ac:dyDescent="0.25">
      <c r="C246" s="139"/>
      <c r="D246" s="156"/>
      <c r="E246" s="121"/>
      <c r="F246" s="95">
        <f t="shared" si="25"/>
        <v>0</v>
      </c>
      <c r="G246" s="159"/>
      <c r="H246" s="140"/>
      <c r="I246" s="128" t="e">
        <f>VLOOKUP(H246,Presupuesto!$B$11:$C$565,2,0)</f>
        <v>#N/A</v>
      </c>
      <c r="J246" s="96" t="str">
        <f t="shared" ref="J246:J248" si="26">$J$194</f>
        <v>Desarrollo del Sistema de Educación Superior</v>
      </c>
      <c r="K246" s="96" t="s">
        <v>412</v>
      </c>
    </row>
    <row r="247" spans="3:11" s="393" customFormat="1" x14ac:dyDescent="0.25">
      <c r="C247" s="139"/>
      <c r="D247" s="156"/>
      <c r="E247" s="121"/>
      <c r="F247" s="95">
        <f t="shared" si="25"/>
        <v>0</v>
      </c>
      <c r="G247" s="159"/>
      <c r="H247" s="140"/>
      <c r="I247" s="128" t="e">
        <f>VLOOKUP(H247,Presupuesto!$B$11:$C$565,2,0)</f>
        <v>#N/A</v>
      </c>
      <c r="J247" s="96" t="str">
        <f t="shared" si="26"/>
        <v>Desarrollo del Sistema de Educación Superior</v>
      </c>
      <c r="K247" s="96" t="s">
        <v>412</v>
      </c>
    </row>
    <row r="248" spans="3:11" s="393" customFormat="1" x14ac:dyDescent="0.25">
      <c r="C248" s="139"/>
      <c r="D248" s="156"/>
      <c r="E248" s="121"/>
      <c r="F248" s="95">
        <f t="shared" si="25"/>
        <v>0</v>
      </c>
      <c r="G248" s="159"/>
      <c r="H248" s="140"/>
      <c r="I248" s="128" t="e">
        <f>VLOOKUP(H248,Presupuesto!$B$11:$C$565,2,0)</f>
        <v>#N/A</v>
      </c>
      <c r="J248" s="96" t="str">
        <f t="shared" si="26"/>
        <v>Desarrollo del Sistema de Educación Superior</v>
      </c>
      <c r="K248" s="96" t="s">
        <v>412</v>
      </c>
    </row>
    <row r="250" spans="3:11" ht="10.5" customHeight="1" x14ac:dyDescent="0.25"/>
    <row r="251" spans="3:11" s="393" customFormat="1" ht="15.75" thickBot="1" x14ac:dyDescent="0.3">
      <c r="F251" s="88"/>
      <c r="G251" s="87"/>
      <c r="H251" s="88"/>
      <c r="I251" s="88"/>
    </row>
    <row r="252" spans="3:11" s="393" customFormat="1" ht="15.75" thickBot="1" x14ac:dyDescent="0.3">
      <c r="C252" s="155" t="s">
        <v>53</v>
      </c>
      <c r="D252" s="330">
        <f>SUM(F259:F263)</f>
        <v>104999.537375</v>
      </c>
      <c r="F252" s="70"/>
      <c r="G252" s="77"/>
      <c r="H252" s="70"/>
      <c r="I252" s="70"/>
    </row>
    <row r="253" spans="3:11" s="393" customFormat="1" x14ac:dyDescent="0.25">
      <c r="C253" s="70"/>
      <c r="D253" s="31"/>
      <c r="E253" s="91"/>
      <c r="F253" s="91"/>
      <c r="G253" s="91"/>
      <c r="H253" s="74"/>
      <c r="I253" s="74"/>
      <c r="J253" s="74"/>
      <c r="K253" s="110"/>
    </row>
    <row r="254" spans="3:11" s="393" customFormat="1" x14ac:dyDescent="0.25">
      <c r="C254" s="70"/>
      <c r="D254" s="31"/>
      <c r="E254" s="91"/>
      <c r="F254" s="91"/>
      <c r="G254" s="91"/>
      <c r="H254" s="74"/>
      <c r="I254" s="74"/>
      <c r="J254" s="74"/>
      <c r="K254" s="110"/>
    </row>
    <row r="255" spans="3:11" s="393" customFormat="1" ht="15.75" x14ac:dyDescent="0.25">
      <c r="C255" s="200" t="s">
        <v>392</v>
      </c>
      <c r="D255" s="328" t="s">
        <v>1720</v>
      </c>
      <c r="E255" s="91"/>
      <c r="F255" s="91"/>
      <c r="G255" s="91"/>
      <c r="H255" s="74"/>
      <c r="I255" s="74"/>
      <c r="J255" s="74"/>
      <c r="K255" s="110"/>
    </row>
    <row r="256" spans="3:11" s="393" customFormat="1" ht="18.75" x14ac:dyDescent="0.25">
      <c r="C256" s="206" t="str">
        <f>IFERROR(VLOOKUP(D255,'1. Desarrollo e Innov. Curricu.'!$E:$F,2,FALSE),IFERROR(VLOOKUP(D255,'2. Investigación Científica'!$E:$F,2,FALSE),IFERROR(VLOOKUP(D255,'3. Vinculación Univ. Sociedad'!$E:$F,2,FALSE),IFERROR(VLOOKUP(D255,'4. Docencia y Profesorado Univ.'!$E:$F,2,FALSE),IFERROR(VLOOKUP(D255,'5. Estudiantes y Graduados'!$E:$F,2,FALSE),IFERROR(VLOOKUP(D255,'11. Gestion Administrativa'!$E:$F,2,FALSE),IFERROR(VLOOKUP(D255,'13. Gestión Académica'!$E:$F,2,FALSE),IFERROR(VLOOKUP(D255,'8. Asegura. de la Calid. y M'!$E:$F,2,FALSE),IFERROR(VLOOKUP(D255,'6. Gestión del Conocimiento'!$E:$F,2,FALSE),IFERROR(VLOOKUP(D255,'15. Gobernabilidad y Proceso...'!$E:$F,2,FALSE),IFERROR(VLOOKUP(D255,'12. Gestión del Talento Humano'!$E:$F,2,FALSE),IFERROR(VLOOKUP(D255,'14. Internacional... de la E.S.'!$E:$F,2,FALSE),IFERROR(VLOOKUP(D255,'10. Posgrado'!$E:$F,2,FALSE),IFERROR(VLOOKUP(D255,'17. Gestión TIC'!$E:$F,2,FALSE),IFERROR(VLOOKUP(D255,'16. Desa. del Sistema Educ.Sup.'!$E:$F,2,FALSE),IFERROR(VLOOKUP(D255,'9. Cultura de Inno. Insti...'!$E:$F,2,FALSE),VLOOKUP(D255,'7. Lo Esencial de la Reforma U.'!$E:$F,2,0)))))))))))))))))</f>
        <v>Participación en las tres sesiones presenciales anuales del consejo. Participación en reuniones virtuales y cumplimiento de asignaciones. Contacto permanente vía electrónica</v>
      </c>
      <c r="D256" s="31"/>
      <c r="E256" s="91"/>
      <c r="F256" s="91"/>
      <c r="G256" s="91"/>
      <c r="H256" s="74"/>
      <c r="I256" s="74"/>
      <c r="J256" s="74"/>
      <c r="K256" s="110"/>
    </row>
    <row r="257" spans="3:11" s="393" customFormat="1" ht="15.75" thickBot="1" x14ac:dyDescent="0.3">
      <c r="F257" s="91"/>
      <c r="G257" s="74"/>
      <c r="H257" s="74"/>
      <c r="I257" s="74"/>
    </row>
    <row r="258" spans="3:11" s="393" customFormat="1" ht="30.75" thickBot="1" x14ac:dyDescent="0.3">
      <c r="C258" s="127" t="s">
        <v>44</v>
      </c>
      <c r="D258" s="127" t="s">
        <v>55</v>
      </c>
      <c r="E258" s="134" t="s">
        <v>57</v>
      </c>
      <c r="F258" s="133" t="s">
        <v>27</v>
      </c>
      <c r="G258" s="131" t="s">
        <v>131</v>
      </c>
      <c r="H258" s="134" t="s">
        <v>46</v>
      </c>
      <c r="I258" s="131" t="s">
        <v>132</v>
      </c>
      <c r="J258" s="131" t="s">
        <v>410</v>
      </c>
      <c r="K258" s="131" t="s">
        <v>411</v>
      </c>
    </row>
    <row r="259" spans="3:11" s="393" customFormat="1" x14ac:dyDescent="0.25">
      <c r="C259" s="216" t="s">
        <v>448</v>
      </c>
      <c r="D259" s="217">
        <v>14.25</v>
      </c>
      <c r="E259" s="215">
        <f>HLOOKUP(C259,$AH$2:$BU$3,2,0)</f>
        <v>4286.3535000000002</v>
      </c>
      <c r="F259" s="95">
        <f t="shared" ref="F259:F263" si="27">D259*E259</f>
        <v>61080.537375</v>
      </c>
      <c r="G259" s="159" t="s">
        <v>1473</v>
      </c>
      <c r="H259" s="140" t="s">
        <v>761</v>
      </c>
      <c r="I259" s="128" t="str">
        <f>VLOOKUP(H259,Presupuesto!$B$11:$C$565,2,0)</f>
        <v>VIATICOS NACIONALES</v>
      </c>
      <c r="J259" s="214" t="s">
        <v>1361</v>
      </c>
      <c r="K259" s="96" t="s">
        <v>394</v>
      </c>
    </row>
    <row r="260" spans="3:11" s="393" customFormat="1" x14ac:dyDescent="0.25">
      <c r="C260" s="139" t="s">
        <v>1817</v>
      </c>
      <c r="D260" s="156">
        <v>1</v>
      </c>
      <c r="E260" s="121">
        <v>43919</v>
      </c>
      <c r="F260" s="95">
        <f t="shared" si="27"/>
        <v>43919</v>
      </c>
      <c r="G260" s="159" t="s">
        <v>1473</v>
      </c>
      <c r="H260" s="140" t="s">
        <v>755</v>
      </c>
      <c r="I260" s="128" t="str">
        <f>VLOOKUP(H260,Presupuesto!$B$11:$C$565,2,0)</f>
        <v>PASAJES AL EXTERIOR</v>
      </c>
      <c r="J260" s="96" t="s">
        <v>1361</v>
      </c>
      <c r="K260" s="96" t="s">
        <v>412</v>
      </c>
    </row>
    <row r="261" spans="3:11" s="393" customFormat="1" x14ac:dyDescent="0.25">
      <c r="C261" s="139"/>
      <c r="D261" s="156"/>
      <c r="E261" s="121"/>
      <c r="F261" s="95">
        <f t="shared" si="27"/>
        <v>0</v>
      </c>
      <c r="G261" s="159"/>
      <c r="H261" s="140"/>
      <c r="I261" s="128" t="e">
        <f>VLOOKUP(H261,Presupuesto!$B$11:$C$565,2,0)</f>
        <v>#N/A</v>
      </c>
      <c r="J261" s="96" t="str">
        <f t="shared" ref="J261:J263" si="28">$J$194</f>
        <v>Desarrollo del Sistema de Educación Superior</v>
      </c>
      <c r="K261" s="96" t="s">
        <v>412</v>
      </c>
    </row>
    <row r="262" spans="3:11" s="393" customFormat="1" x14ac:dyDescent="0.25">
      <c r="C262" s="139"/>
      <c r="D262" s="156"/>
      <c r="E262" s="121"/>
      <c r="F262" s="95">
        <f t="shared" si="27"/>
        <v>0</v>
      </c>
      <c r="G262" s="159"/>
      <c r="H262" s="140"/>
      <c r="I262" s="128" t="e">
        <f>VLOOKUP(H262,Presupuesto!$B$11:$C$565,2,0)</f>
        <v>#N/A</v>
      </c>
      <c r="J262" s="96" t="str">
        <f t="shared" si="28"/>
        <v>Desarrollo del Sistema de Educación Superior</v>
      </c>
      <c r="K262" s="96" t="s">
        <v>412</v>
      </c>
    </row>
    <row r="263" spans="3:11" s="393" customFormat="1" x14ac:dyDescent="0.25">
      <c r="C263" s="139"/>
      <c r="D263" s="156"/>
      <c r="E263" s="121"/>
      <c r="F263" s="95">
        <f t="shared" si="27"/>
        <v>0</v>
      </c>
      <c r="G263" s="159"/>
      <c r="H263" s="140"/>
      <c r="I263" s="128" t="e">
        <f>VLOOKUP(H263,Presupuesto!$B$11:$C$565,2,0)</f>
        <v>#N/A</v>
      </c>
      <c r="J263" s="96" t="str">
        <f t="shared" si="28"/>
        <v>Desarrollo del Sistema de Educación Superior</v>
      </c>
      <c r="K263" s="96" t="s">
        <v>412</v>
      </c>
    </row>
    <row r="266" spans="3:11" s="393" customFormat="1" ht="15.75" thickBot="1" x14ac:dyDescent="0.3">
      <c r="F266" s="88"/>
      <c r="G266" s="87"/>
      <c r="H266" s="88"/>
      <c r="I266" s="88"/>
    </row>
    <row r="267" spans="3:11" s="393" customFormat="1" ht="15.75" thickBot="1" x14ac:dyDescent="0.3">
      <c r="C267" s="155" t="s">
        <v>53</v>
      </c>
      <c r="D267" s="330">
        <f>SUM(F274:F277)</f>
        <v>200000.00200000001</v>
      </c>
      <c r="F267" s="70"/>
      <c r="G267" s="77"/>
      <c r="H267" s="70"/>
      <c r="I267" s="70"/>
    </row>
    <row r="268" spans="3:11" s="393" customFormat="1" x14ac:dyDescent="0.25">
      <c r="C268" s="70"/>
      <c r="D268" s="31"/>
      <c r="E268" s="91"/>
      <c r="F268" s="91"/>
      <c r="G268" s="91"/>
      <c r="H268" s="74"/>
      <c r="I268" s="74"/>
      <c r="J268" s="74"/>
      <c r="K268" s="110"/>
    </row>
    <row r="269" spans="3:11" s="393" customFormat="1" x14ac:dyDescent="0.25">
      <c r="C269" s="70"/>
      <c r="D269" s="31"/>
      <c r="E269" s="91"/>
      <c r="F269" s="91"/>
      <c r="G269" s="91"/>
      <c r="H269" s="74"/>
      <c r="I269" s="74"/>
      <c r="J269" s="74"/>
      <c r="K269" s="110"/>
    </row>
    <row r="270" spans="3:11" s="393" customFormat="1" ht="15.75" x14ac:dyDescent="0.25">
      <c r="C270" s="200" t="s">
        <v>392</v>
      </c>
      <c r="D270" s="328" t="s">
        <v>1833</v>
      </c>
      <c r="E270" s="91"/>
      <c r="F270" s="91"/>
      <c r="G270" s="91"/>
      <c r="H270" s="74"/>
      <c r="I270" s="74"/>
      <c r="J270" s="74"/>
      <c r="K270" s="110"/>
    </row>
    <row r="271" spans="3:11" s="393" customFormat="1" ht="18.75" x14ac:dyDescent="0.25">
      <c r="C271" s="206" t="str">
        <f>IFERROR(VLOOKUP(D270,'1. Desarrollo e Innov. Curricu.'!$E:$F,2,FALSE),IFERROR(VLOOKUP(D270,'2. Investigación Científica'!$E:$F,2,FALSE),IFERROR(VLOOKUP(D270,'3. Vinculación Univ. Sociedad'!$E:$F,2,FALSE),IFERROR(VLOOKUP(D270,'4. Docencia y Profesorado Univ.'!$E:$F,2,FALSE),IFERROR(VLOOKUP(D270,'5. Estudiantes y Graduados'!$E:$F,2,FALSE),IFERROR(VLOOKUP(D270,'11. Gestion Administrativa'!$E:$F,2,FALSE),IFERROR(VLOOKUP(D270,'13. Gestión Académica'!$E:$F,2,FALSE),IFERROR(VLOOKUP(D270,'8. Asegura. de la Calid. y M'!$E:$F,2,FALSE),IFERROR(VLOOKUP(D270,'6. Gestión del Conocimiento'!$E:$F,2,FALSE),IFERROR(VLOOKUP(D270,'15. Gobernabilidad y Proceso...'!$E:$F,2,FALSE),IFERROR(VLOOKUP(D270,'12. Gestión del Talento Humano'!$E:$F,2,FALSE),IFERROR(VLOOKUP(D270,'14. Internacional... de la E.S.'!$E:$F,2,FALSE),IFERROR(VLOOKUP(D270,'10. Posgrado'!$E:$F,2,FALSE),IFERROR(VLOOKUP(D270,'17. Gestión TIC'!$E:$F,2,FALSE),IFERROR(VLOOKUP(D270,'16. Desa. del Sistema Educ.Sup.'!$E:$F,2,FALSE),IFERROR(VLOOKUP(D270,'9. Cultura de Inno. Insti...'!$E:$F,2,FALSE),VLOOKUP(D270,'7. Lo Esencial de la Reforma U.'!$E:$F,2,0)))))))))))))))))</f>
        <v>Formulación de instrumentos y aplicación de encuestas para el diagnóstico. Análisis cualitativo y cuantitativo</v>
      </c>
      <c r="D271" s="31"/>
      <c r="E271" s="91"/>
      <c r="F271" s="91"/>
      <c r="G271" s="91"/>
      <c r="H271" s="74"/>
      <c r="I271" s="74"/>
      <c r="J271" s="74"/>
      <c r="K271" s="110"/>
    </row>
    <row r="272" spans="3:11" s="393" customFormat="1" ht="15.75" thickBot="1" x14ac:dyDescent="0.3">
      <c r="F272" s="91"/>
      <c r="G272" s="74"/>
      <c r="H272" s="74"/>
      <c r="I272" s="74"/>
    </row>
    <row r="273" spans="3:11" s="393" customFormat="1" ht="30.75" thickBot="1" x14ac:dyDescent="0.3">
      <c r="C273" s="127" t="s">
        <v>44</v>
      </c>
      <c r="D273" s="127" t="s">
        <v>55</v>
      </c>
      <c r="E273" s="134" t="s">
        <v>57</v>
      </c>
      <c r="F273" s="133" t="s">
        <v>27</v>
      </c>
      <c r="G273" s="131" t="s">
        <v>131</v>
      </c>
      <c r="H273" s="134" t="s">
        <v>46</v>
      </c>
      <c r="I273" s="131" t="s">
        <v>132</v>
      </c>
      <c r="J273" s="131" t="s">
        <v>410</v>
      </c>
      <c r="K273" s="131" t="s">
        <v>411</v>
      </c>
    </row>
    <row r="274" spans="3:11" s="393" customFormat="1" ht="15.75" thickBot="1" x14ac:dyDescent="0.3">
      <c r="C274" s="216" t="s">
        <v>446</v>
      </c>
      <c r="D274" s="217">
        <v>6.75</v>
      </c>
      <c r="E274" s="215">
        <f>HLOOKUP(C275,$AH$2:$BU$3,2,0)</f>
        <v>5275.5120000000006</v>
      </c>
      <c r="F274" s="95">
        <f t="shared" ref="F274:F277" si="29">D274*E274</f>
        <v>35609.706000000006</v>
      </c>
      <c r="G274" s="159" t="s">
        <v>1473</v>
      </c>
      <c r="H274" s="140" t="s">
        <v>768</v>
      </c>
      <c r="I274" s="128" t="str">
        <f>VLOOKUP(H274,Presupuesto!$B$11:$C$565,2,0)</f>
        <v>TRANSPORTE Y OTROS GASTOS DE VIAJE</v>
      </c>
      <c r="J274" s="214" t="s">
        <v>1443</v>
      </c>
      <c r="K274" s="96" t="s">
        <v>394</v>
      </c>
    </row>
    <row r="275" spans="3:11" s="393" customFormat="1" x14ac:dyDescent="0.25">
      <c r="C275" s="216" t="s">
        <v>450</v>
      </c>
      <c r="D275" s="217">
        <v>6.75</v>
      </c>
      <c r="E275" s="215">
        <f>HLOOKUP(C275,$AH$2:$BU$3,2,0)</f>
        <v>5275.5120000000006</v>
      </c>
      <c r="F275" s="95">
        <f t="shared" si="29"/>
        <v>35609.706000000006</v>
      </c>
      <c r="G275" s="159" t="s">
        <v>1473</v>
      </c>
      <c r="H275" s="140" t="s">
        <v>768</v>
      </c>
      <c r="I275" s="128" t="str">
        <f>VLOOKUP(H275,Presupuesto!$B$11:$C$565,2,0)</f>
        <v>TRANSPORTE Y OTROS GASTOS DE VIAJE</v>
      </c>
      <c r="J275" s="96" t="s">
        <v>1359</v>
      </c>
      <c r="K275" s="96" t="s">
        <v>412</v>
      </c>
    </row>
    <row r="276" spans="3:11" s="393" customFormat="1" x14ac:dyDescent="0.25">
      <c r="C276" s="139" t="s">
        <v>1836</v>
      </c>
      <c r="D276" s="156">
        <v>1</v>
      </c>
      <c r="E276" s="121">
        <v>128780.59</v>
      </c>
      <c r="F276" s="95">
        <f t="shared" si="29"/>
        <v>128780.59</v>
      </c>
      <c r="G276" s="159" t="s">
        <v>1473</v>
      </c>
      <c r="H276" s="140" t="s">
        <v>755</v>
      </c>
      <c r="I276" s="128" t="str">
        <f>VLOOKUP(H276,Presupuesto!$B$11:$C$565,2,0)</f>
        <v>PASAJES AL EXTERIOR</v>
      </c>
      <c r="J276" s="96" t="str">
        <f t="shared" ref="J276:J277" si="30">$J$194</f>
        <v>Desarrollo del Sistema de Educación Superior</v>
      </c>
      <c r="K276" s="96" t="s">
        <v>412</v>
      </c>
    </row>
    <row r="277" spans="3:11" s="393" customFormat="1" x14ac:dyDescent="0.25">
      <c r="C277" s="139"/>
      <c r="D277" s="156"/>
      <c r="E277" s="121"/>
      <c r="F277" s="95">
        <f t="shared" si="29"/>
        <v>0</v>
      </c>
      <c r="G277" s="159"/>
      <c r="H277" s="140"/>
      <c r="I277" s="128" t="e">
        <f>VLOOKUP(H277,Presupuesto!$B$11:$C$565,2,0)</f>
        <v>#N/A</v>
      </c>
      <c r="J277" s="96" t="str">
        <f t="shared" si="30"/>
        <v>Desarrollo del Sistema de Educación Superior</v>
      </c>
      <c r="K277" s="96" t="s">
        <v>412</v>
      </c>
    </row>
    <row r="280" spans="3:11" s="393" customFormat="1" ht="15.75" thickBot="1" x14ac:dyDescent="0.3">
      <c r="F280" s="88"/>
      <c r="G280" s="87"/>
      <c r="H280" s="88"/>
      <c r="I280" s="88"/>
    </row>
    <row r="281" spans="3:11" s="393" customFormat="1" ht="15.75" thickBot="1" x14ac:dyDescent="0.3">
      <c r="C281" s="155" t="s">
        <v>53</v>
      </c>
      <c r="D281" s="330">
        <f>SUM(F288:F292)</f>
        <v>5000000</v>
      </c>
      <c r="F281" s="70"/>
      <c r="G281" s="77"/>
      <c r="H281" s="70"/>
      <c r="I281" s="70"/>
    </row>
    <row r="282" spans="3:11" s="393" customFormat="1" x14ac:dyDescent="0.25">
      <c r="C282" s="70"/>
      <c r="D282" s="31"/>
      <c r="E282" s="91"/>
      <c r="F282" s="91"/>
      <c r="G282" s="91"/>
      <c r="H282" s="74"/>
      <c r="I282" s="74"/>
      <c r="J282" s="74"/>
      <c r="K282" s="110"/>
    </row>
    <row r="283" spans="3:11" s="393" customFormat="1" x14ac:dyDescent="0.25">
      <c r="C283" s="70"/>
      <c r="D283" s="31"/>
      <c r="E283" s="91"/>
      <c r="F283" s="91"/>
      <c r="G283" s="91"/>
      <c r="H283" s="74"/>
      <c r="I283" s="74"/>
      <c r="J283" s="74"/>
      <c r="K283" s="110"/>
    </row>
    <row r="284" spans="3:11" s="393" customFormat="1" ht="15.75" x14ac:dyDescent="0.25">
      <c r="C284" s="200" t="s">
        <v>392</v>
      </c>
      <c r="D284" s="328" t="s">
        <v>1746</v>
      </c>
      <c r="E284" s="91"/>
      <c r="F284" s="91"/>
      <c r="G284" s="91"/>
      <c r="H284" s="74"/>
      <c r="I284" s="74"/>
      <c r="J284" s="74"/>
      <c r="K284" s="110"/>
    </row>
    <row r="285" spans="3:11" s="393" customFormat="1" ht="18.75" x14ac:dyDescent="0.25">
      <c r="C285" s="206" t="str">
        <f>IFERROR(VLOOKUP(D284,'1. Desarrollo e Innov. Curricu.'!$E:$F,2,FALSE),IFERROR(VLOOKUP(D284,'2. Investigación Científica'!$E:$F,2,FALSE),IFERROR(VLOOKUP(D284,'3. Vinculación Univ. Sociedad'!$E:$F,2,FALSE),IFERROR(VLOOKUP(D284,'4. Docencia y Profesorado Univ.'!$E:$F,2,FALSE),IFERROR(VLOOKUP(D284,'5. Estudiantes y Graduados'!$E:$F,2,FALSE),IFERROR(VLOOKUP(D284,'11. Gestion Administrativa'!$E:$F,2,FALSE),IFERROR(VLOOKUP(D284,'13. Gestión Académica'!$E:$F,2,FALSE),IFERROR(VLOOKUP(D284,'8. Asegura. de la Calid. y M'!$E:$F,2,FALSE),IFERROR(VLOOKUP(D284,'6. Gestión del Conocimiento'!$E:$F,2,FALSE),IFERROR(VLOOKUP(D284,'15. Gobernabilidad y Proceso...'!$E:$F,2,FALSE),IFERROR(VLOOKUP(D284,'12. Gestión del Talento Humano'!$E:$F,2,FALSE),IFERROR(VLOOKUP(D284,'14. Internacional... de la E.S.'!$E:$F,2,FALSE),IFERROR(VLOOKUP(D284,'10. Posgrado'!$E:$F,2,FALSE),IFERROR(VLOOKUP(D284,'17. Gestión TIC'!$E:$F,2,FALSE),IFERROR(VLOOKUP(D284,'16. Desa. del Sistema Educ.Sup.'!$E:$F,2,FALSE),IFERROR(VLOOKUP(D284,'9. Cultura de Inno. Insti...'!$E:$F,2,FALSE),VLOOKUP(D284,'7. Lo Esencial de la Reforma U.'!$E:$F,2,0)))))))))))))))))</f>
        <v>Gestión de la compra de equipo y materiales de laboratorio para las distintas carreras que conforman la Facultad de Ingeniería</v>
      </c>
      <c r="D285" s="31"/>
      <c r="E285" s="91"/>
      <c r="F285" s="91"/>
      <c r="G285" s="91"/>
      <c r="H285" s="74"/>
      <c r="I285" s="74"/>
      <c r="J285" s="74"/>
      <c r="K285" s="110"/>
    </row>
    <row r="286" spans="3:11" s="393" customFormat="1" ht="15.75" thickBot="1" x14ac:dyDescent="0.3">
      <c r="F286" s="91"/>
      <c r="G286" s="74"/>
      <c r="H286" s="74"/>
      <c r="I286" s="74"/>
    </row>
    <row r="287" spans="3:11" s="393" customFormat="1" ht="30.75" thickBot="1" x14ac:dyDescent="0.3">
      <c r="C287" s="127" t="s">
        <v>44</v>
      </c>
      <c r="D287" s="127" t="s">
        <v>55</v>
      </c>
      <c r="E287" s="134" t="s">
        <v>57</v>
      </c>
      <c r="F287" s="133" t="s">
        <v>27</v>
      </c>
      <c r="G287" s="131" t="s">
        <v>131</v>
      </c>
      <c r="H287" s="134" t="s">
        <v>46</v>
      </c>
      <c r="I287" s="131" t="s">
        <v>132</v>
      </c>
      <c r="J287" s="131" t="s">
        <v>410</v>
      </c>
      <c r="K287" s="131" t="s">
        <v>411</v>
      </c>
    </row>
    <row r="288" spans="3:11" s="393" customFormat="1" x14ac:dyDescent="0.25">
      <c r="C288" s="216" t="s">
        <v>439</v>
      </c>
      <c r="D288" s="217"/>
      <c r="E288" s="215">
        <f>HLOOKUP(C288,$AH$2:$BU$3,2,0)</f>
        <v>620</v>
      </c>
      <c r="F288" s="95">
        <f t="shared" ref="F288:F292" si="31">D288*E288</f>
        <v>0</v>
      </c>
      <c r="G288" s="159"/>
      <c r="H288" s="140"/>
      <c r="I288" s="128" t="e">
        <f>VLOOKUP(H288,Presupuesto!$B$11:$C$565,2,0)</f>
        <v>#N/A</v>
      </c>
      <c r="J288" s="214" t="s">
        <v>1443</v>
      </c>
      <c r="K288" s="96" t="s">
        <v>394</v>
      </c>
    </row>
    <row r="289" spans="3:11" s="393" customFormat="1" x14ac:dyDescent="0.25">
      <c r="C289" s="139" t="s">
        <v>1848</v>
      </c>
      <c r="D289" s="156">
        <v>1</v>
      </c>
      <c r="E289" s="121">
        <v>5000000</v>
      </c>
      <c r="F289" s="95">
        <f t="shared" si="31"/>
        <v>5000000</v>
      </c>
      <c r="G289" s="159" t="s">
        <v>1473</v>
      </c>
      <c r="H289" s="140" t="s">
        <v>955</v>
      </c>
      <c r="I289" s="128" t="str">
        <f>VLOOKUP(H289,Presupuesto!$B$11:$C$565,2,0)</f>
        <v>OTROS RESPUESTOS Y ACCESORIOS MENORES</v>
      </c>
      <c r="J289" s="96" t="s">
        <v>1363</v>
      </c>
      <c r="K289" s="96" t="s">
        <v>399</v>
      </c>
    </row>
    <row r="290" spans="3:11" s="393" customFormat="1" x14ac:dyDescent="0.25">
      <c r="C290" s="139"/>
      <c r="D290" s="156"/>
      <c r="E290" s="121"/>
      <c r="F290" s="95">
        <f t="shared" si="31"/>
        <v>0</v>
      </c>
      <c r="G290" s="159"/>
      <c r="H290" s="140"/>
      <c r="I290" s="128" t="e">
        <f>VLOOKUP(H290,Presupuesto!$B$11:$C$565,2,0)</f>
        <v>#N/A</v>
      </c>
      <c r="J290" s="96" t="str">
        <f t="shared" ref="J290:J292" si="32">$J$194</f>
        <v>Desarrollo del Sistema de Educación Superior</v>
      </c>
      <c r="K290" s="96" t="s">
        <v>412</v>
      </c>
    </row>
    <row r="291" spans="3:11" s="393" customFormat="1" x14ac:dyDescent="0.25">
      <c r="C291" s="139"/>
      <c r="D291" s="156"/>
      <c r="E291" s="121"/>
      <c r="F291" s="95">
        <f t="shared" si="31"/>
        <v>0</v>
      </c>
      <c r="G291" s="159"/>
      <c r="H291" s="140"/>
      <c r="I291" s="128" t="e">
        <f>VLOOKUP(H291,Presupuesto!$B$11:$C$565,2,0)</f>
        <v>#N/A</v>
      </c>
      <c r="J291" s="96" t="str">
        <f t="shared" si="32"/>
        <v>Desarrollo del Sistema de Educación Superior</v>
      </c>
      <c r="K291" s="96" t="s">
        <v>412</v>
      </c>
    </row>
    <row r="292" spans="3:11" s="393" customFormat="1" x14ac:dyDescent="0.25">
      <c r="C292" s="139"/>
      <c r="D292" s="156"/>
      <c r="E292" s="121"/>
      <c r="F292" s="95">
        <f t="shared" si="31"/>
        <v>0</v>
      </c>
      <c r="G292" s="159"/>
      <c r="H292" s="140"/>
      <c r="I292" s="128" t="e">
        <f>VLOOKUP(H292,Presupuesto!$B$11:$C$565,2,0)</f>
        <v>#N/A</v>
      </c>
      <c r="J292" s="96" t="str">
        <f t="shared" si="32"/>
        <v>Desarrollo del Sistema de Educación Superior</v>
      </c>
      <c r="K292" s="96" t="s">
        <v>412</v>
      </c>
    </row>
    <row r="294" spans="3:11" s="393" customFormat="1" ht="15.75" thickBot="1" x14ac:dyDescent="0.3">
      <c r="F294" s="88"/>
      <c r="G294" s="87"/>
      <c r="H294" s="88"/>
      <c r="I294" s="88"/>
    </row>
    <row r="295" spans="3:11" s="393" customFormat="1" ht="15.75" thickBot="1" x14ac:dyDescent="0.3">
      <c r="C295" s="155" t="s">
        <v>53</v>
      </c>
      <c r="D295" s="330">
        <f>SUM(F302:F305)</f>
        <v>400000</v>
      </c>
      <c r="F295" s="70"/>
      <c r="G295" s="77"/>
      <c r="H295" s="70"/>
      <c r="I295" s="70"/>
    </row>
    <row r="296" spans="3:11" s="393" customFormat="1" x14ac:dyDescent="0.25">
      <c r="C296" s="70"/>
      <c r="D296" s="31"/>
      <c r="E296" s="91"/>
      <c r="F296" s="91"/>
      <c r="G296" s="91"/>
      <c r="H296" s="74"/>
      <c r="I296" s="74"/>
      <c r="J296" s="74"/>
      <c r="K296" s="110"/>
    </row>
    <row r="297" spans="3:11" s="393" customFormat="1" x14ac:dyDescent="0.25">
      <c r="C297" s="70"/>
      <c r="D297" s="31"/>
      <c r="E297" s="91"/>
      <c r="F297" s="91"/>
      <c r="G297" s="91"/>
      <c r="H297" s="74"/>
      <c r="I297" s="74"/>
      <c r="J297" s="74"/>
      <c r="K297" s="110"/>
    </row>
    <row r="298" spans="3:11" s="393" customFormat="1" ht="15.75" x14ac:dyDescent="0.25">
      <c r="C298" s="200" t="s">
        <v>392</v>
      </c>
      <c r="D298" s="328" t="s">
        <v>1569</v>
      </c>
      <c r="E298" s="91"/>
      <c r="F298" s="91"/>
      <c r="G298" s="91"/>
      <c r="H298" s="74"/>
      <c r="I298" s="74"/>
      <c r="J298" s="74"/>
      <c r="K298" s="110"/>
    </row>
    <row r="299" spans="3:11" s="393" customFormat="1" ht="18.75" x14ac:dyDescent="0.25">
      <c r="C299" s="206" t="str">
        <f>IFERROR(VLOOKUP(D298,'1. Desarrollo e Innov. Curricu.'!$E:$F,2,FALSE),IFERROR(VLOOKUP(D298,'2. Investigación Científica'!$E:$F,2,FALSE),IFERROR(VLOOKUP(D298,'3. Vinculación Univ. Sociedad'!$E:$F,2,FALSE),IFERROR(VLOOKUP(D298,'4. Docencia y Profesorado Univ.'!$E:$F,2,FALSE),IFERROR(VLOOKUP(D298,'5. Estudiantes y Graduados'!$E:$F,2,FALSE),IFERROR(VLOOKUP(D298,'11. Gestion Administrativa'!$E:$F,2,FALSE),IFERROR(VLOOKUP(D298,'13. Gestión Académica'!$E:$F,2,FALSE),IFERROR(VLOOKUP(D298,'8. Asegura. de la Calid. y M'!$E:$F,2,FALSE),IFERROR(VLOOKUP(D298,'6. Gestión del Conocimiento'!$E:$F,2,FALSE),IFERROR(VLOOKUP(D298,'15. Gobernabilidad y Proceso...'!$E:$F,2,FALSE),IFERROR(VLOOKUP(D298,'12. Gestión del Talento Humano'!$E:$F,2,FALSE),IFERROR(VLOOKUP(D298,'14. Internacional... de la E.S.'!$E:$F,2,FALSE),IFERROR(VLOOKUP(D298,'10. Posgrado'!$E:$F,2,FALSE),IFERROR(VLOOKUP(D298,'17. Gestión TIC'!$E:$F,2,FALSE),IFERROR(VLOOKUP(D298,'16. Desa. del Sistema Educ.Sup.'!$E:$F,2,FALSE),IFERROR(VLOOKUP(D298,'9. Cultura de Inno. Insti...'!$E:$F,2,FALSE),VLOOKUP(D298,'7. Lo Esencial de la Reforma U.'!$E:$F,2,0)))))))))))))))))</f>
        <v>Gestionar antes las autoridades, para la movilización del personal docente de universidades internacionales</v>
      </c>
      <c r="D299" s="31"/>
      <c r="E299" s="91"/>
      <c r="F299" s="91"/>
      <c r="G299" s="91"/>
      <c r="H299" s="74"/>
      <c r="I299" s="74"/>
      <c r="J299" s="74"/>
      <c r="K299" s="110"/>
    </row>
    <row r="300" spans="3:11" s="393" customFormat="1" ht="15.75" thickBot="1" x14ac:dyDescent="0.3">
      <c r="F300" s="91"/>
      <c r="G300" s="74"/>
      <c r="H300" s="74"/>
      <c r="I300" s="74"/>
    </row>
    <row r="301" spans="3:11" s="393" customFormat="1" ht="30.75" thickBot="1" x14ac:dyDescent="0.3">
      <c r="C301" s="127" t="s">
        <v>44</v>
      </c>
      <c r="D301" s="127" t="s">
        <v>55</v>
      </c>
      <c r="E301" s="134" t="s">
        <v>57</v>
      </c>
      <c r="F301" s="133" t="s">
        <v>27</v>
      </c>
      <c r="G301" s="131" t="s">
        <v>131</v>
      </c>
      <c r="H301" s="134" t="s">
        <v>46</v>
      </c>
      <c r="I301" s="131" t="s">
        <v>132</v>
      </c>
      <c r="J301" s="131" t="s">
        <v>410</v>
      </c>
      <c r="K301" s="131" t="s">
        <v>411</v>
      </c>
    </row>
    <row r="302" spans="3:11" s="393" customFormat="1" x14ac:dyDescent="0.25">
      <c r="C302" s="216" t="s">
        <v>451</v>
      </c>
      <c r="D302" s="217">
        <v>75</v>
      </c>
      <c r="E302" s="215">
        <f>HLOOKUP(C302,$AH$2:$BU$3,2,0)</f>
        <v>4835.8860000000004</v>
      </c>
      <c r="F302" s="95">
        <f t="shared" ref="F302:F305" si="33">D302*E302</f>
        <v>362691.45</v>
      </c>
      <c r="G302" s="159" t="s">
        <v>1473</v>
      </c>
      <c r="H302" s="140" t="s">
        <v>308</v>
      </c>
      <c r="I302" s="128" t="str">
        <f>VLOOKUP(H302,Presupuesto!$B$11:$C$565,2,0)</f>
        <v>VIATICOS AL EXTERIOR</v>
      </c>
      <c r="J302" s="214" t="s">
        <v>1366</v>
      </c>
      <c r="K302" s="96" t="s">
        <v>394</v>
      </c>
    </row>
    <row r="303" spans="3:11" s="393" customFormat="1" x14ac:dyDescent="0.25">
      <c r="C303" s="139" t="s">
        <v>1852</v>
      </c>
      <c r="D303" s="156">
        <v>1</v>
      </c>
      <c r="E303" s="121">
        <v>37308.550000000003</v>
      </c>
      <c r="F303" s="95">
        <f t="shared" si="33"/>
        <v>37308.550000000003</v>
      </c>
      <c r="G303" s="159" t="s">
        <v>1473</v>
      </c>
      <c r="H303" s="140" t="s">
        <v>755</v>
      </c>
      <c r="I303" s="128" t="str">
        <f>VLOOKUP(H303,Presupuesto!$B$11:$C$565,2,0)</f>
        <v>PASAJES AL EXTERIOR</v>
      </c>
      <c r="J303" s="96" t="s">
        <v>1366</v>
      </c>
      <c r="K303" s="96" t="s">
        <v>394</v>
      </c>
    </row>
    <row r="304" spans="3:11" s="393" customFormat="1" x14ac:dyDescent="0.25">
      <c r="C304" s="139"/>
      <c r="D304" s="156"/>
      <c r="E304" s="121"/>
      <c r="F304" s="95">
        <f t="shared" si="33"/>
        <v>0</v>
      </c>
      <c r="G304" s="159"/>
      <c r="H304" s="140"/>
      <c r="I304" s="128" t="e">
        <f>VLOOKUP(H304,Presupuesto!$B$11:$C$565,2,0)</f>
        <v>#N/A</v>
      </c>
      <c r="J304" s="96" t="str">
        <f t="shared" ref="J304:J305" si="34">$J$194</f>
        <v>Desarrollo del Sistema de Educación Superior</v>
      </c>
      <c r="K304" s="96" t="s">
        <v>412</v>
      </c>
    </row>
    <row r="305" spans="3:11" s="393" customFormat="1" x14ac:dyDescent="0.25">
      <c r="C305" s="139"/>
      <c r="D305" s="156"/>
      <c r="E305" s="121"/>
      <c r="F305" s="95">
        <f t="shared" si="33"/>
        <v>0</v>
      </c>
      <c r="G305" s="159"/>
      <c r="H305" s="140"/>
      <c r="I305" s="128" t="e">
        <f>VLOOKUP(H305,Presupuesto!$B$11:$C$565,2,0)</f>
        <v>#N/A</v>
      </c>
      <c r="J305" s="96" t="str">
        <f t="shared" si="34"/>
        <v>Desarrollo del Sistema de Educación Superior</v>
      </c>
      <c r="K305" s="96" t="s">
        <v>412</v>
      </c>
    </row>
    <row r="307" spans="3:11" s="393" customFormat="1" ht="15.75" thickBot="1" x14ac:dyDescent="0.3">
      <c r="F307" s="88"/>
      <c r="G307" s="87"/>
      <c r="H307" s="88"/>
      <c r="I307" s="88"/>
    </row>
    <row r="308" spans="3:11" s="393" customFormat="1" ht="15.75" thickBot="1" x14ac:dyDescent="0.3">
      <c r="C308" s="155" t="s">
        <v>53</v>
      </c>
      <c r="D308" s="330">
        <f>SUM(F315:F317)</f>
        <v>137500.00400000002</v>
      </c>
      <c r="F308" s="70"/>
      <c r="G308" s="77"/>
      <c r="H308" s="70"/>
      <c r="I308" s="70"/>
    </row>
    <row r="309" spans="3:11" s="393" customFormat="1" x14ac:dyDescent="0.25">
      <c r="C309" s="70"/>
      <c r="D309" s="31"/>
      <c r="E309" s="91"/>
      <c r="F309" s="91"/>
      <c r="G309" s="91"/>
      <c r="H309" s="74"/>
      <c r="I309" s="74"/>
      <c r="J309" s="74"/>
      <c r="K309" s="110"/>
    </row>
    <row r="310" spans="3:11" s="393" customFormat="1" x14ac:dyDescent="0.25">
      <c r="C310" s="70"/>
      <c r="D310" s="31"/>
      <c r="E310" s="91"/>
      <c r="F310" s="91"/>
      <c r="G310" s="91"/>
      <c r="H310" s="74"/>
      <c r="I310" s="74"/>
      <c r="J310" s="74"/>
      <c r="K310" s="110"/>
    </row>
    <row r="311" spans="3:11" s="393" customFormat="1" ht="15.75" x14ac:dyDescent="0.25">
      <c r="C311" s="200" t="s">
        <v>392</v>
      </c>
      <c r="D311" s="328" t="s">
        <v>1850</v>
      </c>
      <c r="E311" s="91"/>
      <c r="F311" s="91"/>
      <c r="G311" s="91"/>
      <c r="H311" s="74"/>
      <c r="I311" s="74"/>
      <c r="J311" s="74"/>
      <c r="K311" s="110"/>
    </row>
    <row r="312" spans="3:11" s="393" customFormat="1" ht="18.75" x14ac:dyDescent="0.25">
      <c r="C312" s="206" t="str">
        <f>IFERROR(VLOOKUP(D311,'1. Desarrollo e Innov. Curricu.'!$E:$F,2,FALSE),IFERROR(VLOOKUP(D311,'2. Investigación Científica'!$E:$F,2,FALSE),IFERROR(VLOOKUP(D311,'3. Vinculación Univ. Sociedad'!$E:$F,2,FALSE),IFERROR(VLOOKUP(D311,'4. Docencia y Profesorado Univ.'!$E:$F,2,FALSE),IFERROR(VLOOKUP(D311,'5. Estudiantes y Graduados'!$E:$F,2,FALSE),IFERROR(VLOOKUP(D311,'11. Gestion Administrativa'!$E:$F,2,FALSE),IFERROR(VLOOKUP(D311,'13. Gestión Académica'!$E:$F,2,FALSE),IFERROR(VLOOKUP(D311,'8. Asegura. de la Calid. y M'!$E:$F,2,FALSE),IFERROR(VLOOKUP(D311,'6. Gestión del Conocimiento'!$E:$F,2,FALSE),IFERROR(VLOOKUP(D311,'15. Gobernabilidad y Proceso...'!$E:$F,2,FALSE),IFERROR(VLOOKUP(D311,'12. Gestión del Talento Humano'!$E:$F,2,FALSE),IFERROR(VLOOKUP(D311,'14. Internacional... de la E.S.'!$E:$F,2,FALSE),IFERROR(VLOOKUP(D311,'10. Posgrado'!$E:$F,2,FALSE),IFERROR(VLOOKUP(D311,'17. Gestión TIC'!$E:$F,2,FALSE),IFERROR(VLOOKUP(D311,'16. Desa. del Sistema Educ.Sup.'!$E:$F,2,FALSE),IFERROR(VLOOKUP(D311,'9. Cultura de Inno. Insti...'!$E:$F,2,FALSE),VLOOKUP(D311,'7. Lo Esencial de la Reforma U.'!$E:$F,2,0)))))))))))))))))</f>
        <v>Gestión de un taller para docentes y alumnos de ultimo año de las carreras de ciencias y Ingeniería, a través del instituto de Cuba</v>
      </c>
      <c r="D312" s="31"/>
      <c r="E312" s="91"/>
      <c r="F312" s="91"/>
      <c r="G312" s="91"/>
      <c r="H312" s="74"/>
      <c r="I312" s="74"/>
      <c r="J312" s="74"/>
      <c r="K312" s="110"/>
    </row>
    <row r="313" spans="3:11" s="393" customFormat="1" ht="15.75" thickBot="1" x14ac:dyDescent="0.3">
      <c r="F313" s="91"/>
      <c r="G313" s="74"/>
      <c r="H313" s="74"/>
      <c r="I313" s="74"/>
    </row>
    <row r="314" spans="3:11" s="393" customFormat="1" ht="30.75" thickBot="1" x14ac:dyDescent="0.3">
      <c r="C314" s="127" t="s">
        <v>44</v>
      </c>
      <c r="D314" s="127" t="s">
        <v>55</v>
      </c>
      <c r="E314" s="134" t="s">
        <v>57</v>
      </c>
      <c r="F314" s="133" t="s">
        <v>27</v>
      </c>
      <c r="G314" s="131" t="s">
        <v>131</v>
      </c>
      <c r="H314" s="134" t="s">
        <v>46</v>
      </c>
      <c r="I314" s="131" t="s">
        <v>132</v>
      </c>
      <c r="J314" s="131" t="s">
        <v>410</v>
      </c>
      <c r="K314" s="131" t="s">
        <v>411</v>
      </c>
    </row>
    <row r="315" spans="3:11" s="393" customFormat="1" x14ac:dyDescent="0.25">
      <c r="C315" s="216" t="s">
        <v>450</v>
      </c>
      <c r="D315" s="217">
        <v>17</v>
      </c>
      <c r="E315" s="215">
        <f>HLOOKUP(C315,$AH$2:$BU$3,2,0)</f>
        <v>5275.5120000000006</v>
      </c>
      <c r="F315" s="95">
        <f t="shared" ref="F315:F317" si="35">D315*E315</f>
        <v>89683.704000000012</v>
      </c>
      <c r="G315" s="159" t="s">
        <v>1473</v>
      </c>
      <c r="H315" s="140" t="s">
        <v>308</v>
      </c>
      <c r="I315" s="128" t="str">
        <f>VLOOKUP(H315,Presupuesto!$B$11:$C$565,2,0)</f>
        <v>VIATICOS AL EXTERIOR</v>
      </c>
      <c r="J315" s="214" t="s">
        <v>1443</v>
      </c>
      <c r="K315" s="96" t="s">
        <v>412</v>
      </c>
    </row>
    <row r="316" spans="3:11" s="393" customFormat="1" x14ac:dyDescent="0.25">
      <c r="C316" s="139" t="s">
        <v>1852</v>
      </c>
      <c r="D316" s="156">
        <v>1</v>
      </c>
      <c r="E316" s="121">
        <v>47816.3</v>
      </c>
      <c r="F316" s="95">
        <f t="shared" si="35"/>
        <v>47816.3</v>
      </c>
      <c r="G316" s="159" t="s">
        <v>1473</v>
      </c>
      <c r="H316" s="140" t="s">
        <v>755</v>
      </c>
      <c r="I316" s="128" t="str">
        <f>VLOOKUP(H316,Presupuesto!$B$11:$C$565,2,0)</f>
        <v>PASAJES AL EXTERIOR</v>
      </c>
      <c r="J316" s="96" t="s">
        <v>1359</v>
      </c>
      <c r="K316" s="96" t="s">
        <v>412</v>
      </c>
    </row>
    <row r="317" spans="3:11" s="393" customFormat="1" x14ac:dyDescent="0.25">
      <c r="C317" s="139"/>
      <c r="D317" s="156"/>
      <c r="E317" s="121"/>
      <c r="F317" s="95">
        <f t="shared" si="35"/>
        <v>0</v>
      </c>
      <c r="G317" s="159"/>
      <c r="H317" s="140"/>
      <c r="I317" s="128" t="e">
        <f>VLOOKUP(H317,Presupuesto!$B$11:$C$565,2,0)</f>
        <v>#N/A</v>
      </c>
      <c r="J317" s="96" t="str">
        <f t="shared" ref="J317" si="36">$J$194</f>
        <v>Desarrollo del Sistema de Educación Superior</v>
      </c>
      <c r="K317" s="96" t="s">
        <v>412</v>
      </c>
    </row>
    <row r="320" spans="3:11" s="393" customFormat="1" ht="15.75" thickBot="1" x14ac:dyDescent="0.3">
      <c r="F320" s="88"/>
      <c r="G320" s="87"/>
      <c r="H320" s="88"/>
      <c r="I320" s="88"/>
    </row>
    <row r="321" spans="3:11" s="393" customFormat="1" ht="15.75" thickBot="1" x14ac:dyDescent="0.3">
      <c r="C321" s="155" t="s">
        <v>53</v>
      </c>
      <c r="D321" s="330">
        <f>SUM(F328:F331)</f>
        <v>0</v>
      </c>
      <c r="F321" s="70"/>
      <c r="G321" s="77"/>
      <c r="H321" s="70"/>
      <c r="I321" s="70"/>
    </row>
    <row r="322" spans="3:11" s="393" customFormat="1" x14ac:dyDescent="0.25">
      <c r="C322" s="70"/>
      <c r="D322" s="31"/>
      <c r="E322" s="91"/>
      <c r="F322" s="91"/>
      <c r="G322" s="91"/>
      <c r="H322" s="74"/>
      <c r="I322" s="74"/>
      <c r="J322" s="74"/>
      <c r="K322" s="110"/>
    </row>
    <row r="323" spans="3:11" s="393" customFormat="1" x14ac:dyDescent="0.25">
      <c r="C323" s="70"/>
      <c r="D323" s="31"/>
      <c r="E323" s="91"/>
      <c r="F323" s="91"/>
      <c r="G323" s="91"/>
      <c r="H323" s="74"/>
      <c r="I323" s="74"/>
      <c r="J323" s="74"/>
      <c r="K323" s="110"/>
    </row>
    <row r="324" spans="3:11" s="393" customFormat="1" ht="15.75" x14ac:dyDescent="0.25">
      <c r="C324" s="200" t="s">
        <v>392</v>
      </c>
      <c r="D324" s="328"/>
      <c r="E324" s="91"/>
      <c r="F324" s="91"/>
      <c r="G324" s="91"/>
      <c r="H324" s="74"/>
      <c r="I324" s="74"/>
      <c r="J324" s="74"/>
      <c r="K324" s="110"/>
    </row>
    <row r="325" spans="3:11" s="393" customFormat="1" ht="18.75" x14ac:dyDescent="0.25">
      <c r="C325" s="206" t="e">
        <f>IFERROR(VLOOKUP(D324,'1. Desarrollo e Innov. Curricu.'!$E:$F,2,FALSE),IFERROR(VLOOKUP(D324,'2. Investigación Científica'!$E:$F,2,FALSE),IFERROR(VLOOKUP(D324,'3. Vinculación Univ. Sociedad'!$E:$F,2,FALSE),IFERROR(VLOOKUP(D324,'4. Docencia y Profesorado Univ.'!$E:$F,2,FALSE),IFERROR(VLOOKUP(D324,'5. Estudiantes y Graduados'!$E:$F,2,FALSE),IFERROR(VLOOKUP(D324,'11. Gestion Administrativa'!$E:$F,2,FALSE),IFERROR(VLOOKUP(D324,'13. Gestión Académica'!$E:$F,2,FALSE),IFERROR(VLOOKUP(D324,'8. Asegura. de la Calid. y M'!$E:$F,2,FALSE),IFERROR(VLOOKUP(D324,'6. Gestión del Conocimiento'!$E:$F,2,FALSE),IFERROR(VLOOKUP(D324,'15. Gobernabilidad y Proceso...'!$E:$F,2,FALSE),IFERROR(VLOOKUP(D324,'12. Gestión del Talento Humano'!$E:$F,2,FALSE),IFERROR(VLOOKUP(D324,'14. Internacional... de la E.S.'!$E:$F,2,FALSE),IFERROR(VLOOKUP(D324,'10. Posgrado'!$E:$F,2,FALSE),IFERROR(VLOOKUP(D324,'17. Gestión TIC'!$E:$F,2,FALSE),IFERROR(VLOOKUP(D324,'16. Desa. del Sistema Educ.Sup.'!$E:$F,2,FALSE),IFERROR(VLOOKUP(D324,'9. Cultura de Inno. Insti...'!$E:$F,2,FALSE),VLOOKUP(D324,'7. Lo Esencial de la Reforma U.'!$E:$F,2,0)))))))))))))))))</f>
        <v>#N/A</v>
      </c>
      <c r="D325" s="31"/>
      <c r="E325" s="91"/>
      <c r="F325" s="91"/>
      <c r="G325" s="91"/>
      <c r="H325" s="74"/>
      <c r="I325" s="74"/>
      <c r="J325" s="74"/>
      <c r="K325" s="110"/>
    </row>
    <row r="326" spans="3:11" s="393" customFormat="1" ht="15.75" thickBot="1" x14ac:dyDescent="0.3">
      <c r="F326" s="91"/>
      <c r="G326" s="74"/>
      <c r="H326" s="74"/>
      <c r="I326" s="74"/>
    </row>
    <row r="327" spans="3:11" s="393" customFormat="1" ht="30.75" thickBot="1" x14ac:dyDescent="0.3">
      <c r="C327" s="127" t="s">
        <v>44</v>
      </c>
      <c r="D327" s="127" t="s">
        <v>55</v>
      </c>
      <c r="E327" s="134" t="s">
        <v>57</v>
      </c>
      <c r="F327" s="133" t="s">
        <v>27</v>
      </c>
      <c r="G327" s="131" t="s">
        <v>131</v>
      </c>
      <c r="H327" s="134" t="s">
        <v>46</v>
      </c>
      <c r="I327" s="131" t="s">
        <v>132</v>
      </c>
      <c r="J327" s="131" t="s">
        <v>410</v>
      </c>
      <c r="K327" s="131" t="s">
        <v>411</v>
      </c>
    </row>
    <row r="328" spans="3:11" s="393" customFormat="1" x14ac:dyDescent="0.25">
      <c r="C328" s="216" t="s">
        <v>439</v>
      </c>
      <c r="D328" s="217"/>
      <c r="E328" s="215">
        <f>HLOOKUP(C328,$AH$2:$BU$3,2,0)</f>
        <v>620</v>
      </c>
      <c r="F328" s="95">
        <f t="shared" ref="F328:F331" si="37">D328*E328</f>
        <v>0</v>
      </c>
      <c r="G328" s="159"/>
      <c r="H328" s="140"/>
      <c r="I328" s="128" t="e">
        <f>VLOOKUP(H328,Presupuesto!$B$11:$C$565,2,0)</f>
        <v>#N/A</v>
      </c>
      <c r="J328" s="214" t="s">
        <v>1443</v>
      </c>
      <c r="K328" s="96" t="s">
        <v>394</v>
      </c>
    </row>
    <row r="329" spans="3:11" s="393" customFormat="1" x14ac:dyDescent="0.25">
      <c r="C329" s="139"/>
      <c r="D329" s="156"/>
      <c r="E329" s="121"/>
      <c r="F329" s="95">
        <f t="shared" si="37"/>
        <v>0</v>
      </c>
      <c r="G329" s="159" t="s">
        <v>129</v>
      </c>
      <c r="H329" s="140" t="s">
        <v>304</v>
      </c>
      <c r="I329" s="128" t="str">
        <f>VLOOKUP(H329,Presupuesto!$B$11:$C$565,2,0)</f>
        <v>OTROS SERVICIOS NO PERSONALES (29000-00)</v>
      </c>
      <c r="J329" s="96" t="s">
        <v>1359</v>
      </c>
      <c r="K329" s="96" t="s">
        <v>412</v>
      </c>
    </row>
    <row r="330" spans="3:11" s="393" customFormat="1" x14ac:dyDescent="0.25">
      <c r="C330" s="139"/>
      <c r="D330" s="156"/>
      <c r="E330" s="121"/>
      <c r="F330" s="95">
        <f t="shared" si="37"/>
        <v>0</v>
      </c>
      <c r="G330" s="159"/>
      <c r="H330" s="140"/>
      <c r="I330" s="128" t="e">
        <f>VLOOKUP(H330,Presupuesto!$B$11:$C$565,2,0)</f>
        <v>#N/A</v>
      </c>
      <c r="J330" s="96" t="str">
        <f t="shared" ref="J330:J331" si="38">$J$194</f>
        <v>Desarrollo del Sistema de Educación Superior</v>
      </c>
      <c r="K330" s="96" t="s">
        <v>412</v>
      </c>
    </row>
    <row r="331" spans="3:11" s="393" customFormat="1" x14ac:dyDescent="0.25">
      <c r="C331" s="139"/>
      <c r="D331" s="156"/>
      <c r="E331" s="121"/>
      <c r="F331" s="95">
        <f t="shared" si="37"/>
        <v>0</v>
      </c>
      <c r="G331" s="159"/>
      <c r="H331" s="140"/>
      <c r="I331" s="128" t="e">
        <f>VLOOKUP(H331,Presupuesto!$B$11:$C$565,2,0)</f>
        <v>#N/A</v>
      </c>
      <c r="J331" s="96" t="str">
        <f t="shared" si="38"/>
        <v>Desarrollo del Sistema de Educación Superior</v>
      </c>
      <c r="K331" s="96" t="s">
        <v>412</v>
      </c>
    </row>
    <row r="333" spans="3:11" s="393" customFormat="1" ht="15.75" thickBot="1" x14ac:dyDescent="0.3">
      <c r="F333" s="88"/>
      <c r="G333" s="87"/>
      <c r="H333" s="88"/>
      <c r="I333" s="88"/>
    </row>
    <row r="334" spans="3:11" s="393" customFormat="1" ht="15.75" thickBot="1" x14ac:dyDescent="0.3">
      <c r="C334" s="155" t="s">
        <v>53</v>
      </c>
      <c r="D334" s="330">
        <f>SUM(F341:F344)</f>
        <v>0</v>
      </c>
      <c r="F334" s="70"/>
      <c r="G334" s="77"/>
      <c r="H334" s="70"/>
      <c r="I334" s="70"/>
    </row>
    <row r="335" spans="3:11" s="393" customFormat="1" x14ac:dyDescent="0.25">
      <c r="C335" s="70"/>
      <c r="D335" s="31"/>
      <c r="E335" s="91"/>
      <c r="F335" s="91"/>
      <c r="G335" s="91"/>
      <c r="H335" s="74"/>
      <c r="I335" s="74"/>
      <c r="J335" s="74"/>
      <c r="K335" s="110"/>
    </row>
    <row r="336" spans="3:11" s="393" customFormat="1" x14ac:dyDescent="0.25">
      <c r="C336" s="70"/>
      <c r="D336" s="31"/>
      <c r="E336" s="91"/>
      <c r="F336" s="91"/>
      <c r="G336" s="91"/>
      <c r="H336" s="74"/>
      <c r="I336" s="74"/>
      <c r="J336" s="74"/>
      <c r="K336" s="110"/>
    </row>
    <row r="337" spans="3:11" s="393" customFormat="1" ht="15.75" x14ac:dyDescent="0.25">
      <c r="C337" s="200" t="s">
        <v>392</v>
      </c>
      <c r="D337" s="328"/>
      <c r="E337" s="91"/>
      <c r="F337" s="91"/>
      <c r="G337" s="91"/>
      <c r="H337" s="74"/>
      <c r="I337" s="74"/>
      <c r="J337" s="74"/>
      <c r="K337" s="110"/>
    </row>
    <row r="338" spans="3:11" s="393" customFormat="1" ht="18.75" x14ac:dyDescent="0.25">
      <c r="C338" s="206" t="e">
        <f>IFERROR(VLOOKUP(D337,'1. Desarrollo e Innov. Curricu.'!$E:$F,2,FALSE),IFERROR(VLOOKUP(D337,'2. Investigación Científica'!$E:$F,2,FALSE),IFERROR(VLOOKUP(D337,'3. Vinculación Univ. Sociedad'!$E:$F,2,FALSE),IFERROR(VLOOKUP(D337,'4. Docencia y Profesorado Univ.'!$E:$F,2,FALSE),IFERROR(VLOOKUP(D337,'5. Estudiantes y Graduados'!$E:$F,2,FALSE),IFERROR(VLOOKUP(D337,'11. Gestion Administrativa'!$E:$F,2,FALSE),IFERROR(VLOOKUP(D337,'13. Gestión Académica'!$E:$F,2,FALSE),IFERROR(VLOOKUP(D337,'8. Asegura. de la Calid. y M'!$E:$F,2,FALSE),IFERROR(VLOOKUP(D337,'6. Gestión del Conocimiento'!$E:$F,2,FALSE),IFERROR(VLOOKUP(D337,'15. Gobernabilidad y Proceso...'!$E:$F,2,FALSE),IFERROR(VLOOKUP(D337,'12. Gestión del Talento Humano'!$E:$F,2,FALSE),IFERROR(VLOOKUP(D337,'14. Internacional... de la E.S.'!$E:$F,2,FALSE),IFERROR(VLOOKUP(D337,'10. Posgrado'!$E:$F,2,FALSE),IFERROR(VLOOKUP(D337,'17. Gestión TIC'!$E:$F,2,FALSE),IFERROR(VLOOKUP(D337,'16. Desa. del Sistema Educ.Sup.'!$E:$F,2,FALSE),IFERROR(VLOOKUP(D337,'9. Cultura de Inno. Insti...'!$E:$F,2,FALSE),VLOOKUP(D337,'7. Lo Esencial de la Reforma U.'!$E:$F,2,0)))))))))))))))))</f>
        <v>#N/A</v>
      </c>
      <c r="D338" s="31"/>
      <c r="E338" s="91"/>
      <c r="F338" s="91"/>
      <c r="G338" s="91"/>
      <c r="H338" s="74"/>
      <c r="I338" s="74"/>
      <c r="J338" s="74"/>
      <c r="K338" s="110"/>
    </row>
    <row r="339" spans="3:11" s="393" customFormat="1" ht="15.75" thickBot="1" x14ac:dyDescent="0.3">
      <c r="F339" s="91"/>
      <c r="G339" s="74"/>
      <c r="H339" s="74"/>
      <c r="I339" s="74"/>
    </row>
    <row r="340" spans="3:11" s="393" customFormat="1" ht="30.75" thickBot="1" x14ac:dyDescent="0.3">
      <c r="C340" s="127" t="s">
        <v>44</v>
      </c>
      <c r="D340" s="127" t="s">
        <v>55</v>
      </c>
      <c r="E340" s="134" t="s">
        <v>57</v>
      </c>
      <c r="F340" s="133" t="s">
        <v>27</v>
      </c>
      <c r="G340" s="131" t="s">
        <v>131</v>
      </c>
      <c r="H340" s="134" t="s">
        <v>46</v>
      </c>
      <c r="I340" s="131" t="s">
        <v>132</v>
      </c>
      <c r="J340" s="131" t="s">
        <v>410</v>
      </c>
      <c r="K340" s="131" t="s">
        <v>411</v>
      </c>
    </row>
    <row r="341" spans="3:11" s="393" customFormat="1" x14ac:dyDescent="0.25">
      <c r="C341" s="216" t="s">
        <v>439</v>
      </c>
      <c r="D341" s="217"/>
      <c r="E341" s="215">
        <f>HLOOKUP(C341,$AH$2:$BU$3,2,0)</f>
        <v>620</v>
      </c>
      <c r="F341" s="95">
        <f t="shared" ref="F341:F344" si="39">D341*E341</f>
        <v>0</v>
      </c>
      <c r="G341" s="159"/>
      <c r="H341" s="140"/>
      <c r="I341" s="128" t="e">
        <f>VLOOKUP(H341,Presupuesto!$B$11:$C$565,2,0)</f>
        <v>#N/A</v>
      </c>
      <c r="J341" s="214" t="s">
        <v>1443</v>
      </c>
      <c r="K341" s="96" t="s">
        <v>394</v>
      </c>
    </row>
    <row r="342" spans="3:11" s="393" customFormat="1" x14ac:dyDescent="0.25">
      <c r="C342" s="139"/>
      <c r="D342" s="156"/>
      <c r="E342" s="121"/>
      <c r="F342" s="95">
        <f t="shared" si="39"/>
        <v>0</v>
      </c>
      <c r="G342" s="159" t="s">
        <v>129</v>
      </c>
      <c r="H342" s="140" t="s">
        <v>637</v>
      </c>
      <c r="I342" s="128" t="str">
        <f>VLOOKUP(H342,Presupuesto!$B$11:$C$565,2,0)</f>
        <v>OTROS SERVICIOS BASICOS</v>
      </c>
      <c r="J342" s="96" t="s">
        <v>1359</v>
      </c>
      <c r="K342" s="96" t="s">
        <v>412</v>
      </c>
    </row>
    <row r="343" spans="3:11" s="393" customFormat="1" x14ac:dyDescent="0.25">
      <c r="C343" s="139"/>
      <c r="D343" s="156"/>
      <c r="E343" s="121"/>
      <c r="F343" s="95">
        <f t="shared" si="39"/>
        <v>0</v>
      </c>
      <c r="G343" s="159"/>
      <c r="H343" s="140"/>
      <c r="I343" s="128" t="e">
        <f>VLOOKUP(H343,Presupuesto!$B$11:$C$565,2,0)</f>
        <v>#N/A</v>
      </c>
      <c r="J343" s="96" t="str">
        <f t="shared" ref="J343:J344" si="40">$J$194</f>
        <v>Desarrollo del Sistema de Educación Superior</v>
      </c>
      <c r="K343" s="96" t="s">
        <v>412</v>
      </c>
    </row>
    <row r="344" spans="3:11" s="393" customFormat="1" x14ac:dyDescent="0.25">
      <c r="C344" s="139"/>
      <c r="D344" s="156"/>
      <c r="E344" s="121"/>
      <c r="F344" s="95">
        <f t="shared" si="39"/>
        <v>0</v>
      </c>
      <c r="G344" s="159"/>
      <c r="H344" s="140"/>
      <c r="I344" s="128" t="e">
        <f>VLOOKUP(H344,Presupuesto!$B$11:$C$565,2,0)</f>
        <v>#N/A</v>
      </c>
      <c r="J344" s="96" t="str">
        <f t="shared" si="40"/>
        <v>Desarrollo del Sistema de Educación Superior</v>
      </c>
      <c r="K344" s="96" t="s">
        <v>412</v>
      </c>
    </row>
    <row r="347" spans="3:11" s="393" customFormat="1" ht="15.75" thickBot="1" x14ac:dyDescent="0.3">
      <c r="F347" s="88"/>
      <c r="G347" s="87"/>
      <c r="H347" s="88"/>
      <c r="I347" s="88"/>
    </row>
    <row r="348" spans="3:11" s="393" customFormat="1" ht="15.75" thickBot="1" x14ac:dyDescent="0.3">
      <c r="C348" s="155" t="s">
        <v>53</v>
      </c>
      <c r="D348" s="330">
        <f>SUM(F355:F357)</f>
        <v>0</v>
      </c>
      <c r="F348" s="70"/>
      <c r="G348" s="77"/>
      <c r="H348" s="70"/>
      <c r="I348" s="70"/>
    </row>
    <row r="349" spans="3:11" s="393" customFormat="1" x14ac:dyDescent="0.25">
      <c r="C349" s="70"/>
      <c r="D349" s="31"/>
      <c r="E349" s="91"/>
      <c r="F349" s="91"/>
      <c r="G349" s="91"/>
      <c r="H349" s="74"/>
      <c r="I349" s="74"/>
      <c r="J349" s="74"/>
      <c r="K349" s="110"/>
    </row>
    <row r="350" spans="3:11" s="393" customFormat="1" x14ac:dyDescent="0.25">
      <c r="C350" s="70"/>
      <c r="D350" s="31"/>
      <c r="E350" s="91"/>
      <c r="F350" s="91"/>
      <c r="G350" s="91"/>
      <c r="H350" s="74"/>
      <c r="I350" s="74"/>
      <c r="J350" s="74"/>
      <c r="K350" s="110"/>
    </row>
    <row r="351" spans="3:11" s="393" customFormat="1" ht="15.75" x14ac:dyDescent="0.25">
      <c r="C351" s="200" t="s">
        <v>392</v>
      </c>
      <c r="D351" s="328"/>
      <c r="E351" s="91"/>
      <c r="F351" s="91"/>
      <c r="G351" s="91"/>
      <c r="H351" s="74"/>
      <c r="I351" s="74"/>
      <c r="J351" s="74"/>
      <c r="K351" s="110"/>
    </row>
    <row r="352" spans="3:11" s="393" customFormat="1" ht="18.75" x14ac:dyDescent="0.25">
      <c r="C352" s="206" t="e">
        <f>IFERROR(VLOOKUP(D351,'1. Desarrollo e Innov. Curricu.'!$E:$F,2,FALSE),IFERROR(VLOOKUP(D351,'2. Investigación Científica'!$E:$F,2,FALSE),IFERROR(VLOOKUP(D351,'3. Vinculación Univ. Sociedad'!$E:$F,2,FALSE),IFERROR(VLOOKUP(D351,'4. Docencia y Profesorado Univ.'!$E:$F,2,FALSE),IFERROR(VLOOKUP(D351,'5. Estudiantes y Graduados'!$E:$F,2,FALSE),IFERROR(VLOOKUP(D351,'11. Gestion Administrativa'!$E:$F,2,FALSE),IFERROR(VLOOKUP(D351,'13. Gestión Académica'!$E:$F,2,FALSE),IFERROR(VLOOKUP(D351,'8. Asegura. de la Calid. y M'!$E:$F,2,FALSE),IFERROR(VLOOKUP(D351,'6. Gestión del Conocimiento'!$E:$F,2,FALSE),IFERROR(VLOOKUP(D351,'15. Gobernabilidad y Proceso...'!$E:$F,2,FALSE),IFERROR(VLOOKUP(D351,'12. Gestión del Talento Humano'!$E:$F,2,FALSE),IFERROR(VLOOKUP(D351,'14. Internacional... de la E.S.'!$E:$F,2,FALSE),IFERROR(VLOOKUP(D351,'10. Posgrado'!$E:$F,2,FALSE),IFERROR(VLOOKUP(D351,'17. Gestión TIC'!$E:$F,2,FALSE),IFERROR(VLOOKUP(D351,'16. Desa. del Sistema Educ.Sup.'!$E:$F,2,FALSE),IFERROR(VLOOKUP(D351,'9. Cultura de Inno. Insti...'!$E:$F,2,FALSE),VLOOKUP(D351,'7. Lo Esencial de la Reforma U.'!$E:$F,2,0)))))))))))))))))</f>
        <v>#N/A</v>
      </c>
      <c r="D352" s="31"/>
      <c r="E352" s="91"/>
      <c r="F352" s="91"/>
      <c r="G352" s="91"/>
      <c r="H352" s="74"/>
      <c r="I352" s="74"/>
      <c r="J352" s="74"/>
      <c r="K352" s="110"/>
    </row>
    <row r="353" spans="3:11" s="393" customFormat="1" ht="15.75" thickBot="1" x14ac:dyDescent="0.3">
      <c r="F353" s="91"/>
      <c r="G353" s="74"/>
      <c r="H353" s="74"/>
      <c r="I353" s="74"/>
    </row>
    <row r="354" spans="3:11" s="393" customFormat="1" ht="30.75" thickBot="1" x14ac:dyDescent="0.3">
      <c r="C354" s="127" t="s">
        <v>44</v>
      </c>
      <c r="D354" s="127" t="s">
        <v>55</v>
      </c>
      <c r="E354" s="134" t="s">
        <v>57</v>
      </c>
      <c r="F354" s="133" t="s">
        <v>27</v>
      </c>
      <c r="G354" s="131" t="s">
        <v>131</v>
      </c>
      <c r="H354" s="134" t="s">
        <v>46</v>
      </c>
      <c r="I354" s="131" t="s">
        <v>132</v>
      </c>
      <c r="J354" s="131" t="s">
        <v>410</v>
      </c>
      <c r="K354" s="131" t="s">
        <v>411</v>
      </c>
    </row>
    <row r="355" spans="3:11" s="393" customFormat="1" x14ac:dyDescent="0.25">
      <c r="C355" s="216" t="s">
        <v>439</v>
      </c>
      <c r="D355" s="217"/>
      <c r="E355" s="215">
        <f>HLOOKUP(C355,$AH$2:$BU$3,2,0)</f>
        <v>620</v>
      </c>
      <c r="F355" s="95">
        <f t="shared" ref="F355:F357" si="41">D355*E355</f>
        <v>0</v>
      </c>
      <c r="G355" s="159"/>
      <c r="H355" s="140"/>
      <c r="I355" s="128" t="e">
        <f>VLOOKUP(H355,Presupuesto!$B$11:$C$565,2,0)</f>
        <v>#N/A</v>
      </c>
      <c r="J355" s="214" t="s">
        <v>1443</v>
      </c>
      <c r="K355" s="96" t="s">
        <v>394</v>
      </c>
    </row>
    <row r="356" spans="3:11" s="393" customFormat="1" x14ac:dyDescent="0.25">
      <c r="C356" s="139"/>
      <c r="D356" s="156"/>
      <c r="E356" s="121"/>
      <c r="F356" s="95">
        <f t="shared" si="41"/>
        <v>0</v>
      </c>
      <c r="G356" s="159" t="s">
        <v>129</v>
      </c>
      <c r="H356" s="140" t="s">
        <v>637</v>
      </c>
      <c r="I356" s="128" t="str">
        <f>VLOOKUP(H356,Presupuesto!$B$11:$C$565,2,0)</f>
        <v>OTROS SERVICIOS BASICOS</v>
      </c>
      <c r="J356" s="96" t="s">
        <v>1359</v>
      </c>
      <c r="K356" s="96" t="s">
        <v>412</v>
      </c>
    </row>
    <row r="357" spans="3:11" s="393" customFormat="1" x14ac:dyDescent="0.25">
      <c r="C357" s="139"/>
      <c r="D357" s="156"/>
      <c r="E357" s="121"/>
      <c r="F357" s="95">
        <f t="shared" si="41"/>
        <v>0</v>
      </c>
      <c r="G357" s="159"/>
      <c r="H357" s="140"/>
      <c r="I357" s="128" t="e">
        <f>VLOOKUP(H357,Presupuesto!$B$11:$C$565,2,0)</f>
        <v>#N/A</v>
      </c>
      <c r="J357" s="96" t="str">
        <f t="shared" ref="J357" si="42">$J$194</f>
        <v>Desarrollo del Sistema de Educación Superior</v>
      </c>
      <c r="K357" s="96" t="s">
        <v>412</v>
      </c>
    </row>
  </sheetData>
  <dataConsolidate/>
  <dataValidations xWindow="438" yWindow="432" count="7">
    <dataValidation type="list" allowBlank="1" showInputMessage="1" showErrorMessage="1" errorTitle="¡Ingreso Inválido!" error="Seleccione una opción de la lista." promptTitle="Tipo de Presupuesto" prompt="Seleccione una opción de la lista." sqref="G17:G18 G28:G29 G39:G40 G50:G51 G61:G62 G72:G76 G83:G84 G94:G95 G105:G106 G116:G117 G194:G195 G138:G140 G127:G128 G161:G162 G172:G173 G183:G184 G150:G151 G205:G206 G216:G220 G230:G234 G244:G248 G259:G263 G288:G292 G302:G305 G328:G331 G341:G344 G355:G357 G315:G317 G274:G277">
      <formula1>$R$2:$S$2</formula1>
    </dataValidation>
    <dataValidation type="list" allowBlank="1" showInputMessage="1" showErrorMessage="1" errorTitle="¡Ingreso Inválido!" error="Seleccione una opción de la lista" promptTitle="Mes Requerido" prompt="Seleccione el mes en el que requiere el recurso." sqref="K17:K18 K28:K29 K39:K40 K50:K51 K61:K62 K72:K76 K83:K84 K94:K95 K105:K106 K116:K117 K127:K128 K138:K140 K150:K151 K161:K162 K172:K173 K183:K184 K194:K195 K205:K206 K216:K220 K230:K234 K244:K248 K259:K263 K288:K292 K302:K305 K328:K331 K341:K344 K355:K357 K315:K317 K274:K277">
      <formula1>$U$2:$AF$2</formula1>
    </dataValidation>
    <dataValidation type="list" allowBlank="1" showInputMessage="1" showErrorMessage="1" errorTitle="¡Ingreso Invalido!" error="Seleccione una opción de la lista." promptTitle="Categoria/Zona de Viáticos" prompt="Seleccione una opción de la lista" sqref="C17 C28 C39 C50:C51 C61:C62 C72 C83 C94 C105 C116 C127 C138 C150 C161 C172 C183 C194 C205 C216 C230 C244 C259 C274:C275 C288 C302 C315 C328 C341 C355">
      <formula1>$AH$2:$BU$2</formula1>
    </dataValidation>
    <dataValidation type="list" allowBlank="1" showInputMessage="1" showErrorMessage="1" errorTitle="¡Ingreso Inválido!" error="Verifique el valor ingresado." promptTitle="Ingrese el Objeto de Gasto" prompt="Ingrese el Objeto de Gasto" sqref="H17:H18 H28:H29 H39:H40 H194:H195 H61:H62 H72:H76 H83:H84 H94:H95 H274:H277 H116:H117 H127:H128 H138:H140 H150:H151 H161:H162 H172:H173 H183:H184 H50:H51 H205:H206 H216:H220 H230:H234 H244:H248 H259:H263 H288:H292 H302:H305 H328:H331 H341:H344 H355:H357 H315:H317 H106">
      <formula1>$A$1:$UI$1</formula1>
    </dataValidation>
    <dataValidation type="list" allowBlank="1" showInputMessage="1" showErrorMessage="1" errorTitle="¡Ingreso Inválido!" error="Seleccione una opción de la lista." promptTitle="Dimensión Estratégica" prompt="Seleccione una opción de la lista." sqref="J29 J40 J51 J62 J84 J95 J106 J117 J128 J139:J140 J151 J162 J173 J184 J195 J18 J73:J76 J206 J217:J220 J231:J234 J245:J248 J260:J263 J289:J292 J303:J305 J329:J331 J342:J344 J356:J357 J316:J317 J275:J277">
      <formula1>$A$2:$P$2</formula1>
    </dataValidation>
    <dataValidation type="list" allowBlank="1" showInputMessage="1" showErrorMessage="1" errorTitle="¡Ingreso Inválido!" error="Seleccione una opción de la lista." promptTitle="Dimensión Estratégica" prompt="Seleccione una opción de la lista." sqref="J17 J28 J39 J50 J61 J72 J83 J94 J105 J116 J127 J138 J150 J161 J172 J183 J194 J205 J216 J230 J244 J259 J274 J288 J302 J315 J328 J341 J355">
      <formula1>$A$2:$Q$2</formula1>
    </dataValidation>
    <dataValidation type="list" allowBlank="1" showInputMessage="1" showErrorMessage="1" errorTitle="¡Ingreso Inválido!" error="Verifique el valor ingresado" promptTitle="Objeto de Gasto" prompt="Ingrese el Objeto de Gasto" sqref="H105">
      <formula1>$A$1:$UI$1</formula1>
    </dataValidation>
  </dataValidations>
  <pageMargins left="0.7" right="0.7" top="0.75" bottom="0.75" header="0.3" footer="0.3"/>
  <pageSetup orientation="portrait"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UI131"/>
  <sheetViews>
    <sheetView showGridLines="0" topLeftCell="A4" zoomScale="86" zoomScaleNormal="86" workbookViewId="0">
      <selection activeCell="F30" sqref="F30"/>
    </sheetView>
  </sheetViews>
  <sheetFormatPr baseColWidth="10" defaultColWidth="11.5703125" defaultRowHeight="15" x14ac:dyDescent="0.25"/>
  <cols>
    <col min="1" max="1" width="1.85546875" style="84" customWidth="1"/>
    <col min="2" max="2" width="7.85546875" style="84" customWidth="1"/>
    <col min="3" max="3" width="46.7109375" style="84" bestFit="1" customWidth="1"/>
    <col min="4" max="4" width="26.85546875" style="84" bestFit="1" customWidth="1"/>
    <col min="5" max="5" width="13.85546875" style="84" customWidth="1"/>
    <col min="6" max="6" width="21.85546875" style="84" customWidth="1"/>
    <col min="7" max="7" width="16.5703125" style="75" customWidth="1"/>
    <col min="8" max="8" width="18.28515625" style="84" customWidth="1"/>
    <col min="9" max="9" width="41.140625" style="84" customWidth="1"/>
    <col min="10" max="10" width="28.140625" style="84" bestFit="1" customWidth="1"/>
    <col min="11" max="11" width="19.85546875" style="84" bestFit="1" customWidth="1"/>
    <col min="12" max="12" width="12.7109375" style="84" bestFit="1" customWidth="1"/>
    <col min="13" max="16384" width="11.5703125" style="84"/>
  </cols>
  <sheetData>
    <row r="1" spans="1:555" ht="26.25" hidden="1" x14ac:dyDescent="0.25">
      <c r="A1" s="185" t="s">
        <v>251</v>
      </c>
      <c r="B1" s="188" t="s">
        <v>252</v>
      </c>
      <c r="C1" s="179" t="s">
        <v>253</v>
      </c>
      <c r="D1" s="179" t="s">
        <v>496</v>
      </c>
      <c r="E1" s="179" t="s">
        <v>498</v>
      </c>
      <c r="F1" s="179" t="s">
        <v>500</v>
      </c>
      <c r="G1" s="179" t="s">
        <v>502</v>
      </c>
      <c r="H1" s="179" t="s">
        <v>504</v>
      </c>
      <c r="I1" s="179" t="s">
        <v>506</v>
      </c>
      <c r="J1" s="179" t="s">
        <v>254</v>
      </c>
      <c r="K1" s="179" t="s">
        <v>509</v>
      </c>
      <c r="L1" s="179" t="s">
        <v>255</v>
      </c>
      <c r="M1" s="179" t="s">
        <v>511</v>
      </c>
      <c r="N1" s="179" t="s">
        <v>513</v>
      </c>
      <c r="O1" s="179" t="s">
        <v>515</v>
      </c>
      <c r="P1" s="179" t="s">
        <v>256</v>
      </c>
      <c r="Q1" s="179" t="s">
        <v>516</v>
      </c>
      <c r="R1" s="179" t="s">
        <v>519</v>
      </c>
      <c r="S1" s="179" t="s">
        <v>257</v>
      </c>
      <c r="T1" s="179" t="s">
        <v>521</v>
      </c>
      <c r="U1" s="179" t="s">
        <v>258</v>
      </c>
      <c r="V1" s="179" t="s">
        <v>522</v>
      </c>
      <c r="W1" s="179" t="s">
        <v>523</v>
      </c>
      <c r="X1" s="179" t="s">
        <v>527</v>
      </c>
      <c r="Y1" s="179" t="s">
        <v>274</v>
      </c>
      <c r="Z1" s="179" t="s">
        <v>528</v>
      </c>
      <c r="AA1" s="179" t="s">
        <v>530</v>
      </c>
      <c r="AB1" s="179" t="s">
        <v>532</v>
      </c>
      <c r="AC1" s="179" t="s">
        <v>275</v>
      </c>
      <c r="AD1" s="179" t="s">
        <v>534</v>
      </c>
      <c r="AE1" s="179" t="s">
        <v>536</v>
      </c>
      <c r="AF1" s="179" t="s">
        <v>538</v>
      </c>
      <c r="AG1" s="179" t="s">
        <v>540</v>
      </c>
      <c r="AH1" s="179" t="s">
        <v>250</v>
      </c>
      <c r="AI1" s="179" t="s">
        <v>542</v>
      </c>
      <c r="AJ1" s="188" t="s">
        <v>259</v>
      </c>
      <c r="AK1" s="179" t="s">
        <v>544</v>
      </c>
      <c r="AL1" s="179" t="s">
        <v>260</v>
      </c>
      <c r="AM1" s="179" t="s">
        <v>546</v>
      </c>
      <c r="AN1" s="179" t="s">
        <v>548</v>
      </c>
      <c r="AO1" s="179" t="s">
        <v>261</v>
      </c>
      <c r="AP1" s="179" t="s">
        <v>550</v>
      </c>
      <c r="AQ1" s="179" t="s">
        <v>552</v>
      </c>
      <c r="AR1" s="179" t="s">
        <v>262</v>
      </c>
      <c r="AS1" s="179" t="s">
        <v>553</v>
      </c>
      <c r="AT1" s="179" t="s">
        <v>555</v>
      </c>
      <c r="AU1" s="179" t="s">
        <v>556</v>
      </c>
      <c r="AV1" s="179" t="s">
        <v>557</v>
      </c>
      <c r="AW1" s="179" t="s">
        <v>559</v>
      </c>
      <c r="AX1" s="179" t="s">
        <v>561</v>
      </c>
      <c r="AY1" s="179" t="s">
        <v>562</v>
      </c>
      <c r="AZ1" s="179" t="s">
        <v>263</v>
      </c>
      <c r="BA1" s="179" t="s">
        <v>564</v>
      </c>
      <c r="BB1" s="179" t="s">
        <v>566</v>
      </c>
      <c r="BC1" s="179" t="s">
        <v>568</v>
      </c>
      <c r="BD1" s="179" t="s">
        <v>570</v>
      </c>
      <c r="BE1" s="179" t="s">
        <v>572</v>
      </c>
      <c r="BF1" s="179" t="s">
        <v>574</v>
      </c>
      <c r="BG1" s="179" t="s">
        <v>576</v>
      </c>
      <c r="BH1" s="179" t="s">
        <v>578</v>
      </c>
      <c r="BI1" s="179" t="s">
        <v>276</v>
      </c>
      <c r="BJ1" s="179" t="s">
        <v>580</v>
      </c>
      <c r="BK1" s="179" t="s">
        <v>582</v>
      </c>
      <c r="BL1" s="179" t="s">
        <v>584</v>
      </c>
      <c r="BM1" s="179" t="s">
        <v>586</v>
      </c>
      <c r="BN1" s="179" t="s">
        <v>588</v>
      </c>
      <c r="BO1" s="179" t="s">
        <v>590</v>
      </c>
      <c r="BP1" s="179" t="s">
        <v>592</v>
      </c>
      <c r="BQ1" s="179" t="s">
        <v>594</v>
      </c>
      <c r="BR1" s="179" t="s">
        <v>596</v>
      </c>
      <c r="BS1" s="179" t="s">
        <v>598</v>
      </c>
      <c r="BT1" s="188" t="s">
        <v>264</v>
      </c>
      <c r="BU1" s="179" t="s">
        <v>265</v>
      </c>
      <c r="BV1" s="179" t="s">
        <v>600</v>
      </c>
      <c r="BW1" s="179" t="s">
        <v>266</v>
      </c>
      <c r="BX1" s="179" t="s">
        <v>602</v>
      </c>
      <c r="BY1" s="179" t="s">
        <v>604</v>
      </c>
      <c r="BZ1" s="188" t="s">
        <v>267</v>
      </c>
      <c r="CA1" s="179" t="s">
        <v>268</v>
      </c>
      <c r="CB1" s="179" t="s">
        <v>606</v>
      </c>
      <c r="CC1" s="179" t="s">
        <v>269</v>
      </c>
      <c r="CD1" s="179" t="s">
        <v>608</v>
      </c>
      <c r="CE1" s="179" t="s">
        <v>610</v>
      </c>
      <c r="CF1" s="179" t="s">
        <v>612</v>
      </c>
      <c r="CG1" s="188" t="s">
        <v>270</v>
      </c>
      <c r="CH1" s="179" t="s">
        <v>618</v>
      </c>
      <c r="CI1" s="179" t="s">
        <v>620</v>
      </c>
      <c r="CJ1" s="179" t="s">
        <v>271</v>
      </c>
      <c r="CK1" s="179" t="s">
        <v>614</v>
      </c>
      <c r="CL1" s="179" t="s">
        <v>616</v>
      </c>
      <c r="CM1" s="179" t="s">
        <v>272</v>
      </c>
      <c r="CN1" s="179" t="s">
        <v>622</v>
      </c>
      <c r="CO1" s="179" t="s">
        <v>273</v>
      </c>
      <c r="CP1" s="179" t="s">
        <v>623</v>
      </c>
      <c r="CQ1" s="176" t="s">
        <v>277</v>
      </c>
      <c r="CR1" s="188" t="s">
        <v>278</v>
      </c>
      <c r="CS1" s="179" t="s">
        <v>624</v>
      </c>
      <c r="CT1" s="179" t="s">
        <v>625</v>
      </c>
      <c r="CU1" s="179" t="s">
        <v>627</v>
      </c>
      <c r="CV1" s="179" t="s">
        <v>279</v>
      </c>
      <c r="CW1" s="179" t="s">
        <v>629</v>
      </c>
      <c r="CX1" s="179" t="s">
        <v>631</v>
      </c>
      <c r="CY1" s="179" t="s">
        <v>633</v>
      </c>
      <c r="CZ1" s="179" t="s">
        <v>635</v>
      </c>
      <c r="DA1" s="179" t="s">
        <v>637</v>
      </c>
      <c r="DB1" s="179" t="s">
        <v>639</v>
      </c>
      <c r="DC1" s="188" t="s">
        <v>280</v>
      </c>
      <c r="DD1" s="179" t="s">
        <v>281</v>
      </c>
      <c r="DE1" s="179" t="s">
        <v>641</v>
      </c>
      <c r="DF1" s="179" t="s">
        <v>282</v>
      </c>
      <c r="DG1" s="179" t="s">
        <v>643</v>
      </c>
      <c r="DH1" s="179" t="s">
        <v>645</v>
      </c>
      <c r="DI1" s="179" t="s">
        <v>647</v>
      </c>
      <c r="DJ1" s="179" t="s">
        <v>649</v>
      </c>
      <c r="DK1" s="179" t="s">
        <v>651</v>
      </c>
      <c r="DL1" s="179" t="s">
        <v>653</v>
      </c>
      <c r="DM1" s="179" t="s">
        <v>655</v>
      </c>
      <c r="DN1" s="179" t="s">
        <v>283</v>
      </c>
      <c r="DO1" s="179" t="s">
        <v>657</v>
      </c>
      <c r="DP1" s="179" t="s">
        <v>659</v>
      </c>
      <c r="DQ1" s="179" t="s">
        <v>661</v>
      </c>
      <c r="DR1" s="188" t="s">
        <v>284</v>
      </c>
      <c r="DS1" s="179" t="s">
        <v>663</v>
      </c>
      <c r="DT1" s="179" t="s">
        <v>285</v>
      </c>
      <c r="DU1" s="179" t="s">
        <v>665</v>
      </c>
      <c r="DV1" s="179" t="s">
        <v>286</v>
      </c>
      <c r="DW1" s="179" t="s">
        <v>667</v>
      </c>
      <c r="DX1" s="179" t="s">
        <v>669</v>
      </c>
      <c r="DY1" s="179" t="s">
        <v>671</v>
      </c>
      <c r="DZ1" s="179" t="s">
        <v>673</v>
      </c>
      <c r="EA1" s="179" t="s">
        <v>675</v>
      </c>
      <c r="EB1" s="179" t="s">
        <v>677</v>
      </c>
      <c r="EC1" s="179" t="s">
        <v>679</v>
      </c>
      <c r="ED1" s="179" t="s">
        <v>681</v>
      </c>
      <c r="EE1" s="179" t="s">
        <v>683</v>
      </c>
      <c r="EF1" s="179" t="s">
        <v>685</v>
      </c>
      <c r="EG1" s="179" t="s">
        <v>687</v>
      </c>
      <c r="EH1" s="188" t="s">
        <v>287</v>
      </c>
      <c r="EI1" s="179" t="s">
        <v>689</v>
      </c>
      <c r="EJ1" s="179" t="s">
        <v>288</v>
      </c>
      <c r="EK1" s="179" t="s">
        <v>691</v>
      </c>
      <c r="EL1" s="179" t="s">
        <v>693</v>
      </c>
      <c r="EM1" s="179" t="s">
        <v>289</v>
      </c>
      <c r="EN1" s="179" t="s">
        <v>695</v>
      </c>
      <c r="EO1" s="179" t="s">
        <v>697</v>
      </c>
      <c r="EP1" s="179" t="s">
        <v>290</v>
      </c>
      <c r="EQ1" s="179" t="s">
        <v>699</v>
      </c>
      <c r="ER1" s="179" t="s">
        <v>701</v>
      </c>
      <c r="ES1" s="179" t="s">
        <v>703</v>
      </c>
      <c r="ET1" s="179" t="s">
        <v>291</v>
      </c>
      <c r="EU1" s="179" t="s">
        <v>705</v>
      </c>
      <c r="EV1" s="179" t="s">
        <v>707</v>
      </c>
      <c r="EW1" s="188" t="s">
        <v>292</v>
      </c>
      <c r="EX1" s="179" t="s">
        <v>293</v>
      </c>
      <c r="EY1" s="179" t="s">
        <v>709</v>
      </c>
      <c r="EZ1" s="179" t="s">
        <v>711</v>
      </c>
      <c r="FA1" s="179" t="s">
        <v>713</v>
      </c>
      <c r="FB1" s="179" t="s">
        <v>715</v>
      </c>
      <c r="FC1" s="179" t="s">
        <v>294</v>
      </c>
      <c r="FD1" s="179" t="s">
        <v>717</v>
      </c>
      <c r="FE1" s="179" t="s">
        <v>719</v>
      </c>
      <c r="FF1" s="179" t="s">
        <v>721</v>
      </c>
      <c r="FG1" s="179" t="s">
        <v>723</v>
      </c>
      <c r="FH1" s="179" t="s">
        <v>725</v>
      </c>
      <c r="FI1" s="179" t="s">
        <v>295</v>
      </c>
      <c r="FJ1" s="179" t="s">
        <v>728</v>
      </c>
      <c r="FK1" s="179" t="s">
        <v>296</v>
      </c>
      <c r="FL1" s="179" t="s">
        <v>731</v>
      </c>
      <c r="FM1" s="179" t="s">
        <v>732</v>
      </c>
      <c r="FN1" s="179" t="s">
        <v>734</v>
      </c>
      <c r="FO1" s="179" t="s">
        <v>297</v>
      </c>
      <c r="FP1" s="179" t="s">
        <v>737</v>
      </c>
      <c r="FQ1" s="179" t="s">
        <v>738</v>
      </c>
      <c r="FR1" s="179" t="s">
        <v>740</v>
      </c>
      <c r="FS1" s="179" t="s">
        <v>298</v>
      </c>
      <c r="FT1" s="179" t="s">
        <v>743</v>
      </c>
      <c r="FU1" s="179" t="s">
        <v>745</v>
      </c>
      <c r="FV1" s="179" t="s">
        <v>747</v>
      </c>
      <c r="FW1" s="188" t="s">
        <v>299</v>
      </c>
      <c r="FX1" s="188" t="s">
        <v>300</v>
      </c>
      <c r="FY1" s="179" t="s">
        <v>306</v>
      </c>
      <c r="FZ1" s="179" t="s">
        <v>749</v>
      </c>
      <c r="GA1" s="179" t="s">
        <v>751</v>
      </c>
      <c r="GB1" s="179" t="s">
        <v>753</v>
      </c>
      <c r="GC1" s="179" t="s">
        <v>755</v>
      </c>
      <c r="GD1" s="179" t="s">
        <v>757</v>
      </c>
      <c r="GE1" s="179" t="s">
        <v>759</v>
      </c>
      <c r="GF1" s="188" t="s">
        <v>301</v>
      </c>
      <c r="GG1" s="179" t="s">
        <v>307</v>
      </c>
      <c r="GH1" s="179" t="s">
        <v>761</v>
      </c>
      <c r="GI1" s="179" t="s">
        <v>763</v>
      </c>
      <c r="GJ1" s="179" t="s">
        <v>764</v>
      </c>
      <c r="GK1" s="179" t="s">
        <v>308</v>
      </c>
      <c r="GL1" s="179" t="s">
        <v>767</v>
      </c>
      <c r="GM1" s="179" t="s">
        <v>768</v>
      </c>
      <c r="GN1" s="188" t="s">
        <v>302</v>
      </c>
      <c r="GO1" s="179" t="s">
        <v>303</v>
      </c>
      <c r="GP1" s="179" t="s">
        <v>770</v>
      </c>
      <c r="GQ1" s="179" t="s">
        <v>772</v>
      </c>
      <c r="GR1" s="179" t="s">
        <v>774</v>
      </c>
      <c r="GS1" s="179" t="s">
        <v>776</v>
      </c>
      <c r="GT1" s="179" t="s">
        <v>778</v>
      </c>
      <c r="GU1" s="188" t="s">
        <v>304</v>
      </c>
      <c r="GV1" s="179" t="s">
        <v>305</v>
      </c>
      <c r="GW1" s="179" t="s">
        <v>780</v>
      </c>
      <c r="GX1" s="179" t="s">
        <v>782</v>
      </c>
      <c r="GY1" s="179" t="s">
        <v>784</v>
      </c>
      <c r="GZ1" s="179" t="s">
        <v>786</v>
      </c>
      <c r="HA1" s="179" t="s">
        <v>788</v>
      </c>
      <c r="HB1" s="179" t="s">
        <v>790</v>
      </c>
      <c r="HC1" s="176" t="s">
        <v>309</v>
      </c>
      <c r="HD1" s="188" t="s">
        <v>310</v>
      </c>
      <c r="HE1" s="179" t="s">
        <v>311</v>
      </c>
      <c r="HF1" s="179" t="s">
        <v>792</v>
      </c>
      <c r="HG1" s="179" t="s">
        <v>794</v>
      </c>
      <c r="HH1" s="179" t="s">
        <v>796</v>
      </c>
      <c r="HI1" s="179" t="s">
        <v>798</v>
      </c>
      <c r="HJ1" s="179" t="s">
        <v>312</v>
      </c>
      <c r="HK1" s="179" t="s">
        <v>801</v>
      </c>
      <c r="HL1" s="179" t="s">
        <v>329</v>
      </c>
      <c r="HM1" s="179" t="s">
        <v>839</v>
      </c>
      <c r="HN1" s="179" t="s">
        <v>841</v>
      </c>
      <c r="HO1" s="179" t="s">
        <v>843</v>
      </c>
      <c r="HP1" s="188" t="s">
        <v>313</v>
      </c>
      <c r="HQ1" s="179" t="s">
        <v>803</v>
      </c>
      <c r="HR1" s="179" t="s">
        <v>805</v>
      </c>
      <c r="HS1" s="179" t="s">
        <v>314</v>
      </c>
      <c r="HT1" s="179" t="s">
        <v>808</v>
      </c>
      <c r="HU1" s="179" t="s">
        <v>810</v>
      </c>
      <c r="HV1" s="179" t="s">
        <v>811</v>
      </c>
      <c r="HW1" s="179" t="s">
        <v>813</v>
      </c>
      <c r="HX1" s="188" t="s">
        <v>315</v>
      </c>
      <c r="HY1" s="179" t="s">
        <v>815</v>
      </c>
      <c r="HZ1" s="179" t="s">
        <v>817</v>
      </c>
      <c r="IA1" s="179" t="s">
        <v>819</v>
      </c>
      <c r="IB1" s="179" t="s">
        <v>316</v>
      </c>
      <c r="IC1" s="179" t="s">
        <v>821</v>
      </c>
      <c r="ID1" s="179" t="s">
        <v>823</v>
      </c>
      <c r="IE1" s="179" t="s">
        <v>317</v>
      </c>
      <c r="IF1" s="179" t="s">
        <v>825</v>
      </c>
      <c r="IG1" s="179" t="s">
        <v>827</v>
      </c>
      <c r="IH1" s="179" t="s">
        <v>318</v>
      </c>
      <c r="II1" s="179" t="s">
        <v>829</v>
      </c>
      <c r="IJ1" s="179" t="s">
        <v>831</v>
      </c>
      <c r="IK1" s="179" t="s">
        <v>833</v>
      </c>
      <c r="IL1" s="179" t="s">
        <v>835</v>
      </c>
      <c r="IM1" s="179" t="s">
        <v>319</v>
      </c>
      <c r="IN1" s="179" t="s">
        <v>837</v>
      </c>
      <c r="IO1" s="188" t="s">
        <v>320</v>
      </c>
      <c r="IP1" s="179" t="s">
        <v>845</v>
      </c>
      <c r="IQ1" s="179" t="s">
        <v>847</v>
      </c>
      <c r="IR1" s="179" t="s">
        <v>321</v>
      </c>
      <c r="IS1" s="179" t="s">
        <v>849</v>
      </c>
      <c r="IT1" s="179" t="s">
        <v>851</v>
      </c>
      <c r="IU1" s="179" t="s">
        <v>853</v>
      </c>
      <c r="IV1" s="188" t="s">
        <v>322</v>
      </c>
      <c r="IW1" s="179" t="s">
        <v>855</v>
      </c>
      <c r="IX1" s="179" t="s">
        <v>323</v>
      </c>
      <c r="IY1" s="179" t="s">
        <v>858</v>
      </c>
      <c r="IZ1" s="179" t="s">
        <v>860</v>
      </c>
      <c r="JA1" s="179" t="s">
        <v>862</v>
      </c>
      <c r="JB1" s="179" t="s">
        <v>864</v>
      </c>
      <c r="JC1" s="179" t="s">
        <v>866</v>
      </c>
      <c r="JD1" s="179" t="s">
        <v>868</v>
      </c>
      <c r="JE1" s="179" t="s">
        <v>324</v>
      </c>
      <c r="JF1" s="179" t="s">
        <v>871</v>
      </c>
      <c r="JG1" s="179" t="s">
        <v>873</v>
      </c>
      <c r="JH1" s="179" t="s">
        <v>875</v>
      </c>
      <c r="JI1" s="179" t="s">
        <v>877</v>
      </c>
      <c r="JJ1" s="179" t="s">
        <v>879</v>
      </c>
      <c r="JK1" s="179" t="s">
        <v>881</v>
      </c>
      <c r="JL1" s="179" t="s">
        <v>883</v>
      </c>
      <c r="JM1" s="179" t="s">
        <v>885</v>
      </c>
      <c r="JN1" s="179" t="s">
        <v>325</v>
      </c>
      <c r="JO1" s="179" t="s">
        <v>888</v>
      </c>
      <c r="JP1" s="179" t="s">
        <v>890</v>
      </c>
      <c r="JQ1" s="179" t="s">
        <v>892</v>
      </c>
      <c r="JR1" s="179" t="s">
        <v>894</v>
      </c>
      <c r="JS1" s="179" t="s">
        <v>895</v>
      </c>
      <c r="JT1" s="179" t="s">
        <v>897</v>
      </c>
      <c r="JU1" s="179" t="s">
        <v>899</v>
      </c>
      <c r="JV1" s="179" t="s">
        <v>901</v>
      </c>
      <c r="JW1" s="179" t="s">
        <v>903</v>
      </c>
      <c r="JX1" s="179" t="s">
        <v>905</v>
      </c>
      <c r="JY1" s="179" t="s">
        <v>907</v>
      </c>
      <c r="JZ1" s="179" t="s">
        <v>909</v>
      </c>
      <c r="KA1" s="179" t="s">
        <v>911</v>
      </c>
      <c r="KB1" s="179" t="s">
        <v>913</v>
      </c>
      <c r="KC1" s="179" t="s">
        <v>915</v>
      </c>
      <c r="KD1" s="179" t="s">
        <v>917</v>
      </c>
      <c r="KE1" s="179" t="s">
        <v>919</v>
      </c>
      <c r="KF1" s="179" t="s">
        <v>921</v>
      </c>
      <c r="KG1" s="179" t="s">
        <v>923</v>
      </c>
      <c r="KH1" s="179" t="s">
        <v>925</v>
      </c>
      <c r="KI1" s="179" t="s">
        <v>927</v>
      </c>
      <c r="KJ1" s="179" t="s">
        <v>929</v>
      </c>
      <c r="KK1" s="179" t="s">
        <v>931</v>
      </c>
      <c r="KL1" s="179" t="s">
        <v>933</v>
      </c>
      <c r="KM1" s="179" t="s">
        <v>935</v>
      </c>
      <c r="KN1" s="179" t="s">
        <v>937</v>
      </c>
      <c r="KO1" s="188" t="s">
        <v>326</v>
      </c>
      <c r="KP1" s="179" t="s">
        <v>939</v>
      </c>
      <c r="KQ1" s="179" t="s">
        <v>327</v>
      </c>
      <c r="KR1" s="179" t="s">
        <v>942</v>
      </c>
      <c r="KS1" s="179" t="s">
        <v>944</v>
      </c>
      <c r="KT1" s="179" t="s">
        <v>946</v>
      </c>
      <c r="KU1" s="179" t="s">
        <v>948</v>
      </c>
      <c r="KV1" s="179" t="s">
        <v>328</v>
      </c>
      <c r="KW1" s="179" t="s">
        <v>951</v>
      </c>
      <c r="KX1" s="179" t="s">
        <v>953</v>
      </c>
      <c r="KY1" s="179" t="s">
        <v>955</v>
      </c>
      <c r="KZ1" s="179" t="s">
        <v>957</v>
      </c>
      <c r="LA1" s="179" t="s">
        <v>959</v>
      </c>
      <c r="LB1" s="179" t="s">
        <v>961</v>
      </c>
      <c r="LC1" s="179" t="s">
        <v>963</v>
      </c>
      <c r="LD1" s="176" t="s">
        <v>330</v>
      </c>
      <c r="LE1" s="188" t="s">
        <v>331</v>
      </c>
      <c r="LF1" s="179" t="s">
        <v>332</v>
      </c>
      <c r="LG1" s="179" t="s">
        <v>346</v>
      </c>
      <c r="LH1" s="179" t="s">
        <v>965</v>
      </c>
      <c r="LI1" s="179" t="s">
        <v>967</v>
      </c>
      <c r="LJ1" s="179" t="s">
        <v>969</v>
      </c>
      <c r="LK1" s="179" t="s">
        <v>971</v>
      </c>
      <c r="LL1" s="179" t="s">
        <v>347</v>
      </c>
      <c r="LM1" s="179" t="s">
        <v>973</v>
      </c>
      <c r="LN1" s="179" t="s">
        <v>348</v>
      </c>
      <c r="LO1" s="179" t="s">
        <v>975</v>
      </c>
      <c r="LP1" s="179" t="s">
        <v>333</v>
      </c>
      <c r="LQ1" s="179" t="s">
        <v>977</v>
      </c>
      <c r="LR1" s="179" t="s">
        <v>349</v>
      </c>
      <c r="LS1" s="179" t="s">
        <v>979</v>
      </c>
      <c r="LT1" s="179" t="s">
        <v>981</v>
      </c>
      <c r="LU1" s="179" t="s">
        <v>350</v>
      </c>
      <c r="LV1" s="188" t="s">
        <v>334</v>
      </c>
      <c r="LW1" s="179" t="s">
        <v>335</v>
      </c>
      <c r="LX1" s="179" t="s">
        <v>983</v>
      </c>
      <c r="LY1" s="179" t="s">
        <v>985</v>
      </c>
      <c r="LZ1" s="179" t="s">
        <v>986</v>
      </c>
      <c r="MA1" s="179" t="s">
        <v>988</v>
      </c>
      <c r="MB1" s="179" t="s">
        <v>989</v>
      </c>
      <c r="MC1" s="179" t="s">
        <v>991</v>
      </c>
      <c r="MD1" s="179" t="s">
        <v>993</v>
      </c>
      <c r="ME1" s="179" t="s">
        <v>995</v>
      </c>
      <c r="MF1" s="179" t="s">
        <v>997</v>
      </c>
      <c r="MG1" s="179" t="s">
        <v>336</v>
      </c>
      <c r="MH1" s="179" t="s">
        <v>1000</v>
      </c>
      <c r="MI1" s="179" t="s">
        <v>1001</v>
      </c>
      <c r="MJ1" s="179" t="s">
        <v>1003</v>
      </c>
      <c r="MK1" s="179" t="s">
        <v>337</v>
      </c>
      <c r="ML1" s="179" t="s">
        <v>1006</v>
      </c>
      <c r="MM1" s="179" t="s">
        <v>1007</v>
      </c>
      <c r="MN1" s="179" t="s">
        <v>1009</v>
      </c>
      <c r="MO1" s="179" t="s">
        <v>1011</v>
      </c>
      <c r="MP1" s="179" t="s">
        <v>338</v>
      </c>
      <c r="MQ1" s="179" t="s">
        <v>1014</v>
      </c>
      <c r="MR1" s="179" t="s">
        <v>1016</v>
      </c>
      <c r="MS1" s="179" t="s">
        <v>1018</v>
      </c>
      <c r="MT1" s="179" t="s">
        <v>1020</v>
      </c>
      <c r="MU1" s="179" t="s">
        <v>339</v>
      </c>
      <c r="MV1" s="179" t="s">
        <v>1023</v>
      </c>
      <c r="MW1" s="179" t="s">
        <v>1025</v>
      </c>
      <c r="MX1" s="179" t="s">
        <v>1027</v>
      </c>
      <c r="MY1" s="179" t="s">
        <v>1029</v>
      </c>
      <c r="MZ1" s="179" t="s">
        <v>1031</v>
      </c>
      <c r="NA1" s="179" t="s">
        <v>1033</v>
      </c>
      <c r="NB1" s="179" t="s">
        <v>1035</v>
      </c>
      <c r="NC1" s="179" t="s">
        <v>1037</v>
      </c>
      <c r="ND1" s="179" t="s">
        <v>1039</v>
      </c>
      <c r="NE1" s="179" t="s">
        <v>1041</v>
      </c>
      <c r="NF1" s="179" t="s">
        <v>1043</v>
      </c>
      <c r="NG1" s="179" t="s">
        <v>1044</v>
      </c>
      <c r="NH1" s="188" t="s">
        <v>340</v>
      </c>
      <c r="NI1" s="179" t="s">
        <v>341</v>
      </c>
      <c r="NJ1" s="179" t="s">
        <v>1046</v>
      </c>
      <c r="NK1" s="179" t="s">
        <v>1048</v>
      </c>
      <c r="NL1" s="179" t="s">
        <v>1050</v>
      </c>
      <c r="NM1" s="179" t="s">
        <v>1052</v>
      </c>
      <c r="NN1" s="188" t="s">
        <v>342</v>
      </c>
      <c r="NO1" s="179" t="s">
        <v>343</v>
      </c>
      <c r="NP1" s="179" t="s">
        <v>1053</v>
      </c>
      <c r="NQ1" s="179" t="s">
        <v>344</v>
      </c>
      <c r="NR1" s="179" t="s">
        <v>1055</v>
      </c>
      <c r="NS1" s="179" t="s">
        <v>1057</v>
      </c>
      <c r="NT1" s="179" t="s">
        <v>345</v>
      </c>
      <c r="NU1" s="179" t="s">
        <v>1059</v>
      </c>
      <c r="NV1" s="176" t="s">
        <v>351</v>
      </c>
      <c r="NW1" s="188" t="s">
        <v>352</v>
      </c>
      <c r="NX1" s="179" t="s">
        <v>353</v>
      </c>
      <c r="NY1" s="179" t="s">
        <v>1062</v>
      </c>
      <c r="NZ1" s="179" t="s">
        <v>1064</v>
      </c>
      <c r="OA1" s="179" t="s">
        <v>354</v>
      </c>
      <c r="OB1" s="179" t="s">
        <v>364</v>
      </c>
      <c r="OC1" s="179" t="s">
        <v>1066</v>
      </c>
      <c r="OD1" s="179" t="s">
        <v>1068</v>
      </c>
      <c r="OE1" s="179" t="s">
        <v>1070</v>
      </c>
      <c r="OF1" s="179" t="s">
        <v>1072</v>
      </c>
      <c r="OG1" s="179" t="s">
        <v>1074</v>
      </c>
      <c r="OH1" s="179" t="s">
        <v>1076</v>
      </c>
      <c r="OI1" s="179" t="s">
        <v>1078</v>
      </c>
      <c r="OJ1" s="179" t="s">
        <v>1080</v>
      </c>
      <c r="OK1" s="179" t="s">
        <v>1082</v>
      </c>
      <c r="OL1" s="179" t="s">
        <v>1084</v>
      </c>
      <c r="OM1" s="179" t="s">
        <v>1086</v>
      </c>
      <c r="ON1" s="179" t="s">
        <v>1088</v>
      </c>
      <c r="OO1" s="179" t="s">
        <v>1090</v>
      </c>
      <c r="OP1" s="179" t="s">
        <v>1092</v>
      </c>
      <c r="OQ1" s="179" t="s">
        <v>1094</v>
      </c>
      <c r="OR1" s="179" t="s">
        <v>1096</v>
      </c>
      <c r="OS1" s="179" t="s">
        <v>1098</v>
      </c>
      <c r="OT1" s="179" t="s">
        <v>1100</v>
      </c>
      <c r="OU1" s="179" t="s">
        <v>1102</v>
      </c>
      <c r="OV1" s="179" t="s">
        <v>1104</v>
      </c>
      <c r="OW1" s="179" t="s">
        <v>1106</v>
      </c>
      <c r="OX1" s="179" t="s">
        <v>1108</v>
      </c>
      <c r="OY1" s="179" t="s">
        <v>365</v>
      </c>
      <c r="OZ1" s="179" t="s">
        <v>1111</v>
      </c>
      <c r="PA1" s="179" t="s">
        <v>1113</v>
      </c>
      <c r="PB1" s="179" t="s">
        <v>1114</v>
      </c>
      <c r="PC1" s="179" t="s">
        <v>1116</v>
      </c>
      <c r="PD1" s="179" t="s">
        <v>1118</v>
      </c>
      <c r="PE1" s="179" t="s">
        <v>1120</v>
      </c>
      <c r="PF1" s="179" t="s">
        <v>1122</v>
      </c>
      <c r="PG1" s="179" t="s">
        <v>1124</v>
      </c>
      <c r="PH1" s="179" t="s">
        <v>1126</v>
      </c>
      <c r="PI1" s="179" t="s">
        <v>1128</v>
      </c>
      <c r="PJ1" s="179" t="s">
        <v>1130</v>
      </c>
      <c r="PK1" s="179" t="s">
        <v>1132</v>
      </c>
      <c r="PL1" s="179" t="s">
        <v>1134</v>
      </c>
      <c r="PM1" s="179" t="s">
        <v>1136</v>
      </c>
      <c r="PN1" s="179" t="s">
        <v>1138</v>
      </c>
      <c r="PO1" s="179" t="s">
        <v>1140</v>
      </c>
      <c r="PP1" s="179" t="s">
        <v>1142</v>
      </c>
      <c r="PQ1" s="179" t="s">
        <v>1144</v>
      </c>
      <c r="PR1" s="179" t="s">
        <v>1146</v>
      </c>
      <c r="PS1" s="179" t="s">
        <v>1148</v>
      </c>
      <c r="PT1" s="179" t="s">
        <v>1150</v>
      </c>
      <c r="PU1" s="179" t="s">
        <v>1152</v>
      </c>
      <c r="PV1" s="179" t="s">
        <v>1154</v>
      </c>
      <c r="PW1" s="179" t="s">
        <v>1156</v>
      </c>
      <c r="PX1" s="179" t="s">
        <v>1158</v>
      </c>
      <c r="PY1" s="179" t="s">
        <v>1160</v>
      </c>
      <c r="PZ1" s="179" t="s">
        <v>355</v>
      </c>
      <c r="QA1" s="179" t="s">
        <v>1162</v>
      </c>
      <c r="QB1" s="179" t="s">
        <v>1164</v>
      </c>
      <c r="QC1" s="179" t="s">
        <v>1166</v>
      </c>
      <c r="QD1" s="179" t="s">
        <v>1168</v>
      </c>
      <c r="QE1" s="179" t="s">
        <v>1170</v>
      </c>
      <c r="QF1" s="188" t="s">
        <v>356</v>
      </c>
      <c r="QG1" s="179" t="s">
        <v>357</v>
      </c>
      <c r="QH1" s="179" t="s">
        <v>1172</v>
      </c>
      <c r="QI1" s="179" t="s">
        <v>1174</v>
      </c>
      <c r="QJ1" s="179" t="s">
        <v>1176</v>
      </c>
      <c r="QK1" s="179" t="s">
        <v>1178</v>
      </c>
      <c r="QL1" s="179" t="s">
        <v>1180</v>
      </c>
      <c r="QM1" s="179" t="s">
        <v>1182</v>
      </c>
      <c r="QN1" s="188" t="s">
        <v>358</v>
      </c>
      <c r="QO1" s="179" t="s">
        <v>1184</v>
      </c>
      <c r="QP1" s="179" t="s">
        <v>359</v>
      </c>
      <c r="QQ1" s="179" t="s">
        <v>366</v>
      </c>
      <c r="QR1" s="179" t="s">
        <v>1186</v>
      </c>
      <c r="QS1" s="179" t="s">
        <v>1188</v>
      </c>
      <c r="QT1" s="179" t="s">
        <v>1190</v>
      </c>
      <c r="QU1" s="179" t="s">
        <v>1192</v>
      </c>
      <c r="QV1" s="179" t="s">
        <v>1194</v>
      </c>
      <c r="QW1" s="179" t="s">
        <v>1196</v>
      </c>
      <c r="QX1" s="179" t="s">
        <v>1198</v>
      </c>
      <c r="QY1" s="179" t="s">
        <v>1200</v>
      </c>
      <c r="QZ1" s="179" t="s">
        <v>1202</v>
      </c>
      <c r="RA1" s="179" t="s">
        <v>1204</v>
      </c>
      <c r="RB1" s="179" t="s">
        <v>1206</v>
      </c>
      <c r="RC1" s="179" t="s">
        <v>1208</v>
      </c>
      <c r="RD1" s="179" t="s">
        <v>1210</v>
      </c>
      <c r="RE1" s="179" t="s">
        <v>1212</v>
      </c>
      <c r="RF1" s="188" t="s">
        <v>360</v>
      </c>
      <c r="RG1" s="179" t="s">
        <v>361</v>
      </c>
      <c r="RH1" s="179" t="s">
        <v>1214</v>
      </c>
      <c r="RI1" s="179" t="s">
        <v>1216</v>
      </c>
      <c r="RJ1" s="188" t="s">
        <v>362</v>
      </c>
      <c r="RK1" s="179" t="s">
        <v>363</v>
      </c>
      <c r="RL1" s="179" t="s">
        <v>1218</v>
      </c>
      <c r="RM1" s="179" t="s">
        <v>1219</v>
      </c>
      <c r="RN1" s="179" t="s">
        <v>1220</v>
      </c>
      <c r="RO1" s="179" t="s">
        <v>1221</v>
      </c>
      <c r="RP1" s="179" t="s">
        <v>1223</v>
      </c>
      <c r="RQ1" s="179" t="s">
        <v>1224</v>
      </c>
      <c r="RR1" s="179" t="s">
        <v>1226</v>
      </c>
      <c r="RS1" s="179" t="s">
        <v>1227</v>
      </c>
      <c r="RT1" s="176" t="s">
        <v>367</v>
      </c>
      <c r="RU1" s="188" t="s">
        <v>368</v>
      </c>
      <c r="RV1" s="179" t="s">
        <v>369</v>
      </c>
      <c r="RW1" s="179" t="s">
        <v>1229</v>
      </c>
      <c r="RX1" s="179" t="s">
        <v>1231</v>
      </c>
      <c r="RY1" s="179" t="s">
        <v>370</v>
      </c>
      <c r="RZ1" s="179" t="s">
        <v>1233</v>
      </c>
      <c r="SA1" s="179" t="s">
        <v>1235</v>
      </c>
      <c r="SB1" s="179" t="s">
        <v>1237</v>
      </c>
      <c r="SC1" s="179" t="s">
        <v>1239</v>
      </c>
      <c r="SD1" s="188" t="s">
        <v>371</v>
      </c>
      <c r="SE1" s="179" t="s">
        <v>372</v>
      </c>
      <c r="SF1" s="179" t="s">
        <v>1241</v>
      </c>
      <c r="SG1" s="179" t="s">
        <v>1243</v>
      </c>
      <c r="SH1" s="179" t="s">
        <v>1245</v>
      </c>
      <c r="SI1" s="179" t="s">
        <v>1247</v>
      </c>
      <c r="SJ1" s="179" t="s">
        <v>1249</v>
      </c>
      <c r="SK1" s="179" t="s">
        <v>1251</v>
      </c>
      <c r="SL1" s="179" t="s">
        <v>1253</v>
      </c>
      <c r="SM1" s="179" t="s">
        <v>1255</v>
      </c>
      <c r="SN1" s="179" t="s">
        <v>1257</v>
      </c>
      <c r="SO1" s="179" t="s">
        <v>1259</v>
      </c>
      <c r="SP1" s="179" t="s">
        <v>1261</v>
      </c>
      <c r="SQ1" s="179" t="s">
        <v>1263</v>
      </c>
      <c r="SR1" s="179" t="s">
        <v>1265</v>
      </c>
      <c r="SS1" s="179" t="s">
        <v>1267</v>
      </c>
      <c r="ST1" s="179" t="s">
        <v>1269</v>
      </c>
      <c r="SU1" s="176" t="s">
        <v>373</v>
      </c>
      <c r="SV1" s="188" t="s">
        <v>374</v>
      </c>
      <c r="SW1" s="179" t="s">
        <v>375</v>
      </c>
      <c r="SX1" s="179" t="s">
        <v>1271</v>
      </c>
      <c r="SY1" s="179" t="s">
        <v>1273</v>
      </c>
      <c r="SZ1" s="179" t="s">
        <v>1275</v>
      </c>
      <c r="TA1" s="179" t="s">
        <v>1277</v>
      </c>
      <c r="TB1" s="179" t="s">
        <v>1279</v>
      </c>
      <c r="TC1" s="179" t="s">
        <v>376</v>
      </c>
      <c r="TD1" s="179" t="s">
        <v>1281</v>
      </c>
      <c r="TE1" s="179" t="s">
        <v>1283</v>
      </c>
      <c r="TF1" s="179" t="s">
        <v>1285</v>
      </c>
      <c r="TG1" s="179" t="s">
        <v>1287</v>
      </c>
      <c r="TH1" s="179" t="s">
        <v>1289</v>
      </c>
      <c r="TI1" s="179" t="s">
        <v>1291</v>
      </c>
      <c r="TJ1" s="188" t="s">
        <v>377</v>
      </c>
      <c r="TK1" s="179" t="s">
        <v>378</v>
      </c>
      <c r="TL1" s="179" t="s">
        <v>379</v>
      </c>
      <c r="TM1" s="179" t="s">
        <v>1293</v>
      </c>
      <c r="TN1" s="179" t="s">
        <v>1295</v>
      </c>
      <c r="TO1" s="179" t="s">
        <v>1296</v>
      </c>
      <c r="TP1" s="179" t="s">
        <v>1298</v>
      </c>
      <c r="TQ1" s="179" t="s">
        <v>1300</v>
      </c>
      <c r="TR1" s="179" t="s">
        <v>1302</v>
      </c>
      <c r="TS1" s="179" t="s">
        <v>1304</v>
      </c>
      <c r="TT1" s="179" t="s">
        <v>1306</v>
      </c>
      <c r="TU1" s="179" t="s">
        <v>1308</v>
      </c>
      <c r="TV1" s="179" t="s">
        <v>1310</v>
      </c>
      <c r="TW1" s="179" t="s">
        <v>1312</v>
      </c>
      <c r="TX1" s="179" t="s">
        <v>1314</v>
      </c>
      <c r="TY1" s="179" t="s">
        <v>1316</v>
      </c>
      <c r="TZ1" s="179" t="s">
        <v>1318</v>
      </c>
      <c r="UA1" s="179" t="s">
        <v>1320</v>
      </c>
      <c r="UB1" s="179" t="s">
        <v>1322</v>
      </c>
      <c r="UC1" s="176" t="s">
        <v>1324</v>
      </c>
      <c r="UD1" s="179" t="s">
        <v>1326</v>
      </c>
      <c r="UE1" s="179" t="s">
        <v>1328</v>
      </c>
      <c r="UF1" s="179" t="s">
        <v>1330</v>
      </c>
      <c r="UG1" s="179" t="s">
        <v>1332</v>
      </c>
      <c r="UH1" s="179" t="s">
        <v>1334</v>
      </c>
      <c r="UI1" s="182"/>
    </row>
    <row r="2" spans="1:555" s="120" customFormat="1" hidden="1" x14ac:dyDescent="0.25">
      <c r="A2" s="120" t="s">
        <v>1356</v>
      </c>
      <c r="B2" s="120" t="s">
        <v>1358</v>
      </c>
      <c r="C2" s="120" t="s">
        <v>471</v>
      </c>
      <c r="D2" s="120" t="s">
        <v>1357</v>
      </c>
      <c r="E2" s="120" t="s">
        <v>1359</v>
      </c>
      <c r="F2" s="120" t="s">
        <v>472</v>
      </c>
      <c r="G2" s="158" t="s">
        <v>1360</v>
      </c>
      <c r="H2" s="120" t="s">
        <v>1361</v>
      </c>
      <c r="I2" s="120" t="s">
        <v>1362</v>
      </c>
      <c r="J2" s="120" t="s">
        <v>1430</v>
      </c>
      <c r="K2" s="120" t="s">
        <v>1363</v>
      </c>
      <c r="L2" s="120" t="s">
        <v>1364</v>
      </c>
      <c r="M2" s="120" t="s">
        <v>1365</v>
      </c>
      <c r="N2" s="120" t="s">
        <v>1366</v>
      </c>
      <c r="O2" s="120" t="s">
        <v>1367</v>
      </c>
      <c r="P2" s="120" t="s">
        <v>1443</v>
      </c>
      <c r="Q2" s="120" t="s">
        <v>1481</v>
      </c>
      <c r="R2" s="389" t="str">
        <f>+Presupuesto!D11</f>
        <v>Recurrente</v>
      </c>
      <c r="S2" s="389" t="str">
        <f>+Presupuesto!E11</f>
        <v>Programa / Proyecto 2016</v>
      </c>
      <c r="U2" s="120" t="s">
        <v>394</v>
      </c>
      <c r="V2" s="120" t="s">
        <v>412</v>
      </c>
      <c r="W2" s="120" t="s">
        <v>395</v>
      </c>
      <c r="X2" s="120" t="s">
        <v>396</v>
      </c>
      <c r="Y2" s="120" t="s">
        <v>397</v>
      </c>
      <c r="Z2" s="120" t="s">
        <v>398</v>
      </c>
      <c r="AA2" s="120" t="s">
        <v>399</v>
      </c>
      <c r="AB2" s="120" t="s">
        <v>400</v>
      </c>
      <c r="AC2" s="120" t="s">
        <v>401</v>
      </c>
      <c r="AD2" s="120" t="s">
        <v>402</v>
      </c>
      <c r="AE2" s="120" t="s">
        <v>403</v>
      </c>
      <c r="AF2" s="120" t="s">
        <v>404</v>
      </c>
      <c r="AH2" s="384" t="s">
        <v>420</v>
      </c>
      <c r="AI2" s="384" t="s">
        <v>421</v>
      </c>
      <c r="AJ2" s="384" t="s">
        <v>422</v>
      </c>
      <c r="AK2" s="384" t="s">
        <v>423</v>
      </c>
      <c r="AL2" s="384" t="s">
        <v>424</v>
      </c>
      <c r="AM2" s="384" t="s">
        <v>427</v>
      </c>
      <c r="AN2" s="384" t="s">
        <v>425</v>
      </c>
      <c r="AO2" s="384" t="s">
        <v>426</v>
      </c>
      <c r="AP2" s="384" t="s">
        <v>428</v>
      </c>
      <c r="AQ2" s="384" t="s">
        <v>429</v>
      </c>
      <c r="AR2" s="384" t="s">
        <v>430</v>
      </c>
      <c r="AS2" s="384" t="s">
        <v>431</v>
      </c>
      <c r="AT2" s="384" t="s">
        <v>432</v>
      </c>
      <c r="AU2" s="384" t="s">
        <v>433</v>
      </c>
      <c r="AV2" s="384" t="s">
        <v>434</v>
      </c>
      <c r="AW2" s="384" t="s">
        <v>435</v>
      </c>
      <c r="AX2" s="384" t="s">
        <v>436</v>
      </c>
      <c r="AY2" s="384" t="s">
        <v>437</v>
      </c>
      <c r="AZ2" s="384" t="s">
        <v>438</v>
      </c>
      <c r="BA2" s="384" t="s">
        <v>439</v>
      </c>
      <c r="BB2" s="384" t="s">
        <v>440</v>
      </c>
      <c r="BC2" s="384" t="s">
        <v>441</v>
      </c>
      <c r="BD2" s="384" t="s">
        <v>442</v>
      </c>
      <c r="BE2" s="384" t="s">
        <v>443</v>
      </c>
      <c r="BF2" s="384" t="s">
        <v>444</v>
      </c>
      <c r="BG2" s="384" t="s">
        <v>445</v>
      </c>
      <c r="BH2" s="384" t="s">
        <v>446</v>
      </c>
      <c r="BI2" s="384" t="s">
        <v>447</v>
      </c>
      <c r="BJ2" s="384" t="s">
        <v>448</v>
      </c>
      <c r="BK2" s="384" t="s">
        <v>449</v>
      </c>
      <c r="BL2" s="384" t="s">
        <v>450</v>
      </c>
      <c r="BM2" s="384" t="s">
        <v>451</v>
      </c>
      <c r="BN2" s="384" t="s">
        <v>452</v>
      </c>
      <c r="BO2" s="384" t="s">
        <v>453</v>
      </c>
      <c r="BP2" s="384" t="s">
        <v>454</v>
      </c>
      <c r="BQ2" s="384" t="s">
        <v>455</v>
      </c>
      <c r="BR2" s="384" t="s">
        <v>456</v>
      </c>
      <c r="BS2" s="384" t="s">
        <v>457</v>
      </c>
      <c r="BT2" s="384" t="s">
        <v>458</v>
      </c>
      <c r="BU2" s="384" t="s">
        <v>459</v>
      </c>
    </row>
    <row r="3" spans="1:555" hidden="1" x14ac:dyDescent="0.25">
      <c r="AH3" s="385">
        <v>2500</v>
      </c>
      <c r="AI3" s="385">
        <v>1900</v>
      </c>
      <c r="AJ3" s="385">
        <v>1650</v>
      </c>
      <c r="AK3" s="385">
        <v>1580</v>
      </c>
      <c r="AL3" s="385">
        <v>2250</v>
      </c>
      <c r="AM3" s="385">
        <v>1650</v>
      </c>
      <c r="AN3" s="385">
        <v>1400</v>
      </c>
      <c r="AO3" s="386">
        <v>1340</v>
      </c>
      <c r="AP3" s="386">
        <v>2000</v>
      </c>
      <c r="AQ3" s="386">
        <v>1400</v>
      </c>
      <c r="AR3" s="386">
        <v>1150</v>
      </c>
      <c r="AS3" s="386">
        <v>1100</v>
      </c>
      <c r="AT3" s="386">
        <v>1750</v>
      </c>
      <c r="AU3" s="386">
        <v>1150</v>
      </c>
      <c r="AV3" s="386">
        <v>900</v>
      </c>
      <c r="AW3" s="386">
        <v>860</v>
      </c>
      <c r="AX3" s="386">
        <v>1200</v>
      </c>
      <c r="AY3" s="387">
        <v>900</v>
      </c>
      <c r="AZ3" s="387">
        <v>650</v>
      </c>
      <c r="BA3" s="387">
        <v>620</v>
      </c>
      <c r="BB3" s="385">
        <f>+'Cuadro Resumen'!C213</f>
        <v>5605.2314999999999</v>
      </c>
      <c r="BC3" s="385">
        <f>+'Cuadro Resumen'!D213</f>
        <v>5165.6055000000006</v>
      </c>
      <c r="BD3" s="385">
        <f>+'Cuadro Resumen'!E213</f>
        <v>6594.39</v>
      </c>
      <c r="BE3" s="385">
        <f>+'Cuadro Resumen'!F213</f>
        <v>6154.7640000000001</v>
      </c>
      <c r="BF3" s="385">
        <f>+'Cuadro Resumen'!C214</f>
        <v>4945.7925000000005</v>
      </c>
      <c r="BG3" s="385">
        <f>+'Cuadro Resumen'!D214</f>
        <v>4506.1665000000003</v>
      </c>
      <c r="BH3" s="385">
        <f>+'Cuadro Resumen'!E214</f>
        <v>5934.951</v>
      </c>
      <c r="BI3" s="385">
        <f>+'Cuadro Resumen'!F214</f>
        <v>5495.3249999999998</v>
      </c>
      <c r="BJ3" s="386">
        <f>+'Cuadro Resumen'!C215</f>
        <v>4286.3535000000002</v>
      </c>
      <c r="BK3" s="386">
        <f>+'Cuadro Resumen'!D215</f>
        <v>3956.634</v>
      </c>
      <c r="BL3" s="386">
        <f>+'Cuadro Resumen'!E215</f>
        <v>5275.5120000000006</v>
      </c>
      <c r="BM3" s="386">
        <f>+'Cuadro Resumen'!F215</f>
        <v>4835.8860000000004</v>
      </c>
      <c r="BN3" s="386">
        <f>+'Cuadro Resumen'!C216</f>
        <v>3626.9145000000003</v>
      </c>
      <c r="BO3" s="386">
        <f>+'Cuadro Resumen'!D216</f>
        <v>3297.1950000000002</v>
      </c>
      <c r="BP3" s="386">
        <f>+'Cuadro Resumen'!E216</f>
        <v>4616.0730000000003</v>
      </c>
      <c r="BQ3" s="386">
        <f>+'Cuadro Resumen'!F216</f>
        <v>4286.3535000000002</v>
      </c>
      <c r="BR3" s="386">
        <f>+'Cuadro Resumen'!C217</f>
        <v>3187.2885000000001</v>
      </c>
      <c r="BS3" s="386">
        <f>+'Cuadro Resumen'!D217</f>
        <v>2967.4755</v>
      </c>
      <c r="BT3" s="386">
        <f>+'Cuadro Resumen'!E217</f>
        <v>4066.5405000000001</v>
      </c>
      <c r="BU3" s="386">
        <f>+'Cuadro Resumen'!F217</f>
        <v>3736.8210000000004</v>
      </c>
    </row>
    <row r="4" spans="1:555" ht="15.75" thickBot="1" x14ac:dyDescent="0.3"/>
    <row r="5" spans="1:555" ht="27" thickBot="1" x14ac:dyDescent="0.3">
      <c r="C5" s="85" t="s">
        <v>388</v>
      </c>
      <c r="D5" s="196">
        <f>SUMIF(C:C,$C$10,D:D)</f>
        <v>0</v>
      </c>
    </row>
    <row r="6" spans="1:555" x14ac:dyDescent="0.25">
      <c r="C6" s="105"/>
      <c r="D6" s="105"/>
      <c r="E6" s="105"/>
      <c r="F6" s="105"/>
      <c r="G6" s="76"/>
      <c r="H6" s="105"/>
      <c r="I6" s="105"/>
    </row>
    <row r="7" spans="1:555" x14ac:dyDescent="0.25">
      <c r="C7" s="105"/>
      <c r="D7" s="105"/>
      <c r="E7" s="105"/>
      <c r="F7" s="105"/>
      <c r="G7" s="76"/>
      <c r="H7" s="105"/>
      <c r="I7" s="105"/>
    </row>
    <row r="8" spans="1:555" x14ac:dyDescent="0.25">
      <c r="C8" s="105"/>
      <c r="D8" s="105"/>
      <c r="E8" s="105"/>
      <c r="F8" s="105"/>
      <c r="G8" s="76"/>
      <c r="H8" s="105"/>
      <c r="I8" s="105"/>
    </row>
    <row r="9" spans="1:555" ht="15.75" thickBot="1" x14ac:dyDescent="0.3">
      <c r="C9" s="105"/>
      <c r="D9" s="105"/>
      <c r="E9" s="105"/>
      <c r="F9" s="105"/>
      <c r="G9" s="76"/>
      <c r="H9" s="105"/>
      <c r="I9" s="105"/>
      <c r="K9" s="174"/>
    </row>
    <row r="10" spans="1:555" ht="15.75" thickBot="1" x14ac:dyDescent="0.3">
      <c r="C10" s="155" t="s">
        <v>53</v>
      </c>
      <c r="D10" s="330">
        <f>SUM(F17:F38)</f>
        <v>0</v>
      </c>
      <c r="F10" s="70"/>
      <c r="G10" s="77"/>
      <c r="H10" s="70"/>
      <c r="I10" s="70"/>
    </row>
    <row r="11" spans="1:555" x14ac:dyDescent="0.25">
      <c r="B11" s="91"/>
      <c r="C11" s="70"/>
      <c r="D11" s="31"/>
      <c r="E11" s="91"/>
      <c r="F11" s="91"/>
      <c r="G11" s="91"/>
      <c r="H11" s="74"/>
      <c r="I11" s="74"/>
      <c r="J11" s="74"/>
      <c r="K11" s="110"/>
    </row>
    <row r="12" spans="1:555" x14ac:dyDescent="0.25">
      <c r="B12" s="91"/>
      <c r="C12" s="70"/>
      <c r="D12" s="31"/>
      <c r="E12" s="91"/>
      <c r="F12" s="91"/>
      <c r="G12" s="91"/>
      <c r="H12" s="74"/>
      <c r="I12" s="74"/>
      <c r="J12" s="74"/>
      <c r="K12" s="110"/>
    </row>
    <row r="13" spans="1:555" ht="15.75" x14ac:dyDescent="0.25">
      <c r="B13" s="91"/>
      <c r="C13" s="200" t="s">
        <v>392</v>
      </c>
      <c r="D13" s="328"/>
      <c r="E13" s="91"/>
      <c r="F13" s="91"/>
      <c r="G13" s="91"/>
      <c r="H13" s="74"/>
      <c r="I13" s="74"/>
      <c r="J13" s="74"/>
      <c r="K13" s="110"/>
    </row>
    <row r="14" spans="1:555" ht="18.75" x14ac:dyDescent="0.25">
      <c r="B14" s="91"/>
      <c r="C14" s="206" t="e">
        <f>IFERROR(VLOOKUP(D13,'1. Desarrollo e Innov. Curricu.'!$E:$F,2,FALSE),IFERROR(VLOOKUP(D13,'2. Investigación Científica'!$E:$F,2,FALSE),IFERROR(VLOOKUP(D13,'3. Vinculación Univ. Sociedad'!$E:$F,2,FALSE),IFERROR(VLOOKUP(D13,'4. Docencia y Profesorado Univ.'!$E:$F,2,FALSE),IFERROR(VLOOKUP(D13,'5. Estudiantes y Graduados'!$E:$F,2,FALSE),IFERROR(VLOOKUP(D13,'11. Gestion Administrativa'!$E:$F,2,FALSE),IFERROR(VLOOKUP(D13,'13. Gestión Académica'!$E:$F,2,FALSE),IFERROR(VLOOKUP(D13,'8. Asegura. de la Calid. y M'!$E:$F,2,FALSE),IFERROR(VLOOKUP(D13,'6. Gestión del Conocimiento'!$E:$F,2,FALSE),IFERROR(VLOOKUP(D13,'15. Gobernabilidad y Proceso...'!$E:$F,2,FALSE),IFERROR(VLOOKUP(D13,'12. Gestión del Talento Humano'!$E:$F,2,FALSE),IFERROR(VLOOKUP(D13,'14. Internacional... de la E.S.'!$E:$F,2,FALSE),IFERROR(VLOOKUP(D13,'10. Posgrado'!$E:$F,2,FALSE),IFERROR(VLOOKUP(D13,'17. Gestión TIC'!$E:$F,2,FALSE),IFERROR(VLOOKUP(D13,'16. Desa. del Sistema Educ.Sup.'!$E:$F,2,FALSE),IFERROR(VLOOKUP(D13,'9. Cultura de Inno. Insti...'!$E:$F,2,FALSE),VLOOKUP(D13,'7. Lo Esencial de la Reforma U.'!$E:$F,2,0)))))))))))))))))</f>
        <v>#N/A</v>
      </c>
      <c r="D14" s="31"/>
      <c r="E14" s="91"/>
      <c r="F14" s="91"/>
      <c r="G14" s="91"/>
      <c r="H14" s="74"/>
      <c r="I14" s="74"/>
      <c r="J14" s="74"/>
      <c r="K14" s="110"/>
    </row>
    <row r="15" spans="1:555" ht="15.75" thickBot="1" x14ac:dyDescent="0.3">
      <c r="F15" s="91"/>
      <c r="G15" s="74"/>
      <c r="H15" s="74"/>
      <c r="I15" s="74"/>
    </row>
    <row r="16" spans="1:555" ht="30.75" thickBot="1" x14ac:dyDescent="0.3">
      <c r="C16" s="127" t="s">
        <v>44</v>
      </c>
      <c r="D16" s="132" t="s">
        <v>55</v>
      </c>
      <c r="E16" s="134" t="s">
        <v>57</v>
      </c>
      <c r="F16" s="133" t="s">
        <v>27</v>
      </c>
      <c r="G16" s="131" t="s">
        <v>131</v>
      </c>
      <c r="H16" s="134" t="s">
        <v>46</v>
      </c>
      <c r="I16" s="131" t="s">
        <v>132</v>
      </c>
      <c r="J16" s="131" t="s">
        <v>410</v>
      </c>
      <c r="K16" s="131" t="s">
        <v>411</v>
      </c>
      <c r="L16" s="131" t="s">
        <v>465</v>
      </c>
    </row>
    <row r="17" spans="3:12" x14ac:dyDescent="0.25">
      <c r="C17" s="139"/>
      <c r="D17" s="156"/>
      <c r="E17" s="113"/>
      <c r="F17" s="95">
        <f t="shared" ref="F17:F38" si="0">D17*E17</f>
        <v>0</v>
      </c>
      <c r="G17" s="159"/>
      <c r="H17" s="140" t="s">
        <v>1066</v>
      </c>
      <c r="I17" s="128" t="str">
        <f>VLOOKUP(H17,Presupuesto!$B$11:$C$565,2,0)</f>
        <v>BECAS</v>
      </c>
      <c r="J17" s="214" t="s">
        <v>1430</v>
      </c>
      <c r="K17" s="96" t="s">
        <v>394</v>
      </c>
      <c r="L17" s="96"/>
    </row>
    <row r="18" spans="3:12" x14ac:dyDescent="0.25">
      <c r="C18" s="139"/>
      <c r="D18" s="156"/>
      <c r="E18" s="121"/>
      <c r="F18" s="95">
        <f t="shared" si="0"/>
        <v>0</v>
      </c>
      <c r="G18" s="159"/>
      <c r="H18" s="140" t="s">
        <v>1068</v>
      </c>
      <c r="I18" s="128" t="str">
        <f>VLOOKUP(H18,Presupuesto!$B$11:$C$565,2,0)</f>
        <v>BECAS ESTUDIANTES DE PREGRADO (PLAN REFORMA)</v>
      </c>
      <c r="J18" s="96" t="str">
        <f>$J$17</f>
        <v>Posgrado</v>
      </c>
      <c r="K18" s="96" t="s">
        <v>412</v>
      </c>
      <c r="L18" s="96"/>
    </row>
    <row r="19" spans="3:12" x14ac:dyDescent="0.25">
      <c r="C19" s="139"/>
      <c r="D19" s="156"/>
      <c r="E19" s="121"/>
      <c r="F19" s="95">
        <f t="shared" si="0"/>
        <v>0</v>
      </c>
      <c r="G19" s="159"/>
      <c r="H19" s="140" t="s">
        <v>1070</v>
      </c>
      <c r="I19" s="128" t="str">
        <f>VLOOKUP(H19,Presupuesto!$B$11:$C$565,2,0)</f>
        <v>BECAS CONVENIO MINISTERIO SALUD -IHSS-UNAH</v>
      </c>
      <c r="J19" s="96" t="str">
        <f t="shared" ref="J19:J37" si="1">$J$17</f>
        <v>Posgrado</v>
      </c>
      <c r="K19" s="96" t="s">
        <v>412</v>
      </c>
      <c r="L19" s="96"/>
    </row>
    <row r="20" spans="3:12" x14ac:dyDescent="0.25">
      <c r="C20" s="139"/>
      <c r="D20" s="156"/>
      <c r="E20" s="121"/>
      <c r="F20" s="95">
        <f t="shared" si="0"/>
        <v>0</v>
      </c>
      <c r="G20" s="159"/>
      <c r="H20" s="140" t="s">
        <v>1072</v>
      </c>
      <c r="I20" s="128" t="str">
        <f>VLOOKUP(H20,Presupuesto!$B$11:$C$565,2,0)</f>
        <v>BECAS DE ACTUALIZACION Y CAPACITACION DOCENTE</v>
      </c>
      <c r="J20" s="96" t="str">
        <f t="shared" si="1"/>
        <v>Posgrado</v>
      </c>
      <c r="K20" s="96" t="s">
        <v>412</v>
      </c>
      <c r="L20" s="96"/>
    </row>
    <row r="21" spans="3:12" x14ac:dyDescent="0.25">
      <c r="C21" s="139"/>
      <c r="D21" s="156"/>
      <c r="E21" s="121"/>
      <c r="F21" s="95">
        <f t="shared" si="0"/>
        <v>0</v>
      </c>
      <c r="G21" s="159"/>
      <c r="H21" s="140" t="s">
        <v>1074</v>
      </c>
      <c r="I21" s="128" t="str">
        <f>VLOOKUP(H21,Presupuesto!$B$11:$C$565,2,0)</f>
        <v>BECAS EXCELENCIA ACADEMICA</v>
      </c>
      <c r="J21" s="96" t="str">
        <f t="shared" si="1"/>
        <v>Posgrado</v>
      </c>
      <c r="K21" s="96" t="s">
        <v>412</v>
      </c>
      <c r="L21" s="96"/>
    </row>
    <row r="22" spans="3:12" x14ac:dyDescent="0.25">
      <c r="C22" s="139"/>
      <c r="D22" s="156"/>
      <c r="E22" s="121"/>
      <c r="F22" s="95">
        <f t="shared" si="0"/>
        <v>0</v>
      </c>
      <c r="G22" s="159"/>
      <c r="H22" s="140" t="s">
        <v>1076</v>
      </c>
      <c r="I22" s="128" t="str">
        <f>VLOOKUP(H22,Presupuesto!$B$11:$C$565,2,0)</f>
        <v>BECAS PARA HIJOS DE LOS TRABAJADORES</v>
      </c>
      <c r="J22" s="96" t="str">
        <f t="shared" si="1"/>
        <v>Posgrado</v>
      </c>
      <c r="K22" s="96" t="s">
        <v>401</v>
      </c>
      <c r="L22" s="96"/>
    </row>
    <row r="23" spans="3:12" x14ac:dyDescent="0.25">
      <c r="C23" s="139"/>
      <c r="D23" s="156"/>
      <c r="E23" s="121"/>
      <c r="F23" s="95">
        <f t="shared" si="0"/>
        <v>0</v>
      </c>
      <c r="G23" s="159"/>
      <c r="H23" s="140" t="s">
        <v>1078</v>
      </c>
      <c r="I23" s="128" t="str">
        <f>VLOOKUP(H23,Presupuesto!$B$11:$C$565,2,0)</f>
        <v>BECAS POST GRADO ECONOMIA</v>
      </c>
      <c r="J23" s="96" t="str">
        <f t="shared" si="1"/>
        <v>Posgrado</v>
      </c>
      <c r="K23" s="96" t="s">
        <v>412</v>
      </c>
      <c r="L23" s="96"/>
    </row>
    <row r="24" spans="3:12" x14ac:dyDescent="0.25">
      <c r="C24" s="139"/>
      <c r="D24" s="156"/>
      <c r="E24" s="121"/>
      <c r="F24" s="95">
        <f t="shared" si="0"/>
        <v>0</v>
      </c>
      <c r="G24" s="159"/>
      <c r="H24" s="140" t="s">
        <v>1080</v>
      </c>
      <c r="I24" s="128" t="str">
        <f>VLOOKUP(H24,Presupuesto!$B$11:$C$565,2,0)</f>
        <v>BECAS POST-GRADO DE TRABAJO SOCIAL</v>
      </c>
      <c r="J24" s="96" t="str">
        <f t="shared" si="1"/>
        <v>Posgrado</v>
      </c>
      <c r="K24" s="96" t="s">
        <v>412</v>
      </c>
      <c r="L24" s="96"/>
    </row>
    <row r="25" spans="3:12" x14ac:dyDescent="0.25">
      <c r="C25" s="139"/>
      <c r="D25" s="156"/>
      <c r="E25" s="121"/>
      <c r="F25" s="95">
        <f t="shared" si="0"/>
        <v>0</v>
      </c>
      <c r="G25" s="159"/>
      <c r="H25" s="140" t="s">
        <v>1082</v>
      </c>
      <c r="I25" s="128" t="str">
        <f>VLOOKUP(H25,Presupuesto!$B$11:$C$565,2,0)</f>
        <v>BECAS PROFESIONALIZANTES DOCENTE (PLAN DE REFORMA)</v>
      </c>
      <c r="J25" s="96" t="str">
        <f t="shared" si="1"/>
        <v>Posgrado</v>
      </c>
      <c r="K25" s="96" t="s">
        <v>412</v>
      </c>
      <c r="L25" s="96"/>
    </row>
    <row r="26" spans="3:12" x14ac:dyDescent="0.25">
      <c r="C26" s="139"/>
      <c r="D26" s="156"/>
      <c r="E26" s="121"/>
      <c r="F26" s="95">
        <f t="shared" si="0"/>
        <v>0</v>
      </c>
      <c r="G26" s="159"/>
      <c r="H26" s="140" t="s">
        <v>1084</v>
      </c>
      <c r="I26" s="128" t="str">
        <f>VLOOKUP(H26,Presupuesto!$B$11:$C$565,2,0)</f>
        <v>PRESTAMOS A ESTUDIANTES</v>
      </c>
      <c r="J26" s="96" t="str">
        <f t="shared" si="1"/>
        <v>Posgrado</v>
      </c>
      <c r="K26" s="96" t="s">
        <v>412</v>
      </c>
      <c r="L26" s="96"/>
    </row>
    <row r="27" spans="3:12" x14ac:dyDescent="0.25">
      <c r="C27" s="139"/>
      <c r="D27" s="156"/>
      <c r="E27" s="121"/>
      <c r="F27" s="95">
        <f t="shared" si="0"/>
        <v>0</v>
      </c>
      <c r="G27" s="159"/>
      <c r="H27" s="140" t="s">
        <v>1086</v>
      </c>
      <c r="I27" s="128" t="str">
        <f>VLOOKUP(H27,Presupuesto!$B$11:$C$565,2,0)</f>
        <v>BECAS TALLERES EMPLEADOS A ESTUDIANTES</v>
      </c>
      <c r="J27" s="96" t="str">
        <f t="shared" si="1"/>
        <v>Posgrado</v>
      </c>
      <c r="K27" s="96" t="s">
        <v>412</v>
      </c>
      <c r="L27" s="96"/>
    </row>
    <row r="28" spans="3:12" x14ac:dyDescent="0.25">
      <c r="C28" s="139"/>
      <c r="D28" s="156"/>
      <c r="E28" s="121"/>
      <c r="F28" s="95">
        <f t="shared" si="0"/>
        <v>0</v>
      </c>
      <c r="G28" s="159"/>
      <c r="H28" s="140" t="s">
        <v>1088</v>
      </c>
      <c r="I28" s="128" t="str">
        <f>VLOOKUP(H28,Presupuesto!$B$11:$C$565,2,0)</f>
        <v>BECAS EXTERNAS DE INVESTIGACION</v>
      </c>
      <c r="J28" s="96" t="str">
        <f t="shared" si="1"/>
        <v>Posgrado</v>
      </c>
      <c r="K28" s="96" t="s">
        <v>412</v>
      </c>
      <c r="L28" s="96"/>
    </row>
    <row r="29" spans="3:12" x14ac:dyDescent="0.25">
      <c r="C29" s="139"/>
      <c r="D29" s="156"/>
      <c r="E29" s="121"/>
      <c r="F29" s="95">
        <f t="shared" si="0"/>
        <v>0</v>
      </c>
      <c r="G29" s="159"/>
      <c r="H29" s="140" t="s">
        <v>1090</v>
      </c>
      <c r="I29" s="128" t="str">
        <f>VLOOKUP(H29,Presupuesto!$B$11:$C$565,2,0)</f>
        <v>BECAS SUSTANTIVAS DE INVESTIGACIÓN</v>
      </c>
      <c r="J29" s="96" t="str">
        <f t="shared" si="1"/>
        <v>Posgrado</v>
      </c>
      <c r="K29" s="96" t="s">
        <v>412</v>
      </c>
      <c r="L29" s="96"/>
    </row>
    <row r="30" spans="3:12" x14ac:dyDescent="0.25">
      <c r="C30" s="139"/>
      <c r="D30" s="156"/>
      <c r="E30" s="121"/>
      <c r="F30" s="95">
        <f t="shared" si="0"/>
        <v>0</v>
      </c>
      <c r="G30" s="159"/>
      <c r="H30" s="140" t="s">
        <v>1092</v>
      </c>
      <c r="I30" s="128" t="str">
        <f>VLOOKUP(H30,Presupuesto!$B$11:$C$565,2,0)</f>
        <v>BECAS DE INVEST, PARA ESTUD. DE PREGRADO</v>
      </c>
      <c r="J30" s="96" t="str">
        <f t="shared" si="1"/>
        <v>Posgrado</v>
      </c>
      <c r="K30" s="96" t="s">
        <v>412</v>
      </c>
      <c r="L30" s="96"/>
    </row>
    <row r="31" spans="3:12" x14ac:dyDescent="0.25">
      <c r="C31" s="139"/>
      <c r="D31" s="156"/>
      <c r="E31" s="121"/>
      <c r="F31" s="95">
        <f t="shared" si="0"/>
        <v>0</v>
      </c>
      <c r="G31" s="159"/>
      <c r="H31" s="140" t="s">
        <v>1094</v>
      </c>
      <c r="I31" s="128" t="str">
        <f>VLOOKUP(H31,Presupuesto!$B$11:$C$565,2,0)</f>
        <v>BECAS DE INVEST. PARA DOC.DE POST-GRADO</v>
      </c>
      <c r="J31" s="96" t="str">
        <f t="shared" si="1"/>
        <v>Posgrado</v>
      </c>
      <c r="K31" s="96" t="s">
        <v>412</v>
      </c>
      <c r="L31" s="96"/>
    </row>
    <row r="32" spans="3:12" x14ac:dyDescent="0.25">
      <c r="C32" s="139"/>
      <c r="D32" s="156"/>
      <c r="E32" s="121"/>
      <c r="F32" s="95">
        <f t="shared" si="0"/>
        <v>0</v>
      </c>
      <c r="G32" s="159"/>
      <c r="H32" s="140" t="s">
        <v>1096</v>
      </c>
      <c r="I32" s="128" t="str">
        <f>VLOOKUP(H32,Presupuesto!$B$11:$C$565,2,0)</f>
        <v>BECAS BÁSICAS DE INVESTIGACIÓN</v>
      </c>
      <c r="J32" s="96" t="str">
        <f t="shared" si="1"/>
        <v>Posgrado</v>
      </c>
      <c r="K32" s="96" t="s">
        <v>412</v>
      </c>
      <c r="L32" s="96"/>
    </row>
    <row r="33" spans="3:12" x14ac:dyDescent="0.25">
      <c r="C33" s="139"/>
      <c r="D33" s="156"/>
      <c r="E33" s="121"/>
      <c r="F33" s="95">
        <f t="shared" si="0"/>
        <v>0</v>
      </c>
      <c r="G33" s="159"/>
      <c r="H33" s="140" t="s">
        <v>1098</v>
      </c>
      <c r="I33" s="128" t="str">
        <f>VLOOKUP(H33,Presupuesto!$B$11:$C$565,2,0)</f>
        <v>BECAS RELEVO GENERACIONAL</v>
      </c>
      <c r="J33" s="96" t="str">
        <f t="shared" si="1"/>
        <v>Posgrado</v>
      </c>
      <c r="K33" s="96" t="s">
        <v>412</v>
      </c>
      <c r="L33" s="96"/>
    </row>
    <row r="34" spans="3:12" x14ac:dyDescent="0.25">
      <c r="C34" s="139"/>
      <c r="D34" s="156"/>
      <c r="E34" s="121"/>
      <c r="F34" s="95">
        <f t="shared" si="0"/>
        <v>0</v>
      </c>
      <c r="G34" s="159"/>
      <c r="H34" s="140" t="s">
        <v>1100</v>
      </c>
      <c r="I34" s="128" t="str">
        <f>VLOOKUP(H34,Presupuesto!$B$11:$C$565,2,0)</f>
        <v>BECAS DE EQUIDAD</v>
      </c>
      <c r="J34" s="96" t="str">
        <f t="shared" si="1"/>
        <v>Posgrado</v>
      </c>
      <c r="K34" s="96" t="s">
        <v>412</v>
      </c>
      <c r="L34" s="96"/>
    </row>
    <row r="35" spans="3:12" x14ac:dyDescent="0.25">
      <c r="C35" s="139"/>
      <c r="D35" s="156"/>
      <c r="E35" s="121"/>
      <c r="F35" s="95">
        <f t="shared" si="0"/>
        <v>0</v>
      </c>
      <c r="G35" s="159"/>
      <c r="H35" s="140" t="s">
        <v>1102</v>
      </c>
      <c r="I35" s="128" t="str">
        <f>VLOOKUP(H35,Presupuesto!$B$11:$C$565,2,0)</f>
        <v>PREMIOS AL INVESTIGADOR</v>
      </c>
      <c r="J35" s="96" t="str">
        <f t="shared" si="1"/>
        <v>Posgrado</v>
      </c>
      <c r="K35" s="96" t="s">
        <v>412</v>
      </c>
      <c r="L35" s="96"/>
    </row>
    <row r="36" spans="3:12" x14ac:dyDescent="0.25">
      <c r="C36" s="139"/>
      <c r="D36" s="156"/>
      <c r="E36" s="121"/>
      <c r="F36" s="95">
        <f t="shared" si="0"/>
        <v>0</v>
      </c>
      <c r="G36" s="159"/>
      <c r="H36" s="140" t="s">
        <v>1104</v>
      </c>
      <c r="I36" s="128" t="str">
        <f>VLOOKUP(H36,Presupuesto!$B$11:$C$565,2,0)</f>
        <v>BECAS DE INV. PARA ESTUDIANTES DE POSTGRADO</v>
      </c>
      <c r="J36" s="96" t="str">
        <f t="shared" si="1"/>
        <v>Posgrado</v>
      </c>
      <c r="K36" s="96" t="s">
        <v>412</v>
      </c>
      <c r="L36" s="96"/>
    </row>
    <row r="37" spans="3:12" x14ac:dyDescent="0.25">
      <c r="C37" s="139"/>
      <c r="D37" s="156"/>
      <c r="E37" s="121"/>
      <c r="F37" s="95">
        <f t="shared" si="0"/>
        <v>0</v>
      </c>
      <c r="G37" s="159"/>
      <c r="H37" s="140" t="s">
        <v>1106</v>
      </c>
      <c r="I37" s="128" t="str">
        <f>VLOOKUP(H37,Presupuesto!$B$11:$C$565,2,0)</f>
        <v>Becas Especiales de Investigación</v>
      </c>
      <c r="J37" s="96" t="str">
        <f t="shared" si="1"/>
        <v>Posgrado</v>
      </c>
      <c r="K37" s="96" t="s">
        <v>412</v>
      </c>
      <c r="L37" s="96"/>
    </row>
    <row r="38" spans="3:12" ht="15.75" thickBot="1" x14ac:dyDescent="0.3">
      <c r="C38" s="145"/>
      <c r="D38" s="218"/>
      <c r="E38" s="101"/>
      <c r="F38" s="103">
        <f t="shared" si="0"/>
        <v>0</v>
      </c>
      <c r="G38" s="160"/>
      <c r="H38" s="146"/>
      <c r="I38" s="130" t="e">
        <f>VLOOKUP(H38,Presupuesto!$B$11:$C$565,2,0)</f>
        <v>#N/A</v>
      </c>
      <c r="J38" s="104" t="str">
        <f>$J$17</f>
        <v>Posgrado</v>
      </c>
      <c r="K38" s="122" t="s">
        <v>394</v>
      </c>
      <c r="L38" s="122"/>
    </row>
    <row r="39" spans="3:12" x14ac:dyDescent="0.25">
      <c r="F39" s="88"/>
      <c r="G39" s="87"/>
      <c r="H39" s="88"/>
      <c r="I39" s="88"/>
    </row>
    <row r="40" spans="3:12" ht="15.75" thickBot="1" x14ac:dyDescent="0.3"/>
    <row r="41" spans="3:12" ht="15.75" thickBot="1" x14ac:dyDescent="0.3">
      <c r="C41" s="155" t="s">
        <v>53</v>
      </c>
      <c r="D41" s="330">
        <f>SUM(F48:F69)</f>
        <v>0</v>
      </c>
      <c r="F41" s="70"/>
      <c r="G41" s="77"/>
      <c r="H41" s="70"/>
      <c r="I41" s="70"/>
    </row>
    <row r="42" spans="3:12" x14ac:dyDescent="0.25">
      <c r="C42" s="70"/>
      <c r="D42" s="31"/>
      <c r="E42" s="91"/>
      <c r="F42" s="91"/>
      <c r="G42" s="91"/>
      <c r="H42" s="74"/>
      <c r="I42" s="74"/>
      <c r="J42" s="74"/>
      <c r="K42" s="110"/>
    </row>
    <row r="43" spans="3:12" x14ac:dyDescent="0.25">
      <c r="C43" s="70"/>
      <c r="D43" s="31"/>
      <c r="E43" s="91"/>
      <c r="F43" s="91"/>
      <c r="G43" s="91"/>
      <c r="H43" s="74"/>
      <c r="I43" s="74"/>
      <c r="J43" s="74"/>
      <c r="K43" s="110"/>
    </row>
    <row r="44" spans="3:12" ht="15.75" x14ac:dyDescent="0.25">
      <c r="C44" s="200" t="s">
        <v>392</v>
      </c>
      <c r="D44" s="328"/>
      <c r="E44" s="91"/>
      <c r="F44" s="91"/>
      <c r="G44" s="91"/>
      <c r="H44" s="74"/>
      <c r="I44" s="74"/>
      <c r="J44" s="74"/>
      <c r="K44" s="110"/>
    </row>
    <row r="45" spans="3:12" ht="18.75" x14ac:dyDescent="0.25">
      <c r="C45" s="206" t="e">
        <f>IFERROR(VLOOKUP(D44,'1. Desarrollo e Innov. Curricu.'!$E:$F,2,FALSE),IFERROR(VLOOKUP(D44,'2. Investigación Científica'!$E:$F,2,FALSE),IFERROR(VLOOKUP(D44,'3. Vinculación Univ. Sociedad'!$E:$F,2,FALSE),IFERROR(VLOOKUP(D44,'4. Docencia y Profesorado Univ.'!$E:$F,2,FALSE),IFERROR(VLOOKUP(D44,'5. Estudiantes y Graduados'!$E:$F,2,FALSE),IFERROR(VLOOKUP(D44,'11. Gestion Administrativa'!$E:$F,2,FALSE),IFERROR(VLOOKUP(D44,'13. Gestión Académica'!$E:$F,2,FALSE),IFERROR(VLOOKUP(D44,'8. Asegura. de la Calid. y M'!$E:$F,2,FALSE),IFERROR(VLOOKUP(D44,'6. Gestión del Conocimiento'!$E:$F,2,FALSE),IFERROR(VLOOKUP(D44,'15. Gobernabilidad y Proceso...'!$E:$F,2,FALSE),IFERROR(VLOOKUP(D44,'12. Gestión del Talento Humano'!$E:$F,2,FALSE),IFERROR(VLOOKUP(D44,'14. Internacional... de la E.S.'!$E:$F,2,FALSE),IFERROR(VLOOKUP(D44,'10. Posgrado'!$E:$F,2,FALSE),IFERROR(VLOOKUP(D44,'17. Gestión TIC'!$E:$F,2,FALSE),IFERROR(VLOOKUP(D44,'16. Desa. del Sistema Educ.Sup.'!$E:$F,2,FALSE),IFERROR(VLOOKUP(D44,'9. Cultura de Inno. Insti...'!$E:$F,2,FALSE),VLOOKUP(D44,'7. Lo Esencial de la Reforma U.'!$E:$F,2,0)))))))))))))))))</f>
        <v>#N/A</v>
      </c>
      <c r="D45" s="31"/>
      <c r="E45" s="91"/>
      <c r="F45" s="91"/>
      <c r="G45" s="91"/>
      <c r="H45" s="74"/>
      <c r="I45" s="74"/>
      <c r="J45" s="74"/>
      <c r="K45" s="110"/>
    </row>
    <row r="46" spans="3:12" ht="15.75" thickBot="1" x14ac:dyDescent="0.3">
      <c r="F46" s="91"/>
      <c r="G46" s="74"/>
      <c r="H46" s="74"/>
      <c r="I46" s="74"/>
    </row>
    <row r="47" spans="3:12" ht="30.75" thickBot="1" x14ac:dyDescent="0.3">
      <c r="C47" s="127" t="s">
        <v>44</v>
      </c>
      <c r="D47" s="132" t="s">
        <v>55</v>
      </c>
      <c r="E47" s="134" t="s">
        <v>57</v>
      </c>
      <c r="F47" s="133" t="s">
        <v>27</v>
      </c>
      <c r="G47" s="131" t="s">
        <v>131</v>
      </c>
      <c r="H47" s="134" t="s">
        <v>46</v>
      </c>
      <c r="I47" s="131" t="s">
        <v>132</v>
      </c>
      <c r="J47" s="131" t="s">
        <v>410</v>
      </c>
      <c r="K47" s="131" t="s">
        <v>411</v>
      </c>
      <c r="L47" s="131" t="s">
        <v>465</v>
      </c>
    </row>
    <row r="48" spans="3:12" x14ac:dyDescent="0.25">
      <c r="C48" s="139"/>
      <c r="D48" s="156"/>
      <c r="E48" s="113"/>
      <c r="F48" s="95">
        <f t="shared" ref="F48:F69" si="2">D48*E48</f>
        <v>0</v>
      </c>
      <c r="G48" s="159"/>
      <c r="H48" s="140" t="s">
        <v>1066</v>
      </c>
      <c r="I48" s="128" t="str">
        <f>VLOOKUP(H48,Presupuesto!$B$11:$C$565,2,0)</f>
        <v>BECAS</v>
      </c>
      <c r="J48" s="214" t="s">
        <v>1430</v>
      </c>
      <c r="K48" s="96" t="s">
        <v>394</v>
      </c>
      <c r="L48" s="96"/>
    </row>
    <row r="49" spans="3:12" x14ac:dyDescent="0.25">
      <c r="C49" s="139"/>
      <c r="D49" s="156"/>
      <c r="E49" s="121"/>
      <c r="F49" s="95">
        <f t="shared" si="2"/>
        <v>0</v>
      </c>
      <c r="G49" s="159"/>
      <c r="H49" s="140" t="s">
        <v>1068</v>
      </c>
      <c r="I49" s="128" t="str">
        <f>VLOOKUP(H49,Presupuesto!$B$11:$C$565,2,0)</f>
        <v>BECAS ESTUDIANTES DE PREGRADO (PLAN REFORMA)</v>
      </c>
      <c r="J49" s="96" t="str">
        <f>$J$48</f>
        <v>Posgrado</v>
      </c>
      <c r="K49" s="96" t="s">
        <v>412</v>
      </c>
      <c r="L49" s="96"/>
    </row>
    <row r="50" spans="3:12" x14ac:dyDescent="0.25">
      <c r="C50" s="139"/>
      <c r="D50" s="156"/>
      <c r="E50" s="121"/>
      <c r="F50" s="95">
        <f t="shared" si="2"/>
        <v>0</v>
      </c>
      <c r="G50" s="159"/>
      <c r="H50" s="140" t="s">
        <v>1070</v>
      </c>
      <c r="I50" s="128" t="str">
        <f>VLOOKUP(H50,Presupuesto!$B$11:$C$565,2,0)</f>
        <v>BECAS CONVENIO MINISTERIO SALUD -IHSS-UNAH</v>
      </c>
      <c r="J50" s="96" t="str">
        <f t="shared" ref="J50:J69" si="3">$J$48</f>
        <v>Posgrado</v>
      </c>
      <c r="K50" s="96" t="s">
        <v>412</v>
      </c>
      <c r="L50" s="96"/>
    </row>
    <row r="51" spans="3:12" x14ac:dyDescent="0.25">
      <c r="C51" s="139"/>
      <c r="D51" s="156"/>
      <c r="E51" s="121"/>
      <c r="F51" s="95">
        <f t="shared" si="2"/>
        <v>0</v>
      </c>
      <c r="G51" s="159"/>
      <c r="H51" s="140" t="s">
        <v>1072</v>
      </c>
      <c r="I51" s="128" t="str">
        <f>VLOOKUP(H51,Presupuesto!$B$11:$C$565,2,0)</f>
        <v>BECAS DE ACTUALIZACION Y CAPACITACION DOCENTE</v>
      </c>
      <c r="J51" s="96" t="str">
        <f t="shared" si="3"/>
        <v>Posgrado</v>
      </c>
      <c r="K51" s="96" t="s">
        <v>412</v>
      </c>
      <c r="L51" s="96"/>
    </row>
    <row r="52" spans="3:12" x14ac:dyDescent="0.25">
      <c r="C52" s="139"/>
      <c r="D52" s="156"/>
      <c r="E52" s="121"/>
      <c r="F52" s="95">
        <f t="shared" si="2"/>
        <v>0</v>
      </c>
      <c r="G52" s="159"/>
      <c r="H52" s="140" t="s">
        <v>1074</v>
      </c>
      <c r="I52" s="128" t="str">
        <f>VLOOKUP(H52,Presupuesto!$B$11:$C$565,2,0)</f>
        <v>BECAS EXCELENCIA ACADEMICA</v>
      </c>
      <c r="J52" s="96" t="str">
        <f t="shared" si="3"/>
        <v>Posgrado</v>
      </c>
      <c r="K52" s="96" t="s">
        <v>412</v>
      </c>
      <c r="L52" s="96"/>
    </row>
    <row r="53" spans="3:12" x14ac:dyDescent="0.25">
      <c r="C53" s="139"/>
      <c r="D53" s="156"/>
      <c r="E53" s="121"/>
      <c r="F53" s="95">
        <f t="shared" si="2"/>
        <v>0</v>
      </c>
      <c r="G53" s="159"/>
      <c r="H53" s="140" t="s">
        <v>1076</v>
      </c>
      <c r="I53" s="128" t="str">
        <f>VLOOKUP(H53,Presupuesto!$B$11:$C$565,2,0)</f>
        <v>BECAS PARA HIJOS DE LOS TRABAJADORES</v>
      </c>
      <c r="J53" s="96" t="str">
        <f t="shared" si="3"/>
        <v>Posgrado</v>
      </c>
      <c r="K53" s="96" t="s">
        <v>401</v>
      </c>
      <c r="L53" s="96"/>
    </row>
    <row r="54" spans="3:12" x14ac:dyDescent="0.25">
      <c r="C54" s="139"/>
      <c r="D54" s="156"/>
      <c r="E54" s="121"/>
      <c r="F54" s="95">
        <f t="shared" si="2"/>
        <v>0</v>
      </c>
      <c r="G54" s="159"/>
      <c r="H54" s="140" t="s">
        <v>1078</v>
      </c>
      <c r="I54" s="128" t="str">
        <f>VLOOKUP(H54,Presupuesto!$B$11:$C$565,2,0)</f>
        <v>BECAS POST GRADO ECONOMIA</v>
      </c>
      <c r="J54" s="96" t="str">
        <f t="shared" si="3"/>
        <v>Posgrado</v>
      </c>
      <c r="K54" s="96" t="s">
        <v>412</v>
      </c>
      <c r="L54" s="96"/>
    </row>
    <row r="55" spans="3:12" x14ac:dyDescent="0.25">
      <c r="C55" s="139"/>
      <c r="D55" s="156"/>
      <c r="E55" s="121"/>
      <c r="F55" s="95">
        <f t="shared" si="2"/>
        <v>0</v>
      </c>
      <c r="G55" s="159"/>
      <c r="H55" s="140" t="s">
        <v>1080</v>
      </c>
      <c r="I55" s="128" t="str">
        <f>VLOOKUP(H55,Presupuesto!$B$11:$C$565,2,0)</f>
        <v>BECAS POST-GRADO DE TRABAJO SOCIAL</v>
      </c>
      <c r="J55" s="96" t="str">
        <f t="shared" si="3"/>
        <v>Posgrado</v>
      </c>
      <c r="K55" s="96" t="s">
        <v>412</v>
      </c>
      <c r="L55" s="96"/>
    </row>
    <row r="56" spans="3:12" x14ac:dyDescent="0.25">
      <c r="C56" s="139"/>
      <c r="D56" s="156"/>
      <c r="E56" s="121"/>
      <c r="F56" s="95">
        <f t="shared" si="2"/>
        <v>0</v>
      </c>
      <c r="G56" s="159"/>
      <c r="H56" s="140" t="s">
        <v>1082</v>
      </c>
      <c r="I56" s="128" t="str">
        <f>VLOOKUP(H56,Presupuesto!$B$11:$C$565,2,0)</f>
        <v>BECAS PROFESIONALIZANTES DOCENTE (PLAN DE REFORMA)</v>
      </c>
      <c r="J56" s="96" t="str">
        <f t="shared" si="3"/>
        <v>Posgrado</v>
      </c>
      <c r="K56" s="96" t="s">
        <v>412</v>
      </c>
      <c r="L56" s="96"/>
    </row>
    <row r="57" spans="3:12" x14ac:dyDescent="0.25">
      <c r="C57" s="139"/>
      <c r="D57" s="156"/>
      <c r="E57" s="121"/>
      <c r="F57" s="95">
        <f t="shared" si="2"/>
        <v>0</v>
      </c>
      <c r="G57" s="159"/>
      <c r="H57" s="140" t="s">
        <v>1084</v>
      </c>
      <c r="I57" s="128" t="str">
        <f>VLOOKUP(H57,Presupuesto!$B$11:$C$565,2,0)</f>
        <v>PRESTAMOS A ESTUDIANTES</v>
      </c>
      <c r="J57" s="96" t="str">
        <f t="shared" si="3"/>
        <v>Posgrado</v>
      </c>
      <c r="K57" s="96" t="s">
        <v>412</v>
      </c>
      <c r="L57" s="96"/>
    </row>
    <row r="58" spans="3:12" x14ac:dyDescent="0.25">
      <c r="C58" s="139"/>
      <c r="D58" s="156"/>
      <c r="E58" s="121"/>
      <c r="F58" s="95">
        <f t="shared" si="2"/>
        <v>0</v>
      </c>
      <c r="G58" s="159"/>
      <c r="H58" s="140" t="s">
        <v>1086</v>
      </c>
      <c r="I58" s="128" t="str">
        <f>VLOOKUP(H58,Presupuesto!$B$11:$C$565,2,0)</f>
        <v>BECAS TALLERES EMPLEADOS A ESTUDIANTES</v>
      </c>
      <c r="J58" s="96" t="str">
        <f t="shared" si="3"/>
        <v>Posgrado</v>
      </c>
      <c r="K58" s="96" t="s">
        <v>412</v>
      </c>
      <c r="L58" s="96"/>
    </row>
    <row r="59" spans="3:12" x14ac:dyDescent="0.25">
      <c r="C59" s="139"/>
      <c r="D59" s="156"/>
      <c r="E59" s="121"/>
      <c r="F59" s="95">
        <f t="shared" si="2"/>
        <v>0</v>
      </c>
      <c r="G59" s="159"/>
      <c r="H59" s="140" t="s">
        <v>1088</v>
      </c>
      <c r="I59" s="128" t="str">
        <f>VLOOKUP(H59,Presupuesto!$B$11:$C$565,2,0)</f>
        <v>BECAS EXTERNAS DE INVESTIGACION</v>
      </c>
      <c r="J59" s="96" t="str">
        <f t="shared" si="3"/>
        <v>Posgrado</v>
      </c>
      <c r="K59" s="96" t="s">
        <v>412</v>
      </c>
      <c r="L59" s="96"/>
    </row>
    <row r="60" spans="3:12" x14ac:dyDescent="0.25">
      <c r="C60" s="139"/>
      <c r="D60" s="156"/>
      <c r="E60" s="121"/>
      <c r="F60" s="95">
        <f t="shared" si="2"/>
        <v>0</v>
      </c>
      <c r="G60" s="159"/>
      <c r="H60" s="140" t="s">
        <v>1090</v>
      </c>
      <c r="I60" s="128" t="str">
        <f>VLOOKUP(H60,Presupuesto!$B$11:$C$565,2,0)</f>
        <v>BECAS SUSTANTIVAS DE INVESTIGACIÓN</v>
      </c>
      <c r="J60" s="96" t="str">
        <f t="shared" si="3"/>
        <v>Posgrado</v>
      </c>
      <c r="K60" s="96" t="s">
        <v>412</v>
      </c>
      <c r="L60" s="96"/>
    </row>
    <row r="61" spans="3:12" x14ac:dyDescent="0.25">
      <c r="C61" s="139"/>
      <c r="D61" s="156"/>
      <c r="E61" s="121"/>
      <c r="F61" s="95">
        <f t="shared" si="2"/>
        <v>0</v>
      </c>
      <c r="G61" s="159"/>
      <c r="H61" s="140" t="s">
        <v>1092</v>
      </c>
      <c r="I61" s="128" t="str">
        <f>VLOOKUP(H61,Presupuesto!$B$11:$C$565,2,0)</f>
        <v>BECAS DE INVEST, PARA ESTUD. DE PREGRADO</v>
      </c>
      <c r="J61" s="96" t="str">
        <f t="shared" si="3"/>
        <v>Posgrado</v>
      </c>
      <c r="K61" s="96" t="s">
        <v>412</v>
      </c>
      <c r="L61" s="96"/>
    </row>
    <row r="62" spans="3:12" x14ac:dyDescent="0.25">
      <c r="C62" s="139"/>
      <c r="D62" s="156"/>
      <c r="E62" s="121"/>
      <c r="F62" s="95">
        <f t="shared" si="2"/>
        <v>0</v>
      </c>
      <c r="G62" s="159"/>
      <c r="H62" s="140" t="s">
        <v>1094</v>
      </c>
      <c r="I62" s="128" t="str">
        <f>VLOOKUP(H62,Presupuesto!$B$11:$C$565,2,0)</f>
        <v>BECAS DE INVEST. PARA DOC.DE POST-GRADO</v>
      </c>
      <c r="J62" s="96" t="str">
        <f t="shared" si="3"/>
        <v>Posgrado</v>
      </c>
      <c r="K62" s="96" t="s">
        <v>412</v>
      </c>
      <c r="L62" s="96"/>
    </row>
    <row r="63" spans="3:12" x14ac:dyDescent="0.25">
      <c r="C63" s="139"/>
      <c r="D63" s="156"/>
      <c r="E63" s="121"/>
      <c r="F63" s="95">
        <f t="shared" si="2"/>
        <v>0</v>
      </c>
      <c r="G63" s="159"/>
      <c r="H63" s="140" t="s">
        <v>1096</v>
      </c>
      <c r="I63" s="128" t="str">
        <f>VLOOKUP(H63,Presupuesto!$B$11:$C$565,2,0)</f>
        <v>BECAS BÁSICAS DE INVESTIGACIÓN</v>
      </c>
      <c r="J63" s="96" t="str">
        <f t="shared" si="3"/>
        <v>Posgrado</v>
      </c>
      <c r="K63" s="96" t="s">
        <v>412</v>
      </c>
      <c r="L63" s="96"/>
    </row>
    <row r="64" spans="3:12" x14ac:dyDescent="0.25">
      <c r="C64" s="139"/>
      <c r="D64" s="156"/>
      <c r="E64" s="121"/>
      <c r="F64" s="95">
        <f t="shared" si="2"/>
        <v>0</v>
      </c>
      <c r="G64" s="159"/>
      <c r="H64" s="140" t="s">
        <v>1098</v>
      </c>
      <c r="I64" s="128" t="str">
        <f>VLOOKUP(H64,Presupuesto!$B$11:$C$565,2,0)</f>
        <v>BECAS RELEVO GENERACIONAL</v>
      </c>
      <c r="J64" s="96" t="str">
        <f t="shared" si="3"/>
        <v>Posgrado</v>
      </c>
      <c r="K64" s="96" t="s">
        <v>412</v>
      </c>
      <c r="L64" s="96"/>
    </row>
    <row r="65" spans="3:12" x14ac:dyDescent="0.25">
      <c r="C65" s="139"/>
      <c r="D65" s="156"/>
      <c r="E65" s="121"/>
      <c r="F65" s="95">
        <f t="shared" si="2"/>
        <v>0</v>
      </c>
      <c r="G65" s="159"/>
      <c r="H65" s="140" t="s">
        <v>1100</v>
      </c>
      <c r="I65" s="128" t="str">
        <f>VLOOKUP(H65,Presupuesto!$B$11:$C$565,2,0)</f>
        <v>BECAS DE EQUIDAD</v>
      </c>
      <c r="J65" s="96" t="str">
        <f t="shared" si="3"/>
        <v>Posgrado</v>
      </c>
      <c r="K65" s="96" t="s">
        <v>412</v>
      </c>
      <c r="L65" s="96"/>
    </row>
    <row r="66" spans="3:12" x14ac:dyDescent="0.25">
      <c r="C66" s="139"/>
      <c r="D66" s="156"/>
      <c r="E66" s="121"/>
      <c r="F66" s="95">
        <f t="shared" si="2"/>
        <v>0</v>
      </c>
      <c r="G66" s="159"/>
      <c r="H66" s="140" t="s">
        <v>1102</v>
      </c>
      <c r="I66" s="128" t="str">
        <f>VLOOKUP(H66,Presupuesto!$B$11:$C$565,2,0)</f>
        <v>PREMIOS AL INVESTIGADOR</v>
      </c>
      <c r="J66" s="96" t="str">
        <f t="shared" si="3"/>
        <v>Posgrado</v>
      </c>
      <c r="K66" s="96" t="s">
        <v>412</v>
      </c>
      <c r="L66" s="96"/>
    </row>
    <row r="67" spans="3:12" x14ac:dyDescent="0.25">
      <c r="C67" s="139"/>
      <c r="D67" s="156"/>
      <c r="E67" s="121"/>
      <c r="F67" s="95">
        <f t="shared" si="2"/>
        <v>0</v>
      </c>
      <c r="G67" s="159"/>
      <c r="H67" s="140" t="s">
        <v>1104</v>
      </c>
      <c r="I67" s="128" t="str">
        <f>VLOOKUP(H67,Presupuesto!$B$11:$C$565,2,0)</f>
        <v>BECAS DE INV. PARA ESTUDIANTES DE POSTGRADO</v>
      </c>
      <c r="J67" s="96" t="str">
        <f t="shared" si="3"/>
        <v>Posgrado</v>
      </c>
      <c r="K67" s="96" t="s">
        <v>412</v>
      </c>
      <c r="L67" s="96"/>
    </row>
    <row r="68" spans="3:12" x14ac:dyDescent="0.25">
      <c r="C68" s="139"/>
      <c r="D68" s="156"/>
      <c r="E68" s="121"/>
      <c r="F68" s="95">
        <f t="shared" si="2"/>
        <v>0</v>
      </c>
      <c r="G68" s="159"/>
      <c r="H68" s="140" t="s">
        <v>1106</v>
      </c>
      <c r="I68" s="128" t="str">
        <f>VLOOKUP(H68,Presupuesto!$B$11:$C$565,2,0)</f>
        <v>Becas Especiales de Investigación</v>
      </c>
      <c r="J68" s="96" t="str">
        <f t="shared" si="3"/>
        <v>Posgrado</v>
      </c>
      <c r="K68" s="96" t="s">
        <v>412</v>
      </c>
      <c r="L68" s="96"/>
    </row>
    <row r="69" spans="3:12" ht="15.75" thickBot="1" x14ac:dyDescent="0.3">
      <c r="C69" s="145"/>
      <c r="D69" s="218"/>
      <c r="E69" s="101"/>
      <c r="F69" s="103">
        <f t="shared" si="2"/>
        <v>0</v>
      </c>
      <c r="G69" s="160"/>
      <c r="H69" s="146"/>
      <c r="I69" s="130" t="e">
        <f>VLOOKUP(H69,Presupuesto!$B$11:$C$565,2,0)</f>
        <v>#N/A</v>
      </c>
      <c r="J69" s="104" t="str">
        <f t="shared" si="3"/>
        <v>Posgrado</v>
      </c>
      <c r="K69" s="122" t="s">
        <v>394</v>
      </c>
      <c r="L69" s="122"/>
    </row>
    <row r="71" spans="3:12" ht="15.75" thickBot="1" x14ac:dyDescent="0.3"/>
    <row r="72" spans="3:12" ht="15.75" thickBot="1" x14ac:dyDescent="0.3">
      <c r="C72" s="155" t="s">
        <v>53</v>
      </c>
      <c r="D72" s="330">
        <f>SUM(F79:F100)</f>
        <v>0</v>
      </c>
      <c r="F72" s="70"/>
      <c r="G72" s="77"/>
      <c r="H72" s="70"/>
      <c r="I72" s="70"/>
    </row>
    <row r="73" spans="3:12" x14ac:dyDescent="0.25">
      <c r="C73" s="70"/>
      <c r="D73" s="31"/>
      <c r="E73" s="91"/>
      <c r="F73" s="91"/>
      <c r="G73" s="91"/>
      <c r="H73" s="74"/>
      <c r="I73" s="74"/>
      <c r="J73" s="74"/>
      <c r="K73" s="110"/>
    </row>
    <row r="74" spans="3:12" x14ac:dyDescent="0.25">
      <c r="C74" s="70"/>
      <c r="D74" s="31"/>
      <c r="E74" s="91"/>
      <c r="F74" s="91"/>
      <c r="G74" s="91"/>
      <c r="H74" s="74"/>
      <c r="I74" s="74"/>
      <c r="J74" s="74"/>
      <c r="K74" s="110"/>
    </row>
    <row r="75" spans="3:12" ht="15.75" x14ac:dyDescent="0.25">
      <c r="C75" s="200" t="s">
        <v>392</v>
      </c>
      <c r="D75" s="328"/>
      <c r="E75" s="91"/>
      <c r="F75" s="91"/>
      <c r="G75" s="91"/>
      <c r="H75" s="74"/>
      <c r="I75" s="74"/>
      <c r="J75" s="74"/>
      <c r="K75" s="110"/>
    </row>
    <row r="76" spans="3:12" ht="18.75" x14ac:dyDescent="0.25">
      <c r="C76" s="206" t="e">
        <f>IFERROR(VLOOKUP(D75,'1. Desarrollo e Innov. Curricu.'!$E:$F,2,FALSE),IFERROR(VLOOKUP(D75,'2. Investigación Científica'!$E:$F,2,FALSE),IFERROR(VLOOKUP(D75,'3. Vinculación Univ. Sociedad'!$E:$F,2,FALSE),IFERROR(VLOOKUP(D75,'4. Docencia y Profesorado Univ.'!$E:$F,2,FALSE),IFERROR(VLOOKUP(D75,'5. Estudiantes y Graduados'!$E:$F,2,FALSE),IFERROR(VLOOKUP(D75,'11. Gestion Administrativa'!$E:$F,2,FALSE),IFERROR(VLOOKUP(D75,'13. Gestión Académica'!$E:$F,2,FALSE),IFERROR(VLOOKUP(D75,'8. Asegura. de la Calid. y M'!$E:$F,2,FALSE),IFERROR(VLOOKUP(D75,'6. Gestión del Conocimiento'!$E:$F,2,FALSE),IFERROR(VLOOKUP(D75,'15. Gobernabilidad y Proceso...'!$E:$F,2,FALSE),IFERROR(VLOOKUP(D75,'12. Gestión del Talento Humano'!$E:$F,2,FALSE),IFERROR(VLOOKUP(D75,'14. Internacional... de la E.S.'!$E:$F,2,FALSE),IFERROR(VLOOKUP(D75,'10. Posgrado'!$E:$F,2,FALSE),IFERROR(VLOOKUP(D75,'17. Gestión TIC'!$E:$F,2,FALSE),IFERROR(VLOOKUP(D75,'16. Desa. del Sistema Educ.Sup.'!$E:$F,2,FALSE),IFERROR(VLOOKUP(D75,'9. Cultura de Inno. Insti...'!$E:$F,2,FALSE),VLOOKUP(D75,'7. Lo Esencial de la Reforma U.'!$E:$F,2,0)))))))))))))))))</f>
        <v>#N/A</v>
      </c>
      <c r="D76" s="31"/>
      <c r="E76" s="91"/>
      <c r="F76" s="91"/>
      <c r="G76" s="91"/>
      <c r="H76" s="74"/>
      <c r="I76" s="74"/>
      <c r="J76" s="74"/>
      <c r="K76" s="110"/>
    </row>
    <row r="77" spans="3:12" ht="15.75" thickBot="1" x14ac:dyDescent="0.3">
      <c r="F77" s="91"/>
      <c r="G77" s="74"/>
      <c r="H77" s="74"/>
      <c r="I77" s="74"/>
    </row>
    <row r="78" spans="3:12" ht="30.75" thickBot="1" x14ac:dyDescent="0.3">
      <c r="C78" s="127" t="s">
        <v>44</v>
      </c>
      <c r="D78" s="132" t="s">
        <v>55</v>
      </c>
      <c r="E78" s="134" t="s">
        <v>57</v>
      </c>
      <c r="F78" s="133" t="s">
        <v>27</v>
      </c>
      <c r="G78" s="131" t="s">
        <v>131</v>
      </c>
      <c r="H78" s="134" t="s">
        <v>46</v>
      </c>
      <c r="I78" s="131" t="s">
        <v>132</v>
      </c>
      <c r="J78" s="131" t="s">
        <v>410</v>
      </c>
      <c r="K78" s="131" t="s">
        <v>411</v>
      </c>
      <c r="L78" s="131" t="s">
        <v>465</v>
      </c>
    </row>
    <row r="79" spans="3:12" x14ac:dyDescent="0.25">
      <c r="C79" s="139"/>
      <c r="D79" s="156"/>
      <c r="E79" s="113"/>
      <c r="F79" s="95">
        <f t="shared" ref="F79:F100" si="4">D79*E79</f>
        <v>0</v>
      </c>
      <c r="G79" s="159"/>
      <c r="H79" s="140" t="s">
        <v>1066</v>
      </c>
      <c r="I79" s="128" t="str">
        <f>VLOOKUP(H79,Presupuesto!$B$11:$C$565,2,0)</f>
        <v>BECAS</v>
      </c>
      <c r="J79" s="214" t="s">
        <v>1430</v>
      </c>
      <c r="K79" s="96" t="s">
        <v>394</v>
      </c>
      <c r="L79" s="96"/>
    </row>
    <row r="80" spans="3:12" x14ac:dyDescent="0.25">
      <c r="C80" s="139"/>
      <c r="D80" s="156"/>
      <c r="E80" s="121"/>
      <c r="F80" s="95">
        <f t="shared" si="4"/>
        <v>0</v>
      </c>
      <c r="G80" s="159"/>
      <c r="H80" s="140" t="s">
        <v>1068</v>
      </c>
      <c r="I80" s="128" t="str">
        <f>VLOOKUP(H80,Presupuesto!$B$11:$C$565,2,0)</f>
        <v>BECAS ESTUDIANTES DE PREGRADO (PLAN REFORMA)</v>
      </c>
      <c r="J80" s="96" t="str">
        <f>$J$79</f>
        <v>Posgrado</v>
      </c>
      <c r="K80" s="96" t="s">
        <v>412</v>
      </c>
      <c r="L80" s="96"/>
    </row>
    <row r="81" spans="3:12" x14ac:dyDescent="0.25">
      <c r="C81" s="139"/>
      <c r="D81" s="156"/>
      <c r="E81" s="121"/>
      <c r="F81" s="95">
        <f t="shared" si="4"/>
        <v>0</v>
      </c>
      <c r="G81" s="159"/>
      <c r="H81" s="140" t="s">
        <v>1070</v>
      </c>
      <c r="I81" s="128" t="str">
        <f>VLOOKUP(H81,Presupuesto!$B$11:$C$565,2,0)</f>
        <v>BECAS CONVENIO MINISTERIO SALUD -IHSS-UNAH</v>
      </c>
      <c r="J81" s="96" t="str">
        <f t="shared" ref="J81:J100" si="5">$J$79</f>
        <v>Posgrado</v>
      </c>
      <c r="K81" s="96" t="s">
        <v>412</v>
      </c>
      <c r="L81" s="96"/>
    </row>
    <row r="82" spans="3:12" x14ac:dyDescent="0.25">
      <c r="C82" s="139"/>
      <c r="D82" s="156"/>
      <c r="E82" s="121"/>
      <c r="F82" s="95">
        <f t="shared" si="4"/>
        <v>0</v>
      </c>
      <c r="G82" s="159"/>
      <c r="H82" s="140" t="s">
        <v>1072</v>
      </c>
      <c r="I82" s="128" t="str">
        <f>VLOOKUP(H82,Presupuesto!$B$11:$C$565,2,0)</f>
        <v>BECAS DE ACTUALIZACION Y CAPACITACION DOCENTE</v>
      </c>
      <c r="J82" s="96" t="str">
        <f t="shared" si="5"/>
        <v>Posgrado</v>
      </c>
      <c r="K82" s="96" t="s">
        <v>412</v>
      </c>
      <c r="L82" s="96"/>
    </row>
    <row r="83" spans="3:12" x14ac:dyDescent="0.25">
      <c r="C83" s="139"/>
      <c r="D83" s="156"/>
      <c r="E83" s="121"/>
      <c r="F83" s="95">
        <f t="shared" si="4"/>
        <v>0</v>
      </c>
      <c r="G83" s="159"/>
      <c r="H83" s="140" t="s">
        <v>1074</v>
      </c>
      <c r="I83" s="128" t="str">
        <f>VLOOKUP(H83,Presupuesto!$B$11:$C$565,2,0)</f>
        <v>BECAS EXCELENCIA ACADEMICA</v>
      </c>
      <c r="J83" s="96" t="str">
        <f t="shared" si="5"/>
        <v>Posgrado</v>
      </c>
      <c r="K83" s="96" t="s">
        <v>412</v>
      </c>
      <c r="L83" s="96"/>
    </row>
    <row r="84" spans="3:12" x14ac:dyDescent="0.25">
      <c r="C84" s="139"/>
      <c r="D84" s="156"/>
      <c r="E84" s="121"/>
      <c r="F84" s="95">
        <f t="shared" si="4"/>
        <v>0</v>
      </c>
      <c r="G84" s="159"/>
      <c r="H84" s="140" t="s">
        <v>1076</v>
      </c>
      <c r="I84" s="128" t="str">
        <f>VLOOKUP(H84,Presupuesto!$B$11:$C$565,2,0)</f>
        <v>BECAS PARA HIJOS DE LOS TRABAJADORES</v>
      </c>
      <c r="J84" s="96" t="str">
        <f t="shared" si="5"/>
        <v>Posgrado</v>
      </c>
      <c r="K84" s="96" t="s">
        <v>401</v>
      </c>
      <c r="L84" s="96"/>
    </row>
    <row r="85" spans="3:12" x14ac:dyDescent="0.25">
      <c r="C85" s="139"/>
      <c r="D85" s="156"/>
      <c r="E85" s="121"/>
      <c r="F85" s="95">
        <f t="shared" si="4"/>
        <v>0</v>
      </c>
      <c r="G85" s="159"/>
      <c r="H85" s="140" t="s">
        <v>1078</v>
      </c>
      <c r="I85" s="128" t="str">
        <f>VLOOKUP(H85,Presupuesto!$B$11:$C$565,2,0)</f>
        <v>BECAS POST GRADO ECONOMIA</v>
      </c>
      <c r="J85" s="96" t="str">
        <f t="shared" si="5"/>
        <v>Posgrado</v>
      </c>
      <c r="K85" s="96" t="s">
        <v>412</v>
      </c>
      <c r="L85" s="96"/>
    </row>
    <row r="86" spans="3:12" x14ac:dyDescent="0.25">
      <c r="C86" s="139"/>
      <c r="D86" s="156"/>
      <c r="E86" s="121"/>
      <c r="F86" s="95">
        <f t="shared" si="4"/>
        <v>0</v>
      </c>
      <c r="G86" s="159"/>
      <c r="H86" s="140" t="s">
        <v>1080</v>
      </c>
      <c r="I86" s="128" t="str">
        <f>VLOOKUP(H86,Presupuesto!$B$11:$C$565,2,0)</f>
        <v>BECAS POST-GRADO DE TRABAJO SOCIAL</v>
      </c>
      <c r="J86" s="96" t="str">
        <f t="shared" si="5"/>
        <v>Posgrado</v>
      </c>
      <c r="K86" s="96" t="s">
        <v>412</v>
      </c>
      <c r="L86" s="96"/>
    </row>
    <row r="87" spans="3:12" x14ac:dyDescent="0.25">
      <c r="C87" s="139"/>
      <c r="D87" s="156"/>
      <c r="E87" s="121"/>
      <c r="F87" s="95">
        <f t="shared" si="4"/>
        <v>0</v>
      </c>
      <c r="G87" s="159"/>
      <c r="H87" s="140" t="s">
        <v>1082</v>
      </c>
      <c r="I87" s="128" t="str">
        <f>VLOOKUP(H87,Presupuesto!$B$11:$C$565,2,0)</f>
        <v>BECAS PROFESIONALIZANTES DOCENTE (PLAN DE REFORMA)</v>
      </c>
      <c r="J87" s="96" t="str">
        <f t="shared" si="5"/>
        <v>Posgrado</v>
      </c>
      <c r="K87" s="96" t="s">
        <v>412</v>
      </c>
      <c r="L87" s="96"/>
    </row>
    <row r="88" spans="3:12" x14ac:dyDescent="0.25">
      <c r="C88" s="139"/>
      <c r="D88" s="156"/>
      <c r="E88" s="121"/>
      <c r="F88" s="95">
        <f t="shared" si="4"/>
        <v>0</v>
      </c>
      <c r="G88" s="159"/>
      <c r="H88" s="140" t="s">
        <v>1084</v>
      </c>
      <c r="I88" s="128" t="str">
        <f>VLOOKUP(H88,Presupuesto!$B$11:$C$565,2,0)</f>
        <v>PRESTAMOS A ESTUDIANTES</v>
      </c>
      <c r="J88" s="96" t="str">
        <f t="shared" si="5"/>
        <v>Posgrado</v>
      </c>
      <c r="K88" s="96" t="s">
        <v>412</v>
      </c>
      <c r="L88" s="96"/>
    </row>
    <row r="89" spans="3:12" x14ac:dyDescent="0.25">
      <c r="C89" s="139"/>
      <c r="D89" s="156"/>
      <c r="E89" s="121"/>
      <c r="F89" s="95">
        <f t="shared" si="4"/>
        <v>0</v>
      </c>
      <c r="G89" s="159"/>
      <c r="H89" s="140" t="s">
        <v>1086</v>
      </c>
      <c r="I89" s="128" t="str">
        <f>VLOOKUP(H89,Presupuesto!$B$11:$C$565,2,0)</f>
        <v>BECAS TALLERES EMPLEADOS A ESTUDIANTES</v>
      </c>
      <c r="J89" s="96" t="str">
        <f t="shared" si="5"/>
        <v>Posgrado</v>
      </c>
      <c r="K89" s="96" t="s">
        <v>412</v>
      </c>
      <c r="L89" s="96"/>
    </row>
    <row r="90" spans="3:12" x14ac:dyDescent="0.25">
      <c r="C90" s="139"/>
      <c r="D90" s="156"/>
      <c r="E90" s="121"/>
      <c r="F90" s="95">
        <f t="shared" si="4"/>
        <v>0</v>
      </c>
      <c r="G90" s="159"/>
      <c r="H90" s="140" t="s">
        <v>1088</v>
      </c>
      <c r="I90" s="128" t="str">
        <f>VLOOKUP(H90,Presupuesto!$B$11:$C$565,2,0)</f>
        <v>BECAS EXTERNAS DE INVESTIGACION</v>
      </c>
      <c r="J90" s="96" t="str">
        <f t="shared" si="5"/>
        <v>Posgrado</v>
      </c>
      <c r="K90" s="96" t="s">
        <v>412</v>
      </c>
      <c r="L90" s="96"/>
    </row>
    <row r="91" spans="3:12" x14ac:dyDescent="0.25">
      <c r="C91" s="139"/>
      <c r="D91" s="156"/>
      <c r="E91" s="121"/>
      <c r="F91" s="95">
        <f t="shared" si="4"/>
        <v>0</v>
      </c>
      <c r="G91" s="159"/>
      <c r="H91" s="140" t="s">
        <v>1090</v>
      </c>
      <c r="I91" s="128" t="str">
        <f>VLOOKUP(H91,Presupuesto!$B$11:$C$565,2,0)</f>
        <v>BECAS SUSTANTIVAS DE INVESTIGACIÓN</v>
      </c>
      <c r="J91" s="96" t="str">
        <f t="shared" si="5"/>
        <v>Posgrado</v>
      </c>
      <c r="K91" s="96" t="s">
        <v>412</v>
      </c>
      <c r="L91" s="96"/>
    </row>
    <row r="92" spans="3:12" x14ac:dyDescent="0.25">
      <c r="C92" s="139"/>
      <c r="D92" s="156"/>
      <c r="E92" s="121"/>
      <c r="F92" s="95">
        <f t="shared" si="4"/>
        <v>0</v>
      </c>
      <c r="G92" s="159"/>
      <c r="H92" s="140" t="s">
        <v>1092</v>
      </c>
      <c r="I92" s="128" t="str">
        <f>VLOOKUP(H92,Presupuesto!$B$11:$C$565,2,0)</f>
        <v>BECAS DE INVEST, PARA ESTUD. DE PREGRADO</v>
      </c>
      <c r="J92" s="96" t="str">
        <f t="shared" si="5"/>
        <v>Posgrado</v>
      </c>
      <c r="K92" s="96" t="s">
        <v>412</v>
      </c>
      <c r="L92" s="96"/>
    </row>
    <row r="93" spans="3:12" x14ac:dyDescent="0.25">
      <c r="C93" s="139"/>
      <c r="D93" s="156"/>
      <c r="E93" s="121"/>
      <c r="F93" s="95">
        <f t="shared" si="4"/>
        <v>0</v>
      </c>
      <c r="G93" s="159"/>
      <c r="H93" s="140" t="s">
        <v>1094</v>
      </c>
      <c r="I93" s="128" t="str">
        <f>VLOOKUP(H93,Presupuesto!$B$11:$C$565,2,0)</f>
        <v>BECAS DE INVEST. PARA DOC.DE POST-GRADO</v>
      </c>
      <c r="J93" s="96" t="str">
        <f t="shared" si="5"/>
        <v>Posgrado</v>
      </c>
      <c r="K93" s="96" t="s">
        <v>412</v>
      </c>
      <c r="L93" s="96"/>
    </row>
    <row r="94" spans="3:12" x14ac:dyDescent="0.25">
      <c r="C94" s="139"/>
      <c r="D94" s="156"/>
      <c r="E94" s="121"/>
      <c r="F94" s="95">
        <f t="shared" si="4"/>
        <v>0</v>
      </c>
      <c r="G94" s="159"/>
      <c r="H94" s="140" t="s">
        <v>1096</v>
      </c>
      <c r="I94" s="128" t="str">
        <f>VLOOKUP(H94,Presupuesto!$B$11:$C$565,2,0)</f>
        <v>BECAS BÁSICAS DE INVESTIGACIÓN</v>
      </c>
      <c r="J94" s="96" t="str">
        <f t="shared" si="5"/>
        <v>Posgrado</v>
      </c>
      <c r="K94" s="96" t="s">
        <v>412</v>
      </c>
      <c r="L94" s="96"/>
    </row>
    <row r="95" spans="3:12" x14ac:dyDescent="0.25">
      <c r="C95" s="139"/>
      <c r="D95" s="156"/>
      <c r="E95" s="121"/>
      <c r="F95" s="95">
        <f t="shared" si="4"/>
        <v>0</v>
      </c>
      <c r="G95" s="159"/>
      <c r="H95" s="140" t="s">
        <v>1098</v>
      </c>
      <c r="I95" s="128" t="str">
        <f>VLOOKUP(H95,Presupuesto!$B$11:$C$565,2,0)</f>
        <v>BECAS RELEVO GENERACIONAL</v>
      </c>
      <c r="J95" s="96" t="str">
        <f t="shared" si="5"/>
        <v>Posgrado</v>
      </c>
      <c r="K95" s="96" t="s">
        <v>412</v>
      </c>
      <c r="L95" s="96"/>
    </row>
    <row r="96" spans="3:12" x14ac:dyDescent="0.25">
      <c r="C96" s="139"/>
      <c r="D96" s="156"/>
      <c r="E96" s="121"/>
      <c r="F96" s="95">
        <f t="shared" si="4"/>
        <v>0</v>
      </c>
      <c r="G96" s="159"/>
      <c r="H96" s="140" t="s">
        <v>1100</v>
      </c>
      <c r="I96" s="128" t="str">
        <f>VLOOKUP(H96,Presupuesto!$B$11:$C$565,2,0)</f>
        <v>BECAS DE EQUIDAD</v>
      </c>
      <c r="J96" s="96" t="str">
        <f t="shared" si="5"/>
        <v>Posgrado</v>
      </c>
      <c r="K96" s="96" t="s">
        <v>412</v>
      </c>
      <c r="L96" s="96"/>
    </row>
    <row r="97" spans="3:12" x14ac:dyDescent="0.25">
      <c r="C97" s="139"/>
      <c r="D97" s="156"/>
      <c r="E97" s="121"/>
      <c r="F97" s="95">
        <f t="shared" si="4"/>
        <v>0</v>
      </c>
      <c r="G97" s="159"/>
      <c r="H97" s="140" t="s">
        <v>1102</v>
      </c>
      <c r="I97" s="128" t="str">
        <f>VLOOKUP(H97,Presupuesto!$B$11:$C$565,2,0)</f>
        <v>PREMIOS AL INVESTIGADOR</v>
      </c>
      <c r="J97" s="96" t="str">
        <f t="shared" si="5"/>
        <v>Posgrado</v>
      </c>
      <c r="K97" s="96" t="s">
        <v>412</v>
      </c>
      <c r="L97" s="96"/>
    </row>
    <row r="98" spans="3:12" x14ac:dyDescent="0.25">
      <c r="C98" s="139"/>
      <c r="D98" s="156"/>
      <c r="E98" s="121"/>
      <c r="F98" s="95">
        <f t="shared" si="4"/>
        <v>0</v>
      </c>
      <c r="G98" s="159"/>
      <c r="H98" s="140" t="s">
        <v>1104</v>
      </c>
      <c r="I98" s="128" t="str">
        <f>VLOOKUP(H98,Presupuesto!$B$11:$C$565,2,0)</f>
        <v>BECAS DE INV. PARA ESTUDIANTES DE POSTGRADO</v>
      </c>
      <c r="J98" s="96" t="str">
        <f t="shared" si="5"/>
        <v>Posgrado</v>
      </c>
      <c r="K98" s="96" t="s">
        <v>412</v>
      </c>
      <c r="L98" s="96"/>
    </row>
    <row r="99" spans="3:12" x14ac:dyDescent="0.25">
      <c r="C99" s="139"/>
      <c r="D99" s="156"/>
      <c r="E99" s="121"/>
      <c r="F99" s="95">
        <f t="shared" si="4"/>
        <v>0</v>
      </c>
      <c r="G99" s="159"/>
      <c r="H99" s="140" t="s">
        <v>1106</v>
      </c>
      <c r="I99" s="128" t="str">
        <f>VLOOKUP(H99,Presupuesto!$B$11:$C$565,2,0)</f>
        <v>Becas Especiales de Investigación</v>
      </c>
      <c r="J99" s="96" t="str">
        <f t="shared" si="5"/>
        <v>Posgrado</v>
      </c>
      <c r="K99" s="96" t="s">
        <v>412</v>
      </c>
      <c r="L99" s="96"/>
    </row>
    <row r="100" spans="3:12" ht="15.75" thickBot="1" x14ac:dyDescent="0.3">
      <c r="C100" s="145"/>
      <c r="D100" s="218"/>
      <c r="E100" s="101"/>
      <c r="F100" s="103">
        <f t="shared" si="4"/>
        <v>0</v>
      </c>
      <c r="G100" s="160"/>
      <c r="H100" s="146"/>
      <c r="I100" s="130" t="e">
        <f>VLOOKUP(H100,Presupuesto!$B$11:$C$565,2,0)</f>
        <v>#N/A</v>
      </c>
      <c r="J100" s="104" t="str">
        <f t="shared" si="5"/>
        <v>Posgrado</v>
      </c>
      <c r="K100" s="122" t="s">
        <v>394</v>
      </c>
      <c r="L100" s="122"/>
    </row>
    <row r="102" spans="3:12" ht="15.75" thickBot="1" x14ac:dyDescent="0.3"/>
    <row r="103" spans="3:12" ht="15.75" thickBot="1" x14ac:dyDescent="0.3">
      <c r="C103" s="155" t="s">
        <v>53</v>
      </c>
      <c r="D103" s="330">
        <f>SUM(F110:F131)</f>
        <v>0</v>
      </c>
      <c r="F103" s="70"/>
      <c r="G103" s="77"/>
      <c r="H103" s="70"/>
      <c r="I103" s="70"/>
    </row>
    <row r="104" spans="3:12" x14ac:dyDescent="0.25">
      <c r="C104" s="70"/>
      <c r="D104" s="31"/>
      <c r="E104" s="91"/>
      <c r="F104" s="91"/>
      <c r="G104" s="91"/>
      <c r="H104" s="74"/>
      <c r="I104" s="74"/>
      <c r="J104" s="74"/>
      <c r="K104" s="110"/>
    </row>
    <row r="105" spans="3:12" x14ac:dyDescent="0.25">
      <c r="C105" s="70"/>
      <c r="D105" s="31"/>
      <c r="E105" s="91"/>
      <c r="F105" s="91"/>
      <c r="G105" s="91"/>
      <c r="H105" s="74"/>
      <c r="I105" s="74"/>
      <c r="J105" s="74"/>
      <c r="K105" s="110"/>
    </row>
    <row r="106" spans="3:12" ht="15.75" x14ac:dyDescent="0.25">
      <c r="C106" s="200" t="s">
        <v>392</v>
      </c>
      <c r="D106" s="328"/>
      <c r="E106" s="91"/>
      <c r="F106" s="91"/>
      <c r="G106" s="91"/>
      <c r="H106" s="74"/>
      <c r="I106" s="74"/>
      <c r="J106" s="74"/>
      <c r="K106" s="110"/>
    </row>
    <row r="107" spans="3:12" ht="18.75" x14ac:dyDescent="0.25">
      <c r="C107" s="206" t="e">
        <f>IFERROR(VLOOKUP(D106,'1. Desarrollo e Innov. Curricu.'!$E:$F,2,FALSE),IFERROR(VLOOKUP(D106,'2. Investigación Científica'!$E:$F,2,FALSE),IFERROR(VLOOKUP(D106,'3. Vinculación Univ. Sociedad'!$E:$F,2,FALSE),IFERROR(VLOOKUP(D106,'4. Docencia y Profesorado Univ.'!$E:$F,2,FALSE),IFERROR(VLOOKUP(D106,'5. Estudiantes y Graduados'!$E:$F,2,FALSE),IFERROR(VLOOKUP(D106,'11. Gestion Administrativa'!$E:$F,2,FALSE),IFERROR(VLOOKUP(D106,'13. Gestión Académica'!$E:$F,2,FALSE),IFERROR(VLOOKUP(D106,'8. Asegura. de la Calid. y M'!$E:$F,2,FALSE),IFERROR(VLOOKUP(D106,'6. Gestión del Conocimiento'!$E:$F,2,FALSE),IFERROR(VLOOKUP(D106,'15. Gobernabilidad y Proceso...'!$E:$F,2,FALSE),IFERROR(VLOOKUP(D106,'12. Gestión del Talento Humano'!$E:$F,2,FALSE),IFERROR(VLOOKUP(D106,'14. Internacional... de la E.S.'!$E:$F,2,FALSE),IFERROR(VLOOKUP(D106,'10. Posgrado'!$E:$F,2,FALSE),IFERROR(VLOOKUP(D106,'17. Gestión TIC'!$E:$F,2,FALSE),IFERROR(VLOOKUP(D106,'16. Desa. del Sistema Educ.Sup.'!$E:$F,2,FALSE),IFERROR(VLOOKUP(D106,'9. Cultura de Inno. Insti...'!$E:$F,2,FALSE),VLOOKUP(D106,'7. Lo Esencial de la Reforma U.'!$E:$F,2,0)))))))))))))))))</f>
        <v>#N/A</v>
      </c>
      <c r="D107" s="31"/>
      <c r="E107" s="91"/>
      <c r="F107" s="91"/>
      <c r="G107" s="91"/>
      <c r="H107" s="74"/>
      <c r="I107" s="74"/>
      <c r="J107" s="74"/>
      <c r="K107" s="110"/>
    </row>
    <row r="108" spans="3:12" ht="15.75" thickBot="1" x14ac:dyDescent="0.3">
      <c r="F108" s="91"/>
      <c r="G108" s="74"/>
      <c r="H108" s="74"/>
      <c r="I108" s="74"/>
    </row>
    <row r="109" spans="3:12" ht="30.75" thickBot="1" x14ac:dyDescent="0.3">
      <c r="C109" s="127" t="s">
        <v>44</v>
      </c>
      <c r="D109" s="132" t="s">
        <v>55</v>
      </c>
      <c r="E109" s="134" t="s">
        <v>57</v>
      </c>
      <c r="F109" s="133" t="s">
        <v>27</v>
      </c>
      <c r="G109" s="131" t="s">
        <v>131</v>
      </c>
      <c r="H109" s="134" t="s">
        <v>46</v>
      </c>
      <c r="I109" s="131" t="s">
        <v>132</v>
      </c>
      <c r="J109" s="131" t="s">
        <v>410</v>
      </c>
      <c r="K109" s="131" t="s">
        <v>411</v>
      </c>
      <c r="L109" s="131" t="s">
        <v>465</v>
      </c>
    </row>
    <row r="110" spans="3:12" x14ac:dyDescent="0.25">
      <c r="C110" s="139"/>
      <c r="D110" s="156"/>
      <c r="E110" s="113"/>
      <c r="F110" s="95">
        <f t="shared" ref="F110:F131" si="6">D110*E110</f>
        <v>0</v>
      </c>
      <c r="G110" s="159"/>
      <c r="H110" s="140" t="s">
        <v>1066</v>
      </c>
      <c r="I110" s="128" t="str">
        <f>VLOOKUP(H110,Presupuesto!$B$11:$C$565,2,0)</f>
        <v>BECAS</v>
      </c>
      <c r="J110" s="214" t="s">
        <v>1430</v>
      </c>
      <c r="K110" s="96" t="s">
        <v>394</v>
      </c>
      <c r="L110" s="96"/>
    </row>
    <row r="111" spans="3:12" x14ac:dyDescent="0.25">
      <c r="C111" s="139"/>
      <c r="D111" s="156"/>
      <c r="E111" s="121"/>
      <c r="F111" s="95">
        <f t="shared" si="6"/>
        <v>0</v>
      </c>
      <c r="G111" s="159"/>
      <c r="H111" s="140" t="s">
        <v>1068</v>
      </c>
      <c r="I111" s="128" t="str">
        <f>VLOOKUP(H111,Presupuesto!$B$11:$C$565,2,0)</f>
        <v>BECAS ESTUDIANTES DE PREGRADO (PLAN REFORMA)</v>
      </c>
      <c r="J111" s="96" t="str">
        <f>$J$110</f>
        <v>Posgrado</v>
      </c>
      <c r="K111" s="96" t="s">
        <v>412</v>
      </c>
      <c r="L111" s="96"/>
    </row>
    <row r="112" spans="3:12" x14ac:dyDescent="0.25">
      <c r="C112" s="139"/>
      <c r="D112" s="156"/>
      <c r="E112" s="121"/>
      <c r="F112" s="95">
        <f t="shared" si="6"/>
        <v>0</v>
      </c>
      <c r="G112" s="159"/>
      <c r="H112" s="140" t="s">
        <v>1070</v>
      </c>
      <c r="I112" s="128" t="str">
        <f>VLOOKUP(H112,Presupuesto!$B$11:$C$565,2,0)</f>
        <v>BECAS CONVENIO MINISTERIO SALUD -IHSS-UNAH</v>
      </c>
      <c r="J112" s="96" t="str">
        <f t="shared" ref="J112:J131" si="7">$J$110</f>
        <v>Posgrado</v>
      </c>
      <c r="K112" s="96" t="s">
        <v>412</v>
      </c>
      <c r="L112" s="96"/>
    </row>
    <row r="113" spans="3:12" x14ac:dyDescent="0.25">
      <c r="C113" s="139"/>
      <c r="D113" s="156"/>
      <c r="E113" s="121"/>
      <c r="F113" s="95">
        <f t="shared" si="6"/>
        <v>0</v>
      </c>
      <c r="G113" s="159"/>
      <c r="H113" s="140" t="s">
        <v>1072</v>
      </c>
      <c r="I113" s="128" t="str">
        <f>VLOOKUP(H113,Presupuesto!$B$11:$C$565,2,0)</f>
        <v>BECAS DE ACTUALIZACION Y CAPACITACION DOCENTE</v>
      </c>
      <c r="J113" s="96" t="str">
        <f t="shared" si="7"/>
        <v>Posgrado</v>
      </c>
      <c r="K113" s="96" t="s">
        <v>412</v>
      </c>
      <c r="L113" s="96"/>
    </row>
    <row r="114" spans="3:12" x14ac:dyDescent="0.25">
      <c r="C114" s="139"/>
      <c r="D114" s="156"/>
      <c r="E114" s="121"/>
      <c r="F114" s="95">
        <f t="shared" si="6"/>
        <v>0</v>
      </c>
      <c r="G114" s="159"/>
      <c r="H114" s="140" t="s">
        <v>1074</v>
      </c>
      <c r="I114" s="128" t="str">
        <f>VLOOKUP(H114,Presupuesto!$B$11:$C$565,2,0)</f>
        <v>BECAS EXCELENCIA ACADEMICA</v>
      </c>
      <c r="J114" s="96" t="str">
        <f t="shared" si="7"/>
        <v>Posgrado</v>
      </c>
      <c r="K114" s="96" t="s">
        <v>412</v>
      </c>
      <c r="L114" s="96"/>
    </row>
    <row r="115" spans="3:12" x14ac:dyDescent="0.25">
      <c r="C115" s="139"/>
      <c r="D115" s="156"/>
      <c r="E115" s="121"/>
      <c r="F115" s="95">
        <f t="shared" si="6"/>
        <v>0</v>
      </c>
      <c r="G115" s="159"/>
      <c r="H115" s="140" t="s">
        <v>1076</v>
      </c>
      <c r="I115" s="128" t="str">
        <f>VLOOKUP(H115,Presupuesto!$B$11:$C$565,2,0)</f>
        <v>BECAS PARA HIJOS DE LOS TRABAJADORES</v>
      </c>
      <c r="J115" s="96" t="str">
        <f t="shared" si="7"/>
        <v>Posgrado</v>
      </c>
      <c r="K115" s="96" t="s">
        <v>401</v>
      </c>
      <c r="L115" s="96"/>
    </row>
    <row r="116" spans="3:12" x14ac:dyDescent="0.25">
      <c r="C116" s="139"/>
      <c r="D116" s="156"/>
      <c r="E116" s="121"/>
      <c r="F116" s="95">
        <f t="shared" si="6"/>
        <v>0</v>
      </c>
      <c r="G116" s="159"/>
      <c r="H116" s="140" t="s">
        <v>1078</v>
      </c>
      <c r="I116" s="128" t="str">
        <f>VLOOKUP(H116,Presupuesto!$B$11:$C$565,2,0)</f>
        <v>BECAS POST GRADO ECONOMIA</v>
      </c>
      <c r="J116" s="96" t="str">
        <f t="shared" si="7"/>
        <v>Posgrado</v>
      </c>
      <c r="K116" s="96" t="s">
        <v>412</v>
      </c>
      <c r="L116" s="96"/>
    </row>
    <row r="117" spans="3:12" x14ac:dyDescent="0.25">
      <c r="C117" s="139"/>
      <c r="D117" s="156"/>
      <c r="E117" s="121"/>
      <c r="F117" s="95">
        <f t="shared" si="6"/>
        <v>0</v>
      </c>
      <c r="G117" s="159"/>
      <c r="H117" s="140" t="s">
        <v>1080</v>
      </c>
      <c r="I117" s="128" t="str">
        <f>VLOOKUP(H117,Presupuesto!$B$11:$C$565,2,0)</f>
        <v>BECAS POST-GRADO DE TRABAJO SOCIAL</v>
      </c>
      <c r="J117" s="96" t="str">
        <f t="shared" si="7"/>
        <v>Posgrado</v>
      </c>
      <c r="K117" s="96" t="s">
        <v>412</v>
      </c>
      <c r="L117" s="96"/>
    </row>
    <row r="118" spans="3:12" x14ac:dyDescent="0.25">
      <c r="C118" s="139"/>
      <c r="D118" s="156"/>
      <c r="E118" s="121"/>
      <c r="F118" s="95">
        <f t="shared" si="6"/>
        <v>0</v>
      </c>
      <c r="G118" s="159"/>
      <c r="H118" s="140" t="s">
        <v>1082</v>
      </c>
      <c r="I118" s="128" t="str">
        <f>VLOOKUP(H118,Presupuesto!$B$11:$C$565,2,0)</f>
        <v>BECAS PROFESIONALIZANTES DOCENTE (PLAN DE REFORMA)</v>
      </c>
      <c r="J118" s="96" t="str">
        <f t="shared" si="7"/>
        <v>Posgrado</v>
      </c>
      <c r="K118" s="96" t="s">
        <v>412</v>
      </c>
      <c r="L118" s="96"/>
    </row>
    <row r="119" spans="3:12" x14ac:dyDescent="0.25">
      <c r="C119" s="139"/>
      <c r="D119" s="156"/>
      <c r="E119" s="121"/>
      <c r="F119" s="95">
        <f t="shared" si="6"/>
        <v>0</v>
      </c>
      <c r="G119" s="159"/>
      <c r="H119" s="140" t="s">
        <v>1084</v>
      </c>
      <c r="I119" s="128" t="str">
        <f>VLOOKUP(H119,Presupuesto!$B$11:$C$565,2,0)</f>
        <v>PRESTAMOS A ESTUDIANTES</v>
      </c>
      <c r="J119" s="96" t="str">
        <f t="shared" si="7"/>
        <v>Posgrado</v>
      </c>
      <c r="K119" s="96" t="s">
        <v>412</v>
      </c>
      <c r="L119" s="96"/>
    </row>
    <row r="120" spans="3:12" x14ac:dyDescent="0.25">
      <c r="C120" s="139"/>
      <c r="D120" s="156"/>
      <c r="E120" s="121"/>
      <c r="F120" s="95">
        <f t="shared" si="6"/>
        <v>0</v>
      </c>
      <c r="G120" s="159"/>
      <c r="H120" s="140" t="s">
        <v>1086</v>
      </c>
      <c r="I120" s="128" t="str">
        <f>VLOOKUP(H120,Presupuesto!$B$11:$C$565,2,0)</f>
        <v>BECAS TALLERES EMPLEADOS A ESTUDIANTES</v>
      </c>
      <c r="J120" s="96" t="str">
        <f t="shared" si="7"/>
        <v>Posgrado</v>
      </c>
      <c r="K120" s="96" t="s">
        <v>412</v>
      </c>
      <c r="L120" s="96"/>
    </row>
    <row r="121" spans="3:12" x14ac:dyDescent="0.25">
      <c r="C121" s="139"/>
      <c r="D121" s="156"/>
      <c r="E121" s="121"/>
      <c r="F121" s="95">
        <f t="shared" si="6"/>
        <v>0</v>
      </c>
      <c r="G121" s="159"/>
      <c r="H121" s="140" t="s">
        <v>1088</v>
      </c>
      <c r="I121" s="128" t="str">
        <f>VLOOKUP(H121,Presupuesto!$B$11:$C$565,2,0)</f>
        <v>BECAS EXTERNAS DE INVESTIGACION</v>
      </c>
      <c r="J121" s="96" t="str">
        <f t="shared" si="7"/>
        <v>Posgrado</v>
      </c>
      <c r="K121" s="96" t="s">
        <v>412</v>
      </c>
      <c r="L121" s="96"/>
    </row>
    <row r="122" spans="3:12" x14ac:dyDescent="0.25">
      <c r="C122" s="139"/>
      <c r="D122" s="156"/>
      <c r="E122" s="121"/>
      <c r="F122" s="95">
        <f t="shared" si="6"/>
        <v>0</v>
      </c>
      <c r="G122" s="159"/>
      <c r="H122" s="140" t="s">
        <v>1090</v>
      </c>
      <c r="I122" s="128" t="str">
        <f>VLOOKUP(H122,Presupuesto!$B$11:$C$565,2,0)</f>
        <v>BECAS SUSTANTIVAS DE INVESTIGACIÓN</v>
      </c>
      <c r="J122" s="96" t="str">
        <f t="shared" si="7"/>
        <v>Posgrado</v>
      </c>
      <c r="K122" s="96" t="s">
        <v>412</v>
      </c>
      <c r="L122" s="96"/>
    </row>
    <row r="123" spans="3:12" x14ac:dyDescent="0.25">
      <c r="C123" s="139"/>
      <c r="D123" s="156"/>
      <c r="E123" s="121"/>
      <c r="F123" s="95">
        <f t="shared" si="6"/>
        <v>0</v>
      </c>
      <c r="G123" s="159"/>
      <c r="H123" s="140" t="s">
        <v>1092</v>
      </c>
      <c r="I123" s="128" t="str">
        <f>VLOOKUP(H123,Presupuesto!$B$11:$C$565,2,0)</f>
        <v>BECAS DE INVEST, PARA ESTUD. DE PREGRADO</v>
      </c>
      <c r="J123" s="96" t="str">
        <f t="shared" si="7"/>
        <v>Posgrado</v>
      </c>
      <c r="K123" s="96" t="s">
        <v>412</v>
      </c>
      <c r="L123" s="96"/>
    </row>
    <row r="124" spans="3:12" x14ac:dyDescent="0.25">
      <c r="C124" s="139"/>
      <c r="D124" s="156"/>
      <c r="E124" s="121"/>
      <c r="F124" s="95">
        <f t="shared" si="6"/>
        <v>0</v>
      </c>
      <c r="G124" s="159"/>
      <c r="H124" s="140" t="s">
        <v>1094</v>
      </c>
      <c r="I124" s="128" t="str">
        <f>VLOOKUP(H124,Presupuesto!$B$11:$C$565,2,0)</f>
        <v>BECAS DE INVEST. PARA DOC.DE POST-GRADO</v>
      </c>
      <c r="J124" s="96" t="str">
        <f t="shared" si="7"/>
        <v>Posgrado</v>
      </c>
      <c r="K124" s="96" t="s">
        <v>412</v>
      </c>
      <c r="L124" s="96"/>
    </row>
    <row r="125" spans="3:12" x14ac:dyDescent="0.25">
      <c r="C125" s="139"/>
      <c r="D125" s="156"/>
      <c r="E125" s="121"/>
      <c r="F125" s="95">
        <f t="shared" si="6"/>
        <v>0</v>
      </c>
      <c r="G125" s="159"/>
      <c r="H125" s="140" t="s">
        <v>1096</v>
      </c>
      <c r="I125" s="128" t="str">
        <f>VLOOKUP(H125,Presupuesto!$B$11:$C$565,2,0)</f>
        <v>BECAS BÁSICAS DE INVESTIGACIÓN</v>
      </c>
      <c r="J125" s="96" t="str">
        <f t="shared" si="7"/>
        <v>Posgrado</v>
      </c>
      <c r="K125" s="96" t="s">
        <v>412</v>
      </c>
      <c r="L125" s="96"/>
    </row>
    <row r="126" spans="3:12" x14ac:dyDescent="0.25">
      <c r="C126" s="139"/>
      <c r="D126" s="156"/>
      <c r="E126" s="121"/>
      <c r="F126" s="95">
        <f t="shared" si="6"/>
        <v>0</v>
      </c>
      <c r="G126" s="159"/>
      <c r="H126" s="140" t="s">
        <v>1098</v>
      </c>
      <c r="I126" s="128" t="str">
        <f>VLOOKUP(H126,Presupuesto!$B$11:$C$565,2,0)</f>
        <v>BECAS RELEVO GENERACIONAL</v>
      </c>
      <c r="J126" s="96" t="str">
        <f t="shared" si="7"/>
        <v>Posgrado</v>
      </c>
      <c r="K126" s="96" t="s">
        <v>412</v>
      </c>
      <c r="L126" s="96"/>
    </row>
    <row r="127" spans="3:12" x14ac:dyDescent="0.25">
      <c r="C127" s="139"/>
      <c r="D127" s="156"/>
      <c r="E127" s="121"/>
      <c r="F127" s="95">
        <f t="shared" si="6"/>
        <v>0</v>
      </c>
      <c r="G127" s="159"/>
      <c r="H127" s="140" t="s">
        <v>1100</v>
      </c>
      <c r="I127" s="128" t="str">
        <f>VLOOKUP(H127,Presupuesto!$B$11:$C$565,2,0)</f>
        <v>BECAS DE EQUIDAD</v>
      </c>
      <c r="J127" s="96" t="str">
        <f t="shared" si="7"/>
        <v>Posgrado</v>
      </c>
      <c r="K127" s="96" t="s">
        <v>412</v>
      </c>
      <c r="L127" s="96"/>
    </row>
    <row r="128" spans="3:12" x14ac:dyDescent="0.25">
      <c r="C128" s="139"/>
      <c r="D128" s="156"/>
      <c r="E128" s="121"/>
      <c r="F128" s="95">
        <f t="shared" si="6"/>
        <v>0</v>
      </c>
      <c r="G128" s="159"/>
      <c r="H128" s="140" t="s">
        <v>1102</v>
      </c>
      <c r="I128" s="128" t="str">
        <f>VLOOKUP(H128,Presupuesto!$B$11:$C$565,2,0)</f>
        <v>PREMIOS AL INVESTIGADOR</v>
      </c>
      <c r="J128" s="96" t="str">
        <f t="shared" si="7"/>
        <v>Posgrado</v>
      </c>
      <c r="K128" s="96" t="s">
        <v>412</v>
      </c>
      <c r="L128" s="96"/>
    </row>
    <row r="129" spans="3:12" x14ac:dyDescent="0.25">
      <c r="C129" s="139"/>
      <c r="D129" s="156"/>
      <c r="E129" s="121"/>
      <c r="F129" s="95">
        <f t="shared" si="6"/>
        <v>0</v>
      </c>
      <c r="G129" s="159"/>
      <c r="H129" s="140" t="s">
        <v>1104</v>
      </c>
      <c r="I129" s="128" t="str">
        <f>VLOOKUP(H129,Presupuesto!$B$11:$C$565,2,0)</f>
        <v>BECAS DE INV. PARA ESTUDIANTES DE POSTGRADO</v>
      </c>
      <c r="J129" s="96" t="str">
        <f t="shared" si="7"/>
        <v>Posgrado</v>
      </c>
      <c r="K129" s="96" t="s">
        <v>412</v>
      </c>
      <c r="L129" s="96"/>
    </row>
    <row r="130" spans="3:12" x14ac:dyDescent="0.25">
      <c r="C130" s="139"/>
      <c r="D130" s="156"/>
      <c r="E130" s="121"/>
      <c r="F130" s="95">
        <f t="shared" si="6"/>
        <v>0</v>
      </c>
      <c r="G130" s="159"/>
      <c r="H130" s="140" t="s">
        <v>1106</v>
      </c>
      <c r="I130" s="128" t="str">
        <f>VLOOKUP(H130,Presupuesto!$B$11:$C$565,2,0)</f>
        <v>Becas Especiales de Investigación</v>
      </c>
      <c r="J130" s="96" t="str">
        <f t="shared" si="7"/>
        <v>Posgrado</v>
      </c>
      <c r="K130" s="96" t="s">
        <v>412</v>
      </c>
      <c r="L130" s="96"/>
    </row>
    <row r="131" spans="3:12" ht="15.75" thickBot="1" x14ac:dyDescent="0.3">
      <c r="C131" s="145"/>
      <c r="D131" s="218"/>
      <c r="E131" s="101"/>
      <c r="F131" s="103">
        <f t="shared" si="6"/>
        <v>0</v>
      </c>
      <c r="G131" s="160"/>
      <c r="H131" s="146"/>
      <c r="I131" s="130" t="e">
        <f>VLOOKUP(H131,Presupuesto!$B$11:$C$565,2,0)</f>
        <v>#N/A</v>
      </c>
      <c r="J131" s="104" t="str">
        <f t="shared" si="7"/>
        <v>Posgrado</v>
      </c>
      <c r="K131" s="122" t="s">
        <v>394</v>
      </c>
      <c r="L131" s="122"/>
    </row>
  </sheetData>
  <dataValidations count="5">
    <dataValidation type="list" allowBlank="1" showInputMessage="1" showErrorMessage="1" errorTitle="¡Ingreso Inválido!" error="Seleccione una opción de la lista" promptTitle="Mes Requerido" prompt="Seleccione el mes en el que requiere el recurso." sqref="K17:K38 K48:K69 K79:K100 K110:K131">
      <formula1>$U$2:$AF$2</formula1>
    </dataValidation>
    <dataValidation type="list" allowBlank="1" showInputMessage="1" showErrorMessage="1" errorTitle="¡Ingreso Inválido!" error="Seleccione una opción de la lista." promptTitle="Tipo de Presupuesto" prompt="Seleccione una opción de la lista." sqref="G17:G38 G48:G69 G79:G100 G110:G131">
      <formula1>$R$2:$S$2</formula1>
    </dataValidation>
    <dataValidation type="list" allowBlank="1" showInputMessage="1" showErrorMessage="1" errorTitle="¡Ingreso Inválido!" error="Verifique el valor ingresado." promptTitle="Ingrese el Objeto de Gasto" prompt="Ingrese el Objeto de Gasto" sqref="H17:H38 H48:H69 H79:H100 H110:H131">
      <formula1>$A$1:$UI$1</formula1>
    </dataValidation>
    <dataValidation type="list" allowBlank="1" showInputMessage="1" showErrorMessage="1" errorTitle="¡Ingreso Inválido!" error="Seleccione una opción de la lista." promptTitle="Dimensión Estratégica" prompt="Seleccione una opción de la lista." sqref="J49:J69 J111:J131 J80:J100 J18:J38">
      <formula1>$A$2:$P$2</formula1>
    </dataValidation>
    <dataValidation type="list" allowBlank="1" showInputMessage="1" showErrorMessage="1" errorTitle="¡Ingreso Inválido!" error="Seleccione una opción de la lista." promptTitle="Dimensión Estratégica" prompt="Seleccione una opción de la lista." sqref="J17 J48 J79 J110">
      <formula1>$A$2:$Q$2</formula1>
    </dataValidation>
  </dataValidations>
  <pageMargins left="0.7" right="0.7" top="0.75" bottom="0.75" header="0.3" footer="0.3"/>
  <pageSetup orientation="portrait" horizontalDpi="300" verticalDpi="3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29</vt:i4>
      </vt:variant>
      <vt:variant>
        <vt:lpstr>Rangos con nombre</vt:lpstr>
      </vt:variant>
      <vt:variant>
        <vt:i4>3</vt:i4>
      </vt:variant>
    </vt:vector>
  </HeadingPairs>
  <TitlesOfParts>
    <vt:vector size="32" baseType="lpstr">
      <vt:lpstr>CME VACIO</vt:lpstr>
      <vt:lpstr>Cuadro Resumen</vt:lpstr>
      <vt:lpstr>Presupuesto</vt:lpstr>
      <vt:lpstr>1. TALLERES SEMINARIOS</vt:lpstr>
      <vt:lpstr>2. CONTRATACION DE PERSONAL</vt:lpstr>
      <vt:lpstr>3. EQUIPO DE OFICINA</vt:lpstr>
      <vt:lpstr>4. EQUIPO TECNOLÓGICOS</vt:lpstr>
      <vt:lpstr>5. ACTIVIDADES ESPECIALES</vt:lpstr>
      <vt:lpstr>6. Becas</vt:lpstr>
      <vt:lpstr>7. Infraestructura</vt:lpstr>
      <vt:lpstr>8. Venta de Servicios</vt:lpstr>
      <vt:lpstr>1. Desarrollo e Innov. Curricu.</vt:lpstr>
      <vt:lpstr>2. Investigación Científica</vt:lpstr>
      <vt:lpstr>3. Vinculación Univ. Sociedad</vt:lpstr>
      <vt:lpstr>4. Docencia y Profesorado Univ.</vt:lpstr>
      <vt:lpstr>5. Estudiantes y Graduados</vt:lpstr>
      <vt:lpstr>6. Gestión del Conocimiento</vt:lpstr>
      <vt:lpstr>7. Lo Esencial de la Reforma U.</vt:lpstr>
      <vt:lpstr>8. Asegura. de la Calid. y M</vt:lpstr>
      <vt:lpstr>9. Cultura de Inno. Insti...</vt:lpstr>
      <vt:lpstr>10. Posgrado</vt:lpstr>
      <vt:lpstr>11. Gestion Administrativa</vt:lpstr>
      <vt:lpstr>12. Gestión del Talento Humano</vt:lpstr>
      <vt:lpstr>13. Gestión Académica</vt:lpstr>
      <vt:lpstr>14. Internacional... de la E.S.</vt:lpstr>
      <vt:lpstr>15. Gobernabilidad y Proceso...</vt:lpstr>
      <vt:lpstr>16. Desa. del Sistema Educ.Sup.</vt:lpstr>
      <vt:lpstr>17. Gestión TIC</vt:lpstr>
      <vt:lpstr>Hoja2</vt:lpstr>
      <vt:lpstr>'CME VACIO'!Área_de_impresión</vt:lpstr>
      <vt:lpstr>'1. Desarrollo e Innov. Curricu.'!Títulos_a_imprimir</vt:lpstr>
      <vt:lpstr>'CME VACIO'!Títulos_a_imprimir</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POA Presupuesto UNAH 2014</dc:title>
  <dc:creator>SEDI</dc:creator>
  <cp:keywords>CMI herramienta de Planificación y Presupuestación</cp:keywords>
  <cp:lastModifiedBy>USUARIO</cp:lastModifiedBy>
  <cp:lastPrinted>2014-04-11T16:36:49Z</cp:lastPrinted>
  <dcterms:created xsi:type="dcterms:W3CDTF">2010-05-02T01:28:32Z</dcterms:created>
  <dcterms:modified xsi:type="dcterms:W3CDTF">2015-10-07T22:36:22Z</dcterms:modified>
</cp:coreProperties>
</file>