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0770" windowHeight="9810" tabRatio="767" firstSheet="1" activeTab="12"/>
  </bookViews>
  <sheets>
    <sheet name="CME VACIO" sheetId="4" state="hidden" r:id="rId1"/>
    <sheet name="Cuadro Resumen" sheetId="27" r:id="rId2"/>
    <sheet name="Presupuesto" sheetId="38" r:id="rId3"/>
    <sheet name="1. TALLERES SEMINARIOS" sheetId="7" state="hidden" r:id="rId4"/>
    <sheet name="2. CONTRATACION DE PERSONAL" sheetId="8" state="hidden" r:id="rId5"/>
    <sheet name="3. EQUIPO DE OFICINA" sheetId="9" state="hidden" r:id="rId6"/>
    <sheet name="4. EQUIPO TECNOLÓGICOS" sheetId="10" state="hidden"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state="hidden" r:id="rId12"/>
    <sheet name="2. Investigación Científica" sheetId="21" r:id="rId13"/>
    <sheet name="3. Vinculación Univ. Sociedad" sheetId="22"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Asegura. de la Calid. y M" sheetId="33" state="hidden" r:id="rId19"/>
    <sheet name="9. Cultura de Inno. Insti..." sheetId="47" state="hidden" r:id="rId20"/>
    <sheet name="10. Posgrado" sheetId="48" state="hidden" r:id="rId21"/>
    <sheet name="11. Gestion Administrativa" sheetId="24" state="hidden" r:id="rId22"/>
    <sheet name="12. Gestión del Talento Humano" sheetId="44" state="hidden"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F18" i="12" l="1"/>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s="1"/>
  <c r="I83" i="9"/>
  <c r="F83" i="9"/>
  <c r="I82" i="9"/>
  <c r="F82" i="9"/>
  <c r="I81" i="9"/>
  <c r="F81" i="9"/>
  <c r="I80" i="9"/>
  <c r="F80" i="9"/>
  <c r="I79" i="9"/>
  <c r="F79" i="9"/>
  <c r="I78" i="9"/>
  <c r="F78" i="9"/>
  <c r="I77" i="9"/>
  <c r="F77" i="9"/>
  <c r="I76" i="9"/>
  <c r="F76" i="9"/>
  <c r="I75" i="9"/>
  <c r="F75" i="9"/>
  <c r="I74" i="9"/>
  <c r="F74" i="9"/>
  <c r="D67" i="9" s="1"/>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P60" i="43" l="1"/>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D124" i="9"/>
  <c r="F420" i="8"/>
  <c r="G420" i="8" s="1"/>
  <c r="D72" i="40"/>
  <c r="D103" i="40"/>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P39" i="24"/>
  <c r="I18" i="27" s="1"/>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s="1"/>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Y191" i="38" l="1"/>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J18" i="7"/>
  <c r="E19" i="7"/>
  <c r="G19" i="7" s="1"/>
  <c r="J19" i="7"/>
  <c r="G20" i="7"/>
  <c r="J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7" i="12"/>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AB28" i="38" s="1"/>
  <c r="G64" i="8"/>
  <c r="G63" i="8"/>
  <c r="G61" i="8"/>
  <c r="AJ64" i="38" s="1"/>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<sst xmlns="http://schemas.openxmlformats.org/spreadsheetml/2006/main" count="13685" uniqueCount="1647">
  <si>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</si>
  <si>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</si>
  <si>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</si>
  <si>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</si>
  <si>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</si>
  <si>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</si>
  <si>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</si>
  <si>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</si>
  <si>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</si>
  <si>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</si>
  <si>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</si>
  <si>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</si>
  <si>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</si>
  <si>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</si>
  <si>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</si>
  <si>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</si>
  <si>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</si>
  <si>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</si>
  <si>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</si>
  <si>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</si>
  <si>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</si>
  <si>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</si>
  <si>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</si>
  <si>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</si>
  <si>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</si>
  <si>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</si>
  <si>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</si>
  <si>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</si>
  <si>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</si>
  <si>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</si>
  <si>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</si>
  <si>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</si>
  <si>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</si>
  <si>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</si>
  <si>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</si>
  <si>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</si>
  <si>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</si>
  <si>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</si>
  <si>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</si>
  <si>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</si>
  <si>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</si>
  <si>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</si>
  <si>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</si>
  <si>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</si>
  <si>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</si>
  <si>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</si>
  <si>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</si>
  <si>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</si>
  <si>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</si>
  <si>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</si>
  <si>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</si>
  <si>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</si>
  <si>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</si>
  <si>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</si>
  <si>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</si>
  <si>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</si>
  <si>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</si>
  <si>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</si>
  <si>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</si>
  <si>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</si>
  <si>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</si>
  <si>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</si>
  <si>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</si>
  <si>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</si>
  <si>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</si>
  <si>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</si>
  <si>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</si>
  <si>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</si>
  <si>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</si>
  <si>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</si>
  <si>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</si>
  <si>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</si>
  <si>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</si>
  <si>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</si>
  <si>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</si>
  <si>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</si>
  <si>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</si>
  <si>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</si>
  <si>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</si>
  <si>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</si>
  <si>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</si>
  <si>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</si>
  <si>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</si>
  <si>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</si>
  <si>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</si>
  <si>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</si>
  <si>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</si>
  <si>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</si>
  <si>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</si>
  <si>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</si>
  <si>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</si>
  <si>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</si>
  <si>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</si>
  <si>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</si>
  <si>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</si>
  <si>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</si>
  <si>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</si>
  <si>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</si>
  <si>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</si>
  <si>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</si>
  <si>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</si>
  <si>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</si>
  <si>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</si>
  <si>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</si>
  <si>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</si>
  <si>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</si>
  <si>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</si>
  <si>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</si>
  <si>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</si>
  <si>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</si>
  <si>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</si>
  <si>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</si>
  <si>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</si>
  <si>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</si>
  <si>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</si>
  <si>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</si>
  <si>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</si>
  <si>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</si>
  <si>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</si>
  <si>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</si>
  <si>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</si>
  <si>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</si>
  <si>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</si>
  <si>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</si>
  <si>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</si>
  <si>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</si>
  <si>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</si>
  <si>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</si>
  <si>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</si>
  <si>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</si>
  <si>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</si>
  <si>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</si>
  <si>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</si>
  <si>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</si>
  <si>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</si>
  <si>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</si>
  <si>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</si>
  <si>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</si>
  <si>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</si>
  <si>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</si>
  <si>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</si>
  <si>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</si>
  <si>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</si>
  <si>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</si>
  <si>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</si>
  <si>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</si>
  <si>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</si>
  <si>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</si>
  <si>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</si>
  <si>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</si>
  <si>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</si>
  <si>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</si>
  <si>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</si>
  <si>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</si>
  <si>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</si>
  <si>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</si>
  <si>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</si>
  <si>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</si>
  <si>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</si>
  <si>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</si>
  <si>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</si>
  <si>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</si>
  <si>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</si>
  <si>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</si>
  <si>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</si>
  <si>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</si>
  <si>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</si>
  <si>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</si>
  <si>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</si>
  <si>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</si>
  <si>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</si>
  <si>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</si>
  <si>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</si>
  <si>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</si>
  <si>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</si>
  <si>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</si>
  <si>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</si>
  <si>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</si>
  <si>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</si>
  <si>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</si>
  <si>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</si>
  <si>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</si>
  <si>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</si>
  <si>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</si>
  <si>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</si>
  <si>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</si>
  <si>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</si>
  <si>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</si>
  <si>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</si>
  <si>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</si>
  <si>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</si>
  <si>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</si>
  <si>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</si>
  <si>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</si>
  <si>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</si>
  <si>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</si>
  <si>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</si>
  <si>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</si>
  <si>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</si>
  <si>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</si>
  <si>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</si>
  <si>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</si>
  <si>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</si>
  <si>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</si>
  <si>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</si>
  <si>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</si>
  <si>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</si>
  <si>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</si>
  <si>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</si>
  <si>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</si>
  <si>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</si>
  <si>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</si>
  <si>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</si>
  <si>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</si>
  <si>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</si>
  <si>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</si>
  <si>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</si>
  <si>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</si>
  <si>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</si>
  <si>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</si>
  <si>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</si>
  <si>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</si>
  <si>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</si>
  <si>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</si>
  <si>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</si>
  <si>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</si>
  <si>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</si>
  <si>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</si>
  <si>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</si>
  <si>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</si>
  <si>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</si>
  <si>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</si>
  <si>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</si>
  <si>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</si>
  <si>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</si>
  <si>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</si>
  <si>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</si>
  <si>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</si>
  <si>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</si>
  <si>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</si>
  <si>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</si>
  <si>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</si>
  <si>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</si>
  <si>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</si>
  <si>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</si>
  <si>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</si>
  <si>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</si>
  <si>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</si>
  <si>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</si>
  <si>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</si>
  <si>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</si>
  <si>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</si>
  <si>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</si>
  <si>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</si>
  <si>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</si>
  <si>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</si>
  <si>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</si>
  <si>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</si>
  <si>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</si>
  <si>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</si>
  <si>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</si>
  <si>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</si>
  <si>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</si>
  <si>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</si>
  <si>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</si>
  <si>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</si>
  <si>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</si>
  <si>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</si>
  <si>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</si>
  <si>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</si>
  <si>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</si>
  <si>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</si>
  <si>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</si>
  <si>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</si>
  <si>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</si>
  <si>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</si>
  <si>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</si>
  <si>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</si>
  <si>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</si>
  <si>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</si>
  <si>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</si>
  <si>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</si>
  <si>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</si>
  <si>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</si>
  <si>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</si>
  <si>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</si>
  <si>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</si>
  <si>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</si>
  <si>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</si>
  <si>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</si>
  <si>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</si>
  <si>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</si>
  <si>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</si>
  <si>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</si>
  <si>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</si>
  <si>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</si>
  <si>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</si>
  <si>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</si>
  <si>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</si>
  <si>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</si>
  <si>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</si>
  <si>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</si>
  <si>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</si>
  <si>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</si>
  <si>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</si>
  <si>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</si>
  <si>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</si>
  <si>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</si>
  <si>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</si>
  <si>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</si>
  <si>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</si>
  <si>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</si>
  <si>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</si>
  <si>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</si>
  <si>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</si>
  <si>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</si>
  <si>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</si>
  <si>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</si>
  <si>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</si>
  <si>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</si>
  <si>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</si>
  <si>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</si>
  <si>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</si>
  <si>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</si>
  <si>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</si>
  <si>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</si>
  <si>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</si>
  <si>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</si>
  <si>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</si>
  <si>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</si>
  <si>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</si>
  <si>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</si>
  <si>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</si>
  <si>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</si>
  <si>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</si>
  <si>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</si>
  <si>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</si>
  <si>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</si>
  <si>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</si>
  <si>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</si>
  <si>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</si>
  <si>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</si>
  <si>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</si>
  <si>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</si>
  <si>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</si>
  <si>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</si>
  <si>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</si>
  <si>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</si>
  <si>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</si>
  <si>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</si>
  <si>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</si>
  <si>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</si>
  <si>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</si>
  <si>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</si>
  <si>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</si>
  <si>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</si>
  <si>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</si>
  <si>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</si>
  <si>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</si>
  <si>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</si>
  <si>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</si>
  <si>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</si>
  <si>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</si>
  <si>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</si>
  <si>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</si>
  <si>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</si>
  <si>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</si>
  <si>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</si>
  <si>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</si>
  <si>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</si>
  <si>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</si>
  <si>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</si>
  <si>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</si>
  <si>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</si>
  <si>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</si>
  <si>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</si>
  <si>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</si>
  <si>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</si>
  <si>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</si>
  <si>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</si>
  <si>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</si>
  <si>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</si>
  <si>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</si>
  <si>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</si>
  <si>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</si>
  <si>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</si>
  <si>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</si>
  <si>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</si>
  <si>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</si>
  <si>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</si>
  <si>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</si>
  <si>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</si>
  <si>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</si>
  <si>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</si>
  <si>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</si>
  <si>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</si>
  <si>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</si>
  <si>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</si>
  <si>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</si>
  <si>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</si>
  <si>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</si>
  <si>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</si>
  <si>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</si>
  <si>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</si>
  <si>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</si>
  <si>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</si>
  <si>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</si>
  <si>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</si>
  <si>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</si>
  <si>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</si>
  <si>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</si>
  <si>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</si>
  <si>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</si>
  <si>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</si>
  <si>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</si>
  <si>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</si>
  <si>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</si>
  <si>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</si>
  <si>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</si>
  <si>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</si>
  <si>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</si>
  <si>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</si>
  <si>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</si>
  <si>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</si>
  <si>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</si>
  <si>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</si>
  <si>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</si>
  <si>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</si>
  <si>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</si>
  <si>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</si>
  <si>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</si>
  <si>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</si>
  <si>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</si>
  <si>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</si>
  <si>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</si>
  <si>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</si>
  <si>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</si>
  <si>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</si>
  <si>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</si>
  <si>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</si>
  <si>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</si>
  <si>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</si>
  <si>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</si>
  <si>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</si>
  <si>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</si>
  <si>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</si>
  <si>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</si>
  <si>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</si>
  <si>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</si>
  <si>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</si>
  <si>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</si>
  <si>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</si>
  <si>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</si>
  <si>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</si>
  <si>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</si>
  <si>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</si>
  <si>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</si>
  <si>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</si>
  <si>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</si>
  <si>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</si>
  <si>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</si>
  <si>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</si>
  <si>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</si>
  <si>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</si>
  <si>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</si>
  <si>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</si>
  <si>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</si>
  <si>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</si>
  <si>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</si>
  <si>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</si>
  <si>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</si>
  <si>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</si>
  <si>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</si>
  <si>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</si>
  <si>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</si>
  <si>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</si>
  <si>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</si>
  <si>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</si>
  <si>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</si>
  <si>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</si>
  <si>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</si>
  <si>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</si>
  <si>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</si>
  <si>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</si>
  <si>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</si>
  <si>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</si>
  <si>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</si>
  <si>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</si>
  <si>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</si>
  <si>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</si>
  <si>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</si>
  <si>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</si>
  <si>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</si>
  <si>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</si>
  <si>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</si>
  <si>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</si>
  <si>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</si>
  <si>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</si>
  <si>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</si>
  <si>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</si>
  <si>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</si>
  <si>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</si>
  <si>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</si>
  <si>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</si>
  <si>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</si>
  <si>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</si>
  <si>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</si>
  <si>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</si>
  <si>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</si>
  <si>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</si>
  <si>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</si>
  <si>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</si>
  <si>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</si>
  <si>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</si>
  <si>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</si>
  <si>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</si>
  <si>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</si>
  <si>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</si>
  <si>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</si>
  <si>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</si>
  <si>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</si>
  <si>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</si>
  <si>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</si>
  <si>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</si>
  <si>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</si>
  <si>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</si>
  <si>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</si>
  <si>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</si>
  <si>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</si>
  <si>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</si>
  <si>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</si>
  <si>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</si>
  <si>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</si>
  <si>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</si>
  <si>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</si>
  <si>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</si>
  <si>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</si>
  <si>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</si>
  <si>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</si>
  <si>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</si>
  <si>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</si>
  <si>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</si>
  <si>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</si>
  <si>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</si>
  <si>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</si>
  <si>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</si>
  <si>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</si>
  <si>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</si>
  <si>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</si>
  <si>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</si>
  <si>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</si>
  <si>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</si>
  <si>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</si>
  <si>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</si>
  <si>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</si>
  <si>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</si>
  <si>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</si>
  <si>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</si>
  <si>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</si>
  <si>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</si>
  <si>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</si>
  <si>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</si>
  <si>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</si>
  <si>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</si>
  <si>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</si>
  <si>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</si>
  <si>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</si>
  <si>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</si>
  <si>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</si>
  <si>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</si>
  <si>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</si>
  <si>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</si>
  <si>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</si>
  <si>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</si>
  <si>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</si>
  <si>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</si>
  <si>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</si>
  <si>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</si>
  <si>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</si>
  <si>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</si>
  <si>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</si>
  <si>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</si>
  <si>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</si>
  <si>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</si>
  <si>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</si>
  <si>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</si>
  <si>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</si>
  <si>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</si>
  <si>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</si>
  <si>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</si>
  <si>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</si>
  <si>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</si>
  <si>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</si>
  <si>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</si>
  <si>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</si>
  <si>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</si>
  <si>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</si>
  <si>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</si>
  <si>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</si>
  <si>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</si>
  <si>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</si>
  <si>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</si>
  <si>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</si>
  <si>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</si>
  <si>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</si>
  <si>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</si>
  <si>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</si>
  <si>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</si>
  <si>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</si>
  <si>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</si>
  <si>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</si>
  <si>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</si>
  <si>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</si>
  <si>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</si>
  <si>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</si>
  <si>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</si>
  <si>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</si>
  <si>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</si>
  <si>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</si>
  <si>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</si>
  <si>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</si>
  <si>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</si>
  <si>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</si>
  <si>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</si>
  <si>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</si>
  <si>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</si>
  <si>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</si>
  <si>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</si>
  <si>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</si>
  <si>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</si>
  <si>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</si>
  <si>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</si>
  <si>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</si>
  <si>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</si>
  <si>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</si>
  <si>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</si>
  <si>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</si>
  <si>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</si>
  <si>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</si>
  <si>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</si>
  <si>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</si>
  <si>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</si>
  <si>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</si>
  <si>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</si>
  <si>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</si>
  <si>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</si>
  <si>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</si>
  <si>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</si>
  <si>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</si>
  <si>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</si>
  <si>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</si>
  <si>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</si>
  <si>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</si>
  <si>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</si>
  <si>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</si>
  <si>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</si>
  <si>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</si>
  <si>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</si>
  <si>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</si>
  <si>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</si>
  <si>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</si>
  <si>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</si>
  <si>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</si>
  <si>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</si>
  <si>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</si>
  <si>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</si>
  <si>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</si>
  <si>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</si>
  <si>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</si>
  <si>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</si>
  <si>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</si>
  <si>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</si>
  <si>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</si>
  <si>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</si>
  <si>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</si>
  <si>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</si>
  <si>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</si>
  <si>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</si>
  <si>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</si>
  <si>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</si>
  <si>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</si>
  <si>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</si>
  <si>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</si>
  <si>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</si>
  <si>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</si>
  <si>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</si>
  <si>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</si>
  <si>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</si>
  <si>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</si>
  <si>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</si>
  <si>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</si>
  <si>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</si>
  <si>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</si>
  <si>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</si>
  <si>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</si>
  <si>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</si>
  <si>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</si>
  <si>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</si>
  <si>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</si>
  <si>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</si>
  <si>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</si>
  <si>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</si>
  <si>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</si>
  <si>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</si>
  <si>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</si>
  <si>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</si>
  <si>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</si>
  <si>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</si>
  <si>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</si>
  <si>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</si>
  <si>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</si>
  <si>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</si>
  <si>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</si>
  <si>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</si>
  <si>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</si>
  <si>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</si>
  <si>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</si>
  <si>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</si>
  <si>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</si>
  <si>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</si>
  <si>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</si>
  <si>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</si>
  <si>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</si>
  <si>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</si>
  <si>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</si>
  <si>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</si>
  <si>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</si>
  <si>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</si>
  <si>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</si>
  <si>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</si>
  <si>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</si>
  <si>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</si>
  <si>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</si>
  <si>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</si>
  <si>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</si>
  <si>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</si>
  <si>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</si>
  <si>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</si>
  <si>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</si>
  <si>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</si>
  <si>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</si>
  <si>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</si>
  <si>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</si>
  <si>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</si>
  <si>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</si>
  <si>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</si>
  <si>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</si>
  <si>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</si>
  <si>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</si>
  <si>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</si>
  <si>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</si>
  <si>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</si>
  <si>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</si>
  <si>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</si>
  <si>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</si>
  <si>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</si>
  <si>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</si>
  <si>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</si>
  <si>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</si>
  <si>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</si>
  <si>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</si>
  <si>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</si>
  <si>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</si>
  <si>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</si>
  <si>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</si>
  <si>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</si>
  <si>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</si>
  <si>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</si>
  <si>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</si>
  <si>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</si>
  <si>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</si>
  <si>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</si>
  <si>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</si>
  <si>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</si>
  <si>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</si>
  <si>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</si>
  <si>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</si>
  <si>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</si>
  <si>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</si>
  <si>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</si>
  <si>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</si>
  <si>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</si>
  <si>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</si>
  <si>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</si>
  <si>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</si>
  <si>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</si>
  <si>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</si>
  <si>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</si>
  <si>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</si>
  <si>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</si>
  <si>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</si>
  <si>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</si>
  <si>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</si>
  <si>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</si>
  <si>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</si>
  <si>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</si>
  <si>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</si>
  <si>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</si>
  <si>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</si>
  <si>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</si>
  <si>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</si>
  <si>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</si>
  <si>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</si>
  <si>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</si>
  <si>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</si>
  <si>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</si>
  <si>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</si>
  <si>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</si>
  <si>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</si>
  <si>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</si>
  <si>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</si>
  <si>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</si>
  <si>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</si>
  <si>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</si>
  <si>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</si>
  <si>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</si>
  <si>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</si>
  <si>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</si>
  <si>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</si>
  <si>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</si>
  <si>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</si>
  <si>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</si>
  <si>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</si>
  <si>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</si>
  <si>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</si>
  <si>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</si>
  <si>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</si>
  <si>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</si>
  <si>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</si>
  <si>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</si>
  <si>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</si>
  <si>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</si>
  <si>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</si>
  <si>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</si>
  <si>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</si>
  <si>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</si>
  <si>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</si>
  <si>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</si>
  <si>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</si>
  <si>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</si>
  <si>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</si>
  <si>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</si>
  <si>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</si>
  <si>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</si>
  <si>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</si>
  <si>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</si>
  <si>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</si>
  <si>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</si>
  <si>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</si>
  <si>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</si>
  <si>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</si>
  <si>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</si>
  <si>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</si>
  <si>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</si>
  <si>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</si>
  <si>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</si>
  <si>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</si>
  <si>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</si>
  <si>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</si>
  <si>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</si>
  <si>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</si>
  <si>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</si>
  <si>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</si>
  <si>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</si>
  <si>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</si>
  <si>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</si>
  <si>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</si>
  <si>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</si>
  <si>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</si>
  <si>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</si>
  <si>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</si>
  <si>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</si>
  <si>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</si>
  <si>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</si>
  <si>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</si>
  <si>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</si>
  <si>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</si>
  <si>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</si>
  <si>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</si>
  <si>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</si>
  <si>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</si>
  <si>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</si>
  <si>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</si>
  <si>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</si>
  <si>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</si>
  <si>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</si>
  <si>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</si>
  <si>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</si>
  <si>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</si>
  <si>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</si>
  <si>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</si>
  <si>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</si>
  <si>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</si>
  <si>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</si>
  <si>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</si>
  <si>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</si>
  <si>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</si>
  <si>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</si>
  <si>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</si>
  <si>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</si>
  <si>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</si>
  <si>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</si>
  <si>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</si>
  <si>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</si>
  <si>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</si>
  <si>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</si>
  <si>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</si>
  <si>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</si>
  <si>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</si>
  <si>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</si>
  <si>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</si>
  <si>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</si>
  <si>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</si>
  <si>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</si>
  <si>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</si>
  <si>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</si>
  <si>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</si>
  <si>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</si>
  <si>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</si>
  <si>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</si>
  <si>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</si>
  <si>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</si>
  <si>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</si>
  <si>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</si>
  <si>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</si>
  <si>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</si>
  <si>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</si>
  <si>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</si>
  <si>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</si>
  <si>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</si>
  <si>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</si>
  <si>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</si>
  <si>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</si>
  <si>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</si>
  <si>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</si>
  <si>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</si>
  <si>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</si>
  <si>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</si>
  <si>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</si>
  <si>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</si>
  <si>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</si>
  <si>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</si>
  <si>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</si>
  <si>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</si>
  <si>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</si>
  <si>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</si>
  <si>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</si>
  <si>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</si>
  <si>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</si>
  <si>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</si>
  <si>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</si>
  <si>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</si>
  <si>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</si>
  <si>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</si>
  <si>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</si>
  <si>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</si>
  <si>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</si>
  <si>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</si>
  <si>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</si>
  <si>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</si>
  <si>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</si>
  <si>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</si>
  <si>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</si>
  <si>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</si>
  <si>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</si>
  <si>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</si>
  <si>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</si>
  <si>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</si>
  <si>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</si>
  <si>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</si>
  <si>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</si>
  <si>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</si>
  <si>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</si>
  <si>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</si>
  <si>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</si>
  <si>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</si>
  <si>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</si>
  <si>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</si>
  <si>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</si>
  <si>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</si>
  <si>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</si>
  <si>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</si>
  <si>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</si>
  <si>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</si>
  <si>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</si>
  <si>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</si>
  <si>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</si>
  <si>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</si>
  <si>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</si>
  <si>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</si>
  <si>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</si>
  <si>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</si>
  <si>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</si>
  <si>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</si>
  <si>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</si>
  <si>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</si>
  <si>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</si>
  <si>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</si>
  <si>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</si>
  <si>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</si>
  <si>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</si>
  <si>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</si>
  <si>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</si>
  <si>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</si>
  <si>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</si>
  <si>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</si>
  <si>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</si>
  <si>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</si>
  <si>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</si>
  <si>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</si>
  <si>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</si>
  <si>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</si>
  <si>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</si>
  <si>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</si>
  <si>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</si>
  <si>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</si>
  <si>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</si>
  <si>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</si>
  <si>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</si>
  <si>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</si>
  <si>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</si>
  <si>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</si>
  <si>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</si>
  <si>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</si>
  <si>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</si>
  <si>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</si>
  <si>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</si>
  <si>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</si>
  <si>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</si>
  <si>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</si>
  <si>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</si>
  <si>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</si>
  <si>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</si>
  <si>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</si>
  <si>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</si>
  <si>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</si>
  <si>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</si>
  <si>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</si>
  <si>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</si>
  <si>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</si>
  <si>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</si>
  <si>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</si>
  <si>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</si>
  <si>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</si>
  <si>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</si>
  <si>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</si>
  <si>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</si>
  <si>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</si>
  <si>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</si>
  <si>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</si>
  <si>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</si>
  <si>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</si>
  <si>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</si>
  <si>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</si>
  <si>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</si>
  <si>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</si>
  <si>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</si>
  <si>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</si>
  <si>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</si>
  <si>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</si>
  <si>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</si>
  <si>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</si>
  <si>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</si>
  <si>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</si>
  <si>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</si>
  <si>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</si>
  <si>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</si>
  <si>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</si>
  <si>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</si>
  <si>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</si>
  <si>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</si>
  <si>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</si>
  <si>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</si>
  <si>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</si>
  <si>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</si>
  <si>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</si>
  <si>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</si>
  <si>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</si>
  <si>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</si>
  <si>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</si>
  <si>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</si>
  <si>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</si>
  <si>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</si>
  <si>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</si>
  <si>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</si>
  <si>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</si>
  <si>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</si>
  <si>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</si>
  <si>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</si>
  <si>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</si>
  <si>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</si>
  <si>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</si>
  <si>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</si>
  <si>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</si>
  <si>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</si>
  <si>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</si>
  <si>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</si>
  <si>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</si>
  <si>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</si>
  <si>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</si>
  <si>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</si>
  <si>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</si>
  <si>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</si>
  <si>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</si>
  <si>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</si>
  <si>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</si>
  <si>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</si>
  <si>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</si>
  <si>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</si>
  <si>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</si>
  <si>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</si>
  <si>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</si>
  <si>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</si>
  <si>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</si>
  <si>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</si>
  <si>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</si>
  <si>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</si>
  <si>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</si>
  <si>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</si>
  <si>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</si>
  <si>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</si>
  <si>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</si>
  <si>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</si>
  <si>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</si>
  <si>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</si>
  <si>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</si>
  <si>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</si>
  <si>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</si>
  <si>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</si>
  <si>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</si>
  <si>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</si>
  <si>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</si>
  <si>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</si>
  <si>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</si>
  <si>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</si>
  <si>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</si>
  <si>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</si>
  <si>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</si>
  <si>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</si>
  <si>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</si>
  <si>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</si>
  <si>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</si>
  <si>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</si>
  <si>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</si>
  <si>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</si>
  <si>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</si>
  <si>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</si>
  <si>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</si>
  <si>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</si>
  <si>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</si>
  <si>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</si>
  <si>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</si>
  <si>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</si>
  <si>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</si>
  <si>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</si>
  <si>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</si>
  <si>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</si>
  <si>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</si>
  <si>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</si>
  <si>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</si>
  <si>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</si>
  <si>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</si>
  <si>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</si>
  <si>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</si>
  <si>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</si>
  <si>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</si>
  <si>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</si>
  <si>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</si>
  <si>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</si>
  <si>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</si>
  <si>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</si>
  <si>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</si>
  <si>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</si>
  <si>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</si>
  <si>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</si>
  <si>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</si>
  <si>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</si>
  <si>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</si>
  <si>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</si>
  <si>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</si>
  <si>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</si>
  <si>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</si>
  <si>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</si>
  <si>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</si>
  <si>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</si>
  <si>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</si>
  <si>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</si>
  <si>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</si>
  <si>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</si>
  <si>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</si>
  <si>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</si>
  <si>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</si>
  <si>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</si>
  <si>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</si>
  <si>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</si>
  <si>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</si>
  <si>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</si>
  <si>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</si>
  <si>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</si>
  <si>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</si>
  <si>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</si>
  <si>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</si>
  <si>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</si>
  <si>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</si>
  <si>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</si>
  <si>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</si>
  <si>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</si>
  <si>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</si>
  <si>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</si>
  <si>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</si>
  <si>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</si>
  <si>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</si>
  <si>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</si>
  <si>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</si>
  <si>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</si>
  <si>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</si>
  <si>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</si>
  <si>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</si>
  <si>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</si>
  <si>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</si>
  <si>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</si>
  <si>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</si>
  <si>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</si>
  <si>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</si>
  <si>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</si>
  <si>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</si>
  <si>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</si>
  <si>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</si>
  <si>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</si>
  <si>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</si>
  <si>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</si>
  <si>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</si>
  <si>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</si>
  <si>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</si>
  <si>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</si>
  <si>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</si>
  <si>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</si>
  <si>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</si>
  <si>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</si>
  <si>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</si>
  <si>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</si>
  <si>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</si>
  <si>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</si>
  <si>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</si>
  <si>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</si>
  <si>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</si>
  <si>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</si>
  <si>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</si>
  <si>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</si>
  <si>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</si>
  <si>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</si>
  <si>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</si>
  <si>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</si>
  <si>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</si>
  <si>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</si>
  <si>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</si>
  <si>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</si>
  <si>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</si>
  <si>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</si>
  <si>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</si>
  <si>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</si>
  <si>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</si>
  <si>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</si>
  <si>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</si>
  <si>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</si>
  <si>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</si>
  <si>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</si>
  <si>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</si>
  <si>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</si>
  <si>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</si>
  <si>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</si>
  <si>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</si>
  <si>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</si>
  <si>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</si>
  <si>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</si>
  <si>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</si>
  <si>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</si>
  <si>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</si>
  <si>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</si>
  <si>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</si>
  <si>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</si>
  <si>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</si>
  <si>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</si>
  <si>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</si>
  <si>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</si>
  <si>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</si>
  <si>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</si>
  <si>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</si>
  <si>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</si>
  <si>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</si>
  <si>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</si>
  <si>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</si>
  <si>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</si>
  <si>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</si>
  <si>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</si>
  <si>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</si>
  <si>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</si>
  <si>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</si>
  <si>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</si>
  <si>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</si>
  <si>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</si>
  <si>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</si>
  <si>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</si>
  <si>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</si>
  <si>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</si>
  <si>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</si>
  <si>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</si>
  <si>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</si>
  <si>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</si>
  <si>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</si>
  <si>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</si>
  <si>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</si>
  <si>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</si>
  <si>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</si>
  <si>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</si>
  <si>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</si>
  <si>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</si>
  <si>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</si>
  <si>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</si>
  <si>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</si>
  <si>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</si>
  <si>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</si>
  <si>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</si>
  <si>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</si>
  <si>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</si>
  <si>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</si>
  <si>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</si>
  <si>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</si>
  <si>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</si>
  <si>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</si>
  <si>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</si>
  <si>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</si>
  <si>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</si>
  <si>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</si>
  <si>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</si>
  <si>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</si>
  <si>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</si>
  <si>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</si>
  <si>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</si>
  <si>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</si>
  <si>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</si>
  <si>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</si>
  <si>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</si>
  <si>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</si>
  <si>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</si>
  <si>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</si>
  <si>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</si>
  <si>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</si>
  <si>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</si>
  <si>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</si>
  <si>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</si>
  <si>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</si>
  <si>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</si>
  <si>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</si>
  <si>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</si>
  <si>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</si>
  <si>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</si>
  <si>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</si>
  <si>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</si>
  <si>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</si>
  <si>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</si>
  <si>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</si>
  <si>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</si>
  <si>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</si>
  <si>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</si>
  <si>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</si>
  <si>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</si>
  <si>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</si>
  <si>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</si>
  <si>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</si>
  <si>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</si>
  <si>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</si>
  <si>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</si>
  <si>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</si>
  <si>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</si>
  <si>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</si>
  <si>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</si>
  <si>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</si>
  <si>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</si>
  <si>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</si>
  <si>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</si>
  <si>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</si>
  <si>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</si>
  <si>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</si>
  <si>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</si>
  <si>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</si>
  <si>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</si>
  <si>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</si>
  <si>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</si>
  <si>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</si>
  <si>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</si>
  <si>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</si>
  <si>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</si>
  <si>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</si>
  <si>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</si>
  <si>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</si>
  <si>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</si>
  <si>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</si>
  <si>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</si>
  <si>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</si>
  <si>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</si>
  <si>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</si>
  <si>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</si>
  <si>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</si>
  <si>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</si>
  <si>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</si>
  <si>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</si>
  <si>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</si>
  <si>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</si>
  <si>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</si>
  <si>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</si>
  <si>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</si>
  <si>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</si>
  <si>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</si>
  <si>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</si>
  <si>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</si>
  <si>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</si>
  <si>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</si>
  <si>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</si>
  <si>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</si>
  <si>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</si>
  <si>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</si>
  <si>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</si>
  <si>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</si>
  <si>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</si>
  <si>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</si>
  <si>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</si>
  <si>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</si>
  <si>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</si>
  <si>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</si>
  <si>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</si>
  <si>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</si>
  <si>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</si>
  <si>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</si>
  <si>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</si>
  <si>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</si>
  <si>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</si>
  <si>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</si>
  <si>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</si>
  <si>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</si>
  <si>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</si>
  <si>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</si>
  <si>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</si>
  <si>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</si>
  <si>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</si>
  <si>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</si>
  <si>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</si>
  <si>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</si>
  <si>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</si>
  <si>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</si>
  <si>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</si>
  <si>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</si>
  <si>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</si>
  <si>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</si>
  <si>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</si>
  <si>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</si>
  <si>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</si>
  <si>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</si>
  <si>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</si>
  <si>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</si>
  <si>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</si>
  <si>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</si>
  <si>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</si>
  <si>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</si>
  <si>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</si>
  <si>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</si>
  <si>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</si>
  <si>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</si>
  <si>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</si>
  <si>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</si>
  <si>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</si>
  <si>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</si>
  <si>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</si>
  <si>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</si>
  <si>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</si>
  <si>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</si>
  <si>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</si>
  <si>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</si>
  <si>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</si>
  <si>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</si>
  <si>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</si>
  <si>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</si>
  <si>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</si>
  <si>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</si>
  <si>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</si>
  <si>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</si>
  <si>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</si>
  <si>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</si>
  <si>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</si>
  <si>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</si>
  <si>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</si>
  <si>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</si>
  <si>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</si>
  <si>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</si>
  <si>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</si>
  <si>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</si>
  <si>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</si>
  <si>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</si>
  <si>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</si>
  <si>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</si>
  <si>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</si>
  <si>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</si>
  <si>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</si>
  <si>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</si>
  <si>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</si>
  <si>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</si>
  <si>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</si>
  <si>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</si>
  <si>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</si>
  <si>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</si>
  <si>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</si>
  <si>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</si>
  <si>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</si>
  <si>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</si>
  <si>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</si>
  <si>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</si>
  <si>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</si>
  <si>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</si>
  <si>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</si>
  <si>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</si>
  <si>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</si>
  <si>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</si>
  <si>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</si>
  <si>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</si>
  <si>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</si>
  <si>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</si>
  <si>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</si>
  <si>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</si>
  <si>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</si>
  <si>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</si>
  <si>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</si>
  <si>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</si>
  <si>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</si>
  <si>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Una investigación desarrollada</t>
  </si>
  <si>
    <t>Docentes y estudiantes de los Centros Regionales</t>
  </si>
  <si>
    <t>Presentar propuestas de becas de investigación en la DICyP</t>
  </si>
  <si>
    <t>Al menos dos becas de investigación</t>
  </si>
  <si>
    <t>Coordinadores de unidades de investigación</t>
  </si>
  <si>
    <t>Docentes capacitados en los cursos impartidos por la DICyP</t>
  </si>
  <si>
    <t>Participación de docentes a los cursos de la DICyP</t>
  </si>
  <si>
    <t>Diplomado de participación</t>
  </si>
  <si>
    <t>Presentación de ponencias en congresos nacionales e internacionales</t>
  </si>
  <si>
    <t>Al menos 5 ponencias presentadas</t>
  </si>
  <si>
    <t>Presentación de 5 ponencias en congresos nacionales e internacionales</t>
  </si>
  <si>
    <t>Diploma de participación</t>
  </si>
  <si>
    <t>Docentes y estudiantes</t>
  </si>
  <si>
    <t>Coordinador de unidad</t>
  </si>
  <si>
    <t>Publicaciones presentadas en revistas nacionales e internacionales</t>
  </si>
  <si>
    <t>Cuatro publicaciones realizadas</t>
  </si>
  <si>
    <t>Publicar 4 resultados de investigación</t>
  </si>
  <si>
    <t>Divulgación de los resultados de investigación</t>
  </si>
  <si>
    <t>Publicación realizada</t>
  </si>
  <si>
    <t>Coordinadores de unidades</t>
  </si>
  <si>
    <t>Prevención de daños en los sitios identificados</t>
  </si>
  <si>
    <t>Capacitaciones desarrolladas</t>
  </si>
  <si>
    <t>Desarrollo de las capacitaciones a las instituciones involucradas</t>
  </si>
  <si>
    <t>Listados de asistencia</t>
  </si>
  <si>
    <t>Coordinador de unidad de gestión de riesgo</t>
  </si>
  <si>
    <t>Taller desarrollado</t>
  </si>
  <si>
    <t>Elaborar un taller para la presentación de resultados en los sitios pilotos</t>
  </si>
  <si>
    <t>Capacitación de tres profesores en Japón  sobre temas de deslizamientos</t>
  </si>
  <si>
    <t>Necesidad de capacitación a los docentes sobre el tema de deslizamientos</t>
  </si>
  <si>
    <t>Docentes</t>
  </si>
  <si>
    <t>Coordinador de la unidad de gestión del riesgo</t>
  </si>
  <si>
    <t>Capacitación a docentes sobre y personal de COPECO sobre Tsunamis</t>
  </si>
  <si>
    <t>Necesidad de capacitación a los docentes entes externos sobre el tema de Tsunamis</t>
  </si>
  <si>
    <t>Docentes y institución gubernamental</t>
  </si>
  <si>
    <t>Publicación de un Boletín meteorológico trimestral</t>
  </si>
  <si>
    <t>Datos publicados</t>
  </si>
  <si>
    <t>Edición y publicación de boletines</t>
  </si>
  <si>
    <t>Manter la comunidad informada</t>
  </si>
  <si>
    <t>Divulgación de los proyectos de investigación desarrollados por el IHCIT</t>
  </si>
  <si>
    <t>Taller sobre los resultados obtenidos en la investigación sobre deslizamiento en Tegucigalpa</t>
  </si>
  <si>
    <t>Crear las capacidades en las instituciones involucradas sobre deslizamientos</t>
  </si>
  <si>
    <t>AL menos un docente capacitado en los cursos</t>
  </si>
  <si>
    <t>Capacitar docentes del IHTCIT</t>
  </si>
  <si>
    <t xml:space="preserve">Docentes </t>
  </si>
  <si>
    <t>Director y Coordinadores de unidad</t>
  </si>
  <si>
    <t>Desarrollar una investigación para la caracterización del clima en los centros regionales</t>
  </si>
  <si>
    <t>Aprovechamientos de las estaciones meteorológicas instaladas en los centros regionales</t>
  </si>
  <si>
    <t>Informe final de la investigación</t>
  </si>
  <si>
    <t>Coordinador de la estación de meteorológica</t>
  </si>
  <si>
    <t>Desarrollar una investigación sobre deslizamiento en dos sitios en Tegucigalpa</t>
  </si>
  <si>
    <t>Desarrollar una investigación sobre deslizamiento en Tegucigalpa</t>
  </si>
  <si>
    <t>Desarrollo de las dos propuestas de investigación por coordinadores de unidades</t>
  </si>
  <si>
    <t>Desarrollo de investigación por los coordinadores de investigación</t>
  </si>
  <si>
    <t>Documentos gestionados en la DICyP</t>
  </si>
  <si>
    <t>Docentes y estuantes</t>
  </si>
  <si>
    <t>Área Estratégica no. 2   Servicio Social y gestión del riesgo</t>
  </si>
  <si>
    <t>Área estratégica no. 3 Educación No Formal</t>
  </si>
  <si>
    <t>Área estratégica no. 4  Comunicación y Difusión</t>
  </si>
  <si>
    <t>Boletín publicado</t>
  </si>
  <si>
    <t>Sociedad civil, órganos gubernamentales</t>
  </si>
  <si>
    <t>Coordinador de la estación meteorológica</t>
  </si>
  <si>
    <t>Área estratégica no. 5 Desarrollo Local y Cultura</t>
  </si>
  <si>
    <t>Área estratégica no. 6 Socialización y creación de conocimiento en vinculación</t>
  </si>
  <si>
    <t>Área Estratégica no. 7  Gestión académica y administrativa de la vinculación</t>
  </si>
  <si>
    <t>Capacitaciones a instituciones gubernamentales y universitarias sobre el tema del deslizamiento con apoyo expertos Japoneses</t>
  </si>
  <si>
    <t>Visitas trimestrales a los centros regionales, para mantenimientos de las estaciones meteorológicas</t>
  </si>
  <si>
    <t>4 visitas a las estaciones meteorológicas</t>
  </si>
  <si>
    <t>Visitas a los centros regionales para mantenimiento de estaciones meteorológicas</t>
  </si>
  <si>
    <t>Buen funcionamiento de las estaciones de trabajo</t>
  </si>
  <si>
    <t>Informes de visitas</t>
  </si>
  <si>
    <t>Población universitaria de los centros regionales</t>
  </si>
  <si>
    <t>Visitas de profesores a Japón, sobre el tema de deslizamientos</t>
  </si>
  <si>
    <t xml:space="preserve">Tres profesores capacitados en el tema de deslizamiento </t>
  </si>
  <si>
    <t>Visitas de expertos del centro internacional de Tsunami - USA</t>
  </si>
  <si>
    <t>Visitas de expertos internacionales</t>
  </si>
  <si>
    <t>Bases de datos 
Documentos informe de las actividades</t>
  </si>
  <si>
    <t>Desarrollado rescate de datos y actualizados las bases de datos climatológicas</t>
  </si>
  <si>
    <t>Propiciar la gestión del conocimiento de los recursos hídricos.</t>
  </si>
  <si>
    <t>Bases de datos</t>
  </si>
  <si>
    <t>Publico en general</t>
  </si>
  <si>
    <t>Coordinadora de  Unidad de Recursos Hídricos y cambio climático</t>
  </si>
  <si>
    <t>Rescate, actualización y análisis de los datos climatológicos a nivel nacional. Gestionar datos a nivel local-municipal en torno a la demanda de agua.
Análisis de datos hidrológicos e hidrogeológicos de las áreas de estudio</t>
  </si>
  <si>
    <t>Desarrollado un Diplomado en Meteorología</t>
  </si>
  <si>
    <t xml:space="preserve">Desarrollado dos Cursos  General de Recursos Hídricos </t>
  </si>
  <si>
    <t>Planificación, organización, implementación, capacitación docente, seguimiento técnico logístico, elaboración de informes parciales y final</t>
  </si>
  <si>
    <t>Listas de asistencia, Diplomas, Informes parciales y final</t>
  </si>
  <si>
    <t xml:space="preserve">Representantes de instancias de Gobierno  que laboran con el tema Meteorología </t>
  </si>
  <si>
    <t xml:space="preserve">Director del IHCIT y Jefe de Unidad de Cambio Climático y Recursos Hídricos IHCIT-UNAH </t>
  </si>
  <si>
    <t>Desarrollar educación continua en el área de Recursos Hídricos para tener mayor cobertura poblacional</t>
  </si>
  <si>
    <t xml:space="preserve">Representantes de instancias de Gobierno, Cooperación, Ong  que laboran con el tema Recursos Hídricos </t>
  </si>
  <si>
    <t xml:space="preserve">Desarrollado un Curso en Manejo participativo de los Recurso Hídricos, Municipios de Ojojona, Santa Ana y San Buenaventura- Francisco Morazán </t>
  </si>
  <si>
    <t>Desarrollar educación continua en el área de ciencias de la tierra para tener mayor cobertura poblacional</t>
  </si>
  <si>
    <t>Fortalecimiento de capacidades institucionales</t>
  </si>
  <si>
    <t>Desarrollar educación continua en el área de meteorología para tener mayor cobertura poblacional</t>
  </si>
  <si>
    <t>Representantes de Juntas de agua, Patronatos, Unidades municipales ambientales que laboran con el tema Gestión integral del recurso hídrico en los Municipios de Ojojona, Santa Ana y San Buenaventura</t>
  </si>
  <si>
    <t>Desarrollar capacitaciones a los entes involucrados</t>
  </si>
  <si>
    <t>2,1,IH</t>
  </si>
  <si>
    <t>2,2,IH</t>
  </si>
  <si>
    <t>2,3,IH</t>
  </si>
  <si>
    <t>2,4,IH</t>
  </si>
  <si>
    <t>2,5,IH</t>
  </si>
  <si>
    <t>2,6,IH</t>
  </si>
  <si>
    <t>2,7,IH</t>
  </si>
  <si>
    <t>2,8,IH</t>
  </si>
  <si>
    <t>d) Desarrollar mecanismos de capacitación en investigación; con acciones que persigan un propósito doble: 1) mejorar las capacidades de los investigadores para formular sus proyectos y aplicar con posibilidades de éxito a los fondos concursales de la UNAH y del exterior, y 2) fortalecer sus conocimientos para impartir, seminarios y talleres de investigación a nivel de grados y posgrados aumentando de esa manera la calidad de la investigación educativa que se desarrolla en las aulas universitarias.</t>
  </si>
  <si>
    <t>3,1,IH</t>
  </si>
  <si>
    <t>3,2,IH</t>
  </si>
  <si>
    <t>3,3,IH</t>
  </si>
  <si>
    <t>3,4,IH</t>
  </si>
  <si>
    <t>3,5,IH</t>
  </si>
  <si>
    <t>13,1,IH</t>
  </si>
  <si>
    <t>14,1,IH</t>
  </si>
  <si>
    <t>14,2,IH</t>
  </si>
  <si>
    <t>Viistas a centros regionales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</si>
</sst>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0.00&quot; Pts&quot;_-;\-* #,##0.00&quot; Pts&quot;_-;_-* \-??&quot; Pts&quot;_-;_-@_-"/>
  </numFmts>
  <fonts count="7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rgb="FF000000"/>
      <name val="Calibri"/>
      <family val="2"/>
      <charset val="1"/>
    </font>
    <font>
      <sz val="12"/>
      <color rgb="FF000000"/>
      <name val="Calibri"/>
      <family val="2"/>
      <charset val="1"/>
    </font>
    <font>
      <sz val="12"/>
      <name val="Calibri"/>
      <family val="2"/>
      <charset val="1"/>
    </font>
    <font>
      <sz val="10"/>
      <name val="Arial"/>
      <family val="2"/>
      <charset val="1"/>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6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174" fontId="75" fillId="0" borderId="0" applyBorder="0" applyProtection="0"/>
  </cellStyleXfs>
  <cellXfs count="626">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30" fillId="0" borderId="0" xfId="19" applyFont="1" applyAlignment="1">
      <alignment horizontal="left"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76" fillId="0" borderId="26" xfId="20" applyNumberFormat="1" applyFont="1" applyBorder="1" applyAlignment="1">
      <alignment vertical="center" wrapText="1"/>
    </xf>
    <xf numFmtId="0" fontId="76" fillId="0" borderId="58" xfId="20" applyNumberFormat="1" applyFont="1" applyBorder="1" applyAlignment="1" applyProtection="1">
      <alignment horizontal="left" vertical="center" wrapText="1"/>
    </xf>
    <xf numFmtId="0" fontId="76" fillId="0" borderId="58" xfId="20" applyNumberFormat="1" applyFont="1" applyBorder="1" applyAlignment="1" applyProtection="1">
      <alignment horizontal="center" vertical="center" wrapText="1"/>
    </xf>
    <xf numFmtId="0" fontId="76" fillId="0" borderId="58" xfId="20" applyNumberFormat="1" applyFont="1" applyBorder="1" applyAlignment="1" applyProtection="1">
      <alignment vertical="center" wrapText="1"/>
    </xf>
    <xf numFmtId="9" fontId="33" fillId="0" borderId="58" xfId="19" applyNumberFormat="1" applyFont="1" applyBorder="1" applyAlignment="1">
      <alignment horizontal="center" vertical="center" wrapText="1"/>
    </xf>
    <xf numFmtId="0" fontId="33" fillId="0" borderId="58" xfId="19" applyFont="1" applyBorder="1" applyAlignment="1">
      <alignment horizontal="center" vertical="center" wrapText="1"/>
    </xf>
    <xf numFmtId="0" fontId="77" fillId="0" borderId="58" xfId="20" applyNumberFormat="1" applyFont="1" applyBorder="1" applyAlignment="1" applyProtection="1">
      <alignment horizontal="center" vertical="center" wrapText="1"/>
    </xf>
    <xf numFmtId="0" fontId="76" fillId="0" borderId="59" xfId="20" applyNumberFormat="1" applyFont="1" applyBorder="1" applyAlignment="1" applyProtection="1">
      <alignment horizontal="center" vertical="center" wrapText="1"/>
    </xf>
    <xf numFmtId="9" fontId="33" fillId="0" borderId="58" xfId="19" applyNumberFormat="1" applyFont="1" applyBorder="1" applyAlignment="1">
      <alignment horizontal="right" vertical="center" wrapText="1"/>
    </xf>
    <xf numFmtId="0" fontId="38" fillId="0" borderId="58" xfId="19" applyFont="1" applyBorder="1" applyAlignment="1">
      <alignment vertical="center" wrapText="1"/>
    </xf>
    <xf numFmtId="0" fontId="77" fillId="0" borderId="58" xfId="20" applyNumberFormat="1" applyFont="1" applyBorder="1" applyAlignment="1" applyProtection="1">
      <alignment horizontal="left" vertical="center" wrapText="1"/>
    </xf>
    <xf numFmtId="0" fontId="38" fillId="0" borderId="58" xfId="19" applyFont="1" applyBorder="1" applyAlignment="1">
      <alignment horizontal="center" vertical="center" wrapText="1"/>
    </xf>
    <xf numFmtId="3" fontId="39" fillId="0" borderId="58" xfId="19" applyNumberFormat="1" applyFont="1" applyBorder="1" applyAlignment="1">
      <alignment horizontal="center" vertical="center" wrapText="1"/>
    </xf>
    <xf numFmtId="9" fontId="39" fillId="0" borderId="58" xfId="19" applyNumberFormat="1" applyFont="1" applyBorder="1" applyAlignment="1">
      <alignment horizontal="center" vertical="center" wrapText="1"/>
    </xf>
    <xf numFmtId="0" fontId="77" fillId="0" borderId="58" xfId="20" applyNumberFormat="1" applyFont="1" applyBorder="1" applyAlignment="1" applyProtection="1">
      <alignment horizontal="left" vertical="top" wrapText="1"/>
    </xf>
    <xf numFmtId="0" fontId="25" fillId="8" borderId="0" xfId="19" applyFont="1" applyFill="1" applyBorder="1" applyAlignment="1">
      <alignment horizontal="left" vertical="top"/>
    </xf>
    <xf numFmtId="0" fontId="28" fillId="8" borderId="13" xfId="19" applyFont="1" applyFill="1" applyBorder="1" applyAlignment="1">
      <alignment horizontal="left" vertical="top"/>
    </xf>
    <xf numFmtId="0" fontId="27" fillId="20" borderId="27" xfId="0" applyFont="1" applyFill="1" applyBorder="1" applyAlignment="1">
      <alignment horizontal="left" vertical="top" wrapText="1"/>
    </xf>
    <xf numFmtId="0" fontId="28" fillId="21" borderId="27" xfId="0" applyFont="1" applyFill="1" applyBorder="1" applyAlignment="1" applyProtection="1">
      <alignment horizontal="left" vertical="top" wrapText="1"/>
      <protection locked="0"/>
    </xf>
    <xf numFmtId="0" fontId="39" fillId="0" borderId="26" xfId="19" applyFont="1" applyBorder="1" applyAlignment="1">
      <alignment horizontal="left" vertical="top" wrapText="1"/>
    </xf>
    <xf numFmtId="0" fontId="33" fillId="0" borderId="26" xfId="19" applyFont="1" applyBorder="1" applyAlignment="1">
      <alignment horizontal="left" vertical="top" wrapText="1"/>
    </xf>
    <xf numFmtId="0" fontId="77" fillId="0" borderId="59" xfId="20" applyNumberFormat="1" applyFont="1" applyBorder="1" applyAlignment="1" applyProtection="1">
      <alignment horizontal="left" vertical="top" wrapText="1"/>
    </xf>
    <xf numFmtId="0" fontId="78" fillId="0" borderId="58" xfId="20" applyNumberFormat="1" applyFont="1" applyBorder="1" applyAlignment="1" applyProtection="1">
      <alignment horizontal="left" vertical="top" wrapText="1"/>
      <protection locked="0"/>
    </xf>
    <xf numFmtId="0" fontId="39" fillId="0" borderId="26" xfId="19" applyFont="1" applyBorder="1" applyAlignment="1" applyProtection="1">
      <alignment horizontal="left" vertical="top" wrapText="1"/>
      <protection locked="0"/>
    </xf>
    <xf numFmtId="0" fontId="33" fillId="10" borderId="26" xfId="19" applyFont="1" applyFill="1" applyBorder="1" applyAlignment="1">
      <alignment horizontal="left" vertical="top" wrapText="1"/>
    </xf>
    <xf numFmtId="0" fontId="8" fillId="0" borderId="0" xfId="19" applyAlignment="1">
      <alignment horizontal="left" vertical="top"/>
    </xf>
    <xf numFmtId="0" fontId="26" fillId="2" borderId="0" xfId="19" applyFont="1" applyFill="1" applyBorder="1" applyAlignment="1">
      <alignment horizontal="left" vertical="top" wrapText="1"/>
    </xf>
    <xf numFmtId="0" fontId="34" fillId="2" borderId="0" xfId="19" applyFont="1" applyFill="1" applyBorder="1" applyAlignment="1">
      <alignment horizontal="left" vertical="top" wrapText="1"/>
    </xf>
    <xf numFmtId="0" fontId="26" fillId="0" borderId="0" xfId="19" applyFont="1" applyBorder="1" applyAlignment="1">
      <alignment horizontal="left" vertical="top" wrapText="1"/>
    </xf>
    <xf numFmtId="0" fontId="38" fillId="0" borderId="26" xfId="19" applyFont="1" applyBorder="1" applyAlignment="1">
      <alignment horizontal="left" vertical="center" wrapText="1"/>
    </xf>
    <xf numFmtId="43" fontId="32" fillId="2" borderId="26" xfId="18" applyFont="1" applyFill="1" applyBorder="1" applyAlignment="1">
      <alignment horizontal="center" vertical="center"/>
    </xf>
    <xf numFmtId="0" fontId="32" fillId="2" borderId="26"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73" fillId="19" borderId="30" xfId="0" applyFont="1" applyFill="1" applyBorder="1" applyAlignment="1" applyProtection="1">
      <alignment horizontal="left" vertical="top" wrapText="1"/>
      <protection locked="0"/>
    </xf>
    <xf numFmtId="0" fontId="73" fillId="19" borderId="28" xfId="0" applyFont="1" applyFill="1" applyBorder="1" applyAlignment="1" applyProtection="1">
      <alignment horizontal="left" vertical="top" wrapText="1"/>
      <protection locked="0"/>
    </xf>
    <xf numFmtId="0" fontId="73" fillId="19" borderId="27" xfId="0" applyFont="1" applyFill="1" applyBorder="1" applyAlignment="1" applyProtection="1">
      <alignment horizontal="left" vertical="top" wrapText="1"/>
      <protection locked="0"/>
    </xf>
    <xf numFmtId="0" fontId="72" fillId="18" borderId="30" xfId="0" applyFont="1" applyFill="1" applyBorder="1" applyAlignment="1">
      <alignment horizontal="left" vertical="top" wrapText="1"/>
    </xf>
    <xf numFmtId="0" fontId="72" fillId="18" borderId="28" xfId="0" applyFont="1" applyFill="1" applyBorder="1" applyAlignment="1">
      <alignment horizontal="left" vertical="top" wrapText="1"/>
    </xf>
    <xf numFmtId="0" fontId="72" fillId="18" borderId="27" xfId="0" applyFont="1" applyFill="1" applyBorder="1" applyAlignment="1">
      <alignment horizontal="left" vertical="top"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TableStyleLight1" xfId="20"/>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96782208"/>
        <c:axId val="96783744"/>
        <c:axId val="0"/>
      </c:bar3DChart>
      <c:catAx>
        <c:axId val="96782208"/>
        <c:scaling>
          <c:orientation val="minMax"/>
        </c:scaling>
        <c:delete val="0"/>
        <c:axPos val="b"/>
        <c:numFmt formatCode="General" sourceLinked="0"/>
        <c:majorTickMark val="none"/>
        <c:minorTickMark val="none"/>
        <c:tickLblPos val="nextTo"/>
        <c:txPr>
          <a:bodyPr/>
          <a:lstStyle/>
          <a:p>
            <a:pPr>
              <a:defRPr lang="es-HN"/>
            </a:pPr>
            <a:endParaRPr lang="es-HN"/>
          </a:p>
        </c:txPr>
        <c:crossAx val="96783744"/>
        <c:crosses val="autoZero"/>
        <c:auto val="1"/>
        <c:lblAlgn val="ctr"/>
        <c:lblOffset val="100"/>
        <c:noMultiLvlLbl val="0"/>
      </c:catAx>
      <c:valAx>
        <c:axId val="967837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678220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101271040"/>
        <c:axId val="101272576"/>
        <c:axId val="0"/>
      </c:bar3DChart>
      <c:catAx>
        <c:axId val="101271040"/>
        <c:scaling>
          <c:orientation val="minMax"/>
        </c:scaling>
        <c:delete val="0"/>
        <c:axPos val="b"/>
        <c:numFmt formatCode="General" sourceLinked="0"/>
        <c:majorTickMark val="none"/>
        <c:minorTickMark val="none"/>
        <c:tickLblPos val="nextTo"/>
        <c:txPr>
          <a:bodyPr/>
          <a:lstStyle/>
          <a:p>
            <a:pPr>
              <a:defRPr lang="es-HN"/>
            </a:pPr>
            <a:endParaRPr lang="es-HN"/>
          </a:p>
        </c:txPr>
        <c:crossAx val="101272576"/>
        <c:crosses val="autoZero"/>
        <c:auto val="1"/>
        <c:lblAlgn val="ctr"/>
        <c:lblOffset val="100"/>
        <c:noMultiLvlLbl val="0"/>
      </c:catAx>
      <c:valAx>
        <c:axId val="1012725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127104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01287040"/>
        <c:axId val="101288576"/>
        <c:axId val="0"/>
      </c:bar3DChart>
      <c:catAx>
        <c:axId val="101287040"/>
        <c:scaling>
          <c:orientation val="minMax"/>
        </c:scaling>
        <c:delete val="0"/>
        <c:axPos val="b"/>
        <c:numFmt formatCode="General" sourceLinked="0"/>
        <c:majorTickMark val="none"/>
        <c:minorTickMark val="none"/>
        <c:tickLblPos val="nextTo"/>
        <c:txPr>
          <a:bodyPr/>
          <a:lstStyle/>
          <a:p>
            <a:pPr>
              <a:defRPr lang="es-HN"/>
            </a:pPr>
            <a:endParaRPr lang="es-HN"/>
          </a:p>
        </c:txPr>
        <c:crossAx val="101288576"/>
        <c:crosses val="autoZero"/>
        <c:auto val="1"/>
        <c:lblAlgn val="ctr"/>
        <c:lblOffset val="100"/>
        <c:noMultiLvlLbl val="0"/>
      </c:catAx>
      <c:valAx>
        <c:axId val="1012885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12870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43"/>
      <c r="U2" s="543"/>
      <c r="V2" s="543"/>
      <c r="W2" s="543"/>
      <c r="X2" s="543"/>
      <c r="Y2" s="543"/>
      <c r="Z2" s="543"/>
      <c r="AA2" s="543"/>
      <c r="AB2" s="543"/>
      <c r="AC2" s="543" t="s">
        <v>25</v>
      </c>
      <c r="AD2" s="543"/>
      <c r="AE2" s="543"/>
      <c r="AF2" s="543"/>
      <c r="AG2" s="543"/>
      <c r="AH2" s="543"/>
      <c r="AI2" s="543"/>
      <c r="AJ2" s="543"/>
    </row>
    <row r="3" spans="2:36" ht="16.5" customHeight="1" x14ac:dyDescent="0.25">
      <c r="B3" s="33" t="s">
        <v>7</v>
      </c>
      <c r="C3" s="33"/>
      <c r="D3" s="33"/>
      <c r="E3" s="33"/>
      <c r="F3" s="33"/>
      <c r="G3" s="33"/>
      <c r="H3" s="33"/>
      <c r="I3" s="33"/>
      <c r="J3" s="33"/>
      <c r="K3" s="33"/>
      <c r="L3" s="33"/>
      <c r="M3" s="33"/>
      <c r="N3" s="33"/>
      <c r="O3" s="33"/>
      <c r="P3" s="33"/>
      <c r="Q3" s="33"/>
      <c r="R3" s="33"/>
      <c r="S3" s="33"/>
      <c r="T3" s="543"/>
      <c r="U3" s="543"/>
      <c r="V3" s="543"/>
      <c r="W3" s="543"/>
      <c r="X3" s="543"/>
      <c r="Y3" s="543"/>
      <c r="Z3" s="543"/>
      <c r="AA3" s="543"/>
      <c r="AB3" s="543"/>
      <c r="AC3" s="543" t="s">
        <v>7</v>
      </c>
      <c r="AD3" s="543"/>
      <c r="AE3" s="543"/>
      <c r="AF3" s="543"/>
      <c r="AG3" s="543"/>
      <c r="AH3" s="543"/>
      <c r="AI3" s="543"/>
      <c r="AJ3" s="543"/>
    </row>
    <row r="4" spans="2:36" ht="12.75" customHeight="1" x14ac:dyDescent="0.25">
      <c r="B4" s="33" t="s">
        <v>36</v>
      </c>
      <c r="C4" s="33"/>
      <c r="D4" s="33"/>
      <c r="E4" s="33"/>
      <c r="F4" s="33"/>
      <c r="G4" s="33"/>
      <c r="H4" s="33"/>
      <c r="I4" s="33"/>
      <c r="J4" s="33"/>
      <c r="K4" s="33"/>
      <c r="L4" s="33"/>
      <c r="M4" s="33"/>
      <c r="N4" s="33"/>
      <c r="O4" s="33"/>
      <c r="P4" s="33"/>
      <c r="Q4" s="33"/>
      <c r="R4" s="33"/>
      <c r="S4" s="33"/>
      <c r="T4" s="543"/>
      <c r="U4" s="543"/>
      <c r="V4" s="543"/>
      <c r="W4" s="543"/>
      <c r="X4" s="543"/>
      <c r="Y4" s="543"/>
      <c r="Z4" s="543"/>
      <c r="AA4" s="543"/>
      <c r="AB4" s="543"/>
      <c r="AC4" s="543" t="s">
        <v>36</v>
      </c>
      <c r="AD4" s="543"/>
      <c r="AE4" s="543"/>
      <c r="AF4" s="543"/>
      <c r="AG4" s="543"/>
      <c r="AH4" s="543"/>
      <c r="AI4" s="543"/>
      <c r="AJ4" s="543"/>
    </row>
    <row r="5" spans="2:36" ht="15.6" x14ac:dyDescent="0.3">
      <c r="B5" s="2"/>
      <c r="C5" s="2"/>
      <c r="D5" s="2"/>
    </row>
    <row r="6" spans="2:36" ht="16.149999999999999" thickBot="1" x14ac:dyDescent="0.35">
      <c r="B6" s="2"/>
      <c r="C6" s="2"/>
      <c r="D6" s="2"/>
    </row>
    <row r="7" spans="2:36" ht="75.75" customHeight="1" x14ac:dyDescent="0.25">
      <c r="B7" s="538" t="s">
        <v>20</v>
      </c>
      <c r="C7" s="538" t="s">
        <v>38</v>
      </c>
      <c r="D7" s="538" t="s">
        <v>39</v>
      </c>
      <c r="E7" s="540" t="s">
        <v>40</v>
      </c>
      <c r="F7" s="538" t="s">
        <v>37</v>
      </c>
      <c r="G7" s="540" t="s">
        <v>9</v>
      </c>
      <c r="H7" s="542" t="s">
        <v>0</v>
      </c>
      <c r="I7" s="542" t="s">
        <v>8</v>
      </c>
      <c r="J7" s="542" t="s">
        <v>16</v>
      </c>
      <c r="K7" s="542"/>
      <c r="L7" s="542" t="s">
        <v>13</v>
      </c>
      <c r="M7" s="542"/>
      <c r="N7" s="542"/>
      <c r="O7" s="542"/>
      <c r="P7" s="542"/>
      <c r="Q7" s="542"/>
      <c r="R7" s="542"/>
      <c r="S7" s="542"/>
      <c r="T7" s="538" t="s">
        <v>14</v>
      </c>
      <c r="U7" s="542" t="s">
        <v>18</v>
      </c>
      <c r="V7" s="542" t="s">
        <v>26</v>
      </c>
      <c r="W7" s="542"/>
      <c r="X7" s="542" t="s">
        <v>15</v>
      </c>
      <c r="Y7" s="542" t="s">
        <v>17</v>
      </c>
      <c r="Z7" s="542"/>
      <c r="AA7" s="542" t="s">
        <v>22</v>
      </c>
      <c r="AB7" s="542" t="s">
        <v>32</v>
      </c>
      <c r="AC7" s="544" t="s">
        <v>31</v>
      </c>
      <c r="AD7" s="544"/>
      <c r="AE7" s="544"/>
      <c r="AF7" s="544"/>
      <c r="AG7" s="542" t="s">
        <v>28</v>
      </c>
      <c r="AH7" s="542" t="s">
        <v>29</v>
      </c>
      <c r="AI7" s="542" t="s">
        <v>1</v>
      </c>
      <c r="AJ7" s="542" t="s">
        <v>2</v>
      </c>
    </row>
    <row r="8" spans="2:36" ht="15.75" customHeight="1" x14ac:dyDescent="0.25">
      <c r="B8" s="539"/>
      <c r="C8" s="539"/>
      <c r="D8" s="539"/>
      <c r="E8" s="541"/>
      <c r="F8" s="539"/>
      <c r="G8" s="541"/>
      <c r="H8" s="537"/>
      <c r="I8" s="537"/>
      <c r="J8" s="537" t="s">
        <v>33</v>
      </c>
      <c r="K8" s="537" t="s">
        <v>19</v>
      </c>
      <c r="L8" s="545" t="s">
        <v>3</v>
      </c>
      <c r="M8" s="545"/>
      <c r="N8" s="545" t="s">
        <v>4</v>
      </c>
      <c r="O8" s="545"/>
      <c r="P8" s="545" t="s">
        <v>5</v>
      </c>
      <c r="Q8" s="545"/>
      <c r="R8" s="545" t="s">
        <v>6</v>
      </c>
      <c r="S8" s="545"/>
      <c r="T8" s="539"/>
      <c r="U8" s="537"/>
      <c r="V8" s="537" t="s">
        <v>23</v>
      </c>
      <c r="W8" s="537" t="s">
        <v>21</v>
      </c>
      <c r="X8" s="537"/>
      <c r="Y8" s="537" t="s">
        <v>23</v>
      </c>
      <c r="Z8" s="537" t="s">
        <v>21</v>
      </c>
      <c r="AA8" s="537"/>
      <c r="AB8" s="537"/>
      <c r="AC8" s="14" t="s">
        <v>3</v>
      </c>
      <c r="AD8" s="14" t="s">
        <v>4</v>
      </c>
      <c r="AE8" s="14" t="s">
        <v>5</v>
      </c>
      <c r="AF8" s="14" t="s">
        <v>6</v>
      </c>
      <c r="AG8" s="537"/>
      <c r="AH8" s="537"/>
      <c r="AI8" s="537"/>
      <c r="AJ8" s="537"/>
    </row>
    <row r="9" spans="2:36" ht="78.75" x14ac:dyDescent="0.25">
      <c r="B9" s="539"/>
      <c r="C9" s="539"/>
      <c r="D9" s="539"/>
      <c r="E9" s="541"/>
      <c r="F9" s="539"/>
      <c r="G9" s="541"/>
      <c r="H9" s="537"/>
      <c r="I9" s="537"/>
      <c r="J9" s="537"/>
      <c r="K9" s="537"/>
      <c r="L9" s="32" t="s">
        <v>11</v>
      </c>
      <c r="M9" s="32" t="s">
        <v>12</v>
      </c>
      <c r="N9" s="32" t="s">
        <v>11</v>
      </c>
      <c r="O9" s="32" t="s">
        <v>12</v>
      </c>
      <c r="P9" s="32" t="s">
        <v>11</v>
      </c>
      <c r="Q9" s="32" t="s">
        <v>12</v>
      </c>
      <c r="R9" s="32" t="s">
        <v>11</v>
      </c>
      <c r="S9" s="32" t="s">
        <v>12</v>
      </c>
      <c r="T9" s="539"/>
      <c r="U9" s="537"/>
      <c r="V9" s="537"/>
      <c r="W9" s="537"/>
      <c r="X9" s="537"/>
      <c r="Y9" s="537"/>
      <c r="Z9" s="537"/>
      <c r="AA9" s="537"/>
      <c r="AB9" s="537"/>
      <c r="AC9" s="14" t="s">
        <v>24</v>
      </c>
      <c r="AD9" s="14" t="s">
        <v>24</v>
      </c>
      <c r="AE9" s="14" t="s">
        <v>24</v>
      </c>
      <c r="AF9" s="14" t="s">
        <v>24</v>
      </c>
      <c r="AG9" s="537"/>
      <c r="AH9" s="537"/>
      <c r="AI9" s="537"/>
      <c r="AJ9" s="537"/>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5" t="s">
        <v>10</v>
      </c>
      <c r="K31" s="536"/>
      <c r="L31" s="533"/>
      <c r="M31" s="534"/>
      <c r="N31" s="533"/>
      <c r="O31" s="534"/>
      <c r="P31" s="533"/>
      <c r="Q31" s="534"/>
      <c r="R31" s="533"/>
      <c r="S31" s="53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1510</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row>
    <row r="3" spans="1:555" ht="14.45" hidden="1" x14ac:dyDescent="0.3">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thickBot="1" x14ac:dyDescent="0.35"/>
    <row r="5" spans="1:555" ht="26.45" thickBot="1" x14ac:dyDescent="0.35">
      <c r="C5" s="87" t="s">
        <v>389</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row>
    <row r="10" spans="1:555" thickBot="1" x14ac:dyDescent="0.35">
      <c r="C10" s="157" t="s">
        <v>53</v>
      </c>
      <c r="D10" s="372">
        <f>SUM(F17:F37)</f>
        <v>0</v>
      </c>
      <c r="F10" s="70"/>
      <c r="G10" s="79"/>
      <c r="H10" s="70"/>
      <c r="I10" s="70"/>
    </row>
    <row r="11" spans="1:555" ht="14.45" x14ac:dyDescent="0.3">
      <c r="C11" s="70"/>
      <c r="D11" s="31"/>
      <c r="E11" s="93"/>
      <c r="F11" s="93"/>
      <c r="G11" s="93"/>
      <c r="H11" s="76"/>
      <c r="I11" s="76"/>
      <c r="J11" s="76"/>
      <c r="K11" s="112"/>
    </row>
    <row r="12" spans="1:555" ht="15.6" x14ac:dyDescent="0.3">
      <c r="B12" s="93"/>
      <c r="C12" s="301" t="s">
        <v>392</v>
      </c>
      <c r="D12" s="368"/>
      <c r="E12" s="93"/>
      <c r="F12" s="93"/>
      <c r="G12" s="93"/>
      <c r="H12" s="76"/>
      <c r="I12" s="76"/>
      <c r="J12" s="76"/>
      <c r="K12" s="112"/>
    </row>
    <row r="13" spans="1:555" ht="18" x14ac:dyDescent="0.3">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ht="14.45" x14ac:dyDescent="0.3">
      <c r="B14" s="93"/>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ht="14.45" x14ac:dyDescent="0.3">
      <c r="C17" s="141"/>
      <c r="D17" s="158"/>
      <c r="E17" s="115"/>
      <c r="F17" s="97">
        <f t="shared" ref="F17:F37" si="0">D17*E17</f>
        <v>0</v>
      </c>
      <c r="G17" s="161"/>
      <c r="H17" s="142"/>
      <c r="I17" s="130" t="e">
        <f>VLOOKUP(H17,Presupuesto!$B$11:$C$565,2,0)</f>
        <v>#N/A</v>
      </c>
      <c r="J17" s="219" t="s">
        <v>1454</v>
      </c>
      <c r="K17" s="98" t="s">
        <v>394</v>
      </c>
      <c r="L17" s="98"/>
    </row>
    <row r="18" spans="3:12" ht="14.45" x14ac:dyDescent="0.3">
      <c r="C18" s="141"/>
      <c r="D18" s="158"/>
      <c r="E18" s="123"/>
      <c r="F18" s="97">
        <f t="shared" si="0"/>
        <v>0</v>
      </c>
      <c r="G18" s="161"/>
      <c r="H18" s="142"/>
      <c r="I18" s="130" t="e">
        <f>VLOOKUP(H18,Presupuesto!$B$11:$C$565,2,0)</f>
        <v>#N/A</v>
      </c>
      <c r="J18" s="98" t="str">
        <f>$J$17</f>
        <v>Posgrado</v>
      </c>
      <c r="K18" s="98" t="s">
        <v>412</v>
      </c>
      <c r="L18" s="98"/>
    </row>
    <row r="19" spans="3:12" ht="14.45" x14ac:dyDescent="0.3">
      <c r="C19" s="141"/>
      <c r="D19" s="158"/>
      <c r="E19" s="123"/>
      <c r="F19" s="97">
        <f t="shared" si="0"/>
        <v>0</v>
      </c>
      <c r="G19" s="161"/>
      <c r="H19" s="142"/>
      <c r="I19" s="130" t="e">
        <f>VLOOKUP(H19,Presupuesto!$B$11:$C$565,2,0)</f>
        <v>#N/A</v>
      </c>
      <c r="J19" s="98" t="str">
        <f t="shared" ref="J19:J36" si="1">$J$17</f>
        <v>Posgrado</v>
      </c>
      <c r="K19" s="98" t="s">
        <v>412</v>
      </c>
      <c r="L19" s="98"/>
    </row>
    <row r="20" spans="3:12" ht="14.45" x14ac:dyDescent="0.3">
      <c r="C20" s="141"/>
      <c r="D20" s="158"/>
      <c r="E20" s="123"/>
      <c r="F20" s="97">
        <f t="shared" si="0"/>
        <v>0</v>
      </c>
      <c r="G20" s="161"/>
      <c r="H20" s="142"/>
      <c r="I20" s="130" t="e">
        <f>VLOOKUP(H20,Presupuesto!$B$11:$C$565,2,0)</f>
        <v>#N/A</v>
      </c>
      <c r="J20" s="98" t="str">
        <f t="shared" si="1"/>
        <v>Posgrado</v>
      </c>
      <c r="K20" s="98" t="s">
        <v>412</v>
      </c>
      <c r="L20" s="98"/>
    </row>
    <row r="21" spans="3:12" ht="14.45" x14ac:dyDescent="0.3">
      <c r="C21" s="141"/>
      <c r="D21" s="158"/>
      <c r="E21" s="123"/>
      <c r="F21" s="97">
        <f t="shared" si="0"/>
        <v>0</v>
      </c>
      <c r="G21" s="161"/>
      <c r="H21" s="142"/>
      <c r="I21" s="130" t="e">
        <f>VLOOKUP(H21,Presupuesto!$B$11:$C$565,2,0)</f>
        <v>#N/A</v>
      </c>
      <c r="J21" s="98" t="str">
        <f t="shared" si="1"/>
        <v>Posgrado</v>
      </c>
      <c r="K21" s="98" t="s">
        <v>412</v>
      </c>
      <c r="L21" s="98"/>
    </row>
    <row r="22" spans="3:12" ht="14.45" x14ac:dyDescent="0.3">
      <c r="C22" s="141"/>
      <c r="D22" s="158"/>
      <c r="E22" s="123"/>
      <c r="F22" s="97">
        <f t="shared" si="0"/>
        <v>0</v>
      </c>
      <c r="G22" s="161"/>
      <c r="H22" s="142"/>
      <c r="I22" s="130" t="e">
        <f>VLOOKUP(H22,Presupuesto!$B$11:$C$565,2,0)</f>
        <v>#N/A</v>
      </c>
      <c r="J22" s="98" t="str">
        <f t="shared" si="1"/>
        <v>Posgrado</v>
      </c>
      <c r="K22" s="98" t="s">
        <v>401</v>
      </c>
      <c r="L22" s="98"/>
    </row>
    <row r="23" spans="3:12" ht="14.45" x14ac:dyDescent="0.3">
      <c r="C23" s="141"/>
      <c r="D23" s="158"/>
      <c r="E23" s="123"/>
      <c r="F23" s="97">
        <f t="shared" si="0"/>
        <v>0</v>
      </c>
      <c r="G23" s="161"/>
      <c r="H23" s="142"/>
      <c r="I23" s="130" t="e">
        <f>VLOOKUP(H23,Presupuesto!$B$11:$C$565,2,0)</f>
        <v>#N/A</v>
      </c>
      <c r="J23" s="98" t="str">
        <f t="shared" si="1"/>
        <v>Posgrado</v>
      </c>
      <c r="K23" s="98" t="s">
        <v>412</v>
      </c>
      <c r="L23" s="98"/>
    </row>
    <row r="24" spans="3:12" ht="14.45" x14ac:dyDescent="0.3">
      <c r="C24" s="141"/>
      <c r="D24" s="158"/>
      <c r="E24" s="123"/>
      <c r="F24" s="97">
        <f t="shared" si="0"/>
        <v>0</v>
      </c>
      <c r="G24" s="161"/>
      <c r="H24" s="142"/>
      <c r="I24" s="130" t="e">
        <f>VLOOKUP(H24,Presupuesto!$B$11:$C$565,2,0)</f>
        <v>#N/A</v>
      </c>
      <c r="J24" s="98" t="str">
        <f t="shared" si="1"/>
        <v>Posgrado</v>
      </c>
      <c r="K24" s="98" t="s">
        <v>412</v>
      </c>
      <c r="L24" s="98"/>
    </row>
    <row r="25" spans="3:12" ht="14.45" x14ac:dyDescent="0.3">
      <c r="C25" s="141"/>
      <c r="D25" s="158"/>
      <c r="E25" s="123"/>
      <c r="F25" s="97">
        <f t="shared" si="0"/>
        <v>0</v>
      </c>
      <c r="G25" s="161"/>
      <c r="H25" s="142"/>
      <c r="I25" s="130" t="e">
        <f>VLOOKUP(H25,Presupuesto!$B$11:$C$565,2,0)</f>
        <v>#N/A</v>
      </c>
      <c r="J25" s="98" t="str">
        <f t="shared" si="1"/>
        <v>Posgrado</v>
      </c>
      <c r="K25" s="98" t="s">
        <v>412</v>
      </c>
      <c r="L25" s="98"/>
    </row>
    <row r="26" spans="3:12" ht="14.45" x14ac:dyDescent="0.3">
      <c r="C26" s="141"/>
      <c r="D26" s="158"/>
      <c r="E26" s="123"/>
      <c r="F26" s="97">
        <f t="shared" si="0"/>
        <v>0</v>
      </c>
      <c r="G26" s="161"/>
      <c r="H26" s="142"/>
      <c r="I26" s="130" t="e">
        <f>VLOOKUP(H26,Presupuesto!$B$11:$C$565,2,0)</f>
        <v>#N/A</v>
      </c>
      <c r="J26" s="98" t="str">
        <f t="shared" si="1"/>
        <v>Posgrado</v>
      </c>
      <c r="K26" s="98" t="s">
        <v>412</v>
      </c>
      <c r="L26" s="98"/>
    </row>
    <row r="27" spans="3:12" ht="14.45" x14ac:dyDescent="0.3">
      <c r="C27" s="143"/>
      <c r="D27" s="158"/>
      <c r="E27" s="118"/>
      <c r="F27" s="97">
        <f t="shared" si="0"/>
        <v>0</v>
      </c>
      <c r="G27" s="161"/>
      <c r="H27" s="144"/>
      <c r="I27" s="130" t="e">
        <f>VLOOKUP(H27,Presupuesto!$B$11:$C$565,2,0)</f>
        <v>#N/A</v>
      </c>
      <c r="J27" s="98" t="str">
        <f t="shared" si="1"/>
        <v>Posgrado</v>
      </c>
      <c r="K27" s="98" t="s">
        <v>412</v>
      </c>
      <c r="L27" s="98"/>
    </row>
    <row r="28" spans="3:12" ht="14.45" x14ac:dyDescent="0.3">
      <c r="C28" s="143"/>
      <c r="D28" s="158"/>
      <c r="E28" s="118"/>
      <c r="F28" s="97">
        <f t="shared" si="0"/>
        <v>0</v>
      </c>
      <c r="G28" s="161"/>
      <c r="H28" s="144"/>
      <c r="I28" s="130" t="e">
        <f>VLOOKUP(H28,Presupuesto!$B$11:$C$565,2,0)</f>
        <v>#N/A</v>
      </c>
      <c r="J28" s="98" t="str">
        <f t="shared" si="1"/>
        <v>Posgrado</v>
      </c>
      <c r="K28" s="98" t="s">
        <v>412</v>
      </c>
      <c r="L28" s="98"/>
    </row>
    <row r="29" spans="3:12" ht="14.45" x14ac:dyDescent="0.3">
      <c r="C29" s="143"/>
      <c r="D29" s="158"/>
      <c r="E29" s="118"/>
      <c r="F29" s="97">
        <f t="shared" si="0"/>
        <v>0</v>
      </c>
      <c r="G29" s="161"/>
      <c r="H29" s="144"/>
      <c r="I29" s="130" t="e">
        <f>VLOOKUP(H29,Presupuesto!$B$11:$C$565,2,0)</f>
        <v>#N/A</v>
      </c>
      <c r="J29" s="98" t="str">
        <f t="shared" si="1"/>
        <v>Posgrado</v>
      </c>
      <c r="K29" s="98" t="s">
        <v>412</v>
      </c>
      <c r="L29" s="98"/>
    </row>
    <row r="30" spans="3:12" ht="14.45" x14ac:dyDescent="0.3">
      <c r="C30" s="143"/>
      <c r="D30" s="158"/>
      <c r="E30" s="118"/>
      <c r="F30" s="97">
        <f t="shared" si="0"/>
        <v>0</v>
      </c>
      <c r="G30" s="161"/>
      <c r="H30" s="144"/>
      <c r="I30" s="130" t="e">
        <f>VLOOKUP(H30,Presupuesto!$B$11:$C$565,2,0)</f>
        <v>#N/A</v>
      </c>
      <c r="J30" s="98" t="str">
        <f t="shared" si="1"/>
        <v>Posgrado</v>
      </c>
      <c r="K30" s="98" t="s">
        <v>412</v>
      </c>
      <c r="L30" s="98"/>
    </row>
    <row r="31" spans="3:12" ht="14.45" x14ac:dyDescent="0.3">
      <c r="C31" s="143"/>
      <c r="D31" s="158"/>
      <c r="E31" s="118"/>
      <c r="F31" s="97">
        <f t="shared" si="0"/>
        <v>0</v>
      </c>
      <c r="G31" s="161"/>
      <c r="H31" s="144"/>
      <c r="I31" s="130" t="e">
        <f>VLOOKUP(H31,Presupuesto!$B$11:$C$565,2,0)</f>
        <v>#N/A</v>
      </c>
      <c r="J31" s="98" t="str">
        <f t="shared" si="1"/>
        <v>Posgrado</v>
      </c>
      <c r="K31" s="98" t="s">
        <v>412</v>
      </c>
      <c r="L31" s="98"/>
    </row>
    <row r="32" spans="3:12" ht="14.45" x14ac:dyDescent="0.3">
      <c r="C32" s="143"/>
      <c r="D32" s="158"/>
      <c r="E32" s="118"/>
      <c r="F32" s="97">
        <f t="shared" si="0"/>
        <v>0</v>
      </c>
      <c r="G32" s="161"/>
      <c r="H32" s="144"/>
      <c r="I32" s="130" t="e">
        <f>VLOOKUP(H32,Presupuesto!$B$11:$C$565,2,0)</f>
        <v>#N/A</v>
      </c>
      <c r="J32" s="98" t="str">
        <f t="shared" si="1"/>
        <v>Posgrado</v>
      </c>
      <c r="K32" s="98" t="s">
        <v>412</v>
      </c>
      <c r="L32" s="98"/>
    </row>
    <row r="33" spans="3:12" ht="14.45" x14ac:dyDescent="0.3">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2">
        <f>SUM(F47:F67)</f>
        <v>0</v>
      </c>
      <c r="F40" s="70"/>
      <c r="G40" s="79"/>
      <c r="H40" s="70"/>
      <c r="I40" s="70"/>
    </row>
    <row r="41" spans="3:12" x14ac:dyDescent="0.25">
      <c r="C41" s="70"/>
      <c r="D41" s="31"/>
      <c r="E41" s="93"/>
      <c r="F41" s="93"/>
      <c r="G41" s="93"/>
      <c r="H41" s="76"/>
      <c r="I41" s="76"/>
      <c r="J41" s="76"/>
      <c r="K41" s="112"/>
    </row>
    <row r="42" spans="3:12" ht="15.75" x14ac:dyDescent="0.25">
      <c r="C42" s="301" t="s">
        <v>392</v>
      </c>
      <c r="D42" s="368"/>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1454</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2">
        <f>SUM(F77:F97)</f>
        <v>0</v>
      </c>
      <c r="F70" s="70"/>
      <c r="G70" s="79"/>
      <c r="H70" s="70"/>
      <c r="I70" s="70"/>
    </row>
    <row r="71" spans="3:12" x14ac:dyDescent="0.25">
      <c r="C71" s="70"/>
      <c r="D71" s="31"/>
      <c r="E71" s="93"/>
      <c r="F71" s="93"/>
      <c r="G71" s="93"/>
      <c r="H71" s="76"/>
      <c r="I71" s="76"/>
      <c r="J71" s="76"/>
      <c r="K71" s="112"/>
    </row>
    <row r="72" spans="3:12" ht="15.75" x14ac:dyDescent="0.25">
      <c r="C72" s="301" t="s">
        <v>392</v>
      </c>
      <c r="D72" s="368"/>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1454</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2">
        <f>SUM(F107:F127)</f>
        <v>0</v>
      </c>
      <c r="F100" s="70"/>
      <c r="G100" s="79"/>
      <c r="H100" s="70"/>
      <c r="I100" s="70"/>
    </row>
    <row r="101" spans="3:12" x14ac:dyDescent="0.25">
      <c r="C101" s="70"/>
      <c r="D101" s="31"/>
      <c r="E101" s="93"/>
      <c r="F101" s="93"/>
      <c r="G101" s="93"/>
      <c r="H101" s="76"/>
      <c r="I101" s="76"/>
      <c r="J101" s="76"/>
      <c r="K101" s="112"/>
    </row>
    <row r="102" spans="3:12" ht="15.75" x14ac:dyDescent="0.25">
      <c r="C102" s="301" t="s">
        <v>392</v>
      </c>
      <c r="D102" s="368"/>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1454</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2">
        <f>SUM(F137:F157)</f>
        <v>0</v>
      </c>
      <c r="F130" s="70"/>
      <c r="G130" s="79"/>
      <c r="H130" s="70"/>
      <c r="I130" s="70"/>
    </row>
    <row r="131" spans="3:12" x14ac:dyDescent="0.25">
      <c r="C131" s="70"/>
      <c r="D131" s="31"/>
      <c r="E131" s="93"/>
      <c r="F131" s="93"/>
      <c r="G131" s="93"/>
      <c r="H131" s="76"/>
      <c r="I131" s="76"/>
      <c r="J131" s="76"/>
      <c r="K131" s="112"/>
    </row>
    <row r="132" spans="3:12" ht="15.75" x14ac:dyDescent="0.25">
      <c r="C132" s="301" t="s">
        <v>392</v>
      </c>
      <c r="D132" s="368"/>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1454</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2">
        <f>SUM(F167:F187)</f>
        <v>0</v>
      </c>
      <c r="F160" s="70"/>
      <c r="G160" s="79"/>
      <c r="H160" s="70"/>
      <c r="I160" s="70"/>
    </row>
    <row r="161" spans="3:12" x14ac:dyDescent="0.25">
      <c r="C161" s="70"/>
      <c r="D161" s="31"/>
      <c r="E161" s="93"/>
      <c r="F161" s="93"/>
      <c r="G161" s="93"/>
      <c r="H161" s="76"/>
      <c r="I161" s="76"/>
      <c r="J161" s="76"/>
      <c r="K161" s="112"/>
    </row>
    <row r="162" spans="3:12" ht="15.75" x14ac:dyDescent="0.25">
      <c r="C162" s="301" t="s">
        <v>392</v>
      </c>
      <c r="D162" s="368"/>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1454</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1510</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row>
    <row r="3" spans="1:555" ht="14.45" hidden="1" x14ac:dyDescent="0.3">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thickBot="1" x14ac:dyDescent="0.35"/>
    <row r="5" spans="1:555" ht="26.45" thickBot="1" x14ac:dyDescent="0.35">
      <c r="C5" s="87" t="s">
        <v>419</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2">
        <f>SUM(F17:F50)</f>
        <v>0</v>
      </c>
      <c r="G10" s="79"/>
      <c r="H10" s="70"/>
      <c r="I10" s="70"/>
    </row>
    <row r="11" spans="1:555" ht="14.45" x14ac:dyDescent="0.3">
      <c r="G11" s="79"/>
      <c r="H11" s="70"/>
      <c r="I11" s="70"/>
    </row>
    <row r="12" spans="1:555" ht="14.45" x14ac:dyDescent="0.3">
      <c r="F12" s="70"/>
      <c r="G12" s="79"/>
      <c r="H12" s="70"/>
      <c r="I12" s="70"/>
    </row>
    <row r="13" spans="1:555" ht="15.6" x14ac:dyDescent="0.3">
      <c r="C13" s="301" t="s">
        <v>392</v>
      </c>
      <c r="D13" s="368"/>
      <c r="F13" s="70"/>
      <c r="G13" s="79"/>
      <c r="H13" s="70"/>
      <c r="I13" s="70"/>
    </row>
    <row r="14" spans="1:555" ht="18" x14ac:dyDescent="0.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6" thickBot="1" x14ac:dyDescent="0.35">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ht="14.45" x14ac:dyDescent="0.3">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ht="14.45" x14ac:dyDescent="0.3">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ht="14.45" x14ac:dyDescent="0.3">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ht="14.45" x14ac:dyDescent="0.3">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ht="14.45" x14ac:dyDescent="0.3">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ht="14.45" x14ac:dyDescent="0.3">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ht="14.45" x14ac:dyDescent="0.3">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ht="14.45" x14ac:dyDescent="0.3">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ht="14.45" x14ac:dyDescent="0.3">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ht="14.45" x14ac:dyDescent="0.3">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ht="14.45" x14ac:dyDescent="0.3">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ht="14.45" x14ac:dyDescent="0.3">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ht="14.45" x14ac:dyDescent="0.3">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ht="14.45" x14ac:dyDescent="0.3">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2">
        <f>SUM(F60:F93)</f>
        <v>0</v>
      </c>
      <c r="G53" s="79"/>
      <c r="H53" s="70"/>
      <c r="I53" s="70"/>
    </row>
    <row r="54" spans="3:17" x14ac:dyDescent="0.25">
      <c r="G54" s="79"/>
      <c r="H54" s="70"/>
      <c r="I54" s="70"/>
    </row>
    <row r="55" spans="3:17" x14ac:dyDescent="0.25">
      <c r="F55" s="70"/>
      <c r="G55" s="79"/>
      <c r="H55" s="70"/>
      <c r="I55" s="70"/>
    </row>
    <row r="56" spans="3:17" ht="15.75" x14ac:dyDescent="0.25">
      <c r="C56" s="301" t="s">
        <v>392</v>
      </c>
      <c r="D56" s="368"/>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2">
        <f>SUM(F103:F136)</f>
        <v>0</v>
      </c>
      <c r="G96" s="79"/>
      <c r="H96" s="70"/>
      <c r="I96" s="70"/>
    </row>
    <row r="97" spans="3:17" x14ac:dyDescent="0.25">
      <c r="G97" s="79"/>
      <c r="H97" s="70"/>
      <c r="I97" s="70"/>
    </row>
    <row r="98" spans="3:17" x14ac:dyDescent="0.25">
      <c r="F98" s="70"/>
      <c r="G98" s="79"/>
      <c r="H98" s="70"/>
      <c r="I98" s="70"/>
    </row>
    <row r="99" spans="3:17" ht="15.75" x14ac:dyDescent="0.25">
      <c r="C99" s="301" t="s">
        <v>392</v>
      </c>
      <c r="D99" s="368"/>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2">
        <f>SUM(F146:F179)</f>
        <v>0</v>
      </c>
      <c r="G139" s="79"/>
      <c r="H139" s="70"/>
      <c r="I139" s="70"/>
    </row>
    <row r="140" spans="3:17" x14ac:dyDescent="0.25">
      <c r="G140" s="79"/>
      <c r="H140" s="70"/>
      <c r="I140" s="70"/>
    </row>
    <row r="141" spans="3:17" x14ac:dyDescent="0.25">
      <c r="F141" s="70"/>
      <c r="G141" s="79"/>
      <c r="H141" s="70"/>
      <c r="I141" s="70"/>
    </row>
    <row r="142" spans="3:17" ht="15.75" x14ac:dyDescent="0.25">
      <c r="C142" s="301" t="s">
        <v>392</v>
      </c>
      <c r="D142" s="368"/>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91"/>
  <sheetViews>
    <sheetView workbookViewId="0">
      <pane ySplit="7" topLeftCell="A8" activePane="bottomLeft" state="frozen"/>
      <selection activeCell="M8" sqref="M8"/>
      <selection pane="bottomLeft" activeCell="C17" sqref="C17"/>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3">
      <c r="A2" s="309"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09"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09"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54" t="s">
        <v>97</v>
      </c>
      <c r="B5" s="556" t="s">
        <v>111</v>
      </c>
      <c r="C5" s="566" t="s">
        <v>86</v>
      </c>
      <c r="D5" s="566" t="s">
        <v>87</v>
      </c>
      <c r="E5" s="566" t="s">
        <v>392</v>
      </c>
      <c r="F5" s="566" t="s">
        <v>88</v>
      </c>
      <c r="G5" s="569" t="s">
        <v>100</v>
      </c>
      <c r="H5" s="571"/>
      <c r="I5" s="571"/>
      <c r="J5" s="571"/>
      <c r="K5" s="571"/>
      <c r="L5" s="571"/>
      <c r="M5" s="571"/>
      <c r="N5" s="570"/>
      <c r="O5" s="575" t="s">
        <v>101</v>
      </c>
      <c r="P5" s="576"/>
      <c r="Q5" s="556" t="s">
        <v>102</v>
      </c>
      <c r="R5" s="556" t="s">
        <v>103</v>
      </c>
      <c r="S5" s="556" t="s">
        <v>110</v>
      </c>
      <c r="T5" s="556" t="s">
        <v>109</v>
      </c>
      <c r="U5" s="572" t="s">
        <v>89</v>
      </c>
    </row>
    <row r="6" spans="1:21" ht="14.45" customHeight="1" x14ac:dyDescent="0.25">
      <c r="A6" s="554"/>
      <c r="B6" s="554"/>
      <c r="C6" s="567"/>
      <c r="D6" s="567"/>
      <c r="E6" s="567"/>
      <c r="F6" s="567"/>
      <c r="G6" s="569" t="s">
        <v>104</v>
      </c>
      <c r="H6" s="570"/>
      <c r="I6" s="569" t="s">
        <v>105</v>
      </c>
      <c r="J6" s="570"/>
      <c r="K6" s="569" t="s">
        <v>106</v>
      </c>
      <c r="L6" s="570"/>
      <c r="M6" s="569" t="s">
        <v>107</v>
      </c>
      <c r="N6" s="570"/>
      <c r="O6" s="577"/>
      <c r="P6" s="578"/>
      <c r="Q6" s="554"/>
      <c r="R6" s="554"/>
      <c r="S6" s="554"/>
      <c r="T6" s="554"/>
      <c r="U6" s="573"/>
    </row>
    <row r="7" spans="1:21" ht="25.5" x14ac:dyDescent="0.25">
      <c r="A7" s="555"/>
      <c r="B7" s="555"/>
      <c r="C7" s="568"/>
      <c r="D7" s="568"/>
      <c r="E7" s="568"/>
      <c r="F7" s="568"/>
      <c r="G7" s="440" t="s">
        <v>108</v>
      </c>
      <c r="H7" s="440" t="s">
        <v>12</v>
      </c>
      <c r="I7" s="440" t="s">
        <v>108</v>
      </c>
      <c r="J7" s="440" t="s">
        <v>12</v>
      </c>
      <c r="K7" s="440" t="s">
        <v>108</v>
      </c>
      <c r="L7" s="440" t="s">
        <v>12</v>
      </c>
      <c r="M7" s="440" t="s">
        <v>108</v>
      </c>
      <c r="N7" s="440" t="s">
        <v>12</v>
      </c>
      <c r="O7" s="440" t="s">
        <v>108</v>
      </c>
      <c r="P7" s="440" t="s">
        <v>12</v>
      </c>
      <c r="Q7" s="555"/>
      <c r="R7" s="555"/>
      <c r="S7" s="555"/>
      <c r="T7" s="555"/>
      <c r="U7" s="574"/>
    </row>
    <row r="8" spans="1:21" ht="15.6" x14ac:dyDescent="0.3">
      <c r="A8" s="441"/>
      <c r="B8" s="442"/>
      <c r="C8" s="443"/>
      <c r="D8" s="443"/>
      <c r="E8" s="444"/>
      <c r="F8" s="443"/>
      <c r="G8" s="445"/>
      <c r="H8" s="445"/>
      <c r="I8" s="445"/>
      <c r="J8" s="445"/>
      <c r="K8" s="445"/>
      <c r="L8" s="445"/>
      <c r="M8" s="445"/>
      <c r="N8" s="445"/>
      <c r="O8" s="445"/>
      <c r="P8" s="445"/>
      <c r="Q8" s="446"/>
      <c r="R8" s="446"/>
      <c r="S8" s="446"/>
      <c r="T8" s="446"/>
      <c r="U8" s="447"/>
    </row>
    <row r="9" spans="1:21" ht="15.75" x14ac:dyDescent="0.25">
      <c r="A9" s="563" t="s">
        <v>1374</v>
      </c>
      <c r="B9" s="560" t="s">
        <v>1375</v>
      </c>
      <c r="C9" s="323"/>
      <c r="D9" s="323"/>
      <c r="E9" s="71"/>
      <c r="F9" s="71"/>
      <c r="G9" s="203"/>
      <c r="H9" s="204"/>
      <c r="I9" s="203"/>
      <c r="J9" s="204"/>
      <c r="K9" s="203"/>
      <c r="L9" s="204"/>
      <c r="M9" s="203"/>
      <c r="N9" s="204"/>
      <c r="O9" s="378">
        <f>G9+I9+K9+M9</f>
        <v>0</v>
      </c>
      <c r="P9" s="378">
        <f>H9+J9+L9+N9</f>
        <v>0</v>
      </c>
      <c r="Q9" s="71"/>
      <c r="R9" s="71"/>
      <c r="S9" s="71"/>
      <c r="T9" s="71"/>
      <c r="U9" s="71"/>
    </row>
    <row r="10" spans="1:21" ht="15.75" x14ac:dyDescent="0.25">
      <c r="A10" s="564"/>
      <c r="B10" s="561"/>
      <c r="C10" s="323"/>
      <c r="D10" s="323"/>
      <c r="E10" s="71"/>
      <c r="F10" s="71"/>
      <c r="G10" s="203"/>
      <c r="H10" s="204"/>
      <c r="I10" s="203"/>
      <c r="J10" s="204"/>
      <c r="K10" s="203"/>
      <c r="L10" s="204"/>
      <c r="M10" s="203"/>
      <c r="N10" s="204"/>
      <c r="O10" s="378">
        <f t="shared" ref="O10:O27" si="0">G10+I10+K10+M10</f>
        <v>0</v>
      </c>
      <c r="P10" s="378">
        <f t="shared" ref="P10:P27" si="1">H10+J10+L10+N10</f>
        <v>0</v>
      </c>
      <c r="Q10" s="71"/>
      <c r="R10" s="71"/>
      <c r="S10" s="71"/>
      <c r="T10" s="71"/>
      <c r="U10" s="71"/>
    </row>
    <row r="11" spans="1:21" ht="15.75" x14ac:dyDescent="0.25">
      <c r="A11" s="564"/>
      <c r="B11" s="561"/>
      <c r="C11" s="323"/>
      <c r="D11" s="323"/>
      <c r="E11" s="71"/>
      <c r="F11" s="71"/>
      <c r="G11" s="203"/>
      <c r="H11" s="204"/>
      <c r="I11" s="203"/>
      <c r="J11" s="204"/>
      <c r="K11" s="203"/>
      <c r="L11" s="204"/>
      <c r="M11" s="203"/>
      <c r="N11" s="204"/>
      <c r="O11" s="378">
        <f t="shared" si="0"/>
        <v>0</v>
      </c>
      <c r="P11" s="378">
        <f t="shared" si="1"/>
        <v>0</v>
      </c>
      <c r="Q11" s="71"/>
      <c r="R11" s="71"/>
      <c r="S11" s="71"/>
      <c r="T11" s="71"/>
      <c r="U11" s="71"/>
    </row>
    <row r="12" spans="1:21" ht="15.75" x14ac:dyDescent="0.25">
      <c r="A12" s="564"/>
      <c r="B12" s="561"/>
      <c r="C12" s="323"/>
      <c r="D12" s="323"/>
      <c r="E12" s="71"/>
      <c r="F12" s="71"/>
      <c r="G12" s="203"/>
      <c r="H12" s="204"/>
      <c r="I12" s="203"/>
      <c r="J12" s="204"/>
      <c r="K12" s="203"/>
      <c r="L12" s="204"/>
      <c r="M12" s="203"/>
      <c r="N12" s="204"/>
      <c r="O12" s="378">
        <f t="shared" si="0"/>
        <v>0</v>
      </c>
      <c r="P12" s="378">
        <f t="shared" si="1"/>
        <v>0</v>
      </c>
      <c r="Q12" s="71"/>
      <c r="R12" s="71"/>
      <c r="S12" s="71"/>
      <c r="T12" s="71"/>
      <c r="U12" s="71"/>
    </row>
    <row r="13" spans="1:21" ht="15.75" x14ac:dyDescent="0.25">
      <c r="A13" s="564"/>
      <c r="B13" s="561"/>
      <c r="C13" s="323"/>
      <c r="D13" s="323"/>
      <c r="E13" s="71"/>
      <c r="F13" s="71"/>
      <c r="G13" s="203"/>
      <c r="H13" s="204"/>
      <c r="I13" s="203"/>
      <c r="J13" s="204"/>
      <c r="K13" s="203"/>
      <c r="L13" s="204"/>
      <c r="M13" s="203"/>
      <c r="N13" s="204"/>
      <c r="O13" s="378">
        <f t="shared" si="0"/>
        <v>0</v>
      </c>
      <c r="P13" s="378">
        <f t="shared" si="1"/>
        <v>0</v>
      </c>
      <c r="Q13" s="71"/>
      <c r="R13" s="71"/>
      <c r="S13" s="71"/>
      <c r="T13" s="71"/>
      <c r="U13" s="71"/>
    </row>
    <row r="14" spans="1:21" ht="15.75" x14ac:dyDescent="0.25">
      <c r="A14" s="564"/>
      <c r="B14" s="561"/>
      <c r="C14" s="323"/>
      <c r="D14" s="323"/>
      <c r="E14" s="71"/>
      <c r="F14" s="71"/>
      <c r="G14" s="203"/>
      <c r="H14" s="204"/>
      <c r="I14" s="203"/>
      <c r="J14" s="204"/>
      <c r="K14" s="203"/>
      <c r="L14" s="204"/>
      <c r="M14" s="203"/>
      <c r="N14" s="204"/>
      <c r="O14" s="378">
        <f t="shared" si="0"/>
        <v>0</v>
      </c>
      <c r="P14" s="378">
        <f t="shared" si="1"/>
        <v>0</v>
      </c>
      <c r="Q14" s="71"/>
      <c r="R14" s="71"/>
      <c r="S14" s="71"/>
      <c r="T14" s="71"/>
      <c r="U14" s="71"/>
    </row>
    <row r="15" spans="1:21" ht="15.75" x14ac:dyDescent="0.25">
      <c r="A15" s="564"/>
      <c r="B15" s="561"/>
      <c r="C15" s="323"/>
      <c r="D15" s="323"/>
      <c r="E15" s="71"/>
      <c r="F15" s="71"/>
      <c r="G15" s="203"/>
      <c r="H15" s="204"/>
      <c r="I15" s="203"/>
      <c r="J15" s="204"/>
      <c r="K15" s="203"/>
      <c r="L15" s="204"/>
      <c r="M15" s="203"/>
      <c r="N15" s="204"/>
      <c r="O15" s="378">
        <f t="shared" si="0"/>
        <v>0</v>
      </c>
      <c r="P15" s="378">
        <f t="shared" si="1"/>
        <v>0</v>
      </c>
      <c r="Q15" s="71"/>
      <c r="R15" s="71"/>
      <c r="S15" s="71"/>
      <c r="T15" s="71"/>
      <c r="U15" s="71"/>
    </row>
    <row r="16" spans="1:21" ht="15.75" x14ac:dyDescent="0.25">
      <c r="A16" s="564"/>
      <c r="B16" s="561"/>
      <c r="C16" s="323"/>
      <c r="D16" s="323"/>
      <c r="E16" s="71"/>
      <c r="F16" s="71"/>
      <c r="G16" s="203"/>
      <c r="H16" s="204"/>
      <c r="I16" s="203"/>
      <c r="J16" s="204"/>
      <c r="K16" s="203"/>
      <c r="L16" s="204"/>
      <c r="M16" s="203"/>
      <c r="N16" s="204"/>
      <c r="O16" s="378">
        <f t="shared" si="0"/>
        <v>0</v>
      </c>
      <c r="P16" s="378">
        <f t="shared" si="1"/>
        <v>0</v>
      </c>
      <c r="Q16" s="71"/>
      <c r="R16" s="71"/>
      <c r="S16" s="71"/>
      <c r="T16" s="71"/>
      <c r="U16" s="71"/>
    </row>
    <row r="17" spans="1:21" ht="15.75" x14ac:dyDescent="0.25">
      <c r="A17" s="564"/>
      <c r="B17" s="561"/>
      <c r="C17" s="323"/>
      <c r="D17" s="323"/>
      <c r="E17" s="71"/>
      <c r="F17" s="71"/>
      <c r="G17" s="203"/>
      <c r="H17" s="204"/>
      <c r="I17" s="203"/>
      <c r="J17" s="204"/>
      <c r="K17" s="203"/>
      <c r="L17" s="204"/>
      <c r="M17" s="203"/>
      <c r="N17" s="204"/>
      <c r="O17" s="378">
        <f t="shared" si="0"/>
        <v>0</v>
      </c>
      <c r="P17" s="378">
        <f t="shared" si="1"/>
        <v>0</v>
      </c>
      <c r="Q17" s="205"/>
      <c r="R17" s="71"/>
      <c r="S17" s="71"/>
      <c r="T17" s="71"/>
      <c r="U17" s="71"/>
    </row>
    <row r="18" spans="1:21" ht="15.75" x14ac:dyDescent="0.25">
      <c r="A18" s="565"/>
      <c r="B18" s="562"/>
      <c r="C18" s="323"/>
      <c r="D18" s="323"/>
      <c r="E18" s="71"/>
      <c r="F18" s="71"/>
      <c r="G18" s="203"/>
      <c r="H18" s="204"/>
      <c r="I18" s="203"/>
      <c r="J18" s="204"/>
      <c r="K18" s="203"/>
      <c r="L18" s="204"/>
      <c r="M18" s="203"/>
      <c r="N18" s="204"/>
      <c r="O18" s="378">
        <f t="shared" si="0"/>
        <v>0</v>
      </c>
      <c r="P18" s="378">
        <f t="shared" si="1"/>
        <v>0</v>
      </c>
      <c r="Q18" s="205"/>
      <c r="R18" s="71"/>
      <c r="S18" s="71"/>
      <c r="T18" s="71"/>
      <c r="U18" s="71"/>
    </row>
    <row r="19" spans="1:21" ht="15.75" x14ac:dyDescent="0.25">
      <c r="A19" s="557" t="s">
        <v>1376</v>
      </c>
      <c r="B19" s="557" t="s">
        <v>1375</v>
      </c>
      <c r="C19" s="343"/>
      <c r="D19" s="323"/>
      <c r="E19" s="71"/>
      <c r="F19" s="71"/>
      <c r="G19" s="71"/>
      <c r="H19" s="344"/>
      <c r="I19" s="71"/>
      <c r="J19" s="71"/>
      <c r="K19" s="71"/>
      <c r="L19" s="344"/>
      <c r="M19" s="71"/>
      <c r="N19" s="71"/>
      <c r="O19" s="378">
        <f t="shared" si="0"/>
        <v>0</v>
      </c>
      <c r="P19" s="378">
        <f t="shared" si="1"/>
        <v>0</v>
      </c>
      <c r="Q19" s="71"/>
      <c r="R19" s="71"/>
      <c r="S19" s="71"/>
      <c r="T19" s="71"/>
      <c r="U19" s="71"/>
    </row>
    <row r="20" spans="1:21" ht="15.75" x14ac:dyDescent="0.25">
      <c r="A20" s="558"/>
      <c r="B20" s="558"/>
      <c r="C20" s="343"/>
      <c r="D20" s="323"/>
      <c r="E20" s="71"/>
      <c r="F20" s="71"/>
      <c r="G20" s="71"/>
      <c r="H20" s="344"/>
      <c r="I20" s="71"/>
      <c r="J20" s="71"/>
      <c r="K20" s="71"/>
      <c r="L20" s="344"/>
      <c r="M20" s="71"/>
      <c r="N20" s="71"/>
      <c r="O20" s="378">
        <f t="shared" si="0"/>
        <v>0</v>
      </c>
      <c r="P20" s="378">
        <f t="shared" si="1"/>
        <v>0</v>
      </c>
      <c r="Q20" s="71"/>
      <c r="R20" s="71"/>
      <c r="S20" s="71"/>
      <c r="T20" s="71"/>
      <c r="U20" s="71"/>
    </row>
    <row r="21" spans="1:21" ht="15.75" x14ac:dyDescent="0.25">
      <c r="A21" s="558"/>
      <c r="B21" s="558"/>
      <c r="C21" s="343"/>
      <c r="D21" s="323"/>
      <c r="E21" s="71"/>
      <c r="F21" s="71"/>
      <c r="G21" s="71"/>
      <c r="H21" s="344"/>
      <c r="I21" s="71"/>
      <c r="J21" s="71"/>
      <c r="K21" s="71"/>
      <c r="L21" s="344"/>
      <c r="M21" s="71"/>
      <c r="N21" s="71"/>
      <c r="O21" s="378">
        <f t="shared" si="0"/>
        <v>0</v>
      </c>
      <c r="P21" s="378">
        <f t="shared" si="1"/>
        <v>0</v>
      </c>
      <c r="Q21" s="71"/>
      <c r="R21" s="71"/>
      <c r="S21" s="71"/>
      <c r="T21" s="71"/>
      <c r="U21" s="71"/>
    </row>
    <row r="22" spans="1:21" ht="15.75" x14ac:dyDescent="0.25">
      <c r="A22" s="558"/>
      <c r="B22" s="558"/>
      <c r="C22" s="343"/>
      <c r="D22" s="323"/>
      <c r="E22" s="71"/>
      <c r="F22" s="71"/>
      <c r="G22" s="71"/>
      <c r="H22" s="344"/>
      <c r="I22" s="71"/>
      <c r="J22" s="71"/>
      <c r="K22" s="71"/>
      <c r="L22" s="344"/>
      <c r="M22" s="71"/>
      <c r="N22" s="71"/>
      <c r="O22" s="378">
        <f t="shared" si="0"/>
        <v>0</v>
      </c>
      <c r="P22" s="378">
        <f t="shared" si="1"/>
        <v>0</v>
      </c>
      <c r="Q22" s="71"/>
      <c r="R22" s="71"/>
      <c r="S22" s="71"/>
      <c r="T22" s="71"/>
      <c r="U22" s="71"/>
    </row>
    <row r="23" spans="1:21" ht="15.75" x14ac:dyDescent="0.25">
      <c r="A23" s="558"/>
      <c r="B23" s="558"/>
      <c r="C23" s="343"/>
      <c r="D23" s="323"/>
      <c r="E23" s="71"/>
      <c r="F23" s="71"/>
      <c r="G23" s="71"/>
      <c r="H23" s="344"/>
      <c r="I23" s="71"/>
      <c r="J23" s="71"/>
      <c r="K23" s="71"/>
      <c r="L23" s="344"/>
      <c r="M23" s="71"/>
      <c r="N23" s="71"/>
      <c r="O23" s="378">
        <f t="shared" si="0"/>
        <v>0</v>
      </c>
      <c r="P23" s="378">
        <f t="shared" si="1"/>
        <v>0</v>
      </c>
      <c r="Q23" s="71"/>
      <c r="R23" s="71"/>
      <c r="S23" s="71"/>
      <c r="T23" s="71"/>
      <c r="U23" s="71"/>
    </row>
    <row r="24" spans="1:21" ht="15.75" x14ac:dyDescent="0.25">
      <c r="A24" s="558"/>
      <c r="B24" s="558"/>
      <c r="C24" s="343"/>
      <c r="D24" s="323"/>
      <c r="E24" s="71"/>
      <c r="F24" s="71"/>
      <c r="G24" s="71"/>
      <c r="H24" s="344"/>
      <c r="I24" s="71"/>
      <c r="J24" s="71"/>
      <c r="K24" s="71"/>
      <c r="L24" s="344"/>
      <c r="M24" s="71"/>
      <c r="N24" s="71"/>
      <c r="O24" s="378">
        <f t="shared" si="0"/>
        <v>0</v>
      </c>
      <c r="P24" s="378">
        <f t="shared" si="1"/>
        <v>0</v>
      </c>
      <c r="Q24" s="71"/>
      <c r="R24" s="71"/>
      <c r="S24" s="71"/>
      <c r="T24" s="71"/>
      <c r="U24" s="71"/>
    </row>
    <row r="25" spans="1:21" ht="15.75" x14ac:dyDescent="0.25">
      <c r="A25" s="558"/>
      <c r="B25" s="558"/>
      <c r="C25" s="343"/>
      <c r="D25" s="323"/>
      <c r="E25" s="71"/>
      <c r="F25" s="71"/>
      <c r="G25" s="203"/>
      <c r="H25" s="71"/>
      <c r="I25" s="71"/>
      <c r="J25" s="71"/>
      <c r="K25" s="71"/>
      <c r="L25" s="71"/>
      <c r="M25" s="71"/>
      <c r="N25" s="71"/>
      <c r="O25" s="378">
        <f t="shared" si="0"/>
        <v>0</v>
      </c>
      <c r="P25" s="378">
        <f t="shared" si="1"/>
        <v>0</v>
      </c>
      <c r="Q25" s="71"/>
      <c r="R25" s="71"/>
      <c r="S25" s="71"/>
      <c r="T25" s="71"/>
      <c r="U25" s="71"/>
    </row>
    <row r="26" spans="1:21" ht="15.75" x14ac:dyDescent="0.25">
      <c r="A26" s="558"/>
      <c r="B26" s="558"/>
      <c r="C26" s="343"/>
      <c r="D26" s="343"/>
      <c r="E26" s="71"/>
      <c r="F26" s="71"/>
      <c r="G26" s="71"/>
      <c r="H26" s="71"/>
      <c r="I26" s="71"/>
      <c r="J26" s="71"/>
      <c r="K26" s="71"/>
      <c r="L26" s="71"/>
      <c r="M26" s="71"/>
      <c r="N26" s="71"/>
      <c r="O26" s="378">
        <f t="shared" si="0"/>
        <v>0</v>
      </c>
      <c r="P26" s="378">
        <f t="shared" si="1"/>
        <v>0</v>
      </c>
      <c r="Q26" s="71"/>
      <c r="R26" s="71"/>
      <c r="S26" s="71"/>
      <c r="T26" s="71"/>
      <c r="U26" s="71"/>
    </row>
    <row r="27" spans="1:21" ht="15.75" x14ac:dyDescent="0.25">
      <c r="A27" s="559"/>
      <c r="B27" s="559"/>
      <c r="C27" s="343"/>
      <c r="D27" s="343"/>
      <c r="E27" s="71"/>
      <c r="F27" s="71"/>
      <c r="G27" s="71"/>
      <c r="H27" s="71"/>
      <c r="I27" s="71"/>
      <c r="J27" s="71"/>
      <c r="K27" s="71"/>
      <c r="L27" s="71"/>
      <c r="M27" s="71"/>
      <c r="N27" s="71"/>
      <c r="O27" s="378">
        <f t="shared" si="0"/>
        <v>0</v>
      </c>
      <c r="P27" s="378">
        <f t="shared" si="1"/>
        <v>0</v>
      </c>
      <c r="Q27" s="71"/>
      <c r="R27" s="71"/>
      <c r="S27" s="71"/>
      <c r="T27" s="71"/>
      <c r="U27" s="72"/>
    </row>
    <row r="28" spans="1:21" ht="15.6" customHeight="1" x14ac:dyDescent="0.25">
      <c r="A28" s="294"/>
      <c r="B28" s="295"/>
      <c r="C28" s="294" t="s">
        <v>1351</v>
      </c>
      <c r="D28" s="295"/>
      <c r="E28" s="295"/>
      <c r="F28" s="296"/>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ht="14.45" x14ac:dyDescent="0.3">
      <c r="E29" s="86"/>
    </row>
    <row r="30" spans="1:21" ht="14.45" x14ac:dyDescent="0.3">
      <c r="E30" s="86"/>
    </row>
    <row r="31" spans="1:21" ht="14.45" x14ac:dyDescent="0.3">
      <c r="E31" s="86"/>
    </row>
    <row r="32" spans="1:21" ht="14.45" x14ac:dyDescent="0.3">
      <c r="E32" s="86"/>
    </row>
    <row r="33" spans="5:5" ht="14.45" x14ac:dyDescent="0.3">
      <c r="E33" s="86"/>
    </row>
    <row r="34" spans="5:5" ht="14.45" x14ac:dyDescent="0.3">
      <c r="E34" s="86"/>
    </row>
    <row r="35" spans="5:5" ht="14.45" x14ac:dyDescent="0.3">
      <c r="E35" s="86"/>
    </row>
    <row r="36" spans="5:5" ht="14.45" x14ac:dyDescent="0.3">
      <c r="E36" s="86"/>
    </row>
    <row r="37" spans="5:5" ht="14.45" x14ac:dyDescent="0.3">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tabSelected="1" workbookViewId="0">
      <pane ySplit="6" topLeftCell="A7" activePane="bottomLeft" state="frozen"/>
      <selection sqref="A1:V1"/>
      <selection pane="bottomLeft" activeCell="C31" sqref="C31"/>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5" customWidth="1"/>
    <col min="16" max="16" width="16.28515625" style="385"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88"/>
      <c r="C1" s="288"/>
      <c r="D1" s="288"/>
      <c r="E1" s="288"/>
      <c r="F1" s="288"/>
      <c r="G1" s="288" t="s">
        <v>1380</v>
      </c>
      <c r="H1" s="288"/>
      <c r="I1" s="288"/>
      <c r="J1" s="288"/>
      <c r="K1" s="288"/>
      <c r="L1" s="288"/>
      <c r="M1" s="288"/>
      <c r="N1" s="288"/>
      <c r="O1" s="379"/>
      <c r="P1" s="379"/>
      <c r="Q1" s="288"/>
      <c r="R1" s="288"/>
      <c r="S1" s="288"/>
      <c r="T1" s="288"/>
      <c r="U1" s="288"/>
    </row>
    <row r="2" spans="1:21" s="245" customFormat="1" ht="18" x14ac:dyDescent="0.3">
      <c r="A2" s="310" t="s">
        <v>1342</v>
      </c>
      <c r="B2" s="288"/>
      <c r="C2" s="288"/>
      <c r="D2" s="288"/>
      <c r="E2" s="288"/>
      <c r="F2" s="288"/>
      <c r="G2" s="288"/>
      <c r="H2" s="288"/>
      <c r="I2" s="288"/>
      <c r="J2" s="288"/>
      <c r="K2" s="288"/>
      <c r="L2" s="288"/>
      <c r="M2" s="288"/>
      <c r="N2" s="288"/>
      <c r="O2" s="379"/>
      <c r="P2" s="379"/>
      <c r="Q2" s="288"/>
      <c r="R2" s="288"/>
      <c r="S2" s="288"/>
      <c r="T2" s="288"/>
      <c r="U2" s="288"/>
    </row>
    <row r="3" spans="1:21" s="245" customFormat="1" ht="21" customHeight="1" x14ac:dyDescent="0.25">
      <c r="A3" s="246" t="s">
        <v>1377</v>
      </c>
      <c r="B3" s="247"/>
      <c r="C3" s="247"/>
      <c r="D3" s="247"/>
      <c r="E3" s="248"/>
      <c r="F3" s="247"/>
      <c r="G3" s="247"/>
      <c r="H3" s="247"/>
      <c r="I3" s="247"/>
      <c r="J3" s="247"/>
      <c r="K3" s="247"/>
      <c r="L3" s="247"/>
      <c r="M3" s="247"/>
      <c r="N3" s="247"/>
      <c r="O3" s="380"/>
      <c r="P3" s="380"/>
      <c r="Q3" s="247"/>
      <c r="R3" s="247"/>
      <c r="S3" s="247"/>
      <c r="T3" s="247"/>
      <c r="U3" s="247"/>
    </row>
    <row r="4" spans="1:21" s="67" customFormat="1" ht="23.25" customHeight="1" x14ac:dyDescent="0.25">
      <c r="A4" s="554" t="s">
        <v>97</v>
      </c>
      <c r="B4" s="556" t="s">
        <v>111</v>
      </c>
      <c r="C4" s="566" t="s">
        <v>86</v>
      </c>
      <c r="D4" s="566" t="s">
        <v>87</v>
      </c>
      <c r="E4" s="566" t="s">
        <v>392</v>
      </c>
      <c r="F4" s="566" t="s">
        <v>88</v>
      </c>
      <c r="G4" s="569" t="s">
        <v>100</v>
      </c>
      <c r="H4" s="571"/>
      <c r="I4" s="571"/>
      <c r="J4" s="571"/>
      <c r="K4" s="571"/>
      <c r="L4" s="571"/>
      <c r="M4" s="571"/>
      <c r="N4" s="570"/>
      <c r="O4" s="575" t="s">
        <v>101</v>
      </c>
      <c r="P4" s="576"/>
      <c r="Q4" s="556" t="s">
        <v>102</v>
      </c>
      <c r="R4" s="556" t="s">
        <v>103</v>
      </c>
      <c r="S4" s="556" t="s">
        <v>110</v>
      </c>
      <c r="T4" s="556" t="s">
        <v>109</v>
      </c>
      <c r="U4" s="572" t="s">
        <v>89</v>
      </c>
    </row>
    <row r="5" spans="1:21" s="67" customFormat="1" ht="15" customHeight="1" x14ac:dyDescent="0.25">
      <c r="A5" s="554"/>
      <c r="B5" s="554"/>
      <c r="C5" s="567"/>
      <c r="D5" s="567"/>
      <c r="E5" s="567"/>
      <c r="F5" s="567"/>
      <c r="G5" s="569" t="s">
        <v>104</v>
      </c>
      <c r="H5" s="570"/>
      <c r="I5" s="569" t="s">
        <v>105</v>
      </c>
      <c r="J5" s="570"/>
      <c r="K5" s="569" t="s">
        <v>106</v>
      </c>
      <c r="L5" s="570"/>
      <c r="M5" s="569" t="s">
        <v>107</v>
      </c>
      <c r="N5" s="570"/>
      <c r="O5" s="577"/>
      <c r="P5" s="578"/>
      <c r="Q5" s="554"/>
      <c r="R5" s="554"/>
      <c r="S5" s="554"/>
      <c r="T5" s="554"/>
      <c r="U5" s="573"/>
    </row>
    <row r="6" spans="1:21" s="67" customFormat="1" ht="24" customHeight="1" x14ac:dyDescent="0.25">
      <c r="A6" s="555"/>
      <c r="B6" s="555"/>
      <c r="C6" s="568"/>
      <c r="D6" s="568"/>
      <c r="E6" s="568"/>
      <c r="F6" s="568"/>
      <c r="G6" s="440" t="s">
        <v>108</v>
      </c>
      <c r="H6" s="440" t="s">
        <v>12</v>
      </c>
      <c r="I6" s="440" t="s">
        <v>108</v>
      </c>
      <c r="J6" s="440" t="s">
        <v>12</v>
      </c>
      <c r="K6" s="440" t="s">
        <v>108</v>
      </c>
      <c r="L6" s="440" t="s">
        <v>12</v>
      </c>
      <c r="M6" s="440" t="s">
        <v>108</v>
      </c>
      <c r="N6" s="440" t="s">
        <v>12</v>
      </c>
      <c r="O6" s="440" t="s">
        <v>108</v>
      </c>
      <c r="P6" s="440" t="s">
        <v>12</v>
      </c>
      <c r="Q6" s="555"/>
      <c r="R6" s="555"/>
      <c r="S6" s="555"/>
      <c r="T6" s="555"/>
      <c r="U6" s="574"/>
    </row>
    <row r="7" spans="1:21" s="67" customFormat="1" ht="15.75" x14ac:dyDescent="0.25">
      <c r="A7" s="441"/>
      <c r="B7" s="442"/>
      <c r="C7" s="443"/>
      <c r="D7" s="443"/>
      <c r="E7" s="444"/>
      <c r="F7" s="443"/>
      <c r="G7" s="445"/>
      <c r="H7" s="445"/>
      <c r="I7" s="445"/>
      <c r="J7" s="445"/>
      <c r="K7" s="445"/>
      <c r="L7" s="445"/>
      <c r="M7" s="445"/>
      <c r="N7" s="445"/>
      <c r="O7" s="445"/>
      <c r="P7" s="445"/>
      <c r="Q7" s="446"/>
      <c r="R7" s="446"/>
      <c r="S7" s="446"/>
      <c r="T7" s="446"/>
      <c r="U7" s="447"/>
    </row>
    <row r="8" spans="1:21" ht="94.5" x14ac:dyDescent="0.25">
      <c r="A8" s="579" t="s">
        <v>1378</v>
      </c>
      <c r="B8" s="579" t="s">
        <v>1455</v>
      </c>
      <c r="C8" s="306" t="s">
        <v>1535</v>
      </c>
      <c r="D8" s="530" t="s">
        <v>1536</v>
      </c>
      <c r="E8" s="306" t="s">
        <v>1629</v>
      </c>
      <c r="F8" s="306" t="s">
        <v>1584</v>
      </c>
      <c r="G8" s="250">
        <v>1</v>
      </c>
      <c r="H8" s="250"/>
      <c r="I8" s="250">
        <v>1</v>
      </c>
      <c r="J8" s="252"/>
      <c r="K8" s="250"/>
      <c r="L8" s="231"/>
      <c r="M8" s="251"/>
      <c r="N8" s="231"/>
      <c r="O8" s="381">
        <f>G8+I8+K8+M8</f>
        <v>2</v>
      </c>
      <c r="P8" s="382">
        <f>H8+J8+L8+N8</f>
        <v>0</v>
      </c>
      <c r="Q8" s="250"/>
      <c r="R8" s="250" t="s">
        <v>1585</v>
      </c>
      <c r="S8" s="250" t="s">
        <v>1586</v>
      </c>
      <c r="T8" s="250" t="s">
        <v>1587</v>
      </c>
      <c r="U8" s="306" t="s">
        <v>1537</v>
      </c>
    </row>
    <row r="9" spans="1:21" ht="126" x14ac:dyDescent="0.25">
      <c r="A9" s="580"/>
      <c r="B9" s="580"/>
      <c r="C9" s="502" t="s">
        <v>1609</v>
      </c>
      <c r="D9" s="502" t="s">
        <v>1611</v>
      </c>
      <c r="E9" s="503" t="s">
        <v>1630</v>
      </c>
      <c r="F9" s="504" t="s">
        <v>1614</v>
      </c>
      <c r="G9" s="505">
        <v>0.75</v>
      </c>
      <c r="H9" s="506"/>
      <c r="I9" s="505">
        <v>0.25</v>
      </c>
      <c r="J9" s="252"/>
      <c r="K9" s="250"/>
      <c r="L9" s="231"/>
      <c r="M9" s="251"/>
      <c r="N9" s="231"/>
      <c r="O9" s="509">
        <f t="shared" ref="O9:O46" si="0">G9+I9+K9+M9</f>
        <v>1</v>
      </c>
      <c r="P9" s="382">
        <f t="shared" ref="P9:P46" si="1">H9+J9+L9+N9</f>
        <v>0</v>
      </c>
      <c r="Q9" s="250"/>
      <c r="R9" s="507" t="s">
        <v>1610</v>
      </c>
      <c r="S9" s="502" t="s">
        <v>1608</v>
      </c>
      <c r="T9" s="507" t="s">
        <v>1612</v>
      </c>
      <c r="U9" s="508" t="s">
        <v>1613</v>
      </c>
    </row>
    <row r="10" spans="1:21" ht="15.75" x14ac:dyDescent="0.25">
      <c r="A10" s="580"/>
      <c r="B10" s="580"/>
      <c r="C10" s="306"/>
      <c r="D10" s="306"/>
      <c r="E10" s="306"/>
      <c r="F10" s="306"/>
      <c r="G10" s="250"/>
      <c r="H10" s="250"/>
      <c r="I10" s="251"/>
      <c r="J10" s="252"/>
      <c r="K10" s="250"/>
      <c r="L10" s="231"/>
      <c r="M10" s="251"/>
      <c r="N10" s="231"/>
      <c r="O10" s="381">
        <f t="shared" si="0"/>
        <v>0</v>
      </c>
      <c r="P10" s="382">
        <f t="shared" si="1"/>
        <v>0</v>
      </c>
      <c r="Q10" s="250"/>
      <c r="R10" s="250"/>
      <c r="S10" s="250"/>
      <c r="T10" s="250"/>
      <c r="U10" s="306"/>
    </row>
    <row r="11" spans="1:21" ht="15.75" x14ac:dyDescent="0.25">
      <c r="A11" s="580"/>
      <c r="B11" s="580"/>
      <c r="C11" s="306"/>
      <c r="D11" s="306"/>
      <c r="E11" s="306"/>
      <c r="F11" s="306"/>
      <c r="G11" s="250"/>
      <c r="H11" s="250"/>
      <c r="I11" s="251"/>
      <c r="J11" s="252"/>
      <c r="K11" s="250"/>
      <c r="L11" s="231"/>
      <c r="M11" s="251"/>
      <c r="N11" s="231"/>
      <c r="O11" s="381">
        <f t="shared" si="0"/>
        <v>0</v>
      </c>
      <c r="P11" s="382">
        <f t="shared" si="1"/>
        <v>0</v>
      </c>
      <c r="Q11" s="250"/>
      <c r="R11" s="250"/>
      <c r="S11" s="250"/>
      <c r="T11" s="250"/>
      <c r="U11" s="306"/>
    </row>
    <row r="12" spans="1:21" ht="15.75" x14ac:dyDescent="0.25">
      <c r="A12" s="580"/>
      <c r="B12" s="580"/>
      <c r="C12" s="306"/>
      <c r="D12" s="306"/>
      <c r="E12" s="306"/>
      <c r="F12" s="306"/>
      <c r="G12" s="250"/>
      <c r="H12" s="250"/>
      <c r="I12" s="251"/>
      <c r="J12" s="252"/>
      <c r="K12" s="250"/>
      <c r="L12" s="231"/>
      <c r="M12" s="251"/>
      <c r="N12" s="231"/>
      <c r="O12" s="381">
        <f t="shared" si="0"/>
        <v>0</v>
      </c>
      <c r="P12" s="382">
        <f t="shared" si="1"/>
        <v>0</v>
      </c>
      <c r="Q12" s="250"/>
      <c r="R12" s="250"/>
      <c r="S12" s="250"/>
      <c r="T12" s="250"/>
      <c r="U12" s="306"/>
    </row>
    <row r="13" spans="1:21" ht="15.75" x14ac:dyDescent="0.25">
      <c r="A13" s="580"/>
      <c r="B13" s="581"/>
      <c r="C13" s="306"/>
      <c r="D13" s="306"/>
      <c r="E13" s="306"/>
      <c r="F13" s="306"/>
      <c r="G13" s="250"/>
      <c r="H13" s="250"/>
      <c r="I13" s="251"/>
      <c r="J13" s="252"/>
      <c r="K13" s="250"/>
      <c r="L13" s="231"/>
      <c r="M13" s="251"/>
      <c r="N13" s="231"/>
      <c r="O13" s="381">
        <f t="shared" si="0"/>
        <v>0</v>
      </c>
      <c r="P13" s="382">
        <f t="shared" si="1"/>
        <v>0</v>
      </c>
      <c r="Q13" s="250"/>
      <c r="R13" s="250"/>
      <c r="S13" s="250"/>
      <c r="T13" s="250"/>
      <c r="U13" s="306"/>
    </row>
    <row r="14" spans="1:21" ht="94.5" x14ac:dyDescent="0.25">
      <c r="A14" s="580"/>
      <c r="B14" s="579" t="s">
        <v>1456</v>
      </c>
      <c r="C14" s="306" t="s">
        <v>1541</v>
      </c>
      <c r="D14" s="306" t="s">
        <v>1542</v>
      </c>
      <c r="E14" s="306" t="s">
        <v>1631</v>
      </c>
      <c r="F14" s="306" t="s">
        <v>1543</v>
      </c>
      <c r="G14" s="250"/>
      <c r="H14" s="250"/>
      <c r="I14" s="251"/>
      <c r="J14" s="252"/>
      <c r="K14" s="250">
        <v>5</v>
      </c>
      <c r="L14" s="231"/>
      <c r="M14" s="251"/>
      <c r="N14" s="231"/>
      <c r="O14" s="381">
        <f t="shared" si="0"/>
        <v>5</v>
      </c>
      <c r="P14" s="382">
        <f t="shared" si="1"/>
        <v>0</v>
      </c>
      <c r="Q14" s="250"/>
      <c r="R14" s="250" t="s">
        <v>1571</v>
      </c>
      <c r="S14" s="250" t="s">
        <v>1544</v>
      </c>
      <c r="T14" s="250" t="s">
        <v>1545</v>
      </c>
      <c r="U14" s="306" t="s">
        <v>1546</v>
      </c>
    </row>
    <row r="15" spans="1:21" ht="63" x14ac:dyDescent="0.25">
      <c r="A15" s="580"/>
      <c r="B15" s="580"/>
      <c r="C15" s="306" t="s">
        <v>1547</v>
      </c>
      <c r="D15" s="306" t="s">
        <v>1548</v>
      </c>
      <c r="E15" s="306" t="s">
        <v>1632</v>
      </c>
      <c r="F15" s="306" t="s">
        <v>1549</v>
      </c>
      <c r="G15" s="250"/>
      <c r="H15" s="250"/>
      <c r="I15" s="250">
        <v>2</v>
      </c>
      <c r="J15" s="252"/>
      <c r="K15" s="250"/>
      <c r="L15" s="231"/>
      <c r="M15" s="250">
        <v>2</v>
      </c>
      <c r="N15" s="231"/>
      <c r="O15" s="381">
        <f t="shared" si="0"/>
        <v>4</v>
      </c>
      <c r="P15" s="382">
        <f t="shared" si="1"/>
        <v>0</v>
      </c>
      <c r="Q15" s="250"/>
      <c r="R15" s="250" t="s">
        <v>1550</v>
      </c>
      <c r="S15" s="250" t="s">
        <v>1551</v>
      </c>
      <c r="T15" s="250" t="s">
        <v>1545</v>
      </c>
      <c r="U15" s="306" t="s">
        <v>1552</v>
      </c>
    </row>
    <row r="16" spans="1:21" ht="126" x14ac:dyDescent="0.25">
      <c r="A16" s="580"/>
      <c r="B16" s="580"/>
      <c r="C16" s="306" t="s">
        <v>1572</v>
      </c>
      <c r="D16" s="306" t="s">
        <v>1558</v>
      </c>
      <c r="E16" s="306" t="s">
        <v>1633</v>
      </c>
      <c r="F16" s="306" t="s">
        <v>1559</v>
      </c>
      <c r="G16" s="250"/>
      <c r="H16" s="250"/>
      <c r="I16" s="251"/>
      <c r="J16" s="252"/>
      <c r="K16" s="250">
        <v>1</v>
      </c>
      <c r="L16" s="231"/>
      <c r="M16" s="251"/>
      <c r="N16" s="231"/>
      <c r="O16" s="381">
        <f t="shared" si="0"/>
        <v>1</v>
      </c>
      <c r="P16" s="382">
        <f t="shared" si="1"/>
        <v>0</v>
      </c>
      <c r="Q16" s="250"/>
      <c r="R16" s="250" t="s">
        <v>1573</v>
      </c>
      <c r="S16" s="250" t="s">
        <v>1556</v>
      </c>
      <c r="T16" s="250" t="s">
        <v>1545</v>
      </c>
      <c r="U16" s="306" t="s">
        <v>1552</v>
      </c>
    </row>
    <row r="17" spans="1:21" ht="15.75" x14ac:dyDescent="0.25">
      <c r="A17" s="580"/>
      <c r="B17" s="580"/>
      <c r="C17" s="306"/>
      <c r="D17" s="306"/>
      <c r="E17" s="306"/>
      <c r="F17" s="345"/>
      <c r="G17" s="250"/>
      <c r="H17" s="250"/>
      <c r="I17" s="250"/>
      <c r="J17" s="250"/>
      <c r="K17" s="250"/>
      <c r="L17" s="231"/>
      <c r="M17" s="250"/>
      <c r="N17" s="231"/>
      <c r="O17" s="381">
        <f t="shared" si="0"/>
        <v>0</v>
      </c>
      <c r="P17" s="382">
        <f t="shared" si="1"/>
        <v>0</v>
      </c>
      <c r="Q17" s="255"/>
      <c r="R17" s="255"/>
      <c r="S17" s="255"/>
      <c r="T17" s="255"/>
      <c r="U17" s="306"/>
    </row>
    <row r="18" spans="1:21" ht="15.75" x14ac:dyDescent="0.25">
      <c r="A18" s="580"/>
      <c r="B18" s="580"/>
      <c r="C18" s="306"/>
      <c r="D18" s="306"/>
      <c r="E18" s="306"/>
      <c r="F18" s="345"/>
      <c r="G18" s="250"/>
      <c r="H18" s="250"/>
      <c r="I18" s="250"/>
      <c r="J18" s="250"/>
      <c r="K18" s="250"/>
      <c r="L18" s="231"/>
      <c r="M18" s="250"/>
      <c r="N18" s="231"/>
      <c r="O18" s="381">
        <f t="shared" si="0"/>
        <v>0</v>
      </c>
      <c r="P18" s="382">
        <f t="shared" si="1"/>
        <v>0</v>
      </c>
      <c r="Q18" s="255"/>
      <c r="R18" s="255"/>
      <c r="S18" s="255"/>
      <c r="T18" s="255"/>
      <c r="U18" s="306"/>
    </row>
    <row r="19" spans="1:21" ht="15.75" x14ac:dyDescent="0.25">
      <c r="A19" s="580"/>
      <c r="B19" s="581"/>
      <c r="C19" s="306"/>
      <c r="D19" s="306"/>
      <c r="E19" s="306"/>
      <c r="F19" s="306"/>
      <c r="G19" s="250"/>
      <c r="H19" s="346"/>
      <c r="I19" s="250"/>
      <c r="J19" s="346"/>
      <c r="K19" s="250"/>
      <c r="L19" s="231"/>
      <c r="M19" s="250"/>
      <c r="N19" s="231"/>
      <c r="O19" s="381">
        <f t="shared" si="0"/>
        <v>0</v>
      </c>
      <c r="P19" s="382">
        <f t="shared" si="1"/>
        <v>0</v>
      </c>
      <c r="Q19" s="250"/>
      <c r="R19" s="250"/>
      <c r="S19" s="250"/>
      <c r="T19" s="250"/>
      <c r="U19" s="306"/>
    </row>
    <row r="20" spans="1:21" ht="15.75" x14ac:dyDescent="0.25">
      <c r="A20" s="580"/>
      <c r="B20" s="579" t="s">
        <v>1457</v>
      </c>
      <c r="C20" s="306"/>
      <c r="D20" s="306"/>
      <c r="E20" s="306"/>
      <c r="F20" s="306"/>
      <c r="G20" s="250"/>
      <c r="H20" s="346"/>
      <c r="I20" s="250"/>
      <c r="J20" s="346"/>
      <c r="K20" s="250"/>
      <c r="L20" s="231"/>
      <c r="M20" s="250"/>
      <c r="N20" s="231"/>
      <c r="O20" s="381">
        <f t="shared" si="0"/>
        <v>0</v>
      </c>
      <c r="P20" s="382">
        <f t="shared" si="1"/>
        <v>0</v>
      </c>
      <c r="Q20" s="250"/>
      <c r="R20" s="250"/>
      <c r="S20" s="250"/>
      <c r="T20" s="250"/>
      <c r="U20" s="306"/>
    </row>
    <row r="21" spans="1:21" ht="15.75" x14ac:dyDescent="0.25">
      <c r="A21" s="580"/>
      <c r="B21" s="580"/>
      <c r="C21" s="306"/>
      <c r="D21" s="306"/>
      <c r="E21" s="306"/>
      <c r="F21" s="250"/>
      <c r="G21" s="251"/>
      <c r="H21" s="250"/>
      <c r="I21" s="251"/>
      <c r="J21" s="250"/>
      <c r="K21" s="251"/>
      <c r="L21" s="231"/>
      <c r="M21" s="251"/>
      <c r="N21" s="231"/>
      <c r="O21" s="381">
        <f t="shared" si="0"/>
        <v>0</v>
      </c>
      <c r="P21" s="382">
        <f t="shared" si="1"/>
        <v>0</v>
      </c>
      <c r="Q21" s="250"/>
      <c r="R21" s="250"/>
      <c r="S21" s="250"/>
      <c r="T21" s="250"/>
      <c r="U21" s="250"/>
    </row>
    <row r="22" spans="1:21" ht="15.75" x14ac:dyDescent="0.25">
      <c r="A22" s="580"/>
      <c r="B22" s="580"/>
      <c r="C22" s="306"/>
      <c r="D22" s="306"/>
      <c r="E22" s="306"/>
      <c r="F22" s="250"/>
      <c r="G22" s="251"/>
      <c r="H22" s="250"/>
      <c r="I22" s="251"/>
      <c r="J22" s="250"/>
      <c r="K22" s="251"/>
      <c r="L22" s="231"/>
      <c r="M22" s="251"/>
      <c r="N22" s="231"/>
      <c r="O22" s="381">
        <f t="shared" si="0"/>
        <v>0</v>
      </c>
      <c r="P22" s="382">
        <f t="shared" si="1"/>
        <v>0</v>
      </c>
      <c r="Q22" s="250"/>
      <c r="R22" s="250"/>
      <c r="S22" s="250"/>
      <c r="T22" s="250"/>
      <c r="U22" s="250"/>
    </row>
    <row r="23" spans="1:21" ht="15.75" x14ac:dyDescent="0.25">
      <c r="A23" s="580"/>
      <c r="B23" s="580"/>
      <c r="C23" s="306"/>
      <c r="D23" s="306"/>
      <c r="E23" s="306"/>
      <c r="F23" s="250"/>
      <c r="G23" s="251"/>
      <c r="H23" s="250"/>
      <c r="I23" s="251"/>
      <c r="J23" s="250"/>
      <c r="K23" s="251"/>
      <c r="L23" s="231"/>
      <c r="M23" s="251"/>
      <c r="N23" s="231"/>
      <c r="O23" s="381">
        <f t="shared" si="0"/>
        <v>0</v>
      </c>
      <c r="P23" s="382">
        <f t="shared" si="1"/>
        <v>0</v>
      </c>
      <c r="Q23" s="250"/>
      <c r="R23" s="250"/>
      <c r="S23" s="250"/>
      <c r="T23" s="250"/>
      <c r="U23" s="250"/>
    </row>
    <row r="24" spans="1:21" ht="15.75" x14ac:dyDescent="0.25">
      <c r="A24" s="580"/>
      <c r="B24" s="580"/>
      <c r="C24" s="306"/>
      <c r="D24" s="306"/>
      <c r="E24" s="306"/>
      <c r="F24" s="250"/>
      <c r="G24" s="251"/>
      <c r="H24" s="250"/>
      <c r="I24" s="251"/>
      <c r="J24" s="250"/>
      <c r="K24" s="251"/>
      <c r="L24" s="231"/>
      <c r="M24" s="251"/>
      <c r="N24" s="231"/>
      <c r="O24" s="381">
        <f t="shared" si="0"/>
        <v>0</v>
      </c>
      <c r="P24" s="382">
        <f t="shared" si="1"/>
        <v>0</v>
      </c>
      <c r="Q24" s="250"/>
      <c r="R24" s="250"/>
      <c r="S24" s="250"/>
      <c r="T24" s="250"/>
      <c r="U24" s="250"/>
    </row>
    <row r="25" spans="1:21" ht="15.75" x14ac:dyDescent="0.25">
      <c r="A25" s="580"/>
      <c r="B25" s="580"/>
      <c r="C25" s="306"/>
      <c r="D25" s="306"/>
      <c r="E25" s="306"/>
      <c r="F25" s="250"/>
      <c r="G25" s="251"/>
      <c r="H25" s="250"/>
      <c r="I25" s="251"/>
      <c r="J25" s="250"/>
      <c r="K25" s="251"/>
      <c r="L25" s="231"/>
      <c r="M25" s="251"/>
      <c r="N25" s="231"/>
      <c r="O25" s="381">
        <f t="shared" si="0"/>
        <v>0</v>
      </c>
      <c r="P25" s="382">
        <f t="shared" si="1"/>
        <v>0</v>
      </c>
      <c r="Q25" s="250"/>
      <c r="R25" s="250"/>
      <c r="S25" s="250"/>
      <c r="T25" s="250"/>
      <c r="U25" s="250"/>
    </row>
    <row r="26" spans="1:21" ht="15.75" x14ac:dyDescent="0.25">
      <c r="A26" s="580"/>
      <c r="B26" s="580"/>
      <c r="C26" s="249"/>
      <c r="D26" s="306"/>
      <c r="E26" s="306"/>
      <c r="F26" s="306"/>
      <c r="G26" s="251"/>
      <c r="H26" s="254"/>
      <c r="I26" s="251"/>
      <c r="J26" s="254"/>
      <c r="K26" s="251"/>
      <c r="L26" s="231"/>
      <c r="M26" s="251"/>
      <c r="N26" s="231"/>
      <c r="O26" s="381">
        <f t="shared" si="0"/>
        <v>0</v>
      </c>
      <c r="P26" s="382">
        <f t="shared" si="1"/>
        <v>0</v>
      </c>
      <c r="Q26" s="250"/>
      <c r="R26" s="250"/>
      <c r="S26" s="250"/>
      <c r="T26" s="250"/>
      <c r="U26" s="306"/>
    </row>
    <row r="27" spans="1:21" ht="15.75" x14ac:dyDescent="0.25">
      <c r="A27" s="580"/>
      <c r="B27" s="581"/>
      <c r="C27" s="249"/>
      <c r="D27" s="306"/>
      <c r="E27" s="306"/>
      <c r="F27" s="276"/>
      <c r="G27" s="251"/>
      <c r="H27" s="250"/>
      <c r="I27" s="251"/>
      <c r="J27" s="250"/>
      <c r="K27" s="251"/>
      <c r="L27" s="231"/>
      <c r="M27" s="251"/>
      <c r="N27" s="231"/>
      <c r="O27" s="381">
        <f t="shared" si="0"/>
        <v>0</v>
      </c>
      <c r="P27" s="382">
        <f t="shared" si="1"/>
        <v>0</v>
      </c>
      <c r="Q27" s="250"/>
      <c r="R27" s="250"/>
      <c r="S27" s="250"/>
      <c r="T27" s="250"/>
      <c r="U27" s="306"/>
    </row>
    <row r="28" spans="1:21" ht="47.25" x14ac:dyDescent="0.25">
      <c r="A28" s="580"/>
      <c r="B28" s="582" t="s">
        <v>1637</v>
      </c>
      <c r="C28" s="249" t="s">
        <v>1538</v>
      </c>
      <c r="D28" s="306" t="s">
        <v>1574</v>
      </c>
      <c r="E28" s="306" t="s">
        <v>1634</v>
      </c>
      <c r="F28" s="306" t="s">
        <v>1539</v>
      </c>
      <c r="G28" s="250">
        <v>1</v>
      </c>
      <c r="H28" s="250"/>
      <c r="I28" s="250">
        <v>1</v>
      </c>
      <c r="J28" s="250"/>
      <c r="K28" s="250">
        <v>1</v>
      </c>
      <c r="L28" s="231"/>
      <c r="M28" s="250">
        <v>1</v>
      </c>
      <c r="N28" s="231"/>
      <c r="O28" s="381">
        <f t="shared" si="0"/>
        <v>4</v>
      </c>
      <c r="P28" s="382">
        <f t="shared" si="1"/>
        <v>0</v>
      </c>
      <c r="Q28" s="250"/>
      <c r="R28" s="250" t="s">
        <v>1575</v>
      </c>
      <c r="S28" s="250" t="s">
        <v>1540</v>
      </c>
      <c r="T28" s="250" t="s">
        <v>1576</v>
      </c>
      <c r="U28" s="250" t="s">
        <v>1577</v>
      </c>
    </row>
    <row r="29" spans="1:21" ht="15.75" x14ac:dyDescent="0.25">
      <c r="A29" s="580"/>
      <c r="B29" s="582"/>
      <c r="C29" s="249"/>
      <c r="D29" s="306"/>
      <c r="E29" s="306"/>
      <c r="F29" s="306"/>
      <c r="G29" s="250"/>
      <c r="H29" s="250"/>
      <c r="I29" s="206"/>
      <c r="J29" s="250"/>
      <c r="K29" s="250"/>
      <c r="L29" s="231"/>
      <c r="M29" s="250"/>
      <c r="N29" s="231"/>
      <c r="O29" s="381">
        <f t="shared" si="0"/>
        <v>0</v>
      </c>
      <c r="P29" s="382">
        <f t="shared" si="1"/>
        <v>0</v>
      </c>
      <c r="Q29" s="250"/>
      <c r="R29" s="250"/>
      <c r="S29" s="250"/>
      <c r="T29" s="250"/>
      <c r="U29" s="306"/>
    </row>
    <row r="30" spans="1:21" ht="15.75" x14ac:dyDescent="0.25">
      <c r="A30" s="580"/>
      <c r="B30" s="582"/>
      <c r="C30" s="249"/>
      <c r="D30" s="306"/>
      <c r="E30" s="306"/>
      <c r="F30" s="306"/>
      <c r="G30" s="250"/>
      <c r="H30" s="250"/>
      <c r="I30" s="206"/>
      <c r="J30" s="250"/>
      <c r="K30" s="250"/>
      <c r="L30" s="231"/>
      <c r="M30" s="250"/>
      <c r="N30" s="231"/>
      <c r="O30" s="381">
        <f t="shared" si="0"/>
        <v>0</v>
      </c>
      <c r="P30" s="382">
        <f t="shared" si="1"/>
        <v>0</v>
      </c>
      <c r="Q30" s="250"/>
      <c r="R30" s="250"/>
      <c r="S30" s="250"/>
      <c r="T30" s="250"/>
      <c r="U30" s="306"/>
    </row>
    <row r="31" spans="1:21" ht="15.75" x14ac:dyDescent="0.25">
      <c r="A31" s="580"/>
      <c r="B31" s="582"/>
      <c r="C31" s="249"/>
      <c r="D31" s="306"/>
      <c r="E31" s="306"/>
      <c r="F31" s="306"/>
      <c r="G31" s="250"/>
      <c r="H31" s="250"/>
      <c r="I31" s="206"/>
      <c r="J31" s="250"/>
      <c r="K31" s="250"/>
      <c r="L31" s="231"/>
      <c r="M31" s="250"/>
      <c r="N31" s="231"/>
      <c r="O31" s="381"/>
      <c r="P31" s="382"/>
      <c r="Q31" s="250"/>
      <c r="R31" s="250"/>
      <c r="S31" s="250"/>
      <c r="T31" s="250"/>
      <c r="U31" s="306"/>
    </row>
    <row r="32" spans="1:21" ht="15.75" x14ac:dyDescent="0.25">
      <c r="A32" s="580"/>
      <c r="B32" s="582"/>
      <c r="C32" s="249"/>
      <c r="D32" s="306"/>
      <c r="E32" s="306"/>
      <c r="F32" s="306"/>
      <c r="G32" s="250"/>
      <c r="H32" s="250"/>
      <c r="I32" s="206"/>
      <c r="J32" s="250"/>
      <c r="K32" s="250"/>
      <c r="L32" s="231"/>
      <c r="M32" s="250"/>
      <c r="N32" s="231"/>
      <c r="O32" s="381"/>
      <c r="P32" s="382"/>
      <c r="Q32" s="250"/>
      <c r="R32" s="250"/>
      <c r="S32" s="250"/>
      <c r="T32" s="250"/>
      <c r="U32" s="306"/>
    </row>
    <row r="33" spans="1:21" ht="15.75" x14ac:dyDescent="0.25">
      <c r="A33" s="580"/>
      <c r="B33" s="582"/>
      <c r="C33" s="249"/>
      <c r="D33" s="306"/>
      <c r="E33" s="306"/>
      <c r="F33" s="306"/>
      <c r="G33" s="250"/>
      <c r="H33" s="250"/>
      <c r="I33" s="206"/>
      <c r="J33" s="250"/>
      <c r="K33" s="250"/>
      <c r="L33" s="231"/>
      <c r="M33" s="250"/>
      <c r="N33" s="231"/>
      <c r="O33" s="381">
        <f t="shared" si="0"/>
        <v>0</v>
      </c>
      <c r="P33" s="382">
        <f t="shared" si="1"/>
        <v>0</v>
      </c>
      <c r="Q33" s="250"/>
      <c r="R33" s="250"/>
      <c r="S33" s="250"/>
      <c r="T33" s="250"/>
      <c r="U33" s="306"/>
    </row>
    <row r="34" spans="1:21" ht="15.75" x14ac:dyDescent="0.25">
      <c r="A34" s="580"/>
      <c r="B34" s="582"/>
      <c r="C34" s="249"/>
      <c r="D34" s="306"/>
      <c r="E34" s="306"/>
      <c r="F34" s="306"/>
      <c r="G34" s="250"/>
      <c r="H34" s="250"/>
      <c r="I34" s="206"/>
      <c r="J34" s="250"/>
      <c r="K34" s="250"/>
      <c r="L34" s="231"/>
      <c r="M34" s="250"/>
      <c r="N34" s="231"/>
      <c r="O34" s="381">
        <f t="shared" si="0"/>
        <v>0</v>
      </c>
      <c r="P34" s="382">
        <f t="shared" si="1"/>
        <v>0</v>
      </c>
      <c r="Q34" s="250"/>
      <c r="R34" s="250"/>
      <c r="S34" s="250"/>
      <c r="T34" s="250"/>
      <c r="U34" s="306"/>
    </row>
    <row r="35" spans="1:21" ht="15.75" x14ac:dyDescent="0.25">
      <c r="A35" s="580"/>
      <c r="B35" s="582"/>
      <c r="C35" s="249"/>
      <c r="D35" s="306"/>
      <c r="E35" s="306"/>
      <c r="F35" s="306"/>
      <c r="G35" s="250"/>
      <c r="H35" s="250"/>
      <c r="I35" s="206"/>
      <c r="J35" s="250"/>
      <c r="K35" s="250"/>
      <c r="L35" s="231"/>
      <c r="M35" s="250"/>
      <c r="N35" s="231"/>
      <c r="O35" s="381">
        <f t="shared" si="0"/>
        <v>0</v>
      </c>
      <c r="P35" s="382">
        <f t="shared" si="1"/>
        <v>0</v>
      </c>
      <c r="Q35" s="250"/>
      <c r="R35" s="250"/>
      <c r="S35" s="250"/>
      <c r="T35" s="250"/>
      <c r="U35" s="306"/>
    </row>
    <row r="36" spans="1:21" ht="15.75" x14ac:dyDescent="0.25">
      <c r="A36" s="580"/>
      <c r="B36" s="582"/>
      <c r="C36" s="249"/>
      <c r="D36" s="306"/>
      <c r="E36" s="306"/>
      <c r="F36" s="306"/>
      <c r="G36" s="250"/>
      <c r="H36" s="250"/>
      <c r="I36" s="206"/>
      <c r="J36" s="250"/>
      <c r="K36" s="250"/>
      <c r="L36" s="231"/>
      <c r="M36" s="250"/>
      <c r="N36" s="231"/>
      <c r="O36" s="381">
        <f t="shared" si="0"/>
        <v>0</v>
      </c>
      <c r="P36" s="382">
        <f t="shared" si="1"/>
        <v>0</v>
      </c>
      <c r="Q36" s="250"/>
      <c r="R36" s="250"/>
      <c r="S36" s="250"/>
      <c r="T36" s="250"/>
      <c r="U36" s="306"/>
    </row>
    <row r="37" spans="1:21" ht="15.75" x14ac:dyDescent="0.25">
      <c r="A37" s="580"/>
      <c r="B37" s="582"/>
      <c r="C37" s="249"/>
      <c r="D37" s="306"/>
      <c r="E37" s="306"/>
      <c r="F37" s="306"/>
      <c r="G37" s="250"/>
      <c r="H37" s="250"/>
      <c r="I37" s="206"/>
      <c r="J37" s="250"/>
      <c r="K37" s="250"/>
      <c r="L37" s="231"/>
      <c r="M37" s="250"/>
      <c r="N37" s="231"/>
      <c r="O37" s="381">
        <f t="shared" si="0"/>
        <v>0</v>
      </c>
      <c r="P37" s="382">
        <f t="shared" si="1"/>
        <v>0</v>
      </c>
      <c r="Q37" s="250"/>
      <c r="R37" s="250"/>
      <c r="S37" s="250"/>
      <c r="T37" s="250"/>
      <c r="U37" s="306"/>
    </row>
    <row r="38" spans="1:21" ht="15.75" x14ac:dyDescent="0.25">
      <c r="A38" s="580"/>
      <c r="B38" s="582"/>
      <c r="C38" s="249"/>
      <c r="D38" s="306"/>
      <c r="E38" s="306"/>
      <c r="F38" s="306"/>
      <c r="G38" s="250"/>
      <c r="H38" s="250"/>
      <c r="I38" s="206"/>
      <c r="J38" s="250"/>
      <c r="K38" s="250"/>
      <c r="L38" s="231"/>
      <c r="M38" s="250"/>
      <c r="N38" s="231"/>
      <c r="O38" s="381">
        <f t="shared" si="0"/>
        <v>0</v>
      </c>
      <c r="P38" s="382">
        <f t="shared" si="1"/>
        <v>0</v>
      </c>
      <c r="Q38" s="250"/>
      <c r="R38" s="250"/>
      <c r="S38" s="250"/>
      <c r="T38" s="250"/>
      <c r="U38" s="306"/>
    </row>
    <row r="39" spans="1:21" ht="110.25" x14ac:dyDescent="0.25">
      <c r="A39" s="580"/>
      <c r="B39" s="582" t="s">
        <v>1458</v>
      </c>
      <c r="C39" s="249" t="s">
        <v>1578</v>
      </c>
      <c r="D39" s="306" t="s">
        <v>1533</v>
      </c>
      <c r="E39" s="306" t="s">
        <v>1635</v>
      </c>
      <c r="F39" s="249" t="s">
        <v>1578</v>
      </c>
      <c r="G39" s="250"/>
      <c r="H39" s="250"/>
      <c r="I39" s="206"/>
      <c r="J39" s="250"/>
      <c r="K39" s="250"/>
      <c r="L39" s="231"/>
      <c r="M39" s="250">
        <v>1</v>
      </c>
      <c r="N39" s="231"/>
      <c r="O39" s="381">
        <f t="shared" si="0"/>
        <v>1</v>
      </c>
      <c r="P39" s="382">
        <f t="shared" si="1"/>
        <v>0</v>
      </c>
      <c r="Q39" s="250"/>
      <c r="R39" s="250" t="s">
        <v>1579</v>
      </c>
      <c r="S39" s="250" t="s">
        <v>1580</v>
      </c>
      <c r="T39" s="250" t="s">
        <v>1534</v>
      </c>
      <c r="U39" s="306" t="s">
        <v>1581</v>
      </c>
    </row>
    <row r="40" spans="1:21" ht="63" x14ac:dyDescent="0.25">
      <c r="A40" s="580"/>
      <c r="B40" s="582"/>
      <c r="C40" s="249" t="s">
        <v>1582</v>
      </c>
      <c r="D40" s="306" t="s">
        <v>1533</v>
      </c>
      <c r="E40" s="306" t="s">
        <v>1636</v>
      </c>
      <c r="F40" s="249" t="s">
        <v>1583</v>
      </c>
      <c r="G40" s="251">
        <v>0.5</v>
      </c>
      <c r="H40" s="250"/>
      <c r="I40" s="251">
        <v>0.5</v>
      </c>
      <c r="J40" s="250"/>
      <c r="K40" s="250"/>
      <c r="L40" s="231"/>
      <c r="M40" s="250"/>
      <c r="N40" s="231"/>
      <c r="O40" s="251">
        <f t="shared" si="0"/>
        <v>1</v>
      </c>
      <c r="P40" s="382">
        <f t="shared" si="1"/>
        <v>0</v>
      </c>
      <c r="Q40" s="250"/>
      <c r="R40" s="250" t="s">
        <v>1553</v>
      </c>
      <c r="S40" s="250" t="s">
        <v>1580</v>
      </c>
      <c r="T40" s="250" t="s">
        <v>1534</v>
      </c>
      <c r="U40" s="306" t="s">
        <v>1581</v>
      </c>
    </row>
    <row r="41" spans="1:21" ht="15.75" x14ac:dyDescent="0.25">
      <c r="A41" s="580"/>
      <c r="B41" s="582"/>
      <c r="C41" s="306"/>
      <c r="D41" s="306"/>
      <c r="E41" s="306"/>
      <c r="F41" s="306"/>
      <c r="G41" s="250"/>
      <c r="H41" s="250"/>
      <c r="I41" s="206"/>
      <c r="J41" s="250"/>
      <c r="K41" s="250"/>
      <c r="L41" s="231"/>
      <c r="M41" s="250"/>
      <c r="N41" s="231"/>
      <c r="O41" s="381">
        <f t="shared" si="0"/>
        <v>0</v>
      </c>
      <c r="P41" s="382">
        <f t="shared" si="1"/>
        <v>0</v>
      </c>
      <c r="Q41" s="250"/>
      <c r="R41" s="250"/>
      <c r="S41" s="250"/>
      <c r="T41" s="250"/>
      <c r="U41" s="306"/>
    </row>
    <row r="42" spans="1:21" ht="15.75" x14ac:dyDescent="0.25">
      <c r="A42" s="580"/>
      <c r="B42" s="582"/>
      <c r="C42" s="306"/>
      <c r="D42" s="306"/>
      <c r="E42" s="306"/>
      <c r="F42" s="306"/>
      <c r="G42" s="250"/>
      <c r="H42" s="250"/>
      <c r="I42" s="206"/>
      <c r="J42" s="250"/>
      <c r="K42" s="250"/>
      <c r="L42" s="231"/>
      <c r="M42" s="250"/>
      <c r="N42" s="231"/>
      <c r="O42" s="381">
        <f t="shared" si="0"/>
        <v>0</v>
      </c>
      <c r="P42" s="382">
        <f t="shared" si="1"/>
        <v>0</v>
      </c>
      <c r="Q42" s="250"/>
      <c r="R42" s="250"/>
      <c r="S42" s="250"/>
      <c r="T42" s="250"/>
      <c r="U42" s="306"/>
    </row>
    <row r="43" spans="1:21" ht="15.75" x14ac:dyDescent="0.25">
      <c r="A43" s="580"/>
      <c r="B43" s="582"/>
      <c r="C43" s="306"/>
      <c r="D43" s="306"/>
      <c r="E43" s="306"/>
      <c r="F43" s="306"/>
      <c r="G43" s="250"/>
      <c r="H43" s="250"/>
      <c r="I43" s="206"/>
      <c r="J43" s="250"/>
      <c r="K43" s="250"/>
      <c r="L43" s="231"/>
      <c r="M43" s="250"/>
      <c r="N43" s="231"/>
      <c r="O43" s="381">
        <f t="shared" si="0"/>
        <v>0</v>
      </c>
      <c r="P43" s="382">
        <f t="shared" si="1"/>
        <v>0</v>
      </c>
      <c r="Q43" s="250"/>
      <c r="R43" s="250"/>
      <c r="S43" s="250"/>
      <c r="T43" s="250"/>
      <c r="U43" s="306"/>
    </row>
    <row r="44" spans="1:21" ht="15.75" x14ac:dyDescent="0.25">
      <c r="A44" s="580"/>
      <c r="B44" s="582"/>
      <c r="C44" s="306"/>
      <c r="D44" s="306"/>
      <c r="E44" s="306"/>
      <c r="F44" s="306"/>
      <c r="G44" s="250"/>
      <c r="H44" s="250"/>
      <c r="I44" s="206"/>
      <c r="J44" s="250"/>
      <c r="K44" s="250"/>
      <c r="L44" s="231"/>
      <c r="M44" s="250"/>
      <c r="N44" s="231"/>
      <c r="O44" s="381">
        <f t="shared" si="0"/>
        <v>0</v>
      </c>
      <c r="P44" s="382">
        <f t="shared" si="1"/>
        <v>0</v>
      </c>
      <c r="Q44" s="250"/>
      <c r="R44" s="250"/>
      <c r="S44" s="250"/>
      <c r="T44" s="250"/>
      <c r="U44" s="306"/>
    </row>
    <row r="45" spans="1:21" ht="15.75" x14ac:dyDescent="0.25">
      <c r="A45" s="580"/>
      <c r="B45" s="582"/>
      <c r="C45" s="306"/>
      <c r="D45" s="306"/>
      <c r="E45" s="306"/>
      <c r="F45" s="306"/>
      <c r="G45" s="250"/>
      <c r="H45" s="250"/>
      <c r="I45" s="206"/>
      <c r="J45" s="250"/>
      <c r="K45" s="250"/>
      <c r="L45" s="231"/>
      <c r="M45" s="250"/>
      <c r="N45" s="231"/>
      <c r="O45" s="381">
        <f t="shared" si="0"/>
        <v>0</v>
      </c>
      <c r="P45" s="382">
        <f t="shared" si="1"/>
        <v>0</v>
      </c>
      <c r="Q45" s="250"/>
      <c r="R45" s="250"/>
      <c r="S45" s="250"/>
      <c r="T45" s="250"/>
      <c r="U45" s="306"/>
    </row>
    <row r="46" spans="1:21" ht="15.75" x14ac:dyDescent="0.25">
      <c r="A46" s="580"/>
      <c r="B46" s="582"/>
      <c r="C46" s="306"/>
      <c r="D46" s="306"/>
      <c r="E46" s="306"/>
      <c r="F46" s="306"/>
      <c r="G46" s="250"/>
      <c r="H46" s="250"/>
      <c r="I46" s="206"/>
      <c r="J46" s="250"/>
      <c r="K46" s="250"/>
      <c r="L46" s="231"/>
      <c r="M46" s="250"/>
      <c r="N46" s="231"/>
      <c r="O46" s="381">
        <f t="shared" si="0"/>
        <v>0</v>
      </c>
      <c r="P46" s="382">
        <f t="shared" si="1"/>
        <v>0</v>
      </c>
      <c r="Q46" s="250"/>
      <c r="R46" s="250"/>
      <c r="S46" s="250"/>
      <c r="T46" s="250"/>
      <c r="U46" s="306"/>
    </row>
    <row r="47" spans="1:21" ht="15.75" x14ac:dyDescent="0.25">
      <c r="A47" s="291"/>
      <c r="B47" s="292"/>
      <c r="C47" s="291" t="s">
        <v>1379</v>
      </c>
      <c r="D47" s="292"/>
      <c r="E47" s="292"/>
      <c r="F47" s="293"/>
      <c r="G47" s="256">
        <f t="shared" ref="G47:N47" si="2">SUM(G8:G46)</f>
        <v>3.25</v>
      </c>
      <c r="H47" s="256">
        <f t="shared" si="2"/>
        <v>0</v>
      </c>
      <c r="I47" s="256">
        <f t="shared" si="2"/>
        <v>4.75</v>
      </c>
      <c r="J47" s="256">
        <f t="shared" si="2"/>
        <v>0</v>
      </c>
      <c r="K47" s="256">
        <f t="shared" si="2"/>
        <v>7</v>
      </c>
      <c r="L47" s="256">
        <f t="shared" si="2"/>
        <v>0</v>
      </c>
      <c r="M47" s="256">
        <f t="shared" si="2"/>
        <v>4</v>
      </c>
      <c r="N47" s="256">
        <f t="shared" si="2"/>
        <v>0</v>
      </c>
      <c r="O47" s="256">
        <f>SUM(O8:O46)</f>
        <v>19</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4"/>
      <c r="P48" s="384"/>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4"/>
      <c r="P49" s="384"/>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4"/>
      <c r="P50" s="384"/>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4"/>
      <c r="P51" s="384"/>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4"/>
      <c r="P52" s="384"/>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4"/>
      <c r="P53" s="384"/>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4"/>
      <c r="P54" s="384"/>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4"/>
      <c r="P55" s="384"/>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4"/>
      <c r="P56" s="384"/>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4"/>
      <c r="P57" s="384"/>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4"/>
      <c r="P58" s="384"/>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4"/>
      <c r="P59" s="384"/>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4"/>
      <c r="P60" s="384"/>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4"/>
      <c r="P61" s="384"/>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4"/>
      <c r="P62" s="384"/>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4"/>
      <c r="P63" s="384"/>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4"/>
      <c r="P64" s="384"/>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4"/>
      <c r="P65" s="384"/>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4"/>
      <c r="P66" s="384"/>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4"/>
      <c r="P67" s="384"/>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4"/>
      <c r="P68" s="384"/>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4"/>
      <c r="P69" s="384"/>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4"/>
      <c r="P70" s="384"/>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4"/>
      <c r="P71" s="384"/>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4"/>
      <c r="P72" s="384"/>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4"/>
      <c r="P73" s="384"/>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4"/>
      <c r="P74" s="384"/>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4"/>
      <c r="P75" s="384"/>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4"/>
      <c r="P76" s="384"/>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4"/>
      <c r="P77" s="384"/>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4"/>
      <c r="P78" s="384"/>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4"/>
      <c r="P79" s="384"/>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topLeftCell="M1" workbookViewId="0">
      <pane ySplit="7" topLeftCell="A21" activePane="bottomLeft" state="frozen"/>
      <selection activeCell="A7" sqref="A7"/>
      <selection pane="bottomLeft" activeCell="S33" sqref="S33"/>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25.85546875" style="526" customWidth="1"/>
    <col min="19" max="20" width="25.85546875" style="529" customWidth="1"/>
    <col min="21" max="21" width="25.85546875" style="526" customWidth="1"/>
    <col min="22" max="16384" width="11.42578125" style="263"/>
  </cols>
  <sheetData>
    <row r="1" spans="1:27" ht="18.75" customHeight="1" x14ac:dyDescent="0.25">
      <c r="E1" s="288"/>
      <c r="G1" s="283" t="s">
        <v>91</v>
      </c>
      <c r="I1" s="283"/>
      <c r="J1" s="283"/>
      <c r="K1" s="283"/>
      <c r="L1" s="283"/>
      <c r="M1" s="283"/>
      <c r="N1" s="283"/>
      <c r="O1" s="283"/>
      <c r="P1" s="283"/>
      <c r="Q1" s="283"/>
      <c r="R1" s="516"/>
      <c r="S1" s="516"/>
      <c r="T1" s="516"/>
      <c r="U1" s="516"/>
      <c r="V1" s="283"/>
      <c r="W1" s="283"/>
      <c r="X1" s="283"/>
      <c r="Y1" s="283"/>
      <c r="Z1" s="283"/>
      <c r="AA1" s="283"/>
    </row>
    <row r="2" spans="1:27" ht="18" x14ac:dyDescent="0.3">
      <c r="A2" s="267" t="s">
        <v>1348</v>
      </c>
      <c r="E2" s="288"/>
      <c r="G2" s="283"/>
      <c r="I2" s="283"/>
      <c r="J2" s="283"/>
      <c r="K2" s="283"/>
      <c r="L2" s="283"/>
      <c r="M2" s="283"/>
      <c r="N2" s="283"/>
      <c r="O2" s="283"/>
      <c r="P2" s="283"/>
      <c r="Q2" s="283"/>
      <c r="R2" s="516"/>
      <c r="S2" s="516"/>
      <c r="T2" s="516"/>
      <c r="U2" s="516"/>
      <c r="V2" s="283"/>
      <c r="W2" s="283"/>
      <c r="X2" s="283"/>
      <c r="Y2" s="283"/>
      <c r="Z2" s="283"/>
      <c r="AA2" s="283"/>
    </row>
    <row r="3" spans="1:27" ht="18.75" x14ac:dyDescent="0.25">
      <c r="A3" s="316" t="s">
        <v>1469</v>
      </c>
      <c r="E3" s="288"/>
      <c r="G3" s="283"/>
      <c r="I3" s="283"/>
      <c r="J3" s="283"/>
      <c r="K3" s="283"/>
      <c r="L3" s="283"/>
      <c r="M3" s="283"/>
      <c r="N3" s="283"/>
      <c r="O3" s="283"/>
      <c r="P3" s="283"/>
      <c r="Q3" s="283"/>
      <c r="R3" s="516"/>
      <c r="S3" s="516"/>
      <c r="T3" s="516"/>
      <c r="U3" s="516"/>
      <c r="V3" s="283"/>
      <c r="W3" s="283"/>
      <c r="X3" s="283"/>
      <c r="Y3" s="283"/>
      <c r="Z3" s="283"/>
      <c r="AA3" s="283"/>
    </row>
    <row r="4" spans="1:27" ht="15" x14ac:dyDescent="0.25">
      <c r="A4" s="371" t="s">
        <v>1470</v>
      </c>
      <c r="B4" s="267"/>
      <c r="C4" s="267"/>
      <c r="D4" s="267"/>
      <c r="E4" s="248"/>
      <c r="F4" s="267"/>
      <c r="G4" s="267"/>
      <c r="H4" s="267"/>
      <c r="I4" s="267"/>
      <c r="J4" s="267"/>
      <c r="K4" s="267"/>
      <c r="L4" s="267"/>
      <c r="M4" s="267"/>
      <c r="N4" s="267"/>
      <c r="O4" s="267"/>
      <c r="P4" s="267"/>
      <c r="Q4" s="267"/>
      <c r="R4" s="517"/>
      <c r="S4" s="517"/>
      <c r="T4" s="517"/>
      <c r="U4" s="517"/>
    </row>
    <row r="5" spans="1:27" s="66" customFormat="1" ht="23.25" customHeight="1" x14ac:dyDescent="0.25">
      <c r="A5" s="554" t="s">
        <v>97</v>
      </c>
      <c r="B5" s="556" t="s">
        <v>111</v>
      </c>
      <c r="C5" s="566" t="s">
        <v>86</v>
      </c>
      <c r="D5" s="566" t="s">
        <v>87</v>
      </c>
      <c r="E5" s="566" t="s">
        <v>392</v>
      </c>
      <c r="F5" s="566" t="s">
        <v>88</v>
      </c>
      <c r="G5" s="569" t="s">
        <v>100</v>
      </c>
      <c r="H5" s="571"/>
      <c r="I5" s="571"/>
      <c r="J5" s="571"/>
      <c r="K5" s="571"/>
      <c r="L5" s="571"/>
      <c r="M5" s="571"/>
      <c r="N5" s="570"/>
      <c r="O5" s="575" t="s">
        <v>101</v>
      </c>
      <c r="P5" s="576"/>
      <c r="Q5" s="556" t="s">
        <v>102</v>
      </c>
      <c r="R5" s="586" t="s">
        <v>103</v>
      </c>
      <c r="S5" s="586" t="s">
        <v>110</v>
      </c>
      <c r="T5" s="586" t="s">
        <v>109</v>
      </c>
      <c r="U5" s="583" t="s">
        <v>89</v>
      </c>
    </row>
    <row r="6" spans="1:27" s="66" customFormat="1" ht="15" customHeight="1" x14ac:dyDescent="0.25">
      <c r="A6" s="554"/>
      <c r="B6" s="554"/>
      <c r="C6" s="567"/>
      <c r="D6" s="567"/>
      <c r="E6" s="567"/>
      <c r="F6" s="567"/>
      <c r="G6" s="569" t="s">
        <v>104</v>
      </c>
      <c r="H6" s="570"/>
      <c r="I6" s="569" t="s">
        <v>105</v>
      </c>
      <c r="J6" s="570"/>
      <c r="K6" s="569" t="s">
        <v>106</v>
      </c>
      <c r="L6" s="570"/>
      <c r="M6" s="569" t="s">
        <v>107</v>
      </c>
      <c r="N6" s="570"/>
      <c r="O6" s="577"/>
      <c r="P6" s="578"/>
      <c r="Q6" s="554"/>
      <c r="R6" s="587"/>
      <c r="S6" s="587"/>
      <c r="T6" s="587"/>
      <c r="U6" s="584"/>
    </row>
    <row r="7" spans="1:27" s="66" customFormat="1" ht="24" customHeight="1" x14ac:dyDescent="0.25">
      <c r="A7" s="555"/>
      <c r="B7" s="555"/>
      <c r="C7" s="568"/>
      <c r="D7" s="568"/>
      <c r="E7" s="568"/>
      <c r="F7" s="568"/>
      <c r="G7" s="440" t="s">
        <v>108</v>
      </c>
      <c r="H7" s="440" t="s">
        <v>12</v>
      </c>
      <c r="I7" s="440" t="s">
        <v>108</v>
      </c>
      <c r="J7" s="440" t="s">
        <v>12</v>
      </c>
      <c r="K7" s="440" t="s">
        <v>108</v>
      </c>
      <c r="L7" s="440" t="s">
        <v>12</v>
      </c>
      <c r="M7" s="440" t="s">
        <v>108</v>
      </c>
      <c r="N7" s="440" t="s">
        <v>12</v>
      </c>
      <c r="O7" s="440" t="s">
        <v>108</v>
      </c>
      <c r="P7" s="440" t="s">
        <v>12</v>
      </c>
      <c r="Q7" s="555"/>
      <c r="R7" s="588"/>
      <c r="S7" s="588"/>
      <c r="T7" s="588"/>
      <c r="U7" s="585"/>
    </row>
    <row r="8" spans="1:27" ht="15.75" customHeight="1" x14ac:dyDescent="0.3">
      <c r="A8" s="441"/>
      <c r="B8" s="442"/>
      <c r="C8" s="443"/>
      <c r="D8" s="443"/>
      <c r="E8" s="444"/>
      <c r="F8" s="443"/>
      <c r="G8" s="445"/>
      <c r="H8" s="445"/>
      <c r="I8" s="445"/>
      <c r="J8" s="445"/>
      <c r="K8" s="445"/>
      <c r="L8" s="445"/>
      <c r="M8" s="445"/>
      <c r="N8" s="445"/>
      <c r="O8" s="445"/>
      <c r="P8" s="445"/>
      <c r="Q8" s="446"/>
      <c r="R8" s="518"/>
      <c r="S8" s="518"/>
      <c r="T8" s="518"/>
      <c r="U8" s="519"/>
    </row>
    <row r="9" spans="1:27" ht="94.5" x14ac:dyDescent="0.25">
      <c r="A9" s="593" t="s">
        <v>1461</v>
      </c>
      <c r="B9" s="582" t="s">
        <v>1459</v>
      </c>
      <c r="C9" s="306" t="s">
        <v>1597</v>
      </c>
      <c r="D9" s="250" t="s">
        <v>1554</v>
      </c>
      <c r="E9" s="306" t="s">
        <v>1638</v>
      </c>
      <c r="F9" s="306" t="s">
        <v>1628</v>
      </c>
      <c r="G9" s="251"/>
      <c r="H9" s="348"/>
      <c r="I9" s="350">
        <v>1</v>
      </c>
      <c r="J9" s="348"/>
      <c r="K9" s="350"/>
      <c r="L9" s="348"/>
      <c r="M9" s="350"/>
      <c r="N9" s="348"/>
      <c r="O9" s="350">
        <f t="shared" ref="O9:O40" si="0">G9+I9+K9+M9</f>
        <v>1</v>
      </c>
      <c r="P9" s="387">
        <f t="shared" ref="P9:P40" si="1">H9+J9+L9+N9</f>
        <v>0</v>
      </c>
      <c r="Q9" s="348"/>
      <c r="R9" s="520" t="s">
        <v>1555</v>
      </c>
      <c r="S9" s="521" t="s">
        <v>1556</v>
      </c>
      <c r="T9" s="521" t="s">
        <v>1545</v>
      </c>
      <c r="U9" s="521" t="s">
        <v>1557</v>
      </c>
    </row>
    <row r="10" spans="1:27" ht="94.5" x14ac:dyDescent="0.25">
      <c r="A10" s="594"/>
      <c r="B10" s="582"/>
      <c r="C10" s="510" t="s">
        <v>1615</v>
      </c>
      <c r="D10" s="511" t="s">
        <v>1625</v>
      </c>
      <c r="E10" s="512" t="s">
        <v>1639</v>
      </c>
      <c r="F10" s="511" t="s">
        <v>1617</v>
      </c>
      <c r="G10" s="514">
        <v>0.25</v>
      </c>
      <c r="H10" s="513"/>
      <c r="I10" s="514">
        <v>0.25</v>
      </c>
      <c r="J10" s="513"/>
      <c r="K10" s="514">
        <v>0.4</v>
      </c>
      <c r="L10" s="513"/>
      <c r="M10" s="514">
        <v>0.1</v>
      </c>
      <c r="N10" s="348"/>
      <c r="O10" s="514">
        <f t="shared" si="0"/>
        <v>1</v>
      </c>
      <c r="P10" s="387">
        <f t="shared" si="1"/>
        <v>0</v>
      </c>
      <c r="Q10" s="348"/>
      <c r="R10" s="515" t="s">
        <v>1626</v>
      </c>
      <c r="S10" s="515" t="s">
        <v>1618</v>
      </c>
      <c r="T10" s="515" t="s">
        <v>1619</v>
      </c>
      <c r="U10" s="522" t="s">
        <v>1620</v>
      </c>
    </row>
    <row r="11" spans="1:27" ht="94.5" x14ac:dyDescent="0.25">
      <c r="A11" s="594"/>
      <c r="B11" s="582"/>
      <c r="C11" s="510" t="s">
        <v>1616</v>
      </c>
      <c r="D11" s="511" t="s">
        <v>1625</v>
      </c>
      <c r="E11" s="512" t="s">
        <v>1640</v>
      </c>
      <c r="F11" s="511" t="s">
        <v>1617</v>
      </c>
      <c r="G11" s="505">
        <v>0.25</v>
      </c>
      <c r="H11" s="513"/>
      <c r="I11" s="514">
        <v>0.25</v>
      </c>
      <c r="J11" s="513"/>
      <c r="K11" s="514">
        <v>0.25</v>
      </c>
      <c r="L11" s="513"/>
      <c r="M11" s="514">
        <v>0.25</v>
      </c>
      <c r="N11" s="348"/>
      <c r="O11" s="514">
        <f t="shared" si="0"/>
        <v>1</v>
      </c>
      <c r="P11" s="387">
        <f t="shared" si="1"/>
        <v>0</v>
      </c>
      <c r="Q11" s="348"/>
      <c r="R11" s="523" t="s">
        <v>1621</v>
      </c>
      <c r="S11" s="515" t="s">
        <v>1618</v>
      </c>
      <c r="T11" s="515" t="s">
        <v>1622</v>
      </c>
      <c r="U11" s="522" t="s">
        <v>1620</v>
      </c>
    </row>
    <row r="12" spans="1:27" ht="15.75" x14ac:dyDescent="0.25">
      <c r="A12" s="594"/>
      <c r="B12" s="582"/>
      <c r="C12" s="306"/>
      <c r="D12" s="250"/>
      <c r="E12" s="306"/>
      <c r="F12" s="306"/>
      <c r="G12" s="251"/>
      <c r="H12" s="348"/>
      <c r="I12" s="350"/>
      <c r="J12" s="348"/>
      <c r="K12" s="350"/>
      <c r="L12" s="348"/>
      <c r="M12" s="350"/>
      <c r="N12" s="348"/>
      <c r="O12" s="386">
        <f t="shared" si="0"/>
        <v>0</v>
      </c>
      <c r="P12" s="387">
        <f t="shared" si="1"/>
        <v>0</v>
      </c>
      <c r="Q12" s="348"/>
      <c r="R12" s="520"/>
      <c r="S12" s="521"/>
      <c r="T12" s="521"/>
      <c r="U12" s="521"/>
    </row>
    <row r="13" spans="1:27" ht="15.75" x14ac:dyDescent="0.25">
      <c r="A13" s="594"/>
      <c r="B13" s="582"/>
      <c r="C13" s="306"/>
      <c r="D13" s="250"/>
      <c r="E13" s="306"/>
      <c r="F13" s="306"/>
      <c r="G13" s="251"/>
      <c r="H13" s="348"/>
      <c r="I13" s="350"/>
      <c r="J13" s="348"/>
      <c r="K13" s="350"/>
      <c r="L13" s="348"/>
      <c r="M13" s="350"/>
      <c r="N13" s="348"/>
      <c r="O13" s="386">
        <f t="shared" si="0"/>
        <v>0</v>
      </c>
      <c r="P13" s="387">
        <f t="shared" si="1"/>
        <v>0</v>
      </c>
      <c r="Q13" s="348"/>
      <c r="R13" s="520"/>
      <c r="S13" s="521"/>
      <c r="T13" s="521"/>
      <c r="U13" s="521"/>
    </row>
    <row r="14" spans="1:27" ht="15.75" x14ac:dyDescent="0.25">
      <c r="A14" s="594"/>
      <c r="B14" s="582"/>
      <c r="C14" s="306"/>
      <c r="D14" s="250"/>
      <c r="E14" s="306"/>
      <c r="F14" s="306"/>
      <c r="G14" s="251"/>
      <c r="H14" s="348"/>
      <c r="I14" s="350"/>
      <c r="J14" s="348"/>
      <c r="K14" s="350"/>
      <c r="L14" s="348"/>
      <c r="M14" s="350"/>
      <c r="N14" s="348"/>
      <c r="O14" s="386">
        <f t="shared" si="0"/>
        <v>0</v>
      </c>
      <c r="P14" s="387">
        <f t="shared" si="1"/>
        <v>0</v>
      </c>
      <c r="Q14" s="348"/>
      <c r="R14" s="520"/>
      <c r="S14" s="521"/>
      <c r="T14" s="521"/>
      <c r="U14" s="521"/>
    </row>
    <row r="15" spans="1:27" ht="15.75" x14ac:dyDescent="0.25">
      <c r="A15" s="594"/>
      <c r="B15" s="582"/>
      <c r="C15" s="306"/>
      <c r="D15" s="250"/>
      <c r="E15" s="306"/>
      <c r="F15" s="306"/>
      <c r="G15" s="251"/>
      <c r="H15" s="348"/>
      <c r="I15" s="350"/>
      <c r="J15" s="348"/>
      <c r="K15" s="350"/>
      <c r="L15" s="348"/>
      <c r="M15" s="350"/>
      <c r="N15" s="348"/>
      <c r="O15" s="386">
        <f t="shared" si="0"/>
        <v>0</v>
      </c>
      <c r="P15" s="387">
        <f t="shared" si="1"/>
        <v>0</v>
      </c>
      <c r="Q15" s="348"/>
      <c r="R15" s="520"/>
      <c r="S15" s="521"/>
      <c r="T15" s="521"/>
      <c r="U15" s="521"/>
    </row>
    <row r="16" spans="1:27" ht="15.75" x14ac:dyDescent="0.25">
      <c r="A16" s="595"/>
      <c r="B16" s="582"/>
      <c r="C16" s="306"/>
      <c r="D16" s="250"/>
      <c r="E16" s="306"/>
      <c r="F16" s="306"/>
      <c r="G16" s="251"/>
      <c r="H16" s="348"/>
      <c r="I16" s="350"/>
      <c r="J16" s="348"/>
      <c r="K16" s="350"/>
      <c r="L16" s="348"/>
      <c r="M16" s="350"/>
      <c r="N16" s="348"/>
      <c r="O16" s="386">
        <f t="shared" si="0"/>
        <v>0</v>
      </c>
      <c r="P16" s="387">
        <f t="shared" si="1"/>
        <v>0</v>
      </c>
      <c r="Q16" s="348"/>
      <c r="R16" s="520"/>
      <c r="S16" s="521"/>
      <c r="T16" s="521"/>
      <c r="U16" s="521"/>
    </row>
    <row r="17" spans="1:21" ht="15.75" customHeight="1" x14ac:dyDescent="0.25">
      <c r="A17" s="579" t="s">
        <v>1460</v>
      </c>
      <c r="B17" s="579" t="s">
        <v>1588</v>
      </c>
      <c r="C17" s="306"/>
      <c r="D17" s="250"/>
      <c r="E17" s="306"/>
      <c r="F17" s="306"/>
      <c r="G17" s="250"/>
      <c r="H17" s="348"/>
      <c r="I17" s="348"/>
      <c r="J17" s="348"/>
      <c r="K17" s="348"/>
      <c r="L17" s="348"/>
      <c r="M17" s="348"/>
      <c r="N17" s="348"/>
      <c r="O17" s="386">
        <f t="shared" si="0"/>
        <v>0</v>
      </c>
      <c r="P17" s="387">
        <f t="shared" si="1"/>
        <v>0</v>
      </c>
      <c r="Q17" s="348"/>
      <c r="R17" s="520"/>
      <c r="S17" s="521"/>
      <c r="T17" s="521"/>
      <c r="U17" s="521"/>
    </row>
    <row r="18" spans="1:21" ht="15.75" x14ac:dyDescent="0.25">
      <c r="A18" s="580"/>
      <c r="B18" s="580"/>
      <c r="C18" s="306"/>
      <c r="D18" s="250"/>
      <c r="E18" s="306"/>
      <c r="F18" s="306"/>
      <c r="G18" s="250"/>
      <c r="H18" s="348"/>
      <c r="I18" s="348"/>
      <c r="J18" s="348"/>
      <c r="K18" s="348"/>
      <c r="L18" s="348"/>
      <c r="M18" s="348"/>
      <c r="N18" s="348"/>
      <c r="O18" s="386">
        <f t="shared" si="0"/>
        <v>0</v>
      </c>
      <c r="P18" s="387">
        <f t="shared" si="1"/>
        <v>0</v>
      </c>
      <c r="Q18" s="348"/>
      <c r="R18" s="520"/>
      <c r="S18" s="521"/>
      <c r="T18" s="521"/>
      <c r="U18" s="521"/>
    </row>
    <row r="19" spans="1:21" ht="15.75" x14ac:dyDescent="0.25">
      <c r="A19" s="580"/>
      <c r="B19" s="580"/>
      <c r="C19" s="306"/>
      <c r="D19" s="250"/>
      <c r="E19" s="306"/>
      <c r="F19" s="306"/>
      <c r="G19" s="250"/>
      <c r="H19" s="348"/>
      <c r="I19" s="348"/>
      <c r="J19" s="348"/>
      <c r="K19" s="348"/>
      <c r="L19" s="348"/>
      <c r="M19" s="348"/>
      <c r="N19" s="348"/>
      <c r="O19" s="386">
        <f t="shared" si="0"/>
        <v>0</v>
      </c>
      <c r="P19" s="387">
        <f t="shared" si="1"/>
        <v>0</v>
      </c>
      <c r="Q19" s="348"/>
      <c r="R19" s="520"/>
      <c r="S19" s="521"/>
      <c r="T19" s="521"/>
      <c r="U19" s="521"/>
    </row>
    <row r="20" spans="1:21" ht="15.75" x14ac:dyDescent="0.25">
      <c r="A20" s="580"/>
      <c r="B20" s="580"/>
      <c r="C20" s="306"/>
      <c r="D20" s="250"/>
      <c r="E20" s="306"/>
      <c r="F20" s="306"/>
      <c r="G20" s="250"/>
      <c r="H20" s="348"/>
      <c r="I20" s="348"/>
      <c r="J20" s="348"/>
      <c r="K20" s="348"/>
      <c r="L20" s="348"/>
      <c r="M20" s="348"/>
      <c r="N20" s="348"/>
      <c r="O20" s="386">
        <f t="shared" si="0"/>
        <v>0</v>
      </c>
      <c r="P20" s="387">
        <f t="shared" si="1"/>
        <v>0</v>
      </c>
      <c r="Q20" s="348"/>
      <c r="R20" s="520"/>
      <c r="S20" s="521"/>
      <c r="T20" s="521"/>
      <c r="U20" s="521"/>
    </row>
    <row r="21" spans="1:21" ht="15.75" x14ac:dyDescent="0.25">
      <c r="A21" s="580"/>
      <c r="B21" s="580"/>
      <c r="C21" s="306"/>
      <c r="D21" s="250"/>
      <c r="E21" s="306"/>
      <c r="F21" s="306"/>
      <c r="G21" s="250"/>
      <c r="H21" s="348"/>
      <c r="I21" s="348"/>
      <c r="J21" s="348"/>
      <c r="K21" s="348"/>
      <c r="L21" s="348"/>
      <c r="M21" s="348"/>
      <c r="N21" s="348"/>
      <c r="O21" s="386">
        <f t="shared" si="0"/>
        <v>0</v>
      </c>
      <c r="P21" s="387">
        <f t="shared" si="1"/>
        <v>0</v>
      </c>
      <c r="Q21" s="348"/>
      <c r="R21" s="520"/>
      <c r="S21" s="521"/>
      <c r="T21" s="521"/>
      <c r="U21" s="521"/>
    </row>
    <row r="22" spans="1:21" ht="15.75" x14ac:dyDescent="0.25">
      <c r="A22" s="580"/>
      <c r="B22" s="581"/>
      <c r="C22" s="306"/>
      <c r="D22" s="250"/>
      <c r="E22" s="306"/>
      <c r="F22" s="306"/>
      <c r="G22" s="250"/>
      <c r="H22" s="348"/>
      <c r="I22" s="348"/>
      <c r="J22" s="348"/>
      <c r="K22" s="348"/>
      <c r="L22" s="348"/>
      <c r="M22" s="348"/>
      <c r="N22" s="348"/>
      <c r="O22" s="386">
        <f t="shared" si="0"/>
        <v>0</v>
      </c>
      <c r="P22" s="387">
        <f t="shared" si="1"/>
        <v>0</v>
      </c>
      <c r="Q22" s="348"/>
      <c r="R22" s="520"/>
      <c r="S22" s="521"/>
      <c r="T22" s="521"/>
      <c r="U22" s="521"/>
    </row>
    <row r="23" spans="1:21" ht="141.75" x14ac:dyDescent="0.25">
      <c r="A23" s="580"/>
      <c r="B23" s="579" t="s">
        <v>1589</v>
      </c>
      <c r="C23" s="510" t="s">
        <v>1623</v>
      </c>
      <c r="D23" s="511" t="s">
        <v>1625</v>
      </c>
      <c r="E23" s="512" t="s">
        <v>1641</v>
      </c>
      <c r="F23" s="511" t="s">
        <v>1617</v>
      </c>
      <c r="G23" s="505">
        <v>0.5</v>
      </c>
      <c r="H23" s="513"/>
      <c r="I23" s="514">
        <v>0.5</v>
      </c>
      <c r="J23" s="349"/>
      <c r="K23" s="350"/>
      <c r="L23" s="349"/>
      <c r="M23" s="350"/>
      <c r="N23" s="349"/>
      <c r="O23" s="514">
        <f t="shared" si="0"/>
        <v>1</v>
      </c>
      <c r="P23" s="388">
        <f t="shared" si="1"/>
        <v>0</v>
      </c>
      <c r="Q23" s="347"/>
      <c r="R23" s="523" t="s">
        <v>1624</v>
      </c>
      <c r="S23" s="515" t="s">
        <v>1618</v>
      </c>
      <c r="T23" s="515" t="s">
        <v>1627</v>
      </c>
      <c r="U23" s="522" t="s">
        <v>1620</v>
      </c>
    </row>
    <row r="24" spans="1:21" ht="15.75" x14ac:dyDescent="0.25">
      <c r="A24" s="580"/>
      <c r="B24" s="580"/>
      <c r="C24" s="306"/>
      <c r="D24" s="250"/>
      <c r="E24" s="306"/>
      <c r="F24" s="306"/>
      <c r="G24" s="251"/>
      <c r="H24" s="349"/>
      <c r="I24" s="350"/>
      <c r="J24" s="349"/>
      <c r="K24" s="350"/>
      <c r="L24" s="349"/>
      <c r="M24" s="350"/>
      <c r="N24" s="349"/>
      <c r="O24" s="386">
        <f t="shared" si="0"/>
        <v>0</v>
      </c>
      <c r="P24" s="388">
        <f t="shared" si="1"/>
        <v>0</v>
      </c>
      <c r="Q24" s="347"/>
      <c r="R24" s="524"/>
      <c r="S24" s="521"/>
      <c r="T24" s="521"/>
      <c r="U24" s="521"/>
    </row>
    <row r="25" spans="1:21" ht="15.75" x14ac:dyDescent="0.25">
      <c r="A25" s="580"/>
      <c r="B25" s="580"/>
      <c r="C25" s="306"/>
      <c r="D25" s="250"/>
      <c r="E25" s="306"/>
      <c r="F25" s="306"/>
      <c r="G25" s="251"/>
      <c r="H25" s="349"/>
      <c r="I25" s="350"/>
      <c r="J25" s="349"/>
      <c r="K25" s="350"/>
      <c r="L25" s="349"/>
      <c r="M25" s="350"/>
      <c r="N25" s="349"/>
      <c r="O25" s="386">
        <f t="shared" si="0"/>
        <v>0</v>
      </c>
      <c r="P25" s="388">
        <f t="shared" si="1"/>
        <v>0</v>
      </c>
      <c r="Q25" s="347"/>
      <c r="R25" s="524"/>
      <c r="S25" s="521"/>
      <c r="T25" s="521"/>
      <c r="U25" s="521"/>
    </row>
    <row r="26" spans="1:21" ht="15.75" x14ac:dyDescent="0.25">
      <c r="A26" s="580"/>
      <c r="B26" s="580"/>
      <c r="C26" s="306"/>
      <c r="D26" s="250"/>
      <c r="E26" s="306"/>
      <c r="F26" s="306"/>
      <c r="G26" s="250"/>
      <c r="H26" s="349"/>
      <c r="I26" s="348"/>
      <c r="J26" s="348"/>
      <c r="K26" s="348"/>
      <c r="L26" s="348"/>
      <c r="M26" s="348"/>
      <c r="N26" s="348"/>
      <c r="O26" s="386">
        <f t="shared" si="0"/>
        <v>0</v>
      </c>
      <c r="P26" s="387">
        <f t="shared" si="1"/>
        <v>0</v>
      </c>
      <c r="Q26" s="250"/>
      <c r="R26" s="521"/>
      <c r="S26" s="521"/>
      <c r="T26" s="521"/>
      <c r="U26" s="521"/>
    </row>
    <row r="27" spans="1:21" ht="15.75" x14ac:dyDescent="0.25">
      <c r="A27" s="580"/>
      <c r="B27" s="580"/>
      <c r="C27" s="306"/>
      <c r="D27" s="250"/>
      <c r="E27" s="306"/>
      <c r="F27" s="306"/>
      <c r="G27" s="250"/>
      <c r="H27" s="349"/>
      <c r="I27" s="348"/>
      <c r="J27" s="348"/>
      <c r="K27" s="348"/>
      <c r="L27" s="348"/>
      <c r="M27" s="348"/>
      <c r="N27" s="348"/>
      <c r="O27" s="386">
        <f t="shared" si="0"/>
        <v>0</v>
      </c>
      <c r="P27" s="387">
        <f t="shared" si="1"/>
        <v>0</v>
      </c>
      <c r="Q27" s="250"/>
      <c r="R27" s="521"/>
      <c r="S27" s="521"/>
      <c r="T27" s="521"/>
      <c r="U27" s="521"/>
    </row>
    <row r="28" spans="1:21" ht="15.75" x14ac:dyDescent="0.25">
      <c r="A28" s="580"/>
      <c r="B28" s="580"/>
      <c r="C28" s="306"/>
      <c r="D28" s="250"/>
      <c r="E28" s="306"/>
      <c r="F28" s="306"/>
      <c r="G28" s="250"/>
      <c r="H28" s="349"/>
      <c r="I28" s="348"/>
      <c r="J28" s="348"/>
      <c r="K28" s="348"/>
      <c r="L28" s="348"/>
      <c r="M28" s="348"/>
      <c r="N28" s="348"/>
      <c r="O28" s="386">
        <f t="shared" si="0"/>
        <v>0</v>
      </c>
      <c r="P28" s="387">
        <f t="shared" si="1"/>
        <v>0</v>
      </c>
      <c r="Q28" s="250"/>
      <c r="R28" s="521"/>
      <c r="S28" s="521"/>
      <c r="T28" s="521"/>
      <c r="U28" s="521"/>
    </row>
    <row r="29" spans="1:21" ht="31.5" x14ac:dyDescent="0.25">
      <c r="A29" s="580"/>
      <c r="B29" s="582" t="s">
        <v>1590</v>
      </c>
      <c r="C29" s="501" t="s">
        <v>1567</v>
      </c>
      <c r="D29" s="501" t="s">
        <v>1568</v>
      </c>
      <c r="E29" s="306" t="s">
        <v>1642</v>
      </c>
      <c r="F29" s="306" t="s">
        <v>1569</v>
      </c>
      <c r="G29" s="251">
        <v>0.25</v>
      </c>
      <c r="H29" s="349"/>
      <c r="I29" s="251">
        <v>0.25</v>
      </c>
      <c r="J29" s="348"/>
      <c r="K29" s="251">
        <v>0.25</v>
      </c>
      <c r="L29" s="348"/>
      <c r="M29" s="251">
        <v>0.25</v>
      </c>
      <c r="N29" s="348"/>
      <c r="O29" s="251">
        <f t="shared" si="0"/>
        <v>1</v>
      </c>
      <c r="P29" s="387">
        <f t="shared" si="1"/>
        <v>0</v>
      </c>
      <c r="Q29" s="250"/>
      <c r="R29" s="521" t="s">
        <v>1570</v>
      </c>
      <c r="S29" s="521" t="s">
        <v>1591</v>
      </c>
      <c r="T29" s="521" t="s">
        <v>1592</v>
      </c>
      <c r="U29" s="521" t="s">
        <v>1593</v>
      </c>
    </row>
    <row r="30" spans="1:21" ht="15.75" x14ac:dyDescent="0.25">
      <c r="A30" s="580"/>
      <c r="B30" s="582"/>
      <c r="C30" s="501"/>
      <c r="D30" s="501"/>
      <c r="E30" s="306"/>
      <c r="F30" s="306"/>
      <c r="G30" s="250"/>
      <c r="H30" s="349"/>
      <c r="I30" s="348"/>
      <c r="J30" s="348"/>
      <c r="K30" s="348"/>
      <c r="L30" s="348"/>
      <c r="M30" s="348"/>
      <c r="N30" s="348"/>
      <c r="O30" s="386">
        <f t="shared" si="0"/>
        <v>0</v>
      </c>
      <c r="P30" s="387">
        <f t="shared" si="1"/>
        <v>0</v>
      </c>
      <c r="Q30" s="250"/>
      <c r="R30" s="521"/>
      <c r="S30" s="521"/>
      <c r="T30" s="521"/>
      <c r="U30" s="521"/>
    </row>
    <row r="31" spans="1:21" ht="15.75" x14ac:dyDescent="0.25">
      <c r="A31" s="580"/>
      <c r="B31" s="582"/>
      <c r="C31" s="306"/>
      <c r="D31" s="250"/>
      <c r="E31" s="306"/>
      <c r="F31" s="306"/>
      <c r="G31" s="250"/>
      <c r="H31" s="349"/>
      <c r="I31" s="348"/>
      <c r="J31" s="348"/>
      <c r="K31" s="348"/>
      <c r="L31" s="348"/>
      <c r="M31" s="348"/>
      <c r="N31" s="348"/>
      <c r="O31" s="386">
        <f t="shared" si="0"/>
        <v>0</v>
      </c>
      <c r="P31" s="387">
        <f t="shared" si="1"/>
        <v>0</v>
      </c>
      <c r="Q31" s="250"/>
      <c r="R31" s="521"/>
      <c r="S31" s="521"/>
      <c r="T31" s="521"/>
      <c r="U31" s="521"/>
    </row>
    <row r="32" spans="1:21" ht="15.75" x14ac:dyDescent="0.25">
      <c r="A32" s="580"/>
      <c r="B32" s="582"/>
      <c r="C32" s="306"/>
      <c r="D32" s="250"/>
      <c r="E32" s="306"/>
      <c r="F32" s="306"/>
      <c r="G32" s="250"/>
      <c r="H32" s="349"/>
      <c r="I32" s="348"/>
      <c r="J32" s="348"/>
      <c r="K32" s="348"/>
      <c r="L32" s="348"/>
      <c r="M32" s="348"/>
      <c r="N32" s="348"/>
      <c r="O32" s="386">
        <f t="shared" si="0"/>
        <v>0</v>
      </c>
      <c r="P32" s="387">
        <f t="shared" si="1"/>
        <v>0</v>
      </c>
      <c r="Q32" s="250"/>
      <c r="R32" s="521"/>
      <c r="S32" s="521"/>
      <c r="T32" s="521"/>
      <c r="U32" s="521"/>
    </row>
    <row r="33" spans="1:21" ht="15.75" x14ac:dyDescent="0.25">
      <c r="A33" s="580"/>
      <c r="B33" s="582"/>
      <c r="C33" s="306"/>
      <c r="D33" s="250"/>
      <c r="E33" s="306"/>
      <c r="F33" s="306"/>
      <c r="G33" s="250"/>
      <c r="H33" s="349"/>
      <c r="I33" s="348"/>
      <c r="J33" s="348"/>
      <c r="K33" s="348"/>
      <c r="L33" s="348"/>
      <c r="M33" s="348"/>
      <c r="N33" s="348"/>
      <c r="O33" s="386">
        <f t="shared" si="0"/>
        <v>0</v>
      </c>
      <c r="P33" s="387">
        <f t="shared" si="1"/>
        <v>0</v>
      </c>
      <c r="Q33" s="250"/>
      <c r="R33" s="521"/>
      <c r="S33" s="521"/>
      <c r="T33" s="521"/>
      <c r="U33" s="521"/>
    </row>
    <row r="34" spans="1:21" ht="15.75" x14ac:dyDescent="0.25">
      <c r="A34" s="580"/>
      <c r="B34" s="582" t="s">
        <v>1594</v>
      </c>
      <c r="C34" s="306"/>
      <c r="D34" s="250"/>
      <c r="E34" s="306"/>
      <c r="F34" s="306"/>
      <c r="G34" s="250"/>
      <c r="H34" s="349"/>
      <c r="I34" s="348"/>
      <c r="J34" s="348"/>
      <c r="K34" s="348"/>
      <c r="L34" s="348"/>
      <c r="M34" s="348"/>
      <c r="N34" s="348"/>
      <c r="O34" s="386">
        <f t="shared" si="0"/>
        <v>0</v>
      </c>
      <c r="P34" s="387">
        <f t="shared" si="1"/>
        <v>0</v>
      </c>
      <c r="Q34" s="250"/>
      <c r="R34" s="521"/>
      <c r="S34" s="521"/>
      <c r="T34" s="521"/>
      <c r="U34" s="521"/>
    </row>
    <row r="35" spans="1:21" ht="15.75" x14ac:dyDescent="0.25">
      <c r="A35" s="580"/>
      <c r="B35" s="582"/>
      <c r="C35" s="306"/>
      <c r="D35" s="250"/>
      <c r="E35" s="306"/>
      <c r="F35" s="306"/>
      <c r="G35" s="250"/>
      <c r="H35" s="349"/>
      <c r="I35" s="348"/>
      <c r="J35" s="348"/>
      <c r="K35" s="348"/>
      <c r="L35" s="348"/>
      <c r="M35" s="348"/>
      <c r="N35" s="348"/>
      <c r="O35" s="386">
        <f t="shared" si="0"/>
        <v>0</v>
      </c>
      <c r="P35" s="387">
        <f t="shared" si="1"/>
        <v>0</v>
      </c>
      <c r="Q35" s="250"/>
      <c r="R35" s="521"/>
      <c r="S35" s="521"/>
      <c r="T35" s="521"/>
      <c r="U35" s="521"/>
    </row>
    <row r="36" spans="1:21" ht="15.75" x14ac:dyDescent="0.25">
      <c r="A36" s="580"/>
      <c r="B36" s="582"/>
      <c r="C36" s="306"/>
      <c r="D36" s="250"/>
      <c r="E36" s="306"/>
      <c r="F36" s="306"/>
      <c r="G36" s="250"/>
      <c r="H36" s="349"/>
      <c r="I36" s="348"/>
      <c r="J36" s="348"/>
      <c r="K36" s="348"/>
      <c r="L36" s="348"/>
      <c r="M36" s="348"/>
      <c r="N36" s="348"/>
      <c r="O36" s="386">
        <f t="shared" si="0"/>
        <v>0</v>
      </c>
      <c r="P36" s="387">
        <f t="shared" si="1"/>
        <v>0</v>
      </c>
      <c r="Q36" s="250"/>
      <c r="R36" s="521"/>
      <c r="S36" s="521"/>
      <c r="T36" s="521"/>
      <c r="U36" s="521"/>
    </row>
    <row r="37" spans="1:21" ht="15.75" x14ac:dyDescent="0.25">
      <c r="A37" s="580"/>
      <c r="B37" s="582"/>
      <c r="C37" s="306"/>
      <c r="D37" s="250"/>
      <c r="E37" s="306"/>
      <c r="F37" s="306"/>
      <c r="G37" s="250"/>
      <c r="H37" s="349"/>
      <c r="I37" s="348"/>
      <c r="J37" s="348"/>
      <c r="K37" s="348"/>
      <c r="L37" s="348"/>
      <c r="M37" s="348"/>
      <c r="N37" s="348"/>
      <c r="O37" s="386">
        <f t="shared" si="0"/>
        <v>0</v>
      </c>
      <c r="P37" s="387">
        <f t="shared" si="1"/>
        <v>0</v>
      </c>
      <c r="Q37" s="250"/>
      <c r="R37" s="521"/>
      <c r="S37" s="521"/>
      <c r="T37" s="521"/>
      <c r="U37" s="521"/>
    </row>
    <row r="38" spans="1:21" ht="15.75" x14ac:dyDescent="0.25">
      <c r="A38" s="580"/>
      <c r="B38" s="582" t="s">
        <v>1595</v>
      </c>
      <c r="C38" s="306"/>
      <c r="D38" s="250"/>
      <c r="E38" s="306"/>
      <c r="F38" s="306"/>
      <c r="G38" s="250"/>
      <c r="H38" s="349"/>
      <c r="I38" s="348"/>
      <c r="J38" s="348"/>
      <c r="K38" s="348"/>
      <c r="L38" s="348"/>
      <c r="M38" s="348"/>
      <c r="N38" s="348"/>
      <c r="O38" s="386">
        <f t="shared" si="0"/>
        <v>0</v>
      </c>
      <c r="P38" s="387">
        <f t="shared" si="1"/>
        <v>0</v>
      </c>
      <c r="Q38" s="250"/>
      <c r="R38" s="521"/>
      <c r="S38" s="521"/>
      <c r="T38" s="521"/>
      <c r="U38" s="521"/>
    </row>
    <row r="39" spans="1:21" ht="15.75" x14ac:dyDescent="0.25">
      <c r="A39" s="580"/>
      <c r="B39" s="582"/>
      <c r="C39" s="306"/>
      <c r="D39" s="250"/>
      <c r="E39" s="306"/>
      <c r="F39" s="306"/>
      <c r="G39" s="250"/>
      <c r="H39" s="349"/>
      <c r="I39" s="348"/>
      <c r="J39" s="348"/>
      <c r="K39" s="348"/>
      <c r="L39" s="348"/>
      <c r="M39" s="348"/>
      <c r="N39" s="348"/>
      <c r="O39" s="386">
        <f t="shared" si="0"/>
        <v>0</v>
      </c>
      <c r="P39" s="387">
        <f t="shared" si="1"/>
        <v>0</v>
      </c>
      <c r="Q39" s="250"/>
      <c r="R39" s="521"/>
      <c r="S39" s="521"/>
      <c r="T39" s="521"/>
      <c r="U39" s="521"/>
    </row>
    <row r="40" spans="1:21" ht="15.75" x14ac:dyDescent="0.25">
      <c r="A40" s="580"/>
      <c r="B40" s="582"/>
      <c r="C40" s="306"/>
      <c r="D40" s="250"/>
      <c r="E40" s="306"/>
      <c r="F40" s="306"/>
      <c r="G40" s="250"/>
      <c r="H40" s="349"/>
      <c r="I40" s="348"/>
      <c r="J40" s="348"/>
      <c r="K40" s="348"/>
      <c r="L40" s="348"/>
      <c r="M40" s="348"/>
      <c r="N40" s="348"/>
      <c r="O40" s="386">
        <f t="shared" si="0"/>
        <v>0</v>
      </c>
      <c r="P40" s="387">
        <f t="shared" si="1"/>
        <v>0</v>
      </c>
      <c r="Q40" s="250"/>
      <c r="R40" s="521"/>
      <c r="S40" s="521"/>
      <c r="T40" s="521"/>
      <c r="U40" s="521"/>
    </row>
    <row r="41" spans="1:21" ht="15.75" x14ac:dyDescent="0.25">
      <c r="A41" s="580"/>
      <c r="B41" s="582"/>
      <c r="C41" s="306"/>
      <c r="D41" s="250"/>
      <c r="E41" s="306"/>
      <c r="F41" s="306"/>
      <c r="G41" s="250"/>
      <c r="H41" s="349"/>
      <c r="I41" s="348"/>
      <c r="J41" s="348"/>
      <c r="K41" s="348"/>
      <c r="L41" s="348"/>
      <c r="M41" s="348"/>
      <c r="N41" s="348"/>
      <c r="O41" s="386">
        <f t="shared" ref="O41:O73" si="2">G41+I41+K41+M41</f>
        <v>0</v>
      </c>
      <c r="P41" s="387">
        <f t="shared" ref="P41:P73" si="3">H41+J41+L41+N41</f>
        <v>0</v>
      </c>
      <c r="Q41" s="250"/>
      <c r="R41" s="521"/>
      <c r="S41" s="521"/>
      <c r="T41" s="521"/>
      <c r="U41" s="521"/>
    </row>
    <row r="42" spans="1:21" ht="15.75" x14ac:dyDescent="0.25">
      <c r="A42" s="580"/>
      <c r="B42" s="582"/>
      <c r="C42" s="306"/>
      <c r="D42" s="250"/>
      <c r="E42" s="306"/>
      <c r="F42" s="306"/>
      <c r="G42" s="250"/>
      <c r="H42" s="349"/>
      <c r="I42" s="348"/>
      <c r="J42" s="348"/>
      <c r="K42" s="348"/>
      <c r="L42" s="348"/>
      <c r="M42" s="348"/>
      <c r="N42" s="348"/>
      <c r="O42" s="386">
        <f t="shared" si="2"/>
        <v>0</v>
      </c>
      <c r="P42" s="387">
        <f t="shared" si="3"/>
        <v>0</v>
      </c>
      <c r="Q42" s="250"/>
      <c r="R42" s="521"/>
      <c r="S42" s="521"/>
      <c r="T42" s="521"/>
      <c r="U42" s="521"/>
    </row>
    <row r="43" spans="1:21" ht="15.75" x14ac:dyDescent="0.25">
      <c r="A43" s="579" t="s">
        <v>1461</v>
      </c>
      <c r="B43" s="582" t="s">
        <v>1596</v>
      </c>
      <c r="C43" s="306"/>
      <c r="D43" s="250"/>
      <c r="E43" s="306"/>
      <c r="F43" s="306"/>
      <c r="G43" s="251"/>
      <c r="H43" s="348"/>
      <c r="I43" s="350"/>
      <c r="J43" s="348"/>
      <c r="K43" s="350"/>
      <c r="L43" s="348"/>
      <c r="M43" s="350"/>
      <c r="N43" s="348"/>
      <c r="O43" s="386">
        <f t="shared" si="2"/>
        <v>0</v>
      </c>
      <c r="P43" s="387">
        <f t="shared" si="3"/>
        <v>0</v>
      </c>
      <c r="Q43" s="348"/>
      <c r="R43" s="520"/>
      <c r="S43" s="521"/>
      <c r="T43" s="521"/>
      <c r="U43" s="521"/>
    </row>
    <row r="44" spans="1:21" ht="15.75" x14ac:dyDescent="0.25">
      <c r="A44" s="580"/>
      <c r="B44" s="582"/>
      <c r="C44" s="306"/>
      <c r="D44" s="250"/>
      <c r="E44" s="306"/>
      <c r="F44" s="306"/>
      <c r="G44" s="251"/>
      <c r="H44" s="348"/>
      <c r="I44" s="350"/>
      <c r="J44" s="348"/>
      <c r="K44" s="350"/>
      <c r="L44" s="348"/>
      <c r="M44" s="350"/>
      <c r="N44" s="348"/>
      <c r="O44" s="386">
        <f t="shared" si="2"/>
        <v>0</v>
      </c>
      <c r="P44" s="387">
        <f t="shared" si="3"/>
        <v>0</v>
      </c>
      <c r="Q44" s="348"/>
      <c r="R44" s="520"/>
      <c r="S44" s="521"/>
      <c r="T44" s="521"/>
      <c r="U44" s="521"/>
    </row>
    <row r="45" spans="1:21" ht="15.75" x14ac:dyDescent="0.25">
      <c r="A45" s="580"/>
      <c r="B45" s="582"/>
      <c r="C45" s="306"/>
      <c r="D45" s="250"/>
      <c r="E45" s="306"/>
      <c r="F45" s="306"/>
      <c r="G45" s="251"/>
      <c r="H45" s="348"/>
      <c r="I45" s="350"/>
      <c r="J45" s="348"/>
      <c r="K45" s="350"/>
      <c r="L45" s="348"/>
      <c r="M45" s="350"/>
      <c r="N45" s="348"/>
      <c r="O45" s="386">
        <f t="shared" si="2"/>
        <v>0</v>
      </c>
      <c r="P45" s="387">
        <f t="shared" si="3"/>
        <v>0</v>
      </c>
      <c r="Q45" s="348"/>
      <c r="R45" s="520"/>
      <c r="S45" s="521"/>
      <c r="T45" s="521"/>
      <c r="U45" s="521"/>
    </row>
    <row r="46" spans="1:21" ht="15.75" x14ac:dyDescent="0.25">
      <c r="A46" s="580"/>
      <c r="B46" s="582"/>
      <c r="C46" s="306"/>
      <c r="D46" s="250"/>
      <c r="E46" s="306"/>
      <c r="F46" s="306"/>
      <c r="G46" s="251"/>
      <c r="H46" s="348"/>
      <c r="I46" s="350"/>
      <c r="J46" s="348"/>
      <c r="K46" s="350"/>
      <c r="L46" s="348"/>
      <c r="M46" s="350"/>
      <c r="N46" s="348"/>
      <c r="O46" s="386">
        <f t="shared" si="2"/>
        <v>0</v>
      </c>
      <c r="P46" s="387">
        <f t="shared" si="3"/>
        <v>0</v>
      </c>
      <c r="Q46" s="348"/>
      <c r="R46" s="520"/>
      <c r="S46" s="521"/>
      <c r="T46" s="521"/>
      <c r="U46" s="521"/>
    </row>
    <row r="47" spans="1:21" ht="15.75" x14ac:dyDescent="0.25">
      <c r="A47" s="580"/>
      <c r="B47" s="582"/>
      <c r="C47" s="306"/>
      <c r="D47" s="250"/>
      <c r="E47" s="306"/>
      <c r="F47" s="306"/>
      <c r="G47" s="251"/>
      <c r="H47" s="348"/>
      <c r="I47" s="350"/>
      <c r="J47" s="348"/>
      <c r="K47" s="350"/>
      <c r="L47" s="348"/>
      <c r="M47" s="350"/>
      <c r="N47" s="348"/>
      <c r="O47" s="386">
        <f t="shared" si="2"/>
        <v>0</v>
      </c>
      <c r="P47" s="387">
        <f t="shared" si="3"/>
        <v>0</v>
      </c>
      <c r="Q47" s="348"/>
      <c r="R47" s="520"/>
      <c r="S47" s="521"/>
      <c r="T47" s="521"/>
      <c r="U47" s="521"/>
    </row>
    <row r="48" spans="1:21" ht="15.75" x14ac:dyDescent="0.25">
      <c r="A48" s="580"/>
      <c r="B48" s="582"/>
      <c r="C48" s="306"/>
      <c r="D48" s="250"/>
      <c r="E48" s="306"/>
      <c r="F48" s="306"/>
      <c r="G48" s="251"/>
      <c r="H48" s="348"/>
      <c r="I48" s="350"/>
      <c r="J48" s="348"/>
      <c r="K48" s="350"/>
      <c r="L48" s="348"/>
      <c r="M48" s="350"/>
      <c r="N48" s="348"/>
      <c r="O48" s="386">
        <f t="shared" si="2"/>
        <v>0</v>
      </c>
      <c r="P48" s="387">
        <f t="shared" si="3"/>
        <v>0</v>
      </c>
      <c r="Q48" s="348"/>
      <c r="R48" s="520"/>
      <c r="S48" s="521"/>
      <c r="T48" s="521"/>
      <c r="U48" s="521"/>
    </row>
    <row r="49" spans="1:21" ht="15.75" customHeight="1" x14ac:dyDescent="0.25">
      <c r="A49" s="580"/>
      <c r="B49" s="582" t="s">
        <v>1462</v>
      </c>
      <c r="C49" s="306"/>
      <c r="D49" s="250"/>
      <c r="E49" s="306"/>
      <c r="F49" s="306"/>
      <c r="G49" s="251"/>
      <c r="H49" s="348"/>
      <c r="I49" s="350"/>
      <c r="J49" s="348"/>
      <c r="K49" s="350"/>
      <c r="L49" s="348"/>
      <c r="M49" s="350"/>
      <c r="N49" s="348"/>
      <c r="O49" s="386">
        <f t="shared" si="2"/>
        <v>0</v>
      </c>
      <c r="P49" s="387">
        <f t="shared" si="3"/>
        <v>0</v>
      </c>
      <c r="Q49" s="348"/>
      <c r="R49" s="520"/>
      <c r="S49" s="521"/>
      <c r="T49" s="521"/>
      <c r="U49" s="521"/>
    </row>
    <row r="50" spans="1:21" ht="15.75" customHeight="1" x14ac:dyDescent="0.25">
      <c r="A50" s="580"/>
      <c r="B50" s="582"/>
      <c r="C50" s="306"/>
      <c r="D50" s="250"/>
      <c r="E50" s="306"/>
      <c r="F50" s="306"/>
      <c r="G50" s="251"/>
      <c r="H50" s="348"/>
      <c r="I50" s="350"/>
      <c r="J50" s="348"/>
      <c r="K50" s="350"/>
      <c r="L50" s="348"/>
      <c r="M50" s="350"/>
      <c r="N50" s="348"/>
      <c r="O50" s="386">
        <f t="shared" si="2"/>
        <v>0</v>
      </c>
      <c r="P50" s="387">
        <f t="shared" si="3"/>
        <v>0</v>
      </c>
      <c r="Q50" s="348"/>
      <c r="R50" s="520"/>
      <c r="S50" s="521"/>
      <c r="T50" s="521"/>
      <c r="U50" s="521"/>
    </row>
    <row r="51" spans="1:21" ht="15.75" customHeight="1" x14ac:dyDescent="0.25">
      <c r="A51" s="580"/>
      <c r="B51" s="582"/>
      <c r="C51" s="306"/>
      <c r="D51" s="250"/>
      <c r="E51" s="306"/>
      <c r="F51" s="306"/>
      <c r="G51" s="251"/>
      <c r="H51" s="348"/>
      <c r="I51" s="350"/>
      <c r="J51" s="348"/>
      <c r="K51" s="350"/>
      <c r="L51" s="348"/>
      <c r="M51" s="350"/>
      <c r="N51" s="348"/>
      <c r="O51" s="386">
        <f t="shared" si="2"/>
        <v>0</v>
      </c>
      <c r="P51" s="387">
        <f t="shared" si="3"/>
        <v>0</v>
      </c>
      <c r="Q51" s="348"/>
      <c r="R51" s="520"/>
      <c r="S51" s="521"/>
      <c r="T51" s="521"/>
      <c r="U51" s="521"/>
    </row>
    <row r="52" spans="1:21" ht="15.75" customHeight="1" x14ac:dyDescent="0.25">
      <c r="A52" s="580"/>
      <c r="B52" s="582" t="s">
        <v>1463</v>
      </c>
      <c r="C52" s="306"/>
      <c r="D52" s="250"/>
      <c r="E52" s="306"/>
      <c r="F52" s="306"/>
      <c r="G52" s="251"/>
      <c r="H52" s="348"/>
      <c r="I52" s="350"/>
      <c r="J52" s="348"/>
      <c r="K52" s="350"/>
      <c r="L52" s="348"/>
      <c r="M52" s="350"/>
      <c r="N52" s="348"/>
      <c r="O52" s="386">
        <f t="shared" si="2"/>
        <v>0</v>
      </c>
      <c r="P52" s="387">
        <f t="shared" si="3"/>
        <v>0</v>
      </c>
      <c r="Q52" s="348"/>
      <c r="R52" s="520"/>
      <c r="S52" s="521"/>
      <c r="T52" s="521"/>
      <c r="U52" s="521"/>
    </row>
    <row r="53" spans="1:21" ht="15.75" customHeight="1" x14ac:dyDescent="0.25">
      <c r="A53" s="580"/>
      <c r="B53" s="582"/>
      <c r="C53" s="306"/>
      <c r="D53" s="250"/>
      <c r="E53" s="306"/>
      <c r="F53" s="306"/>
      <c r="G53" s="251"/>
      <c r="H53" s="348"/>
      <c r="I53" s="350"/>
      <c r="J53" s="348"/>
      <c r="K53" s="350"/>
      <c r="L53" s="348"/>
      <c r="M53" s="350"/>
      <c r="N53" s="348"/>
      <c r="O53" s="386">
        <f t="shared" si="2"/>
        <v>0</v>
      </c>
      <c r="P53" s="387">
        <f t="shared" si="3"/>
        <v>0</v>
      </c>
      <c r="Q53" s="348"/>
      <c r="R53" s="520"/>
      <c r="S53" s="521"/>
      <c r="T53" s="521"/>
      <c r="U53" s="521"/>
    </row>
    <row r="54" spans="1:21" ht="15.75" customHeight="1" x14ac:dyDescent="0.25">
      <c r="A54" s="580"/>
      <c r="B54" s="582"/>
      <c r="C54" s="306"/>
      <c r="D54" s="250"/>
      <c r="E54" s="306"/>
      <c r="F54" s="306"/>
      <c r="G54" s="251"/>
      <c r="H54" s="348"/>
      <c r="I54" s="350"/>
      <c r="J54" s="348"/>
      <c r="K54" s="350"/>
      <c r="L54" s="348"/>
      <c r="M54" s="350"/>
      <c r="N54" s="348"/>
      <c r="O54" s="386">
        <f t="shared" si="2"/>
        <v>0</v>
      </c>
      <c r="P54" s="387">
        <f t="shared" si="3"/>
        <v>0</v>
      </c>
      <c r="Q54" s="348"/>
      <c r="R54" s="520"/>
      <c r="S54" s="521"/>
      <c r="T54" s="521"/>
      <c r="U54" s="521"/>
    </row>
    <row r="55" spans="1:21" ht="15.75" customHeight="1" x14ac:dyDescent="0.25">
      <c r="A55" s="580"/>
      <c r="B55" s="582"/>
      <c r="C55" s="306"/>
      <c r="D55" s="250"/>
      <c r="E55" s="306"/>
      <c r="F55" s="306"/>
      <c r="G55" s="251"/>
      <c r="H55" s="348"/>
      <c r="I55" s="350"/>
      <c r="J55" s="348"/>
      <c r="K55" s="350"/>
      <c r="L55" s="348"/>
      <c r="M55" s="350"/>
      <c r="N55" s="348"/>
      <c r="O55" s="386">
        <f t="shared" si="2"/>
        <v>0</v>
      </c>
      <c r="P55" s="387">
        <f t="shared" si="3"/>
        <v>0</v>
      </c>
      <c r="Q55" s="348"/>
      <c r="R55" s="520"/>
      <c r="S55" s="521"/>
      <c r="T55" s="521"/>
      <c r="U55" s="521"/>
    </row>
    <row r="56" spans="1:21" ht="15.75" customHeight="1" x14ac:dyDescent="0.25">
      <c r="A56" s="580"/>
      <c r="B56" s="582" t="s">
        <v>1464</v>
      </c>
      <c r="C56" s="306"/>
      <c r="D56" s="250"/>
      <c r="E56" s="306"/>
      <c r="F56" s="306"/>
      <c r="G56" s="251"/>
      <c r="H56" s="348"/>
      <c r="I56" s="350"/>
      <c r="J56" s="348"/>
      <c r="K56" s="350"/>
      <c r="L56" s="348"/>
      <c r="M56" s="350"/>
      <c r="N56" s="348"/>
      <c r="O56" s="386">
        <f t="shared" si="2"/>
        <v>0</v>
      </c>
      <c r="P56" s="387">
        <f t="shared" si="3"/>
        <v>0</v>
      </c>
      <c r="Q56" s="348"/>
      <c r="R56" s="520"/>
      <c r="S56" s="521"/>
      <c r="T56" s="521"/>
      <c r="U56" s="521"/>
    </row>
    <row r="57" spans="1:21" ht="15.75" customHeight="1" x14ac:dyDescent="0.25">
      <c r="A57" s="580"/>
      <c r="B57" s="582"/>
      <c r="C57" s="306"/>
      <c r="D57" s="250"/>
      <c r="E57" s="306"/>
      <c r="F57" s="306"/>
      <c r="G57" s="251"/>
      <c r="H57" s="348"/>
      <c r="I57" s="350"/>
      <c r="J57" s="348"/>
      <c r="K57" s="350"/>
      <c r="L57" s="348"/>
      <c r="M57" s="350"/>
      <c r="N57" s="348"/>
      <c r="O57" s="386">
        <f t="shared" si="2"/>
        <v>0</v>
      </c>
      <c r="P57" s="387">
        <f t="shared" si="3"/>
        <v>0</v>
      </c>
      <c r="Q57" s="348"/>
      <c r="R57" s="520"/>
      <c r="S57" s="521"/>
      <c r="T57" s="521"/>
      <c r="U57" s="521"/>
    </row>
    <row r="58" spans="1:21" ht="15.75" customHeight="1" x14ac:dyDescent="0.25">
      <c r="A58" s="580"/>
      <c r="B58" s="582"/>
      <c r="C58" s="306"/>
      <c r="D58" s="250"/>
      <c r="E58" s="306"/>
      <c r="F58" s="306"/>
      <c r="G58" s="251"/>
      <c r="H58" s="348"/>
      <c r="I58" s="350"/>
      <c r="J58" s="348"/>
      <c r="K58" s="350"/>
      <c r="L58" s="348"/>
      <c r="M58" s="350"/>
      <c r="N58" s="348"/>
      <c r="O58" s="386">
        <f t="shared" si="2"/>
        <v>0</v>
      </c>
      <c r="P58" s="387">
        <f t="shared" si="3"/>
        <v>0</v>
      </c>
      <c r="Q58" s="348"/>
      <c r="R58" s="520"/>
      <c r="S58" s="521"/>
      <c r="T58" s="521"/>
      <c r="U58" s="521"/>
    </row>
    <row r="59" spans="1:21" ht="15.75" customHeight="1" x14ac:dyDescent="0.25">
      <c r="A59" s="580"/>
      <c r="B59" s="582"/>
      <c r="C59" s="306"/>
      <c r="D59" s="250"/>
      <c r="E59" s="306"/>
      <c r="F59" s="306"/>
      <c r="G59" s="251"/>
      <c r="H59" s="348"/>
      <c r="I59" s="350"/>
      <c r="J59" s="348"/>
      <c r="K59" s="350"/>
      <c r="L59" s="348"/>
      <c r="M59" s="350"/>
      <c r="N59" s="348"/>
      <c r="O59" s="386">
        <f t="shared" si="2"/>
        <v>0</v>
      </c>
      <c r="P59" s="387">
        <f t="shared" si="3"/>
        <v>0</v>
      </c>
      <c r="Q59" s="348"/>
      <c r="R59" s="520"/>
      <c r="S59" s="521"/>
      <c r="T59" s="521"/>
      <c r="U59" s="521"/>
    </row>
    <row r="60" spans="1:21" ht="15.75" x14ac:dyDescent="0.25">
      <c r="A60" s="580"/>
      <c r="B60" s="582" t="s">
        <v>1465</v>
      </c>
      <c r="C60" s="306"/>
      <c r="D60" s="250"/>
      <c r="E60" s="306"/>
      <c r="F60" s="306"/>
      <c r="G60" s="251"/>
      <c r="H60" s="348"/>
      <c r="I60" s="350"/>
      <c r="J60" s="348"/>
      <c r="K60" s="350"/>
      <c r="L60" s="348"/>
      <c r="M60" s="350"/>
      <c r="N60" s="348"/>
      <c r="O60" s="386">
        <f t="shared" si="2"/>
        <v>0</v>
      </c>
      <c r="P60" s="387">
        <f t="shared" si="3"/>
        <v>0</v>
      </c>
      <c r="Q60" s="348"/>
      <c r="R60" s="520"/>
      <c r="S60" s="521"/>
      <c r="T60" s="521"/>
      <c r="U60" s="521"/>
    </row>
    <row r="61" spans="1:21" ht="15.75" x14ac:dyDescent="0.25">
      <c r="A61" s="580"/>
      <c r="B61" s="582"/>
      <c r="C61" s="306"/>
      <c r="D61" s="250"/>
      <c r="E61" s="306"/>
      <c r="F61" s="306"/>
      <c r="G61" s="251"/>
      <c r="H61" s="348"/>
      <c r="I61" s="350"/>
      <c r="J61" s="348"/>
      <c r="K61" s="350"/>
      <c r="L61" s="348"/>
      <c r="M61" s="350"/>
      <c r="N61" s="348"/>
      <c r="O61" s="386">
        <f t="shared" si="2"/>
        <v>0</v>
      </c>
      <c r="P61" s="387">
        <f t="shared" si="3"/>
        <v>0</v>
      </c>
      <c r="Q61" s="348"/>
      <c r="R61" s="520"/>
      <c r="S61" s="521"/>
      <c r="T61" s="521"/>
      <c r="U61" s="521"/>
    </row>
    <row r="62" spans="1:21" ht="15.75" x14ac:dyDescent="0.25">
      <c r="A62" s="580"/>
      <c r="B62" s="582"/>
      <c r="C62" s="306"/>
      <c r="D62" s="250"/>
      <c r="E62" s="306"/>
      <c r="F62" s="306"/>
      <c r="G62" s="251"/>
      <c r="H62" s="348"/>
      <c r="I62" s="350"/>
      <c r="J62" s="348"/>
      <c r="K62" s="350"/>
      <c r="L62" s="348"/>
      <c r="M62" s="350"/>
      <c r="N62" s="348"/>
      <c r="O62" s="386">
        <f t="shared" si="2"/>
        <v>0</v>
      </c>
      <c r="P62" s="387">
        <f t="shared" si="3"/>
        <v>0</v>
      </c>
      <c r="Q62" s="348"/>
      <c r="R62" s="520"/>
      <c r="S62" s="521"/>
      <c r="T62" s="521"/>
      <c r="U62" s="521"/>
    </row>
    <row r="63" spans="1:21" ht="15.75" x14ac:dyDescent="0.25">
      <c r="A63" s="580"/>
      <c r="B63" s="582"/>
      <c r="C63" s="306"/>
      <c r="D63" s="250"/>
      <c r="E63" s="306"/>
      <c r="F63" s="306"/>
      <c r="G63" s="251"/>
      <c r="H63" s="348"/>
      <c r="I63" s="350"/>
      <c r="J63" s="348"/>
      <c r="K63" s="350"/>
      <c r="L63" s="348"/>
      <c r="M63" s="350"/>
      <c r="N63" s="348"/>
      <c r="O63" s="386">
        <f t="shared" si="2"/>
        <v>0</v>
      </c>
      <c r="P63" s="387">
        <f t="shared" si="3"/>
        <v>0</v>
      </c>
      <c r="Q63" s="348"/>
      <c r="R63" s="520"/>
      <c r="S63" s="521"/>
      <c r="T63" s="521"/>
      <c r="U63" s="521"/>
    </row>
    <row r="64" spans="1:21" ht="15.75" customHeight="1" x14ac:dyDescent="0.25">
      <c r="A64" s="580"/>
      <c r="B64" s="590" t="s">
        <v>1466</v>
      </c>
      <c r="C64" s="306"/>
      <c r="D64" s="250"/>
      <c r="E64" s="306"/>
      <c r="F64" s="306"/>
      <c r="G64" s="251"/>
      <c r="H64" s="348"/>
      <c r="I64" s="350"/>
      <c r="J64" s="348"/>
      <c r="K64" s="350"/>
      <c r="L64" s="348"/>
      <c r="M64" s="350"/>
      <c r="N64" s="348"/>
      <c r="O64" s="386">
        <f t="shared" si="2"/>
        <v>0</v>
      </c>
      <c r="P64" s="387">
        <f t="shared" si="3"/>
        <v>0</v>
      </c>
      <c r="Q64" s="348"/>
      <c r="R64" s="520"/>
      <c r="S64" s="521"/>
      <c r="T64" s="521"/>
      <c r="U64" s="521"/>
    </row>
    <row r="65" spans="1:21" ht="15.75" customHeight="1" x14ac:dyDescent="0.25">
      <c r="A65" s="580"/>
      <c r="B65" s="591"/>
      <c r="C65" s="306"/>
      <c r="D65" s="250"/>
      <c r="E65" s="306"/>
      <c r="F65" s="306"/>
      <c r="G65" s="251"/>
      <c r="H65" s="348"/>
      <c r="I65" s="350"/>
      <c r="J65" s="348"/>
      <c r="K65" s="350"/>
      <c r="L65" s="348"/>
      <c r="M65" s="350"/>
      <c r="N65" s="348"/>
      <c r="O65" s="386">
        <f t="shared" si="2"/>
        <v>0</v>
      </c>
      <c r="P65" s="387">
        <f t="shared" si="3"/>
        <v>0</v>
      </c>
      <c r="Q65" s="348"/>
      <c r="R65" s="520"/>
      <c r="S65" s="521"/>
      <c r="T65" s="521"/>
      <c r="U65" s="521"/>
    </row>
    <row r="66" spans="1:21" ht="15.75" customHeight="1" x14ac:dyDescent="0.25">
      <c r="A66" s="580"/>
      <c r="B66" s="591"/>
      <c r="C66" s="306"/>
      <c r="D66" s="250"/>
      <c r="E66" s="306"/>
      <c r="F66" s="306"/>
      <c r="G66" s="251"/>
      <c r="H66" s="348"/>
      <c r="I66" s="350"/>
      <c r="J66" s="348"/>
      <c r="K66" s="350"/>
      <c r="L66" s="348"/>
      <c r="M66" s="350"/>
      <c r="N66" s="348"/>
      <c r="O66" s="386">
        <f t="shared" si="2"/>
        <v>0</v>
      </c>
      <c r="P66" s="387">
        <f t="shared" si="3"/>
        <v>0</v>
      </c>
      <c r="Q66" s="348"/>
      <c r="R66" s="520"/>
      <c r="S66" s="521"/>
      <c r="T66" s="521"/>
      <c r="U66" s="521"/>
    </row>
    <row r="67" spans="1:21" ht="18" customHeight="1" x14ac:dyDescent="0.25">
      <c r="A67" s="580"/>
      <c r="B67" s="592"/>
      <c r="C67" s="306"/>
      <c r="D67" s="250"/>
      <c r="E67" s="306"/>
      <c r="F67" s="306"/>
      <c r="G67" s="251"/>
      <c r="H67" s="348"/>
      <c r="I67" s="350"/>
      <c r="J67" s="348"/>
      <c r="K67" s="350"/>
      <c r="L67" s="348"/>
      <c r="M67" s="350"/>
      <c r="N67" s="348"/>
      <c r="O67" s="386">
        <f t="shared" si="2"/>
        <v>0</v>
      </c>
      <c r="P67" s="387">
        <f t="shared" si="3"/>
        <v>0</v>
      </c>
      <c r="Q67" s="348"/>
      <c r="R67" s="520"/>
      <c r="S67" s="521"/>
      <c r="T67" s="521"/>
      <c r="U67" s="521"/>
    </row>
    <row r="68" spans="1:21" ht="15.75" x14ac:dyDescent="0.25">
      <c r="A68" s="580"/>
      <c r="B68" s="589" t="s">
        <v>1467</v>
      </c>
      <c r="C68" s="306"/>
      <c r="D68" s="250"/>
      <c r="E68" s="306"/>
      <c r="F68" s="306"/>
      <c r="G68" s="251"/>
      <c r="H68" s="348"/>
      <c r="I68" s="350"/>
      <c r="J68" s="348"/>
      <c r="K68" s="350"/>
      <c r="L68" s="348"/>
      <c r="M68" s="350"/>
      <c r="N68" s="348"/>
      <c r="O68" s="386">
        <f t="shared" si="2"/>
        <v>0</v>
      </c>
      <c r="P68" s="387">
        <f t="shared" si="3"/>
        <v>0</v>
      </c>
      <c r="Q68" s="348"/>
      <c r="R68" s="520"/>
      <c r="S68" s="521"/>
      <c r="T68" s="521"/>
      <c r="U68" s="521"/>
    </row>
    <row r="69" spans="1:21" ht="15.75" x14ac:dyDescent="0.25">
      <c r="A69" s="580"/>
      <c r="B69" s="589"/>
      <c r="C69" s="306"/>
      <c r="D69" s="250"/>
      <c r="E69" s="306"/>
      <c r="F69" s="306"/>
      <c r="G69" s="251"/>
      <c r="H69" s="348"/>
      <c r="I69" s="350"/>
      <c r="J69" s="348"/>
      <c r="K69" s="350"/>
      <c r="L69" s="348"/>
      <c r="M69" s="350"/>
      <c r="N69" s="348"/>
      <c r="O69" s="386">
        <f t="shared" si="2"/>
        <v>0</v>
      </c>
      <c r="P69" s="387">
        <f t="shared" si="3"/>
        <v>0</v>
      </c>
      <c r="Q69" s="348"/>
      <c r="R69" s="520"/>
      <c r="S69" s="521"/>
      <c r="T69" s="521"/>
      <c r="U69" s="521"/>
    </row>
    <row r="70" spans="1:21" ht="15.75" x14ac:dyDescent="0.25">
      <c r="A70" s="580"/>
      <c r="B70" s="589"/>
      <c r="C70" s="306"/>
      <c r="D70" s="250"/>
      <c r="E70" s="306"/>
      <c r="F70" s="306"/>
      <c r="G70" s="251"/>
      <c r="H70" s="348"/>
      <c r="I70" s="350"/>
      <c r="J70" s="348"/>
      <c r="K70" s="350"/>
      <c r="L70" s="348"/>
      <c r="M70" s="350"/>
      <c r="N70" s="348"/>
      <c r="O70" s="386">
        <f t="shared" si="2"/>
        <v>0</v>
      </c>
      <c r="P70" s="387">
        <f t="shared" si="3"/>
        <v>0</v>
      </c>
      <c r="Q70" s="348"/>
      <c r="R70" s="520"/>
      <c r="S70" s="521"/>
      <c r="T70" s="521"/>
      <c r="U70" s="521"/>
    </row>
    <row r="71" spans="1:21" ht="15.75" customHeight="1" x14ac:dyDescent="0.25">
      <c r="A71" s="580"/>
      <c r="B71" s="590" t="s">
        <v>1468</v>
      </c>
      <c r="C71" s="306"/>
      <c r="D71" s="250"/>
      <c r="E71" s="306"/>
      <c r="F71" s="306"/>
      <c r="G71" s="251"/>
      <c r="H71" s="348"/>
      <c r="I71" s="350"/>
      <c r="J71" s="348"/>
      <c r="K71" s="350"/>
      <c r="L71" s="348"/>
      <c r="M71" s="350"/>
      <c r="N71" s="348"/>
      <c r="O71" s="386">
        <f t="shared" si="2"/>
        <v>0</v>
      </c>
      <c r="P71" s="387">
        <f t="shared" si="3"/>
        <v>0</v>
      </c>
      <c r="Q71" s="348"/>
      <c r="R71" s="520"/>
      <c r="S71" s="521"/>
      <c r="T71" s="521"/>
      <c r="U71" s="521"/>
    </row>
    <row r="72" spans="1:21" ht="15.75" customHeight="1" x14ac:dyDescent="0.25">
      <c r="A72" s="580"/>
      <c r="B72" s="591"/>
      <c r="C72" s="306"/>
      <c r="D72" s="250"/>
      <c r="E72" s="306"/>
      <c r="F72" s="306"/>
      <c r="G72" s="251"/>
      <c r="H72" s="348"/>
      <c r="I72" s="350"/>
      <c r="J72" s="348"/>
      <c r="K72" s="350"/>
      <c r="L72" s="348"/>
      <c r="M72" s="350"/>
      <c r="N72" s="348"/>
      <c r="O72" s="386">
        <f t="shared" si="2"/>
        <v>0</v>
      </c>
      <c r="P72" s="387">
        <f t="shared" si="3"/>
        <v>0</v>
      </c>
      <c r="Q72" s="348"/>
      <c r="R72" s="520"/>
      <c r="S72" s="521"/>
      <c r="T72" s="521"/>
      <c r="U72" s="521"/>
    </row>
    <row r="73" spans="1:21" ht="15.75" x14ac:dyDescent="0.25">
      <c r="A73" s="580"/>
      <c r="B73" s="592"/>
      <c r="C73" s="306"/>
      <c r="D73" s="250"/>
      <c r="E73" s="306"/>
      <c r="F73" s="306"/>
      <c r="G73" s="251"/>
      <c r="H73" s="348"/>
      <c r="I73" s="350"/>
      <c r="J73" s="348"/>
      <c r="K73" s="350"/>
      <c r="L73" s="348"/>
      <c r="M73" s="350"/>
      <c r="N73" s="348"/>
      <c r="O73" s="386">
        <f t="shared" si="2"/>
        <v>0</v>
      </c>
      <c r="P73" s="387">
        <f t="shared" si="3"/>
        <v>0</v>
      </c>
      <c r="Q73" s="348"/>
      <c r="R73" s="520"/>
      <c r="S73" s="521"/>
      <c r="T73" s="521"/>
      <c r="U73" s="521"/>
    </row>
    <row r="74" spans="1:21" s="261" customFormat="1" ht="15.75" x14ac:dyDescent="0.25">
      <c r="A74" s="291"/>
      <c r="B74" s="292"/>
      <c r="C74" s="291" t="s">
        <v>98</v>
      </c>
      <c r="D74" s="292"/>
      <c r="E74" s="292"/>
      <c r="F74" s="293"/>
      <c r="G74" s="264">
        <f>SUM(G8:G73)</f>
        <v>1.25</v>
      </c>
      <c r="H74" s="264">
        <f t="shared" ref="H74:P74" si="4">SUM(H8:H73)</f>
        <v>0</v>
      </c>
      <c r="I74" s="264">
        <f t="shared" si="4"/>
        <v>2.25</v>
      </c>
      <c r="J74" s="264">
        <f t="shared" si="4"/>
        <v>0</v>
      </c>
      <c r="K74" s="264">
        <f t="shared" si="4"/>
        <v>0.9</v>
      </c>
      <c r="L74" s="264">
        <f t="shared" si="4"/>
        <v>0</v>
      </c>
      <c r="M74" s="264">
        <f t="shared" si="4"/>
        <v>0.6</v>
      </c>
      <c r="N74" s="264">
        <f t="shared" si="4"/>
        <v>0</v>
      </c>
      <c r="O74" s="264">
        <f t="shared" si="4"/>
        <v>5</v>
      </c>
      <c r="P74" s="264">
        <f t="shared" si="4"/>
        <v>0</v>
      </c>
      <c r="Q74" s="265"/>
      <c r="R74" s="525"/>
      <c r="S74" s="525"/>
      <c r="T74" s="525"/>
      <c r="U74" s="525"/>
    </row>
    <row r="75" spans="1:21" ht="15.75" x14ac:dyDescent="0.25">
      <c r="A75" s="261"/>
      <c r="B75" s="261"/>
      <c r="C75" s="261"/>
      <c r="D75" s="261"/>
      <c r="E75" s="260"/>
      <c r="F75" s="261"/>
      <c r="G75" s="261"/>
      <c r="S75" s="527"/>
      <c r="T75" s="527"/>
      <c r="U75" s="266"/>
    </row>
    <row r="76" spans="1:21" ht="15.75" x14ac:dyDescent="0.25">
      <c r="E76" s="260"/>
      <c r="S76" s="527"/>
      <c r="T76" s="527"/>
    </row>
    <row r="77" spans="1:21" ht="15.75" x14ac:dyDescent="0.25">
      <c r="E77" s="260"/>
      <c r="S77" s="527"/>
      <c r="T77" s="527"/>
    </row>
    <row r="78" spans="1:21" ht="15.75" x14ac:dyDescent="0.25">
      <c r="E78" s="260"/>
      <c r="S78" s="527"/>
      <c r="T78" s="527"/>
    </row>
    <row r="79" spans="1:21" ht="15.75" x14ac:dyDescent="0.25">
      <c r="E79" s="260"/>
      <c r="S79" s="527"/>
      <c r="T79" s="527"/>
    </row>
    <row r="80" spans="1:21" ht="15.75" x14ac:dyDescent="0.25">
      <c r="E80" s="260"/>
      <c r="S80" s="527"/>
      <c r="T80" s="527"/>
    </row>
    <row r="81" spans="5:20" ht="15.75" x14ac:dyDescent="0.25">
      <c r="E81" s="260"/>
      <c r="S81" s="527"/>
      <c r="T81" s="527"/>
    </row>
    <row r="82" spans="5:20" ht="15.75" x14ac:dyDescent="0.25">
      <c r="E82" s="260"/>
      <c r="S82" s="527"/>
      <c r="T82" s="527"/>
    </row>
    <row r="83" spans="5:20" ht="15.75" x14ac:dyDescent="0.25">
      <c r="E83" s="260"/>
      <c r="S83" s="527"/>
      <c r="T83" s="527"/>
    </row>
    <row r="84" spans="5:20" ht="15.75" x14ac:dyDescent="0.25">
      <c r="E84" s="260"/>
      <c r="S84" s="527"/>
      <c r="T84" s="527"/>
    </row>
    <row r="85" spans="5:20" ht="15.75" x14ac:dyDescent="0.25">
      <c r="E85" s="260"/>
      <c r="S85" s="527"/>
      <c r="T85" s="527"/>
    </row>
    <row r="86" spans="5:20" ht="15.75" x14ac:dyDescent="0.25">
      <c r="E86" s="260"/>
      <c r="S86" s="528"/>
      <c r="T86" s="528"/>
    </row>
    <row r="87" spans="5:20" ht="15.75" x14ac:dyDescent="0.25">
      <c r="E87" s="260"/>
      <c r="S87" s="527"/>
      <c r="T87" s="527"/>
    </row>
    <row r="88" spans="5:20" ht="15.75" x14ac:dyDescent="0.25">
      <c r="E88" s="260"/>
      <c r="S88" s="527"/>
      <c r="T88" s="527"/>
    </row>
    <row r="89" spans="5:20" ht="15.75" x14ac:dyDescent="0.25">
      <c r="E89" s="260"/>
      <c r="S89" s="527"/>
      <c r="T89" s="527"/>
    </row>
    <row r="90" spans="5:20" ht="15.75" x14ac:dyDescent="0.25">
      <c r="E90" s="260"/>
      <c r="S90" s="527"/>
      <c r="T90" s="527"/>
    </row>
    <row r="91" spans="5:20" ht="15.75" x14ac:dyDescent="0.25">
      <c r="E91" s="260"/>
      <c r="S91" s="527"/>
      <c r="T91" s="527"/>
    </row>
    <row r="92" spans="5:20" ht="15.75" x14ac:dyDescent="0.25">
      <c r="E92" s="260"/>
      <c r="S92" s="527"/>
      <c r="T92" s="527"/>
    </row>
    <row r="93" spans="5:20" ht="15.75" x14ac:dyDescent="0.25">
      <c r="E93" s="260"/>
      <c r="S93" s="527"/>
      <c r="T93" s="527"/>
    </row>
    <row r="94" spans="5:20" ht="15.75" x14ac:dyDescent="0.25">
      <c r="E94" s="260"/>
      <c r="S94" s="527"/>
      <c r="T94" s="527"/>
    </row>
    <row r="95" spans="5:20" ht="15.75" x14ac:dyDescent="0.25">
      <c r="E95" s="260"/>
      <c r="S95" s="527"/>
      <c r="T95" s="527"/>
    </row>
    <row r="96" spans="5:20" ht="15.75" x14ac:dyDescent="0.25">
      <c r="E96" s="260"/>
      <c r="S96" s="527"/>
      <c r="T96" s="527"/>
    </row>
    <row r="97" spans="5:20" ht="15.75" x14ac:dyDescent="0.25">
      <c r="E97" s="260"/>
      <c r="S97" s="527"/>
      <c r="T97" s="527"/>
    </row>
    <row r="98" spans="5:20" ht="15.75" x14ac:dyDescent="0.25">
      <c r="E98" s="260"/>
      <c r="S98" s="528"/>
      <c r="T98" s="528"/>
    </row>
    <row r="99" spans="5:20" ht="15.75" x14ac:dyDescent="0.25">
      <c r="E99" s="260"/>
      <c r="S99" s="527"/>
      <c r="T99" s="527"/>
    </row>
    <row r="100" spans="5:20" ht="15.75" x14ac:dyDescent="0.25">
      <c r="E100" s="260"/>
      <c r="S100" s="527"/>
      <c r="T100" s="527"/>
    </row>
    <row r="101" spans="5:20" ht="15.75" x14ac:dyDescent="0.25">
      <c r="E101" s="260"/>
      <c r="S101" s="527"/>
      <c r="T101" s="527"/>
    </row>
    <row r="102" spans="5:20" ht="15.75" x14ac:dyDescent="0.25">
      <c r="E102" s="260"/>
      <c r="S102" s="527"/>
      <c r="T102" s="527"/>
    </row>
    <row r="103" spans="5:20" ht="15.75" x14ac:dyDescent="0.25">
      <c r="E103" s="260"/>
      <c r="S103" s="527"/>
      <c r="T103" s="527"/>
    </row>
    <row r="104" spans="5:20" ht="15.75" x14ac:dyDescent="0.25">
      <c r="E104" s="260"/>
      <c r="S104" s="527"/>
      <c r="T104" s="527"/>
    </row>
    <row r="105" spans="5:20" ht="15.75" x14ac:dyDescent="0.25">
      <c r="E105" s="260"/>
      <c r="S105" s="527"/>
      <c r="T105" s="527"/>
    </row>
    <row r="106" spans="5:20" ht="15.75" x14ac:dyDescent="0.25">
      <c r="E106" s="260"/>
      <c r="S106" s="527"/>
      <c r="T106" s="527"/>
    </row>
    <row r="107" spans="5:20" ht="15.75" x14ac:dyDescent="0.25">
      <c r="E107" s="260"/>
      <c r="S107" s="528"/>
      <c r="T107" s="528"/>
    </row>
    <row r="108" spans="5:20" ht="15.75" x14ac:dyDescent="0.25">
      <c r="E108" s="260"/>
      <c r="S108" s="527"/>
      <c r="T108" s="527"/>
    </row>
    <row r="109" spans="5:20" ht="15.75" x14ac:dyDescent="0.25">
      <c r="E109" s="260"/>
      <c r="S109" s="527"/>
      <c r="T109" s="527"/>
    </row>
    <row r="110" spans="5:20" x14ac:dyDescent="0.25">
      <c r="S110" s="527"/>
      <c r="T110" s="527"/>
    </row>
    <row r="111" spans="5:20" x14ac:dyDescent="0.25">
      <c r="S111" s="527"/>
      <c r="T111" s="527"/>
    </row>
    <row r="112" spans="5:20" x14ac:dyDescent="0.25">
      <c r="S112" s="527"/>
      <c r="T112" s="527"/>
    </row>
    <row r="113" spans="5:20" x14ac:dyDescent="0.25">
      <c r="S113" s="527"/>
      <c r="T113" s="527"/>
    </row>
    <row r="114" spans="5:20" x14ac:dyDescent="0.25">
      <c r="S114" s="527"/>
      <c r="T114" s="527"/>
    </row>
    <row r="115" spans="5:20" ht="15.75" x14ac:dyDescent="0.25">
      <c r="S115" s="528"/>
      <c r="T115" s="528"/>
    </row>
    <row r="116" spans="5:20" x14ac:dyDescent="0.25">
      <c r="S116" s="527"/>
      <c r="T116" s="527"/>
    </row>
    <row r="117" spans="5:20" x14ac:dyDescent="0.25">
      <c r="S117" s="527"/>
      <c r="T117" s="527"/>
    </row>
    <row r="118" spans="5:20" x14ac:dyDescent="0.25">
      <c r="S118" s="527"/>
      <c r="T118" s="527"/>
    </row>
    <row r="119" spans="5:20" x14ac:dyDescent="0.25">
      <c r="S119" s="527"/>
      <c r="T119" s="527"/>
    </row>
    <row r="120" spans="5:20" x14ac:dyDescent="0.25">
      <c r="S120" s="527"/>
      <c r="T120" s="527"/>
    </row>
    <row r="121" spans="5:20" x14ac:dyDescent="0.25">
      <c r="S121" s="527"/>
      <c r="T121" s="527"/>
    </row>
    <row r="125" spans="5:20" x14ac:dyDescent="0.25">
      <c r="E125" s="253"/>
      <c r="S125" s="526"/>
      <c r="T125" s="526"/>
    </row>
    <row r="126" spans="5:20" x14ac:dyDescent="0.25">
      <c r="E126" s="253"/>
      <c r="S126" s="526"/>
      <c r="T126" s="526"/>
    </row>
    <row r="127" spans="5:20" x14ac:dyDescent="0.25">
      <c r="E127" s="253"/>
      <c r="S127" s="526"/>
      <c r="T127" s="526"/>
    </row>
    <row r="128" spans="5:20" x14ac:dyDescent="0.25">
      <c r="E128" s="253"/>
      <c r="S128" s="526"/>
      <c r="T128" s="526"/>
    </row>
    <row r="129" spans="5:20" x14ac:dyDescent="0.25">
      <c r="E129" s="253"/>
      <c r="S129" s="526"/>
      <c r="T129" s="526"/>
    </row>
    <row r="130" spans="5:20" x14ac:dyDescent="0.25">
      <c r="E130" s="253"/>
      <c r="S130" s="526"/>
      <c r="T130" s="526"/>
    </row>
    <row r="131" spans="5:20" x14ac:dyDescent="0.25">
      <c r="E131" s="253"/>
      <c r="S131" s="526"/>
      <c r="T131" s="526"/>
    </row>
    <row r="132" spans="5:20" x14ac:dyDescent="0.25">
      <c r="E132" s="253"/>
      <c r="S132" s="526"/>
      <c r="T132" s="526"/>
    </row>
    <row r="133" spans="5:20" x14ac:dyDescent="0.25">
      <c r="E133" s="253"/>
      <c r="S133" s="526"/>
      <c r="T133" s="526"/>
    </row>
    <row r="134" spans="5:20" x14ac:dyDescent="0.25">
      <c r="E134" s="253"/>
      <c r="S134" s="526"/>
      <c r="T134" s="526"/>
    </row>
    <row r="135" spans="5:20" x14ac:dyDescent="0.25">
      <c r="E135" s="253"/>
      <c r="S135" s="526"/>
      <c r="T135" s="526"/>
    </row>
    <row r="136" spans="5:20" x14ac:dyDescent="0.25">
      <c r="E136" s="253"/>
      <c r="S136" s="526"/>
      <c r="T136" s="526"/>
    </row>
    <row r="137" spans="5:20" x14ac:dyDescent="0.25">
      <c r="E137" s="253"/>
      <c r="S137" s="526"/>
      <c r="T137" s="526"/>
    </row>
    <row r="138" spans="5:20" x14ac:dyDescent="0.25">
      <c r="E138" s="253"/>
      <c r="S138" s="526"/>
      <c r="T138" s="526"/>
    </row>
    <row r="139" spans="5:20" x14ac:dyDescent="0.25">
      <c r="E139" s="253"/>
      <c r="S139" s="526"/>
      <c r="T139" s="526"/>
    </row>
    <row r="140" spans="5:20" x14ac:dyDescent="0.25">
      <c r="E140" s="253"/>
      <c r="S140" s="526"/>
      <c r="T140" s="526"/>
    </row>
    <row r="141" spans="5:20" x14ac:dyDescent="0.25">
      <c r="E141" s="253"/>
      <c r="S141" s="526"/>
      <c r="T141" s="526"/>
    </row>
    <row r="142" spans="5:20" x14ac:dyDescent="0.25">
      <c r="E142" s="253"/>
      <c r="S142" s="526"/>
      <c r="T142" s="526"/>
    </row>
    <row r="143" spans="5:20" x14ac:dyDescent="0.25">
      <c r="E143" s="253"/>
      <c r="S143" s="526"/>
      <c r="T143" s="526"/>
    </row>
    <row r="144" spans="5:20" x14ac:dyDescent="0.25">
      <c r="E144" s="253"/>
      <c r="S144" s="526"/>
      <c r="T144" s="526"/>
    </row>
    <row r="145" spans="5:20" x14ac:dyDescent="0.25">
      <c r="E145" s="253"/>
      <c r="S145" s="526"/>
      <c r="T145" s="526"/>
    </row>
    <row r="146" spans="5:20" x14ac:dyDescent="0.25">
      <c r="E146" s="253"/>
      <c r="S146" s="526"/>
      <c r="T146" s="526"/>
    </row>
    <row r="147" spans="5:20" x14ac:dyDescent="0.25">
      <c r="E147" s="253"/>
      <c r="S147" s="526"/>
      <c r="T147" s="526"/>
    </row>
    <row r="148" spans="5:20" x14ac:dyDescent="0.25">
      <c r="E148" s="253"/>
      <c r="S148" s="526"/>
      <c r="T148" s="526"/>
    </row>
    <row r="149" spans="5:20" x14ac:dyDescent="0.25">
      <c r="E149" s="253"/>
      <c r="S149" s="526"/>
      <c r="T149" s="526"/>
    </row>
    <row r="150" spans="5:20" x14ac:dyDescent="0.25">
      <c r="E150" s="253"/>
      <c r="S150" s="526"/>
      <c r="T150" s="526"/>
    </row>
    <row r="151" spans="5:20" x14ac:dyDescent="0.25">
      <c r="E151" s="253"/>
      <c r="S151" s="526"/>
      <c r="T151" s="526"/>
    </row>
    <row r="152" spans="5:20" x14ac:dyDescent="0.25">
      <c r="E152" s="253"/>
      <c r="S152" s="526"/>
      <c r="T152" s="526"/>
    </row>
    <row r="153" spans="5:20" x14ac:dyDescent="0.25">
      <c r="E153" s="253"/>
      <c r="S153" s="526"/>
      <c r="T153" s="526"/>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56"/>
  <sheetViews>
    <sheetView workbookViewId="0">
      <pane ySplit="6" topLeftCell="A7" activePane="bottomLeft" state="frozen"/>
      <selection activeCell="O6" sqref="O6"/>
      <selection pane="bottomLeft" activeCell="B8" sqref="B8:B20"/>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x14ac:dyDescent="0.3">
      <c r="B1" s="283"/>
      <c r="C1" s="283"/>
      <c r="D1" s="283"/>
      <c r="E1" s="283"/>
      <c r="F1" s="283"/>
      <c r="G1" s="283" t="s">
        <v>477</v>
      </c>
      <c r="I1" s="283"/>
      <c r="J1" s="283"/>
      <c r="K1" s="283"/>
      <c r="L1" s="283"/>
      <c r="M1" s="283"/>
      <c r="N1" s="283"/>
      <c r="O1" s="283"/>
      <c r="P1" s="283"/>
      <c r="Q1" s="283"/>
      <c r="R1" s="283"/>
      <c r="S1" s="283"/>
      <c r="T1" s="283"/>
      <c r="U1" s="283"/>
    </row>
    <row r="2" spans="1:21" ht="18" x14ac:dyDescent="0.3">
      <c r="A2" s="317" t="s">
        <v>1347</v>
      </c>
      <c r="B2" s="283"/>
      <c r="C2" s="283"/>
      <c r="D2" s="283"/>
      <c r="E2" s="283"/>
      <c r="F2" s="283"/>
      <c r="G2" s="283"/>
      <c r="I2" s="283"/>
      <c r="J2" s="283"/>
      <c r="K2" s="283"/>
      <c r="L2" s="283"/>
      <c r="M2" s="283"/>
      <c r="N2" s="283"/>
      <c r="O2" s="283"/>
      <c r="P2" s="283"/>
      <c r="Q2" s="283"/>
      <c r="R2" s="283"/>
      <c r="S2" s="283"/>
      <c r="T2" s="283"/>
      <c r="U2" s="283"/>
    </row>
    <row r="3" spans="1:21" x14ac:dyDescent="0.25">
      <c r="A3" s="596" t="s">
        <v>1349</v>
      </c>
      <c r="B3" s="596"/>
      <c r="C3" s="596"/>
      <c r="D3" s="596"/>
      <c r="E3" s="596"/>
      <c r="F3" s="596"/>
      <c r="G3" s="596"/>
      <c r="H3" s="596"/>
      <c r="I3" s="596"/>
      <c r="J3" s="596"/>
      <c r="K3" s="596"/>
      <c r="L3" s="596"/>
      <c r="M3" s="596"/>
      <c r="N3" s="596"/>
      <c r="O3" s="596"/>
      <c r="P3" s="596"/>
      <c r="Q3" s="596"/>
      <c r="R3" s="596"/>
      <c r="S3" s="596"/>
      <c r="T3" s="596"/>
      <c r="U3" s="596"/>
    </row>
    <row r="4" spans="1:21" ht="15" customHeight="1" x14ac:dyDescent="0.25">
      <c r="A4" s="554" t="s">
        <v>97</v>
      </c>
      <c r="B4" s="556" t="s">
        <v>111</v>
      </c>
      <c r="C4" s="566" t="s">
        <v>86</v>
      </c>
      <c r="D4" s="566" t="s">
        <v>87</v>
      </c>
      <c r="E4" s="566" t="s">
        <v>392</v>
      </c>
      <c r="F4" s="566" t="s">
        <v>88</v>
      </c>
      <c r="G4" s="569" t="s">
        <v>100</v>
      </c>
      <c r="H4" s="571"/>
      <c r="I4" s="571"/>
      <c r="J4" s="571"/>
      <c r="K4" s="571"/>
      <c r="L4" s="571"/>
      <c r="M4" s="571"/>
      <c r="N4" s="570"/>
      <c r="O4" s="575" t="s">
        <v>101</v>
      </c>
      <c r="P4" s="576"/>
      <c r="Q4" s="556" t="s">
        <v>102</v>
      </c>
      <c r="R4" s="556" t="s">
        <v>103</v>
      </c>
      <c r="S4" s="556" t="s">
        <v>110</v>
      </c>
      <c r="T4" s="556" t="s">
        <v>109</v>
      </c>
      <c r="U4" s="572" t="s">
        <v>89</v>
      </c>
    </row>
    <row r="5" spans="1:21" ht="15" customHeight="1" x14ac:dyDescent="0.25">
      <c r="A5" s="554"/>
      <c r="B5" s="554"/>
      <c r="C5" s="567"/>
      <c r="D5" s="567"/>
      <c r="E5" s="567"/>
      <c r="F5" s="567"/>
      <c r="G5" s="569" t="s">
        <v>104</v>
      </c>
      <c r="H5" s="570"/>
      <c r="I5" s="569" t="s">
        <v>105</v>
      </c>
      <c r="J5" s="570"/>
      <c r="K5" s="569" t="s">
        <v>106</v>
      </c>
      <c r="L5" s="570"/>
      <c r="M5" s="569" t="s">
        <v>107</v>
      </c>
      <c r="N5" s="570"/>
      <c r="O5" s="577"/>
      <c r="P5" s="578"/>
      <c r="Q5" s="554"/>
      <c r="R5" s="554"/>
      <c r="S5" s="554"/>
      <c r="T5" s="554"/>
      <c r="U5" s="573"/>
    </row>
    <row r="6" spans="1:21" ht="25.5" x14ac:dyDescent="0.25">
      <c r="A6" s="555"/>
      <c r="B6" s="555"/>
      <c r="C6" s="568"/>
      <c r="D6" s="568"/>
      <c r="E6" s="568"/>
      <c r="F6" s="568"/>
      <c r="G6" s="440" t="s">
        <v>108</v>
      </c>
      <c r="H6" s="440" t="s">
        <v>12</v>
      </c>
      <c r="I6" s="440" t="s">
        <v>108</v>
      </c>
      <c r="J6" s="440" t="s">
        <v>12</v>
      </c>
      <c r="K6" s="440" t="s">
        <v>108</v>
      </c>
      <c r="L6" s="440" t="s">
        <v>12</v>
      </c>
      <c r="M6" s="440" t="s">
        <v>108</v>
      </c>
      <c r="N6" s="440" t="s">
        <v>12</v>
      </c>
      <c r="O6" s="440" t="s">
        <v>108</v>
      </c>
      <c r="P6" s="440" t="s">
        <v>12</v>
      </c>
      <c r="Q6" s="555"/>
      <c r="R6" s="555"/>
      <c r="S6" s="555"/>
      <c r="T6" s="555"/>
      <c r="U6" s="574"/>
    </row>
    <row r="7" spans="1:21" s="365" customFormat="1" ht="15.6" x14ac:dyDescent="0.3">
      <c r="A7" s="441"/>
      <c r="B7" s="442"/>
      <c r="C7" s="443"/>
      <c r="D7" s="443"/>
      <c r="E7" s="444"/>
      <c r="F7" s="443"/>
      <c r="G7" s="445"/>
      <c r="H7" s="445"/>
      <c r="I7" s="445"/>
      <c r="J7" s="445"/>
      <c r="K7" s="445"/>
      <c r="L7" s="445"/>
      <c r="M7" s="445"/>
      <c r="N7" s="445"/>
      <c r="O7" s="445"/>
      <c r="P7" s="445"/>
      <c r="Q7" s="446"/>
      <c r="R7" s="446"/>
      <c r="S7" s="446"/>
      <c r="T7" s="446"/>
      <c r="U7" s="447"/>
    </row>
    <row r="8" spans="1:21" ht="15.75" x14ac:dyDescent="0.25">
      <c r="A8" s="579" t="s">
        <v>1381</v>
      </c>
      <c r="B8" s="579" t="s">
        <v>1382</v>
      </c>
      <c r="C8" s="324"/>
      <c r="D8" s="324"/>
      <c r="E8" s="364"/>
      <c r="F8" s="250"/>
      <c r="G8" s="251"/>
      <c r="H8" s="231"/>
      <c r="I8" s="251"/>
      <c r="J8" s="231"/>
      <c r="K8" s="251"/>
      <c r="L8" s="231"/>
      <c r="M8" s="251"/>
      <c r="N8" s="231"/>
      <c r="O8" s="381">
        <f t="shared" ref="O8:O20" si="0">G8+I8+K8+M8</f>
        <v>0</v>
      </c>
      <c r="P8" s="382">
        <f t="shared" ref="P8:P20" si="1">H8+J8+L8+N8</f>
        <v>0</v>
      </c>
      <c r="Q8" s="250"/>
      <c r="R8" s="250"/>
      <c r="S8" s="250"/>
      <c r="T8" s="250"/>
      <c r="U8" s="250"/>
    </row>
    <row r="9" spans="1:21" ht="15.75" x14ac:dyDescent="0.25">
      <c r="A9" s="580"/>
      <c r="B9" s="580"/>
      <c r="C9" s="324"/>
      <c r="D9" s="324"/>
      <c r="E9" s="364"/>
      <c r="F9" s="250"/>
      <c r="G9" s="251"/>
      <c r="H9" s="231"/>
      <c r="I9" s="251"/>
      <c r="J9" s="231"/>
      <c r="K9" s="251"/>
      <c r="L9" s="231"/>
      <c r="M9" s="251"/>
      <c r="N9" s="231"/>
      <c r="O9" s="381">
        <f t="shared" si="0"/>
        <v>0</v>
      </c>
      <c r="P9" s="382">
        <f t="shared" si="1"/>
        <v>0</v>
      </c>
      <c r="Q9" s="250"/>
      <c r="R9" s="250"/>
      <c r="S9" s="250"/>
      <c r="T9" s="250"/>
      <c r="U9" s="250"/>
    </row>
    <row r="10" spans="1:21" ht="15.75" x14ac:dyDescent="0.25">
      <c r="A10" s="580"/>
      <c r="B10" s="580"/>
      <c r="C10" s="324"/>
      <c r="D10" s="324"/>
      <c r="E10" s="364"/>
      <c r="F10" s="250"/>
      <c r="G10" s="251"/>
      <c r="H10" s="231"/>
      <c r="I10" s="251"/>
      <c r="J10" s="231"/>
      <c r="K10" s="251"/>
      <c r="L10" s="231"/>
      <c r="M10" s="251"/>
      <c r="N10" s="231"/>
      <c r="O10" s="381">
        <f t="shared" si="0"/>
        <v>0</v>
      </c>
      <c r="P10" s="382">
        <f t="shared" si="1"/>
        <v>0</v>
      </c>
      <c r="Q10" s="250"/>
      <c r="R10" s="250"/>
      <c r="S10" s="250"/>
      <c r="T10" s="250"/>
      <c r="U10" s="250"/>
    </row>
    <row r="11" spans="1:21" ht="15.75" x14ac:dyDescent="0.25">
      <c r="A11" s="580"/>
      <c r="B11" s="580"/>
      <c r="C11" s="324"/>
      <c r="D11" s="324"/>
      <c r="E11" s="364"/>
      <c r="F11" s="250"/>
      <c r="G11" s="251"/>
      <c r="H11" s="231"/>
      <c r="I11" s="251"/>
      <c r="J11" s="231"/>
      <c r="K11" s="251"/>
      <c r="L11" s="231"/>
      <c r="M11" s="251"/>
      <c r="N11" s="231"/>
      <c r="O11" s="381">
        <f t="shared" si="0"/>
        <v>0</v>
      </c>
      <c r="P11" s="382">
        <f t="shared" si="1"/>
        <v>0</v>
      </c>
      <c r="Q11" s="250"/>
      <c r="R11" s="250"/>
      <c r="S11" s="250"/>
      <c r="T11" s="250"/>
      <c r="U11" s="250"/>
    </row>
    <row r="12" spans="1:21" ht="15.75" x14ac:dyDescent="0.25">
      <c r="A12" s="580"/>
      <c r="B12" s="580"/>
      <c r="C12" s="324"/>
      <c r="D12" s="324"/>
      <c r="E12" s="364"/>
      <c r="F12" s="250"/>
      <c r="G12" s="251"/>
      <c r="H12" s="231"/>
      <c r="I12" s="251"/>
      <c r="J12" s="231"/>
      <c r="K12" s="251"/>
      <c r="L12" s="231"/>
      <c r="M12" s="251"/>
      <c r="N12" s="231"/>
      <c r="O12" s="381">
        <f t="shared" si="0"/>
        <v>0</v>
      </c>
      <c r="P12" s="382">
        <f t="shared" si="1"/>
        <v>0</v>
      </c>
      <c r="Q12" s="250"/>
      <c r="R12" s="250"/>
      <c r="S12" s="250"/>
      <c r="T12" s="250"/>
      <c r="U12" s="250"/>
    </row>
    <row r="13" spans="1:21" ht="15.75" x14ac:dyDescent="0.25">
      <c r="A13" s="580"/>
      <c r="B13" s="580"/>
      <c r="C13" s="324"/>
      <c r="D13" s="324"/>
      <c r="E13" s="364"/>
      <c r="F13" s="250"/>
      <c r="G13" s="251"/>
      <c r="H13" s="231"/>
      <c r="I13" s="251"/>
      <c r="J13" s="231"/>
      <c r="K13" s="251"/>
      <c r="L13" s="231"/>
      <c r="M13" s="251"/>
      <c r="N13" s="231"/>
      <c r="O13" s="381">
        <f t="shared" si="0"/>
        <v>0</v>
      </c>
      <c r="P13" s="382">
        <f t="shared" si="1"/>
        <v>0</v>
      </c>
      <c r="Q13" s="250"/>
      <c r="R13" s="250"/>
      <c r="S13" s="250"/>
      <c r="T13" s="250"/>
      <c r="U13" s="250"/>
    </row>
    <row r="14" spans="1:21" ht="15.75" x14ac:dyDescent="0.25">
      <c r="A14" s="580"/>
      <c r="B14" s="580"/>
      <c r="C14" s="324"/>
      <c r="D14" s="324"/>
      <c r="E14" s="364"/>
      <c r="F14" s="250"/>
      <c r="G14" s="251"/>
      <c r="H14" s="231"/>
      <c r="I14" s="251"/>
      <c r="J14" s="231"/>
      <c r="K14" s="251"/>
      <c r="L14" s="231"/>
      <c r="M14" s="251"/>
      <c r="N14" s="231"/>
      <c r="O14" s="381">
        <f t="shared" si="0"/>
        <v>0</v>
      </c>
      <c r="P14" s="382">
        <f t="shared" si="1"/>
        <v>0</v>
      </c>
      <c r="Q14" s="250"/>
      <c r="R14" s="250"/>
      <c r="S14" s="250"/>
      <c r="T14" s="250"/>
      <c r="U14" s="250"/>
    </row>
    <row r="15" spans="1:21" ht="15.75" x14ac:dyDescent="0.25">
      <c r="A15" s="580"/>
      <c r="B15" s="580"/>
      <c r="C15" s="324"/>
      <c r="D15" s="324"/>
      <c r="E15" s="364"/>
      <c r="F15" s="250"/>
      <c r="G15" s="251"/>
      <c r="H15" s="231"/>
      <c r="I15" s="251"/>
      <c r="J15" s="231"/>
      <c r="K15" s="251"/>
      <c r="L15" s="231"/>
      <c r="M15" s="251"/>
      <c r="N15" s="231"/>
      <c r="O15" s="381">
        <f t="shared" si="0"/>
        <v>0</v>
      </c>
      <c r="P15" s="382">
        <f t="shared" si="1"/>
        <v>0</v>
      </c>
      <c r="Q15" s="250"/>
      <c r="R15" s="250"/>
      <c r="S15" s="250"/>
      <c r="T15" s="250"/>
      <c r="U15" s="250"/>
    </row>
    <row r="16" spans="1:21" ht="15.75" x14ac:dyDescent="0.25">
      <c r="A16" s="580"/>
      <c r="B16" s="580"/>
      <c r="C16" s="324"/>
      <c r="D16" s="324"/>
      <c r="E16" s="364"/>
      <c r="F16" s="250"/>
      <c r="G16" s="251"/>
      <c r="H16" s="231"/>
      <c r="I16" s="251"/>
      <c r="J16" s="231"/>
      <c r="K16" s="251"/>
      <c r="L16" s="231"/>
      <c r="M16" s="251"/>
      <c r="N16" s="231"/>
      <c r="O16" s="381">
        <f t="shared" si="0"/>
        <v>0</v>
      </c>
      <c r="P16" s="382">
        <f t="shared" si="1"/>
        <v>0</v>
      </c>
      <c r="Q16" s="250"/>
      <c r="R16" s="250"/>
      <c r="S16" s="250"/>
      <c r="T16" s="250"/>
      <c r="U16" s="250"/>
    </row>
    <row r="17" spans="1:21" ht="15.75" x14ac:dyDescent="0.25">
      <c r="A17" s="580"/>
      <c r="B17" s="580"/>
      <c r="C17" s="324"/>
      <c r="D17" s="324"/>
      <c r="E17" s="364"/>
      <c r="F17" s="255"/>
      <c r="G17" s="255"/>
      <c r="H17" s="269"/>
      <c r="I17" s="255"/>
      <c r="J17" s="269"/>
      <c r="K17" s="255"/>
      <c r="L17" s="269"/>
      <c r="M17" s="255"/>
      <c r="N17" s="269"/>
      <c r="O17" s="389">
        <f t="shared" si="0"/>
        <v>0</v>
      </c>
      <c r="P17" s="390">
        <f t="shared" si="1"/>
        <v>0</v>
      </c>
      <c r="Q17" s="255"/>
      <c r="R17" s="255"/>
      <c r="S17" s="255"/>
      <c r="T17" s="255"/>
      <c r="U17" s="255"/>
    </row>
    <row r="18" spans="1:21" ht="15.75" x14ac:dyDescent="0.25">
      <c r="A18" s="580"/>
      <c r="B18" s="580"/>
      <c r="C18" s="324"/>
      <c r="D18" s="324"/>
      <c r="E18" s="364"/>
      <c r="F18" s="250"/>
      <c r="G18" s="250"/>
      <c r="H18" s="231"/>
      <c r="I18" s="250"/>
      <c r="J18" s="231"/>
      <c r="K18" s="250"/>
      <c r="L18" s="231"/>
      <c r="M18" s="250"/>
      <c r="N18" s="231"/>
      <c r="O18" s="381">
        <f t="shared" si="0"/>
        <v>0</v>
      </c>
      <c r="P18" s="382">
        <f t="shared" si="1"/>
        <v>0</v>
      </c>
      <c r="Q18" s="270"/>
      <c r="R18" s="270"/>
      <c r="S18" s="270"/>
      <c r="T18" s="250"/>
      <c r="U18" s="271"/>
    </row>
    <row r="19" spans="1:21" ht="15.75" x14ac:dyDescent="0.25">
      <c r="A19" s="580"/>
      <c r="B19" s="580"/>
      <c r="C19" s="324"/>
      <c r="D19" s="324"/>
      <c r="E19" s="364"/>
      <c r="F19" s="255"/>
      <c r="G19" s="255"/>
      <c r="H19" s="269"/>
      <c r="I19" s="255"/>
      <c r="J19" s="269"/>
      <c r="K19" s="255"/>
      <c r="L19" s="269"/>
      <c r="M19" s="255"/>
      <c r="N19" s="269"/>
      <c r="O19" s="389">
        <f t="shared" si="0"/>
        <v>0</v>
      </c>
      <c r="P19" s="390">
        <f t="shared" si="1"/>
        <v>0</v>
      </c>
      <c r="Q19" s="255"/>
      <c r="R19" s="255"/>
      <c r="S19" s="255"/>
      <c r="T19" s="255"/>
      <c r="U19" s="255"/>
    </row>
    <row r="20" spans="1:21" ht="15.75" x14ac:dyDescent="0.25">
      <c r="A20" s="581"/>
      <c r="B20" s="581"/>
      <c r="C20" s="324"/>
      <c r="D20" s="324"/>
      <c r="E20" s="364"/>
      <c r="F20" s="250"/>
      <c r="G20" s="251"/>
      <c r="H20" s="231"/>
      <c r="I20" s="251"/>
      <c r="J20" s="231"/>
      <c r="K20" s="251"/>
      <c r="L20" s="231"/>
      <c r="M20" s="250"/>
      <c r="N20" s="231"/>
      <c r="O20" s="381">
        <f t="shared" si="0"/>
        <v>0</v>
      </c>
      <c r="P20" s="382">
        <f t="shared" si="1"/>
        <v>0</v>
      </c>
      <c r="Q20" s="250"/>
      <c r="R20" s="250"/>
      <c r="S20" s="250"/>
      <c r="T20" s="250"/>
      <c r="U20" s="250"/>
    </row>
    <row r="21" spans="1:21" ht="15.6" x14ac:dyDescent="0.3">
      <c r="A21" s="291"/>
      <c r="B21" s="292"/>
      <c r="C21" s="291" t="s">
        <v>1383</v>
      </c>
      <c r="D21" s="292"/>
      <c r="E21" s="292"/>
      <c r="F21" s="293"/>
      <c r="G21" s="264">
        <f t="shared" ref="G21:P21" si="2">SUM(G8:G20)</f>
        <v>0</v>
      </c>
      <c r="H21" s="272">
        <f t="shared" si="2"/>
        <v>0</v>
      </c>
      <c r="I21" s="264">
        <f t="shared" si="2"/>
        <v>0</v>
      </c>
      <c r="J21" s="272">
        <f t="shared" si="2"/>
        <v>0</v>
      </c>
      <c r="K21" s="264">
        <f t="shared" si="2"/>
        <v>0</v>
      </c>
      <c r="L21" s="272">
        <f t="shared" si="2"/>
        <v>0</v>
      </c>
      <c r="M21" s="264">
        <f t="shared" si="2"/>
        <v>0</v>
      </c>
      <c r="N21" s="272">
        <f t="shared" si="2"/>
        <v>0</v>
      </c>
      <c r="O21" s="272">
        <f t="shared" si="2"/>
        <v>0</v>
      </c>
      <c r="P21" s="272">
        <f t="shared" si="2"/>
        <v>0</v>
      </c>
      <c r="Q21" s="265"/>
      <c r="R21" s="265"/>
      <c r="S21" s="265"/>
      <c r="T21" s="265"/>
      <c r="U21" s="265"/>
    </row>
    <row r="26" spans="1:21" ht="14.45" x14ac:dyDescent="0.3">
      <c r="H26"/>
      <c r="J26"/>
      <c r="L26"/>
      <c r="N26"/>
      <c r="P26"/>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B2" sqref="B2"/>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4" customWidth="1"/>
    <col min="16" max="16" width="18.28515625" style="395" customWidth="1"/>
    <col min="17" max="17" width="14.140625" hidden="1" customWidth="1"/>
    <col min="18" max="20" width="14.140625" customWidth="1"/>
    <col min="21" max="21" width="17" customWidth="1"/>
  </cols>
  <sheetData>
    <row r="1" spans="1:27" ht="18" x14ac:dyDescent="0.3">
      <c r="G1" s="283" t="s">
        <v>1384</v>
      </c>
      <c r="I1" s="283"/>
      <c r="J1" s="283"/>
      <c r="K1" s="283"/>
      <c r="L1" s="283"/>
      <c r="M1" s="283"/>
      <c r="N1" s="283"/>
      <c r="O1" s="391"/>
      <c r="P1" s="391"/>
      <c r="Q1" s="283"/>
      <c r="R1" s="283"/>
      <c r="S1" s="283"/>
      <c r="T1" s="283"/>
      <c r="U1" s="283"/>
      <c r="V1" s="283"/>
      <c r="W1" s="283"/>
      <c r="X1" s="283"/>
      <c r="Y1" s="283"/>
      <c r="Z1" s="283"/>
      <c r="AA1" s="283"/>
    </row>
    <row r="2" spans="1:27" ht="18" x14ac:dyDescent="0.3">
      <c r="A2" s="314" t="s">
        <v>1347</v>
      </c>
      <c r="G2" s="283"/>
      <c r="I2" s="283"/>
      <c r="J2" s="283"/>
      <c r="K2" s="283"/>
      <c r="L2" s="283"/>
      <c r="M2" s="283"/>
      <c r="N2" s="283"/>
      <c r="O2" s="391"/>
      <c r="P2" s="391"/>
      <c r="Q2" s="283"/>
      <c r="R2" s="283"/>
      <c r="S2" s="283"/>
      <c r="T2" s="283"/>
      <c r="U2" s="283"/>
      <c r="V2" s="283"/>
      <c r="W2" s="283"/>
      <c r="X2" s="283"/>
      <c r="Y2" s="283"/>
      <c r="Z2" s="283"/>
      <c r="AA2" s="283"/>
    </row>
    <row r="3" spans="1:27" ht="18.75" x14ac:dyDescent="0.25">
      <c r="A3" s="315" t="s">
        <v>1392</v>
      </c>
      <c r="G3" s="283"/>
      <c r="I3" s="283"/>
      <c r="J3" s="283"/>
      <c r="K3" s="283"/>
      <c r="L3" s="283"/>
      <c r="M3" s="283"/>
      <c r="N3" s="283"/>
      <c r="O3" s="391"/>
      <c r="P3" s="391"/>
      <c r="Q3" s="283"/>
      <c r="R3" s="283"/>
      <c r="S3" s="283"/>
      <c r="T3" s="283"/>
      <c r="U3" s="283"/>
      <c r="V3" s="283"/>
      <c r="W3" s="283"/>
      <c r="X3" s="283"/>
      <c r="Y3" s="283"/>
      <c r="Z3" s="283"/>
      <c r="AA3" s="283"/>
    </row>
    <row r="4" spans="1:27" ht="18.75" x14ac:dyDescent="0.25">
      <c r="A4" s="315" t="s">
        <v>1391</v>
      </c>
      <c r="G4" s="283"/>
      <c r="I4" s="283"/>
      <c r="J4" s="283"/>
      <c r="K4" s="283"/>
      <c r="L4" s="283"/>
      <c r="M4" s="283"/>
      <c r="N4" s="283"/>
      <c r="O4" s="391"/>
      <c r="P4" s="391"/>
      <c r="Q4" s="283"/>
      <c r="R4" s="283"/>
      <c r="S4" s="283"/>
      <c r="T4" s="283"/>
      <c r="U4" s="283"/>
      <c r="V4" s="283"/>
      <c r="W4" s="283"/>
      <c r="X4" s="283"/>
      <c r="Y4" s="283"/>
      <c r="Z4" s="283"/>
      <c r="AA4" s="283"/>
    </row>
    <row r="5" spans="1:27" x14ac:dyDescent="0.25">
      <c r="A5" s="287" t="s">
        <v>1394</v>
      </c>
      <c r="B5" s="268"/>
      <c r="C5" s="268"/>
      <c r="D5" s="268"/>
      <c r="E5" s="268"/>
      <c r="F5" s="268"/>
      <c r="G5" s="268"/>
      <c r="H5" s="268"/>
      <c r="I5" s="268"/>
      <c r="J5" s="268"/>
      <c r="K5" s="268"/>
      <c r="L5" s="268"/>
      <c r="M5" s="268"/>
      <c r="N5" s="268"/>
      <c r="O5" s="392"/>
      <c r="P5" s="392"/>
      <c r="Q5" s="268"/>
      <c r="R5" s="268"/>
      <c r="S5" s="268"/>
      <c r="T5" s="268"/>
      <c r="U5" s="268"/>
    </row>
    <row r="6" spans="1:27" ht="15" customHeight="1" x14ac:dyDescent="0.25">
      <c r="A6" s="554" t="s">
        <v>97</v>
      </c>
      <c r="B6" s="556" t="s">
        <v>111</v>
      </c>
      <c r="C6" s="566" t="s">
        <v>86</v>
      </c>
      <c r="D6" s="566" t="s">
        <v>87</v>
      </c>
      <c r="E6" s="566" t="s">
        <v>392</v>
      </c>
      <c r="F6" s="566" t="s">
        <v>88</v>
      </c>
      <c r="G6" s="569" t="s">
        <v>100</v>
      </c>
      <c r="H6" s="571"/>
      <c r="I6" s="571"/>
      <c r="J6" s="571"/>
      <c r="K6" s="571"/>
      <c r="L6" s="571"/>
      <c r="M6" s="571"/>
      <c r="N6" s="570"/>
      <c r="O6" s="575" t="s">
        <v>101</v>
      </c>
      <c r="P6" s="576"/>
      <c r="Q6" s="556" t="s">
        <v>102</v>
      </c>
      <c r="R6" s="556" t="s">
        <v>103</v>
      </c>
      <c r="S6" s="556" t="s">
        <v>110</v>
      </c>
      <c r="T6" s="556" t="s">
        <v>109</v>
      </c>
      <c r="U6" s="572" t="s">
        <v>89</v>
      </c>
    </row>
    <row r="7" spans="1:27" ht="15" customHeight="1" x14ac:dyDescent="0.25">
      <c r="A7" s="554"/>
      <c r="B7" s="554"/>
      <c r="C7" s="567"/>
      <c r="D7" s="567"/>
      <c r="E7" s="567"/>
      <c r="F7" s="567"/>
      <c r="G7" s="569" t="s">
        <v>104</v>
      </c>
      <c r="H7" s="570"/>
      <c r="I7" s="569" t="s">
        <v>105</v>
      </c>
      <c r="J7" s="570"/>
      <c r="K7" s="569" t="s">
        <v>106</v>
      </c>
      <c r="L7" s="570"/>
      <c r="M7" s="569" t="s">
        <v>107</v>
      </c>
      <c r="N7" s="570"/>
      <c r="O7" s="577"/>
      <c r="P7" s="578"/>
      <c r="Q7" s="554"/>
      <c r="R7" s="554"/>
      <c r="S7" s="554"/>
      <c r="T7" s="554"/>
      <c r="U7" s="573"/>
    </row>
    <row r="8" spans="1:27" ht="25.5" x14ac:dyDescent="0.25">
      <c r="A8" s="555"/>
      <c r="B8" s="555"/>
      <c r="C8" s="568"/>
      <c r="D8" s="568"/>
      <c r="E8" s="568"/>
      <c r="F8" s="568"/>
      <c r="G8" s="440" t="s">
        <v>108</v>
      </c>
      <c r="H8" s="440" t="s">
        <v>12</v>
      </c>
      <c r="I8" s="440" t="s">
        <v>108</v>
      </c>
      <c r="J8" s="440" t="s">
        <v>12</v>
      </c>
      <c r="K8" s="440" t="s">
        <v>108</v>
      </c>
      <c r="L8" s="440" t="s">
        <v>12</v>
      </c>
      <c r="M8" s="440" t="s">
        <v>108</v>
      </c>
      <c r="N8" s="440" t="s">
        <v>12</v>
      </c>
      <c r="O8" s="440" t="s">
        <v>108</v>
      </c>
      <c r="P8" s="440" t="s">
        <v>12</v>
      </c>
      <c r="Q8" s="555"/>
      <c r="R8" s="555"/>
      <c r="S8" s="555"/>
      <c r="T8" s="555"/>
      <c r="U8" s="574"/>
    </row>
    <row r="9" spans="1:27" s="365" customFormat="1" ht="15.6" x14ac:dyDescent="0.3">
      <c r="A9" s="441"/>
      <c r="B9" s="442"/>
      <c r="C9" s="443"/>
      <c r="D9" s="443"/>
      <c r="E9" s="444"/>
      <c r="F9" s="443"/>
      <c r="G9" s="445"/>
      <c r="H9" s="445"/>
      <c r="I9" s="445"/>
      <c r="J9" s="445"/>
      <c r="K9" s="445"/>
      <c r="L9" s="445"/>
      <c r="M9" s="445"/>
      <c r="N9" s="445"/>
      <c r="O9" s="445"/>
      <c r="P9" s="445"/>
      <c r="Q9" s="446"/>
      <c r="R9" s="446"/>
      <c r="S9" s="446"/>
      <c r="T9" s="446"/>
      <c r="U9" s="447"/>
    </row>
    <row r="10" spans="1:27" ht="15.75" x14ac:dyDescent="0.25">
      <c r="A10" s="579" t="s">
        <v>1385</v>
      </c>
      <c r="B10" s="579" t="s">
        <v>1386</v>
      </c>
      <c r="C10" s="250"/>
      <c r="D10" s="250"/>
      <c r="E10" s="250"/>
      <c r="F10" s="255"/>
      <c r="G10" s="255"/>
      <c r="H10" s="269"/>
      <c r="I10" s="255"/>
      <c r="J10" s="269"/>
      <c r="K10" s="255"/>
      <c r="L10" s="269"/>
      <c r="M10" s="255"/>
      <c r="N10" s="269"/>
      <c r="O10" s="389">
        <f t="shared" ref="O10:O29" si="0">G10+I10+K10+M10</f>
        <v>0</v>
      </c>
      <c r="P10" s="390">
        <f t="shared" ref="P10:P29" si="1">H10+J10+L10+N10</f>
        <v>0</v>
      </c>
      <c r="Q10" s="255"/>
      <c r="R10" s="255"/>
      <c r="S10" s="255"/>
      <c r="T10" s="255"/>
      <c r="U10" s="73"/>
    </row>
    <row r="11" spans="1:27" ht="15.75" x14ac:dyDescent="0.25">
      <c r="A11" s="580"/>
      <c r="B11" s="580"/>
      <c r="C11" s="250"/>
      <c r="D11" s="250"/>
      <c r="E11" s="250"/>
      <c r="F11" s="255"/>
      <c r="G11" s="255"/>
      <c r="H11" s="269"/>
      <c r="I11" s="255"/>
      <c r="J11" s="269"/>
      <c r="K11" s="255"/>
      <c r="L11" s="269"/>
      <c r="M11" s="255"/>
      <c r="N11" s="269"/>
      <c r="O11" s="389">
        <f t="shared" si="0"/>
        <v>0</v>
      </c>
      <c r="P11" s="390">
        <f t="shared" si="1"/>
        <v>0</v>
      </c>
      <c r="Q11" s="255"/>
      <c r="R11" s="255"/>
      <c r="S11" s="255"/>
      <c r="T11" s="255"/>
      <c r="U11" s="73"/>
    </row>
    <row r="12" spans="1:27" ht="15.75" x14ac:dyDescent="0.25">
      <c r="A12" s="580"/>
      <c r="B12" s="580"/>
      <c r="C12" s="250"/>
      <c r="D12" s="250"/>
      <c r="E12" s="250"/>
      <c r="F12" s="255"/>
      <c r="G12" s="255"/>
      <c r="H12" s="269"/>
      <c r="I12" s="255"/>
      <c r="J12" s="269"/>
      <c r="K12" s="255"/>
      <c r="L12" s="269"/>
      <c r="M12" s="255"/>
      <c r="N12" s="269"/>
      <c r="O12" s="389">
        <f t="shared" si="0"/>
        <v>0</v>
      </c>
      <c r="P12" s="390">
        <f t="shared" si="1"/>
        <v>0</v>
      </c>
      <c r="Q12" s="255"/>
      <c r="R12" s="255"/>
      <c r="S12" s="255"/>
      <c r="T12" s="255"/>
      <c r="U12" s="73"/>
    </row>
    <row r="13" spans="1:27" ht="15.75" x14ac:dyDescent="0.25">
      <c r="A13" s="580"/>
      <c r="B13" s="580"/>
      <c r="C13" s="250"/>
      <c r="D13" s="250"/>
      <c r="E13" s="250"/>
      <c r="F13" s="255"/>
      <c r="G13" s="255"/>
      <c r="H13" s="269"/>
      <c r="I13" s="255"/>
      <c r="J13" s="269"/>
      <c r="K13" s="255"/>
      <c r="L13" s="269"/>
      <c r="M13" s="255"/>
      <c r="N13" s="269"/>
      <c r="O13" s="389">
        <f t="shared" si="0"/>
        <v>0</v>
      </c>
      <c r="P13" s="390">
        <f t="shared" si="1"/>
        <v>0</v>
      </c>
      <c r="Q13" s="255"/>
      <c r="R13" s="255"/>
      <c r="S13" s="255"/>
      <c r="T13" s="255"/>
      <c r="U13" s="73"/>
    </row>
    <row r="14" spans="1:27" ht="15.75" x14ac:dyDescent="0.25">
      <c r="A14" s="580"/>
      <c r="B14" s="580"/>
      <c r="C14" s="250"/>
      <c r="D14" s="250"/>
      <c r="E14" s="250"/>
      <c r="F14" s="255"/>
      <c r="G14" s="255"/>
      <c r="H14" s="269"/>
      <c r="I14" s="255"/>
      <c r="J14" s="269"/>
      <c r="K14" s="255"/>
      <c r="L14" s="269"/>
      <c r="M14" s="255"/>
      <c r="N14" s="269"/>
      <c r="O14" s="389">
        <f t="shared" si="0"/>
        <v>0</v>
      </c>
      <c r="P14" s="390">
        <f t="shared" si="1"/>
        <v>0</v>
      </c>
      <c r="Q14" s="255"/>
      <c r="R14" s="255"/>
      <c r="S14" s="255"/>
      <c r="T14" s="255"/>
      <c r="U14" s="73"/>
    </row>
    <row r="15" spans="1:27" ht="15.75" x14ac:dyDescent="0.25">
      <c r="A15" s="580"/>
      <c r="B15" s="581"/>
      <c r="C15" s="250"/>
      <c r="D15" s="250"/>
      <c r="E15" s="250"/>
      <c r="F15" s="255"/>
      <c r="G15" s="255"/>
      <c r="H15" s="269"/>
      <c r="I15" s="255"/>
      <c r="J15" s="269"/>
      <c r="K15" s="255"/>
      <c r="L15" s="269"/>
      <c r="M15" s="255"/>
      <c r="N15" s="269"/>
      <c r="O15" s="389">
        <f t="shared" si="0"/>
        <v>0</v>
      </c>
      <c r="P15" s="390">
        <f t="shared" si="1"/>
        <v>0</v>
      </c>
      <c r="Q15" s="255"/>
      <c r="R15" s="255"/>
      <c r="S15" s="255"/>
      <c r="T15" s="255"/>
      <c r="U15" s="73"/>
    </row>
    <row r="16" spans="1:27" ht="15.75" x14ac:dyDescent="0.25">
      <c r="A16" s="580"/>
      <c r="B16" s="579" t="s">
        <v>1388</v>
      </c>
      <c r="C16" s="250"/>
      <c r="D16" s="250"/>
      <c r="E16" s="250"/>
      <c r="F16" s="255"/>
      <c r="G16" s="255"/>
      <c r="H16" s="269"/>
      <c r="I16" s="255"/>
      <c r="J16" s="269"/>
      <c r="K16" s="255"/>
      <c r="L16" s="269"/>
      <c r="M16" s="255"/>
      <c r="N16" s="269"/>
      <c r="O16" s="389">
        <f t="shared" si="0"/>
        <v>0</v>
      </c>
      <c r="P16" s="390">
        <f t="shared" si="1"/>
        <v>0</v>
      </c>
      <c r="Q16" s="255"/>
      <c r="R16" s="255"/>
      <c r="S16" s="255"/>
      <c r="T16" s="255"/>
      <c r="U16" s="73"/>
    </row>
    <row r="17" spans="1:21" ht="15.75" x14ac:dyDescent="0.25">
      <c r="A17" s="580"/>
      <c r="B17" s="580"/>
      <c r="C17" s="250"/>
      <c r="D17" s="250"/>
      <c r="E17" s="250"/>
      <c r="F17" s="255"/>
      <c r="G17" s="255"/>
      <c r="H17" s="269"/>
      <c r="I17" s="255"/>
      <c r="J17" s="269"/>
      <c r="K17" s="255"/>
      <c r="L17" s="269"/>
      <c r="M17" s="255"/>
      <c r="N17" s="269"/>
      <c r="O17" s="389">
        <f t="shared" si="0"/>
        <v>0</v>
      </c>
      <c r="P17" s="390">
        <f t="shared" si="1"/>
        <v>0</v>
      </c>
      <c r="Q17" s="255"/>
      <c r="R17" s="255"/>
      <c r="S17" s="255"/>
      <c r="T17" s="255"/>
      <c r="U17" s="73"/>
    </row>
    <row r="18" spans="1:21" ht="15.75" x14ac:dyDescent="0.25">
      <c r="A18" s="580"/>
      <c r="B18" s="580"/>
      <c r="C18" s="250"/>
      <c r="D18" s="250"/>
      <c r="E18" s="250"/>
      <c r="F18" s="255"/>
      <c r="G18" s="255"/>
      <c r="H18" s="269"/>
      <c r="I18" s="255"/>
      <c r="J18" s="269"/>
      <c r="K18" s="255"/>
      <c r="L18" s="269"/>
      <c r="M18" s="255"/>
      <c r="N18" s="269"/>
      <c r="O18" s="389">
        <f t="shared" si="0"/>
        <v>0</v>
      </c>
      <c r="P18" s="390">
        <f t="shared" si="1"/>
        <v>0</v>
      </c>
      <c r="Q18" s="255"/>
      <c r="R18" s="255"/>
      <c r="S18" s="255"/>
      <c r="T18" s="255"/>
      <c r="U18" s="73"/>
    </row>
    <row r="19" spans="1:21" ht="15.75" x14ac:dyDescent="0.25">
      <c r="A19" s="580"/>
      <c r="B19" s="580"/>
      <c r="C19" s="250"/>
      <c r="D19" s="250"/>
      <c r="E19" s="250"/>
      <c r="F19" s="255"/>
      <c r="G19" s="255"/>
      <c r="H19" s="269"/>
      <c r="I19" s="255"/>
      <c r="J19" s="269"/>
      <c r="K19" s="255"/>
      <c r="L19" s="269"/>
      <c r="M19" s="255"/>
      <c r="N19" s="269"/>
      <c r="O19" s="389">
        <f t="shared" si="0"/>
        <v>0</v>
      </c>
      <c r="P19" s="390">
        <f t="shared" si="1"/>
        <v>0</v>
      </c>
      <c r="Q19" s="255"/>
      <c r="R19" s="255"/>
      <c r="S19" s="255"/>
      <c r="T19" s="255"/>
      <c r="U19" s="73"/>
    </row>
    <row r="20" spans="1:21" ht="15.75" x14ac:dyDescent="0.25">
      <c r="A20" s="580"/>
      <c r="B20" s="581"/>
      <c r="C20" s="250"/>
      <c r="D20" s="250"/>
      <c r="E20" s="250"/>
      <c r="F20" s="250"/>
      <c r="G20" s="250"/>
      <c r="H20" s="231"/>
      <c r="I20" s="250"/>
      <c r="J20" s="231"/>
      <c r="K20" s="250"/>
      <c r="L20" s="231"/>
      <c r="M20" s="250"/>
      <c r="N20" s="231"/>
      <c r="O20" s="381">
        <f t="shared" si="0"/>
        <v>0</v>
      </c>
      <c r="P20" s="382">
        <f t="shared" si="1"/>
        <v>0</v>
      </c>
      <c r="Q20" s="250"/>
      <c r="R20" s="250"/>
      <c r="S20" s="250"/>
      <c r="T20" s="250"/>
      <c r="U20" s="325"/>
    </row>
    <row r="21" spans="1:21" ht="15.75" x14ac:dyDescent="0.25">
      <c r="A21" s="580"/>
      <c r="B21" s="579" t="s">
        <v>1389</v>
      </c>
      <c r="C21" s="250"/>
      <c r="D21" s="250"/>
      <c r="E21" s="250"/>
      <c r="F21" s="255"/>
      <c r="G21" s="251"/>
      <c r="H21" s="352"/>
      <c r="I21" s="251"/>
      <c r="J21" s="352"/>
      <c r="K21" s="251"/>
      <c r="L21" s="231"/>
      <c r="M21" s="250"/>
      <c r="N21" s="231"/>
      <c r="O21" s="381">
        <f t="shared" si="0"/>
        <v>0</v>
      </c>
      <c r="P21" s="393">
        <f t="shared" si="1"/>
        <v>0</v>
      </c>
      <c r="Q21" s="250"/>
      <c r="R21" s="250"/>
      <c r="S21" s="250"/>
      <c r="T21" s="250"/>
      <c r="U21" s="250"/>
    </row>
    <row r="22" spans="1:21" ht="15.75" x14ac:dyDescent="0.25">
      <c r="A22" s="580"/>
      <c r="B22" s="580"/>
      <c r="C22" s="250"/>
      <c r="D22" s="250"/>
      <c r="E22" s="250"/>
      <c r="F22" s="255"/>
      <c r="G22" s="251"/>
      <c r="H22" s="352"/>
      <c r="I22" s="251"/>
      <c r="J22" s="352"/>
      <c r="K22" s="251"/>
      <c r="L22" s="231"/>
      <c r="M22" s="250"/>
      <c r="N22" s="231"/>
      <c r="O22" s="381">
        <f t="shared" si="0"/>
        <v>0</v>
      </c>
      <c r="P22" s="393">
        <f t="shared" si="1"/>
        <v>0</v>
      </c>
      <c r="Q22" s="250"/>
      <c r="R22" s="250"/>
      <c r="S22" s="250"/>
      <c r="T22" s="250"/>
      <c r="U22" s="250"/>
    </row>
    <row r="23" spans="1:21" ht="15.75" x14ac:dyDescent="0.25">
      <c r="A23" s="580"/>
      <c r="B23" s="580"/>
      <c r="C23" s="250"/>
      <c r="D23" s="250"/>
      <c r="E23" s="250"/>
      <c r="F23" s="255"/>
      <c r="G23" s="251"/>
      <c r="H23" s="352"/>
      <c r="I23" s="251"/>
      <c r="J23" s="352"/>
      <c r="K23" s="251"/>
      <c r="L23" s="231"/>
      <c r="M23" s="250"/>
      <c r="N23" s="231"/>
      <c r="O23" s="381">
        <f t="shared" si="0"/>
        <v>0</v>
      </c>
      <c r="P23" s="393">
        <f t="shared" si="1"/>
        <v>0</v>
      </c>
      <c r="Q23" s="250"/>
      <c r="R23" s="250"/>
      <c r="S23" s="250"/>
      <c r="T23" s="250"/>
      <c r="U23" s="250"/>
    </row>
    <row r="24" spans="1:21" ht="15.75" x14ac:dyDescent="0.25">
      <c r="A24" s="580"/>
      <c r="B24" s="581"/>
      <c r="C24" s="250"/>
      <c r="D24" s="250"/>
      <c r="E24" s="250"/>
      <c r="F24" s="255"/>
      <c r="G24" s="251"/>
      <c r="H24" s="352"/>
      <c r="I24" s="251"/>
      <c r="J24" s="352"/>
      <c r="K24" s="251"/>
      <c r="L24" s="231"/>
      <c r="M24" s="250"/>
      <c r="N24" s="231"/>
      <c r="O24" s="381">
        <f t="shared" si="0"/>
        <v>0</v>
      </c>
      <c r="P24" s="393">
        <f t="shared" si="1"/>
        <v>0</v>
      </c>
      <c r="Q24" s="250"/>
      <c r="R24" s="250"/>
      <c r="S24" s="250"/>
      <c r="T24" s="250"/>
      <c r="U24" s="250"/>
    </row>
    <row r="25" spans="1:21" ht="15.75" x14ac:dyDescent="0.25">
      <c r="A25" s="580"/>
      <c r="B25" s="582" t="s">
        <v>1390</v>
      </c>
      <c r="C25" s="250"/>
      <c r="D25" s="250"/>
      <c r="E25" s="250"/>
      <c r="F25" s="255"/>
      <c r="G25" s="251"/>
      <c r="H25" s="352"/>
      <c r="I25" s="251"/>
      <c r="J25" s="352"/>
      <c r="K25" s="251"/>
      <c r="L25" s="231"/>
      <c r="M25" s="250"/>
      <c r="N25" s="231"/>
      <c r="O25" s="381">
        <f t="shared" si="0"/>
        <v>0</v>
      </c>
      <c r="P25" s="393">
        <f t="shared" si="1"/>
        <v>0</v>
      </c>
      <c r="Q25" s="250"/>
      <c r="R25" s="250"/>
      <c r="S25" s="250"/>
      <c r="T25" s="250"/>
      <c r="U25" s="250"/>
    </row>
    <row r="26" spans="1:21" ht="15.75" customHeight="1" x14ac:dyDescent="0.25">
      <c r="A26" s="580"/>
      <c r="B26" s="582"/>
      <c r="C26" s="250"/>
      <c r="D26" s="250"/>
      <c r="E26" s="250"/>
      <c r="F26" s="255"/>
      <c r="G26" s="251"/>
      <c r="H26" s="352"/>
      <c r="I26" s="251"/>
      <c r="J26" s="352"/>
      <c r="K26" s="251"/>
      <c r="L26" s="231"/>
      <c r="M26" s="250"/>
      <c r="N26" s="231"/>
      <c r="O26" s="381">
        <f t="shared" si="0"/>
        <v>0</v>
      </c>
      <c r="P26" s="393">
        <f t="shared" si="1"/>
        <v>0</v>
      </c>
      <c r="Q26" s="250"/>
      <c r="R26" s="250"/>
      <c r="S26" s="250"/>
      <c r="T26" s="250"/>
      <c r="U26" s="250"/>
    </row>
    <row r="27" spans="1:21" ht="15.75" x14ac:dyDescent="0.25">
      <c r="A27" s="580"/>
      <c r="B27" s="582"/>
      <c r="C27" s="250"/>
      <c r="D27" s="250"/>
      <c r="E27" s="250"/>
      <c r="F27" s="255"/>
      <c r="G27" s="251"/>
      <c r="H27" s="352"/>
      <c r="I27" s="251"/>
      <c r="J27" s="352"/>
      <c r="K27" s="251"/>
      <c r="L27" s="231"/>
      <c r="M27" s="250"/>
      <c r="N27" s="231"/>
      <c r="O27" s="381">
        <f t="shared" si="0"/>
        <v>0</v>
      </c>
      <c r="P27" s="393">
        <f t="shared" si="1"/>
        <v>0</v>
      </c>
      <c r="Q27" s="250"/>
      <c r="R27" s="250"/>
      <c r="S27" s="250"/>
      <c r="T27" s="250"/>
      <c r="U27" s="250"/>
    </row>
    <row r="28" spans="1:21" ht="15.75" x14ac:dyDescent="0.25">
      <c r="A28" s="580"/>
      <c r="B28" s="582"/>
      <c r="C28" s="250"/>
      <c r="D28" s="250"/>
      <c r="E28" s="250"/>
      <c r="F28" s="250"/>
      <c r="G28" s="250"/>
      <c r="H28" s="231"/>
      <c r="I28" s="250"/>
      <c r="J28" s="231"/>
      <c r="K28" s="250"/>
      <c r="L28" s="231"/>
      <c r="M28" s="250"/>
      <c r="N28" s="231"/>
      <c r="O28" s="381">
        <f t="shared" si="0"/>
        <v>0</v>
      </c>
      <c r="P28" s="382">
        <f t="shared" si="1"/>
        <v>0</v>
      </c>
      <c r="Q28" s="250"/>
      <c r="R28" s="250"/>
      <c r="S28" s="250"/>
      <c r="T28" s="250"/>
      <c r="U28" s="250"/>
    </row>
    <row r="29" spans="1:21" ht="15.75" x14ac:dyDescent="0.25">
      <c r="A29" s="581"/>
      <c r="B29" s="582"/>
      <c r="C29" s="250"/>
      <c r="D29" s="250"/>
      <c r="E29" s="250"/>
      <c r="F29" s="250"/>
      <c r="G29" s="250"/>
      <c r="H29" s="231"/>
      <c r="I29" s="250"/>
      <c r="J29" s="231"/>
      <c r="K29" s="250"/>
      <c r="L29" s="231"/>
      <c r="M29" s="250"/>
      <c r="N29" s="231"/>
      <c r="O29" s="381">
        <f t="shared" si="0"/>
        <v>0</v>
      </c>
      <c r="P29" s="382">
        <f t="shared" si="1"/>
        <v>0</v>
      </c>
      <c r="Q29" s="250"/>
      <c r="R29" s="250"/>
      <c r="S29" s="250"/>
      <c r="T29" s="250"/>
      <c r="U29" s="250"/>
    </row>
    <row r="30" spans="1:21" ht="15.6" x14ac:dyDescent="0.3">
      <c r="A30" s="597" t="s">
        <v>478</v>
      </c>
      <c r="B30" s="598"/>
      <c r="C30" s="598"/>
      <c r="D30" s="598"/>
      <c r="E30" s="598"/>
      <c r="F30" s="598"/>
      <c r="G30" s="598"/>
      <c r="H30" s="598"/>
      <c r="I30" s="598"/>
      <c r="J30" s="598"/>
      <c r="K30" s="598"/>
      <c r="L30" s="598"/>
      <c r="M30" s="598"/>
      <c r="N30" s="598"/>
      <c r="O30" s="598"/>
      <c r="P30" s="598"/>
      <c r="Q30" s="598"/>
      <c r="R30" s="598"/>
      <c r="S30" s="598"/>
      <c r="T30" s="598"/>
      <c r="U30" s="599"/>
    </row>
    <row r="31" spans="1:21" ht="15.75" customHeight="1" x14ac:dyDescent="0.25">
      <c r="A31" s="579" t="s">
        <v>1395</v>
      </c>
      <c r="B31" s="582" t="s">
        <v>1396</v>
      </c>
      <c r="C31" s="250"/>
      <c r="D31" s="250"/>
      <c r="E31" s="250"/>
      <c r="F31" s="255"/>
      <c r="G31" s="250"/>
      <c r="H31" s="231"/>
      <c r="I31" s="250"/>
      <c r="J31" s="231"/>
      <c r="K31" s="250"/>
      <c r="L31" s="231"/>
      <c r="M31" s="250"/>
      <c r="N31" s="231"/>
      <c r="O31" s="381">
        <f t="shared" ref="O31:O42" si="2">G31+I31+K31+M31</f>
        <v>0</v>
      </c>
      <c r="P31" s="382">
        <f t="shared" ref="P31:P42" si="3">H31+J31+L31+N31</f>
        <v>0</v>
      </c>
      <c r="Q31" s="250"/>
      <c r="R31" s="250"/>
      <c r="S31" s="250"/>
      <c r="T31" s="250"/>
      <c r="U31" s="271"/>
    </row>
    <row r="32" spans="1:21" ht="15.75" x14ac:dyDescent="0.25">
      <c r="A32" s="580"/>
      <c r="B32" s="582"/>
      <c r="C32" s="250"/>
      <c r="D32" s="250"/>
      <c r="E32" s="250"/>
      <c r="F32" s="255"/>
      <c r="G32" s="250"/>
      <c r="H32" s="231"/>
      <c r="I32" s="250"/>
      <c r="J32" s="231"/>
      <c r="K32" s="250"/>
      <c r="L32" s="231"/>
      <c r="M32" s="250"/>
      <c r="N32" s="231"/>
      <c r="O32" s="381">
        <f t="shared" si="2"/>
        <v>0</v>
      </c>
      <c r="P32" s="382">
        <f t="shared" si="3"/>
        <v>0</v>
      </c>
      <c r="Q32" s="250"/>
      <c r="R32" s="250"/>
      <c r="S32" s="250"/>
      <c r="T32" s="250"/>
      <c r="U32" s="271"/>
    </row>
    <row r="33" spans="1:21" ht="15.75" x14ac:dyDescent="0.25">
      <c r="A33" s="580"/>
      <c r="B33" s="582"/>
      <c r="C33" s="250"/>
      <c r="D33" s="250"/>
      <c r="E33" s="250"/>
      <c r="F33" s="255"/>
      <c r="G33" s="250"/>
      <c r="H33" s="231"/>
      <c r="I33" s="250"/>
      <c r="J33" s="231"/>
      <c r="K33" s="250"/>
      <c r="L33" s="231"/>
      <c r="M33" s="250"/>
      <c r="N33" s="231"/>
      <c r="O33" s="381">
        <f t="shared" si="2"/>
        <v>0</v>
      </c>
      <c r="P33" s="382">
        <f t="shared" si="3"/>
        <v>0</v>
      </c>
      <c r="Q33" s="250"/>
      <c r="R33" s="250"/>
      <c r="S33" s="250"/>
      <c r="T33" s="250"/>
      <c r="U33" s="271"/>
    </row>
    <row r="34" spans="1:21" ht="15.75" x14ac:dyDescent="0.25">
      <c r="A34" s="580"/>
      <c r="B34" s="582"/>
      <c r="C34" s="250"/>
      <c r="D34" s="250"/>
      <c r="E34" s="250"/>
      <c r="F34" s="255"/>
      <c r="G34" s="250"/>
      <c r="H34" s="231"/>
      <c r="I34" s="250"/>
      <c r="J34" s="231"/>
      <c r="K34" s="250"/>
      <c r="L34" s="231"/>
      <c r="M34" s="250"/>
      <c r="N34" s="231"/>
      <c r="O34" s="381">
        <f t="shared" si="2"/>
        <v>0</v>
      </c>
      <c r="P34" s="382">
        <f t="shared" si="3"/>
        <v>0</v>
      </c>
      <c r="Q34" s="250"/>
      <c r="R34" s="250"/>
      <c r="S34" s="250"/>
      <c r="T34" s="250"/>
      <c r="U34" s="271"/>
    </row>
    <row r="35" spans="1:21" ht="15.75" x14ac:dyDescent="0.25">
      <c r="A35" s="580"/>
      <c r="B35" s="582"/>
      <c r="C35" s="250"/>
      <c r="D35" s="250"/>
      <c r="E35" s="250"/>
      <c r="F35" s="255"/>
      <c r="G35" s="250"/>
      <c r="H35" s="231"/>
      <c r="I35" s="250"/>
      <c r="J35" s="231"/>
      <c r="K35" s="250"/>
      <c r="L35" s="231"/>
      <c r="M35" s="250"/>
      <c r="N35" s="231"/>
      <c r="O35" s="381">
        <f t="shared" si="2"/>
        <v>0</v>
      </c>
      <c r="P35" s="382">
        <f t="shared" si="3"/>
        <v>0</v>
      </c>
      <c r="Q35" s="250"/>
      <c r="R35" s="250"/>
      <c r="S35" s="250"/>
      <c r="T35" s="250"/>
      <c r="U35" s="271"/>
    </row>
    <row r="36" spans="1:21" ht="15.75" x14ac:dyDescent="0.25">
      <c r="A36" s="581"/>
      <c r="B36" s="582"/>
      <c r="C36" s="250"/>
      <c r="D36" s="250"/>
      <c r="E36" s="250"/>
      <c r="F36" s="255"/>
      <c r="G36" s="250"/>
      <c r="H36" s="231"/>
      <c r="I36" s="250"/>
      <c r="J36" s="231"/>
      <c r="K36" s="250"/>
      <c r="L36" s="231"/>
      <c r="M36" s="250"/>
      <c r="N36" s="231"/>
      <c r="O36" s="381">
        <f t="shared" si="2"/>
        <v>0</v>
      </c>
      <c r="P36" s="382">
        <f t="shared" si="3"/>
        <v>0</v>
      </c>
      <c r="Q36" s="250"/>
      <c r="R36" s="250"/>
      <c r="S36" s="250"/>
      <c r="T36" s="250"/>
      <c r="U36" s="271"/>
    </row>
    <row r="37" spans="1:21" ht="15.75" x14ac:dyDescent="0.25">
      <c r="A37" s="582" t="s">
        <v>1393</v>
      </c>
      <c r="B37" s="582" t="s">
        <v>1397</v>
      </c>
      <c r="C37" s="250"/>
      <c r="D37" s="250"/>
      <c r="E37" s="250"/>
      <c r="F37" s="250"/>
      <c r="G37" s="250"/>
      <c r="H37" s="231"/>
      <c r="I37" s="250"/>
      <c r="J37" s="231"/>
      <c r="K37" s="251"/>
      <c r="L37" s="231"/>
      <c r="M37" s="250"/>
      <c r="N37" s="231"/>
      <c r="O37" s="383">
        <f t="shared" si="2"/>
        <v>0</v>
      </c>
      <c r="P37" s="382">
        <f t="shared" si="3"/>
        <v>0</v>
      </c>
      <c r="Q37" s="250"/>
      <c r="R37" s="250"/>
      <c r="S37" s="250"/>
      <c r="T37" s="250"/>
      <c r="U37" s="325"/>
    </row>
    <row r="38" spans="1:21" ht="15.75" x14ac:dyDescent="0.25">
      <c r="A38" s="582"/>
      <c r="B38" s="582"/>
      <c r="C38" s="250"/>
      <c r="D38" s="250"/>
      <c r="E38" s="250"/>
      <c r="F38" s="250"/>
      <c r="G38" s="250"/>
      <c r="H38" s="231"/>
      <c r="I38" s="250"/>
      <c r="J38" s="231"/>
      <c r="K38" s="251"/>
      <c r="L38" s="231"/>
      <c r="M38" s="250"/>
      <c r="N38" s="231"/>
      <c r="O38" s="383">
        <f t="shared" si="2"/>
        <v>0</v>
      </c>
      <c r="P38" s="382">
        <f t="shared" si="3"/>
        <v>0</v>
      </c>
      <c r="Q38" s="250"/>
      <c r="R38" s="250"/>
      <c r="S38" s="250"/>
      <c r="T38" s="250"/>
      <c r="U38" s="325"/>
    </row>
    <row r="39" spans="1:21" ht="15.75" x14ac:dyDescent="0.25">
      <c r="A39" s="582"/>
      <c r="B39" s="582"/>
      <c r="C39" s="250"/>
      <c r="D39" s="250"/>
      <c r="E39" s="250"/>
      <c r="F39" s="250"/>
      <c r="G39" s="250"/>
      <c r="H39" s="231"/>
      <c r="I39" s="250"/>
      <c r="J39" s="231"/>
      <c r="K39" s="251"/>
      <c r="L39" s="231"/>
      <c r="M39" s="250"/>
      <c r="N39" s="231"/>
      <c r="O39" s="383">
        <f t="shared" si="2"/>
        <v>0</v>
      </c>
      <c r="P39" s="382">
        <f t="shared" si="3"/>
        <v>0</v>
      </c>
      <c r="Q39" s="250"/>
      <c r="R39" s="250"/>
      <c r="S39" s="250"/>
      <c r="T39" s="250"/>
      <c r="U39" s="325"/>
    </row>
    <row r="40" spans="1:21" ht="15.75" x14ac:dyDescent="0.25">
      <c r="A40" s="582"/>
      <c r="B40" s="582"/>
      <c r="C40" s="250"/>
      <c r="D40" s="250"/>
      <c r="E40" s="250"/>
      <c r="F40" s="250"/>
      <c r="G40" s="250"/>
      <c r="H40" s="231"/>
      <c r="I40" s="250"/>
      <c r="J40" s="231"/>
      <c r="K40" s="251"/>
      <c r="L40" s="231"/>
      <c r="M40" s="250"/>
      <c r="N40" s="231"/>
      <c r="O40" s="383">
        <f t="shared" si="2"/>
        <v>0</v>
      </c>
      <c r="P40" s="382">
        <f t="shared" si="3"/>
        <v>0</v>
      </c>
      <c r="Q40" s="250"/>
      <c r="R40" s="250"/>
      <c r="S40" s="250"/>
      <c r="T40" s="250"/>
      <c r="U40" s="325"/>
    </row>
    <row r="41" spans="1:21" ht="15.75" x14ac:dyDescent="0.25">
      <c r="A41" s="582"/>
      <c r="B41" s="582"/>
      <c r="C41" s="250"/>
      <c r="D41" s="250"/>
      <c r="E41" s="250"/>
      <c r="F41" s="250"/>
      <c r="G41" s="250"/>
      <c r="H41" s="231"/>
      <c r="I41" s="250"/>
      <c r="J41" s="231"/>
      <c r="K41" s="251"/>
      <c r="L41" s="231"/>
      <c r="M41" s="250"/>
      <c r="N41" s="231"/>
      <c r="O41" s="383">
        <f t="shared" si="2"/>
        <v>0</v>
      </c>
      <c r="P41" s="382">
        <f t="shared" si="3"/>
        <v>0</v>
      </c>
      <c r="Q41" s="250"/>
      <c r="R41" s="250"/>
      <c r="S41" s="250"/>
      <c r="T41" s="250"/>
      <c r="U41" s="325"/>
    </row>
    <row r="42" spans="1:21" ht="15.75" x14ac:dyDescent="0.25">
      <c r="A42" s="582"/>
      <c r="B42" s="582"/>
      <c r="C42" s="250"/>
      <c r="D42" s="250"/>
      <c r="E42" s="250"/>
      <c r="F42" s="250"/>
      <c r="G42" s="250"/>
      <c r="H42" s="231"/>
      <c r="I42" s="250"/>
      <c r="J42" s="231"/>
      <c r="K42" s="250"/>
      <c r="L42" s="231"/>
      <c r="M42" s="251"/>
      <c r="N42" s="231"/>
      <c r="O42" s="383">
        <f t="shared" si="2"/>
        <v>0</v>
      </c>
      <c r="P42" s="382">
        <f t="shared" si="3"/>
        <v>0</v>
      </c>
      <c r="Q42" s="250"/>
      <c r="R42" s="250"/>
      <c r="S42" s="250"/>
      <c r="T42" s="250"/>
      <c r="U42" s="325"/>
    </row>
    <row r="43" spans="1:21" ht="15.75" x14ac:dyDescent="0.25">
      <c r="A43" s="291"/>
      <c r="B43" s="292"/>
      <c r="C43" s="292"/>
      <c r="D43" s="291" t="s">
        <v>1387</v>
      </c>
      <c r="E43" s="292"/>
      <c r="F43" s="293"/>
      <c r="G43" s="273">
        <f t="shared" ref="G43:P43" si="4">SUM(G10:G42)</f>
        <v>0</v>
      </c>
      <c r="H43" s="274">
        <f t="shared" si="4"/>
        <v>0</v>
      </c>
      <c r="I43" s="273">
        <f t="shared" si="4"/>
        <v>0</v>
      </c>
      <c r="J43" s="274">
        <f t="shared" si="4"/>
        <v>0</v>
      </c>
      <c r="K43" s="273">
        <f t="shared" si="4"/>
        <v>0</v>
      </c>
      <c r="L43" s="274">
        <f t="shared" si="4"/>
        <v>0</v>
      </c>
      <c r="M43" s="273">
        <f t="shared" si="4"/>
        <v>0</v>
      </c>
      <c r="N43" s="274">
        <f t="shared" si="4"/>
        <v>0</v>
      </c>
      <c r="O43" s="274">
        <f t="shared" si="4"/>
        <v>0</v>
      </c>
      <c r="P43" s="274">
        <f t="shared" si="4"/>
        <v>0</v>
      </c>
      <c r="Q43" s="265"/>
      <c r="R43" s="265"/>
      <c r="S43" s="265"/>
      <c r="T43" s="265"/>
      <c r="U43" s="265"/>
    </row>
    <row r="45" spans="1:21" x14ac:dyDescent="0.25">
      <c r="H45"/>
      <c r="J45"/>
      <c r="L45"/>
      <c r="N45"/>
      <c r="P45" s="394"/>
    </row>
    <row r="46" spans="1:21" x14ac:dyDescent="0.25">
      <c r="H46"/>
      <c r="J46"/>
      <c r="L46"/>
      <c r="N46"/>
      <c r="P46" s="394"/>
    </row>
    <row r="47" spans="1:21" x14ac:dyDescent="0.25">
      <c r="H47"/>
      <c r="J47"/>
      <c r="L47"/>
      <c r="N47"/>
      <c r="P47" s="394"/>
    </row>
    <row r="48" spans="1:21" x14ac:dyDescent="0.25">
      <c r="H48"/>
      <c r="J48"/>
      <c r="L48"/>
      <c r="N48"/>
      <c r="P48" s="394"/>
    </row>
    <row r="49" spans="8:16" x14ac:dyDescent="0.25">
      <c r="H49"/>
      <c r="J49"/>
      <c r="L49"/>
      <c r="N49"/>
      <c r="P49" s="394"/>
    </row>
    <row r="50" spans="8:16" x14ac:dyDescent="0.25">
      <c r="H50"/>
      <c r="J50"/>
      <c r="L50"/>
      <c r="N50"/>
      <c r="P50" s="394"/>
    </row>
    <row r="51" spans="8:16" x14ac:dyDescent="0.25">
      <c r="H51"/>
      <c r="J51"/>
      <c r="L51"/>
      <c r="N51"/>
      <c r="P51" s="394"/>
    </row>
    <row r="52" spans="8:16" x14ac:dyDescent="0.25">
      <c r="H52"/>
      <c r="J52"/>
      <c r="L52"/>
      <c r="N52"/>
      <c r="P52" s="394"/>
    </row>
    <row r="53" spans="8:16" x14ac:dyDescent="0.25">
      <c r="H53"/>
      <c r="J53"/>
      <c r="L53"/>
      <c r="N53"/>
      <c r="P53" s="394"/>
    </row>
    <row r="54" spans="8:16" x14ac:dyDescent="0.25">
      <c r="H54"/>
      <c r="J54"/>
      <c r="L54"/>
      <c r="N54"/>
      <c r="P54" s="394"/>
    </row>
    <row r="55" spans="8:16" x14ac:dyDescent="0.25">
      <c r="H55"/>
      <c r="J55"/>
      <c r="L55"/>
      <c r="N55"/>
      <c r="P55" s="394"/>
    </row>
    <row r="56" spans="8:16" x14ac:dyDescent="0.25">
      <c r="H56"/>
      <c r="J56"/>
      <c r="L56"/>
      <c r="N56"/>
      <c r="P56" s="394"/>
    </row>
    <row r="57" spans="8:16" x14ac:dyDescent="0.25">
      <c r="H57"/>
      <c r="J57"/>
      <c r="L57"/>
      <c r="N57"/>
      <c r="P57" s="394"/>
    </row>
    <row r="58" spans="8:16" x14ac:dyDescent="0.25">
      <c r="H58"/>
      <c r="J58"/>
      <c r="L58"/>
      <c r="N58"/>
      <c r="P58" s="394"/>
    </row>
    <row r="59" spans="8:16" x14ac:dyDescent="0.25">
      <c r="H59"/>
      <c r="J59"/>
      <c r="L59"/>
      <c r="N59"/>
      <c r="P59" s="394"/>
    </row>
    <row r="60" spans="8:16" x14ac:dyDescent="0.25">
      <c r="H60"/>
      <c r="J60"/>
      <c r="L60"/>
      <c r="N60"/>
      <c r="P60" s="394"/>
    </row>
    <row r="61" spans="8:16" x14ac:dyDescent="0.25">
      <c r="H61"/>
      <c r="J61"/>
      <c r="L61"/>
      <c r="N61"/>
      <c r="P61" s="394"/>
    </row>
    <row r="62" spans="8:16" x14ac:dyDescent="0.25">
      <c r="H62"/>
      <c r="J62"/>
      <c r="L62"/>
      <c r="N62"/>
      <c r="P62" s="394"/>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49"/>
  <sheetViews>
    <sheetView workbookViewId="0">
      <pane ySplit="6" topLeftCell="A7" activePane="bottomLeft" state="frozen"/>
      <selection activeCell="P6" sqref="P6"/>
      <selection pane="bottomLeft" activeCell="B7" sqref="B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4" customFormat="1" ht="18" customHeight="1" x14ac:dyDescent="0.2">
      <c r="B1" s="283"/>
      <c r="C1" s="283"/>
      <c r="D1" s="283"/>
      <c r="E1" s="283"/>
      <c r="F1" s="283"/>
      <c r="G1" s="283" t="s">
        <v>115</v>
      </c>
      <c r="I1" s="283"/>
      <c r="J1" s="283"/>
      <c r="K1" s="283"/>
      <c r="L1" s="283"/>
      <c r="M1" s="283"/>
      <c r="N1" s="283"/>
      <c r="O1" s="283"/>
      <c r="P1" s="283"/>
      <c r="Q1" s="283"/>
      <c r="R1" s="283"/>
      <c r="S1" s="283"/>
      <c r="T1" s="283"/>
      <c r="U1" s="283"/>
    </row>
    <row r="2" spans="1:21" s="284" customFormat="1" ht="18" customHeight="1" x14ac:dyDescent="0.3">
      <c r="A2" s="318" t="s">
        <v>1350</v>
      </c>
      <c r="B2" s="283"/>
      <c r="C2" s="283"/>
      <c r="D2" s="283"/>
      <c r="E2" s="283"/>
      <c r="F2" s="283"/>
      <c r="G2" s="283"/>
      <c r="I2" s="283"/>
      <c r="J2" s="283"/>
      <c r="K2" s="283"/>
      <c r="L2" s="283"/>
      <c r="M2" s="283"/>
      <c r="N2" s="283"/>
      <c r="O2" s="283"/>
      <c r="P2" s="283"/>
      <c r="Q2" s="283"/>
      <c r="R2" s="283"/>
      <c r="S2" s="283"/>
      <c r="T2" s="283"/>
      <c r="U2" s="283"/>
    </row>
    <row r="3" spans="1:21" s="284" customFormat="1" ht="18.75" x14ac:dyDescent="0.2">
      <c r="A3" s="353" t="s">
        <v>1398</v>
      </c>
      <c r="B3" s="283"/>
      <c r="C3" s="283"/>
      <c r="D3" s="283"/>
      <c r="E3" s="283"/>
      <c r="F3" s="283"/>
      <c r="G3" s="283"/>
      <c r="I3" s="283"/>
      <c r="J3" s="283"/>
      <c r="K3" s="283"/>
      <c r="L3" s="283"/>
      <c r="M3" s="283"/>
      <c r="N3" s="283"/>
      <c r="O3" s="283"/>
      <c r="P3" s="283"/>
      <c r="Q3" s="283"/>
      <c r="R3" s="283"/>
      <c r="S3" s="283"/>
      <c r="T3" s="283"/>
      <c r="U3" s="283"/>
    </row>
    <row r="4" spans="1:21" s="66" customFormat="1" ht="15.75" customHeight="1" x14ac:dyDescent="0.25">
      <c r="A4" s="554" t="s">
        <v>97</v>
      </c>
      <c r="B4" s="556" t="s">
        <v>111</v>
      </c>
      <c r="C4" s="566" t="s">
        <v>86</v>
      </c>
      <c r="D4" s="566" t="s">
        <v>87</v>
      </c>
      <c r="E4" s="566" t="s">
        <v>392</v>
      </c>
      <c r="F4" s="566" t="s">
        <v>88</v>
      </c>
      <c r="G4" s="569" t="s">
        <v>100</v>
      </c>
      <c r="H4" s="571"/>
      <c r="I4" s="571"/>
      <c r="J4" s="571"/>
      <c r="K4" s="571"/>
      <c r="L4" s="571"/>
      <c r="M4" s="571"/>
      <c r="N4" s="570"/>
      <c r="O4" s="575" t="s">
        <v>101</v>
      </c>
      <c r="P4" s="576"/>
      <c r="Q4" s="556" t="s">
        <v>102</v>
      </c>
      <c r="R4" s="556" t="s">
        <v>103</v>
      </c>
      <c r="S4" s="556" t="s">
        <v>110</v>
      </c>
      <c r="T4" s="556" t="s">
        <v>109</v>
      </c>
      <c r="U4" s="572" t="s">
        <v>89</v>
      </c>
    </row>
    <row r="5" spans="1:21" s="66" customFormat="1" ht="15" customHeight="1" x14ac:dyDescent="0.25">
      <c r="A5" s="554"/>
      <c r="B5" s="554"/>
      <c r="C5" s="567"/>
      <c r="D5" s="567"/>
      <c r="E5" s="567"/>
      <c r="F5" s="567"/>
      <c r="G5" s="569" t="s">
        <v>104</v>
      </c>
      <c r="H5" s="570"/>
      <c r="I5" s="569" t="s">
        <v>105</v>
      </c>
      <c r="J5" s="570"/>
      <c r="K5" s="569" t="s">
        <v>106</v>
      </c>
      <c r="L5" s="570"/>
      <c r="M5" s="569" t="s">
        <v>107</v>
      </c>
      <c r="N5" s="570"/>
      <c r="O5" s="577"/>
      <c r="P5" s="578"/>
      <c r="Q5" s="554"/>
      <c r="R5" s="554"/>
      <c r="S5" s="554"/>
      <c r="T5" s="554"/>
      <c r="U5" s="573"/>
    </row>
    <row r="6" spans="1:21" s="67" customFormat="1" ht="25.5" x14ac:dyDescent="0.25">
      <c r="A6" s="555"/>
      <c r="B6" s="555"/>
      <c r="C6" s="568"/>
      <c r="D6" s="568"/>
      <c r="E6" s="568"/>
      <c r="F6" s="568"/>
      <c r="G6" s="440" t="s">
        <v>108</v>
      </c>
      <c r="H6" s="440" t="s">
        <v>12</v>
      </c>
      <c r="I6" s="440" t="s">
        <v>108</v>
      </c>
      <c r="J6" s="440" t="s">
        <v>12</v>
      </c>
      <c r="K6" s="440" t="s">
        <v>108</v>
      </c>
      <c r="L6" s="440" t="s">
        <v>12</v>
      </c>
      <c r="M6" s="440" t="s">
        <v>108</v>
      </c>
      <c r="N6" s="440" t="s">
        <v>12</v>
      </c>
      <c r="O6" s="440" t="s">
        <v>108</v>
      </c>
      <c r="P6" s="440" t="s">
        <v>12</v>
      </c>
      <c r="Q6" s="555"/>
      <c r="R6" s="555"/>
      <c r="S6" s="555"/>
      <c r="T6" s="555"/>
      <c r="U6" s="574"/>
    </row>
    <row r="7" spans="1:21" s="67" customFormat="1" ht="15.6" x14ac:dyDescent="0.3">
      <c r="A7" s="441"/>
      <c r="B7" s="442"/>
      <c r="C7" s="443"/>
      <c r="D7" s="443"/>
      <c r="E7" s="444"/>
      <c r="F7" s="443"/>
      <c r="G7" s="445"/>
      <c r="H7" s="445"/>
      <c r="I7" s="445"/>
      <c r="J7" s="445"/>
      <c r="K7" s="445"/>
      <c r="L7" s="445"/>
      <c r="M7" s="445"/>
      <c r="N7" s="445"/>
      <c r="O7" s="445"/>
      <c r="P7" s="445"/>
      <c r="Q7" s="446"/>
      <c r="R7" s="446"/>
      <c r="S7" s="446"/>
      <c r="T7" s="446"/>
      <c r="U7" s="447"/>
    </row>
    <row r="8" spans="1:21" ht="15.75" x14ac:dyDescent="0.25">
      <c r="A8" s="600" t="s">
        <v>1399</v>
      </c>
      <c r="B8" s="600" t="s">
        <v>112</v>
      </c>
      <c r="C8" s="325"/>
      <c r="D8" s="325"/>
      <c r="E8" s="325"/>
      <c r="F8" s="73"/>
      <c r="G8" s="351"/>
      <c r="H8" s="354"/>
      <c r="I8" s="351"/>
      <c r="J8" s="354"/>
      <c r="K8" s="351"/>
      <c r="L8" s="354"/>
      <c r="M8" s="351"/>
      <c r="N8" s="354"/>
      <c r="O8" s="396">
        <f>G8+I8+K8+M8</f>
        <v>0</v>
      </c>
      <c r="P8" s="397">
        <f>H8+J8+L8+N8</f>
        <v>0</v>
      </c>
      <c r="Q8" s="348"/>
      <c r="R8" s="348"/>
      <c r="S8" s="250"/>
      <c r="T8" s="250"/>
      <c r="U8" s="250"/>
    </row>
    <row r="9" spans="1:21" ht="15.75" x14ac:dyDescent="0.25">
      <c r="A9" s="600"/>
      <c r="B9" s="600"/>
      <c r="C9" s="325"/>
      <c r="D9" s="325"/>
      <c r="E9" s="325"/>
      <c r="F9" s="73"/>
      <c r="G9" s="351"/>
      <c r="H9" s="354"/>
      <c r="I9" s="351"/>
      <c r="J9" s="354"/>
      <c r="K9" s="351"/>
      <c r="L9" s="354"/>
      <c r="M9" s="351"/>
      <c r="N9" s="354"/>
      <c r="O9" s="396">
        <f t="shared" ref="O9:O26" si="0">G9+I9+K9+M9</f>
        <v>0</v>
      </c>
      <c r="P9" s="397">
        <f t="shared" ref="P9:P26" si="1">H9+J9+L9+N9</f>
        <v>0</v>
      </c>
      <c r="Q9" s="348"/>
      <c r="R9" s="348"/>
      <c r="S9" s="250"/>
      <c r="T9" s="250"/>
      <c r="U9" s="250"/>
    </row>
    <row r="10" spans="1:21" ht="15.75" x14ac:dyDescent="0.25">
      <c r="A10" s="600"/>
      <c r="B10" s="600"/>
      <c r="C10" s="325"/>
      <c r="D10" s="325"/>
      <c r="E10" s="325"/>
      <c r="F10" s="73"/>
      <c r="G10" s="351"/>
      <c r="H10" s="354"/>
      <c r="I10" s="351"/>
      <c r="J10" s="354"/>
      <c r="K10" s="351"/>
      <c r="L10" s="354"/>
      <c r="M10" s="351"/>
      <c r="N10" s="354"/>
      <c r="O10" s="396">
        <f t="shared" si="0"/>
        <v>0</v>
      </c>
      <c r="P10" s="397">
        <f t="shared" si="1"/>
        <v>0</v>
      </c>
      <c r="Q10" s="348"/>
      <c r="R10" s="348"/>
      <c r="S10" s="250"/>
      <c r="T10" s="250"/>
      <c r="U10" s="250"/>
    </row>
    <row r="11" spans="1:21" ht="15.75" x14ac:dyDescent="0.25">
      <c r="A11" s="600"/>
      <c r="B11" s="600"/>
      <c r="C11" s="325"/>
      <c r="D11" s="325"/>
      <c r="E11" s="325"/>
      <c r="F11" s="73"/>
      <c r="G11" s="351"/>
      <c r="H11" s="354"/>
      <c r="I11" s="351"/>
      <c r="J11" s="354"/>
      <c r="K11" s="351"/>
      <c r="L11" s="354"/>
      <c r="M11" s="351"/>
      <c r="N11" s="354"/>
      <c r="O11" s="396">
        <f t="shared" si="0"/>
        <v>0</v>
      </c>
      <c r="P11" s="397">
        <f t="shared" si="1"/>
        <v>0</v>
      </c>
      <c r="Q11" s="348"/>
      <c r="R11" s="348"/>
      <c r="S11" s="250"/>
      <c r="T11" s="250"/>
      <c r="U11" s="250"/>
    </row>
    <row r="12" spans="1:21" ht="15.75" x14ac:dyDescent="0.25">
      <c r="A12" s="600"/>
      <c r="B12" s="600"/>
      <c r="C12" s="325"/>
      <c r="D12" s="325"/>
      <c r="E12" s="325"/>
      <c r="F12" s="73"/>
      <c r="G12" s="351"/>
      <c r="H12" s="354"/>
      <c r="I12" s="351"/>
      <c r="J12" s="354"/>
      <c r="K12" s="351"/>
      <c r="L12" s="354"/>
      <c r="M12" s="351"/>
      <c r="N12" s="354"/>
      <c r="O12" s="396">
        <f t="shared" si="0"/>
        <v>0</v>
      </c>
      <c r="P12" s="397">
        <f t="shared" si="1"/>
        <v>0</v>
      </c>
      <c r="Q12" s="348"/>
      <c r="R12" s="348"/>
      <c r="S12" s="250"/>
      <c r="T12" s="250"/>
      <c r="U12" s="250"/>
    </row>
    <row r="13" spans="1:21" ht="15.75" x14ac:dyDescent="0.25">
      <c r="A13" s="600"/>
      <c r="B13" s="600"/>
      <c r="C13" s="325"/>
      <c r="D13" s="325"/>
      <c r="E13" s="325"/>
      <c r="F13" s="73"/>
      <c r="G13" s="351"/>
      <c r="H13" s="354"/>
      <c r="I13" s="351"/>
      <c r="J13" s="354"/>
      <c r="K13" s="351"/>
      <c r="L13" s="354"/>
      <c r="M13" s="351"/>
      <c r="N13" s="354"/>
      <c r="O13" s="396">
        <f t="shared" si="0"/>
        <v>0</v>
      </c>
      <c r="P13" s="397">
        <f t="shared" si="1"/>
        <v>0</v>
      </c>
      <c r="Q13" s="348"/>
      <c r="R13" s="348"/>
      <c r="S13" s="250"/>
      <c r="T13" s="250"/>
      <c r="U13" s="250"/>
    </row>
    <row r="14" spans="1:21" ht="15.75" x14ac:dyDescent="0.25">
      <c r="A14" s="600"/>
      <c r="B14" s="600" t="s">
        <v>113</v>
      </c>
      <c r="C14" s="325"/>
      <c r="D14" s="325"/>
      <c r="E14" s="325"/>
      <c r="F14" s="73"/>
      <c r="G14" s="351"/>
      <c r="H14" s="354"/>
      <c r="I14" s="351"/>
      <c r="J14" s="354"/>
      <c r="K14" s="351"/>
      <c r="L14" s="354"/>
      <c r="M14" s="351"/>
      <c r="N14" s="354"/>
      <c r="O14" s="396">
        <f t="shared" si="0"/>
        <v>0</v>
      </c>
      <c r="P14" s="397">
        <f t="shared" si="1"/>
        <v>0</v>
      </c>
      <c r="Q14" s="348"/>
      <c r="R14" s="348"/>
      <c r="S14" s="250"/>
      <c r="T14" s="250"/>
      <c r="U14" s="250"/>
    </row>
    <row r="15" spans="1:21" ht="15.75" x14ac:dyDescent="0.25">
      <c r="A15" s="600"/>
      <c r="B15" s="600"/>
      <c r="C15" s="325"/>
      <c r="D15" s="325"/>
      <c r="E15" s="325"/>
      <c r="F15" s="73"/>
      <c r="G15" s="351"/>
      <c r="H15" s="354"/>
      <c r="I15" s="351"/>
      <c r="J15" s="354"/>
      <c r="K15" s="351"/>
      <c r="L15" s="354"/>
      <c r="M15" s="351"/>
      <c r="N15" s="354"/>
      <c r="O15" s="396">
        <f t="shared" si="0"/>
        <v>0</v>
      </c>
      <c r="P15" s="397">
        <f t="shared" si="1"/>
        <v>0</v>
      </c>
      <c r="Q15" s="348"/>
      <c r="R15" s="348"/>
      <c r="S15" s="250"/>
      <c r="T15" s="250"/>
      <c r="U15" s="250"/>
    </row>
    <row r="16" spans="1:21" ht="15.75" x14ac:dyDescent="0.25">
      <c r="A16" s="600"/>
      <c r="B16" s="600"/>
      <c r="C16" s="325"/>
      <c r="D16" s="325"/>
      <c r="E16" s="325"/>
      <c r="F16" s="73"/>
      <c r="G16" s="351"/>
      <c r="H16" s="354"/>
      <c r="I16" s="351"/>
      <c r="J16" s="354"/>
      <c r="K16" s="351"/>
      <c r="L16" s="354"/>
      <c r="M16" s="351"/>
      <c r="N16" s="354"/>
      <c r="O16" s="396">
        <f t="shared" si="0"/>
        <v>0</v>
      </c>
      <c r="P16" s="397">
        <f t="shared" si="1"/>
        <v>0</v>
      </c>
      <c r="Q16" s="348"/>
      <c r="R16" s="348"/>
      <c r="S16" s="250"/>
      <c r="T16" s="250"/>
      <c r="U16" s="250"/>
    </row>
    <row r="17" spans="1:21" ht="15.75" x14ac:dyDescent="0.25">
      <c r="A17" s="600"/>
      <c r="B17" s="600"/>
      <c r="C17" s="325"/>
      <c r="D17" s="325"/>
      <c r="E17" s="325"/>
      <c r="F17" s="73"/>
      <c r="G17" s="351"/>
      <c r="H17" s="354"/>
      <c r="I17" s="351"/>
      <c r="J17" s="354"/>
      <c r="K17" s="351"/>
      <c r="L17" s="354"/>
      <c r="M17" s="351"/>
      <c r="N17" s="354"/>
      <c r="O17" s="396">
        <f t="shared" si="0"/>
        <v>0</v>
      </c>
      <c r="P17" s="397">
        <f t="shared" si="1"/>
        <v>0</v>
      </c>
      <c r="Q17" s="348"/>
      <c r="R17" s="348"/>
      <c r="S17" s="250"/>
      <c r="T17" s="250"/>
      <c r="U17" s="250"/>
    </row>
    <row r="18" spans="1:21" ht="15.75" x14ac:dyDescent="0.25">
      <c r="A18" s="600"/>
      <c r="B18" s="600"/>
      <c r="C18" s="325"/>
      <c r="D18" s="325"/>
      <c r="E18" s="325"/>
      <c r="F18" s="73"/>
      <c r="G18" s="351"/>
      <c r="H18" s="354"/>
      <c r="I18" s="351"/>
      <c r="J18" s="354"/>
      <c r="K18" s="351"/>
      <c r="L18" s="354"/>
      <c r="M18" s="351"/>
      <c r="N18" s="354"/>
      <c r="O18" s="396">
        <f t="shared" si="0"/>
        <v>0</v>
      </c>
      <c r="P18" s="397">
        <f t="shared" si="1"/>
        <v>0</v>
      </c>
      <c r="Q18" s="348"/>
      <c r="R18" s="348"/>
      <c r="S18" s="250"/>
      <c r="T18" s="250"/>
      <c r="U18" s="250"/>
    </row>
    <row r="19" spans="1:21" ht="15.75" x14ac:dyDescent="0.25">
      <c r="A19" s="600"/>
      <c r="B19" s="600"/>
      <c r="C19" s="325"/>
      <c r="D19" s="325"/>
      <c r="E19" s="325"/>
      <c r="F19" s="73"/>
      <c r="G19" s="351"/>
      <c r="H19" s="354"/>
      <c r="I19" s="351"/>
      <c r="J19" s="354"/>
      <c r="K19" s="351"/>
      <c r="L19" s="354"/>
      <c r="M19" s="351"/>
      <c r="N19" s="354"/>
      <c r="O19" s="396">
        <f t="shared" si="0"/>
        <v>0</v>
      </c>
      <c r="P19" s="397">
        <f t="shared" si="1"/>
        <v>0</v>
      </c>
      <c r="Q19" s="348"/>
      <c r="R19" s="348"/>
      <c r="S19" s="250"/>
      <c r="T19" s="250"/>
      <c r="U19" s="250"/>
    </row>
    <row r="20" spans="1:21" ht="15.75" x14ac:dyDescent="0.25">
      <c r="A20" s="600"/>
      <c r="B20" s="600" t="s">
        <v>1400</v>
      </c>
      <c r="C20" s="325"/>
      <c r="D20" s="325"/>
      <c r="E20" s="325"/>
      <c r="F20" s="73"/>
      <c r="G20" s="351"/>
      <c r="H20" s="354"/>
      <c r="I20" s="351"/>
      <c r="J20" s="354"/>
      <c r="K20" s="351"/>
      <c r="L20" s="354"/>
      <c r="M20" s="351"/>
      <c r="N20" s="354"/>
      <c r="O20" s="396">
        <f t="shared" si="0"/>
        <v>0</v>
      </c>
      <c r="P20" s="397">
        <f t="shared" si="1"/>
        <v>0</v>
      </c>
      <c r="Q20" s="348"/>
      <c r="R20" s="348"/>
      <c r="S20" s="250"/>
      <c r="T20" s="250"/>
      <c r="U20" s="250"/>
    </row>
    <row r="21" spans="1:21" ht="15.75" x14ac:dyDescent="0.25">
      <c r="A21" s="600"/>
      <c r="B21" s="600"/>
      <c r="C21" s="325"/>
      <c r="D21" s="325"/>
      <c r="E21" s="325"/>
      <c r="F21" s="73"/>
      <c r="G21" s="351"/>
      <c r="H21" s="354"/>
      <c r="I21" s="351"/>
      <c r="J21" s="354"/>
      <c r="K21" s="351"/>
      <c r="L21" s="354"/>
      <c r="M21" s="351"/>
      <c r="N21" s="354"/>
      <c r="O21" s="396">
        <f t="shared" si="0"/>
        <v>0</v>
      </c>
      <c r="P21" s="397">
        <f t="shared" si="1"/>
        <v>0</v>
      </c>
      <c r="Q21" s="348"/>
      <c r="R21" s="348"/>
      <c r="S21" s="250"/>
      <c r="T21" s="250"/>
      <c r="U21" s="250"/>
    </row>
    <row r="22" spans="1:21" ht="15.75" x14ac:dyDescent="0.25">
      <c r="A22" s="600"/>
      <c r="B22" s="600"/>
      <c r="C22" s="325"/>
      <c r="D22" s="325"/>
      <c r="E22" s="325"/>
      <c r="F22" s="73"/>
      <c r="G22" s="351"/>
      <c r="H22" s="354"/>
      <c r="I22" s="351"/>
      <c r="J22" s="354"/>
      <c r="K22" s="351"/>
      <c r="L22" s="354"/>
      <c r="M22" s="351"/>
      <c r="N22" s="354"/>
      <c r="O22" s="396">
        <f t="shared" si="0"/>
        <v>0</v>
      </c>
      <c r="P22" s="397">
        <f t="shared" si="1"/>
        <v>0</v>
      </c>
      <c r="Q22" s="348"/>
      <c r="R22" s="348"/>
      <c r="S22" s="250"/>
      <c r="T22" s="250"/>
      <c r="U22" s="250"/>
    </row>
    <row r="23" spans="1:21" ht="15.75" x14ac:dyDescent="0.25">
      <c r="A23" s="600"/>
      <c r="B23" s="600"/>
      <c r="C23" s="325"/>
      <c r="D23" s="325"/>
      <c r="E23" s="325"/>
      <c r="F23" s="73"/>
      <c r="G23" s="351"/>
      <c r="H23" s="354"/>
      <c r="I23" s="351"/>
      <c r="J23" s="354"/>
      <c r="K23" s="351"/>
      <c r="L23" s="354"/>
      <c r="M23" s="351"/>
      <c r="N23" s="354"/>
      <c r="O23" s="396">
        <f t="shared" si="0"/>
        <v>0</v>
      </c>
      <c r="P23" s="397">
        <f t="shared" si="1"/>
        <v>0</v>
      </c>
      <c r="Q23" s="348"/>
      <c r="R23" s="348"/>
      <c r="S23" s="250"/>
      <c r="T23" s="250"/>
      <c r="U23" s="250"/>
    </row>
    <row r="24" spans="1:21" ht="15.75" x14ac:dyDescent="0.25">
      <c r="A24" s="600"/>
      <c r="B24" s="600"/>
      <c r="C24" s="74"/>
      <c r="D24" s="325"/>
      <c r="E24" s="325"/>
      <c r="F24" s="73"/>
      <c r="G24" s="351"/>
      <c r="H24" s="354"/>
      <c r="I24" s="351"/>
      <c r="J24" s="354"/>
      <c r="K24" s="351"/>
      <c r="L24" s="354"/>
      <c r="M24" s="351"/>
      <c r="N24" s="354"/>
      <c r="O24" s="396">
        <f t="shared" si="0"/>
        <v>0</v>
      </c>
      <c r="P24" s="397">
        <f t="shared" si="1"/>
        <v>0</v>
      </c>
      <c r="Q24" s="348"/>
      <c r="R24" s="348"/>
      <c r="S24" s="250"/>
      <c r="T24" s="250"/>
      <c r="U24" s="250"/>
    </row>
    <row r="25" spans="1:21" ht="15.75" x14ac:dyDescent="0.25">
      <c r="A25" s="600"/>
      <c r="B25" s="600"/>
      <c r="C25" s="74"/>
      <c r="D25" s="325"/>
      <c r="E25" s="325"/>
      <c r="F25" s="73"/>
      <c r="G25" s="351"/>
      <c r="H25" s="354"/>
      <c r="I25" s="351"/>
      <c r="J25" s="354"/>
      <c r="K25" s="351"/>
      <c r="L25" s="354"/>
      <c r="M25" s="351"/>
      <c r="N25" s="354"/>
      <c r="O25" s="396">
        <f t="shared" si="0"/>
        <v>0</v>
      </c>
      <c r="P25" s="397">
        <f t="shared" si="1"/>
        <v>0</v>
      </c>
      <c r="Q25" s="348"/>
      <c r="R25" s="348"/>
      <c r="S25" s="250"/>
      <c r="T25" s="250"/>
      <c r="U25" s="250"/>
    </row>
    <row r="26" spans="1:21" ht="15.75" x14ac:dyDescent="0.25">
      <c r="A26" s="600"/>
      <c r="B26" s="600"/>
      <c r="C26" s="325"/>
      <c r="D26" s="325"/>
      <c r="E26" s="325"/>
      <c r="F26" s="73"/>
      <c r="G26" s="351"/>
      <c r="H26" s="354"/>
      <c r="I26" s="351"/>
      <c r="J26" s="354"/>
      <c r="K26" s="351"/>
      <c r="L26" s="354"/>
      <c r="M26" s="351"/>
      <c r="N26" s="354"/>
      <c r="O26" s="396">
        <f t="shared" si="0"/>
        <v>0</v>
      </c>
      <c r="P26" s="397">
        <f t="shared" si="1"/>
        <v>0</v>
      </c>
      <c r="Q26" s="348"/>
      <c r="R26" s="348"/>
      <c r="S26" s="250"/>
      <c r="T26" s="250"/>
      <c r="U26" s="250"/>
    </row>
    <row r="27" spans="1:21" s="285" customFormat="1" ht="15.75" x14ac:dyDescent="0.2">
      <c r="A27" s="297"/>
      <c r="B27" s="298"/>
      <c r="C27" s="297" t="s">
        <v>114</v>
      </c>
      <c r="D27" s="298"/>
      <c r="E27" s="298"/>
      <c r="F27" s="299"/>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34"/>
  <sheetViews>
    <sheetView workbookViewId="0">
      <pane ySplit="5" topLeftCell="A18" activePane="bottomLeft" state="frozen"/>
      <selection activeCell="R5" sqref="R5"/>
      <selection pane="bottomLeft" activeCell="B27" sqref="B27:B33"/>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3"/>
      <c r="C1" s="283"/>
      <c r="D1" s="283"/>
      <c r="E1" s="283"/>
      <c r="F1" s="283"/>
      <c r="G1" s="283" t="s">
        <v>479</v>
      </c>
      <c r="I1" s="283"/>
      <c r="J1" s="283"/>
      <c r="K1" s="283"/>
      <c r="L1" s="283"/>
      <c r="M1" s="283"/>
      <c r="N1" s="283"/>
      <c r="O1" s="283"/>
      <c r="P1" s="283"/>
      <c r="Q1" s="283"/>
      <c r="R1" s="283"/>
      <c r="S1" s="283"/>
      <c r="T1" s="283"/>
      <c r="U1" s="283"/>
    </row>
    <row r="2" spans="1:21" x14ac:dyDescent="0.25">
      <c r="A2" s="268" t="s">
        <v>1340</v>
      </c>
      <c r="B2" s="268"/>
      <c r="C2" s="268"/>
      <c r="D2" s="268"/>
      <c r="E2" s="268"/>
      <c r="F2" s="268"/>
      <c r="G2" s="268"/>
      <c r="H2" s="268"/>
      <c r="I2" s="268"/>
      <c r="J2" s="268"/>
      <c r="K2" s="268"/>
      <c r="L2" s="268"/>
      <c r="M2" s="268"/>
      <c r="N2" s="268"/>
      <c r="O2" s="268"/>
      <c r="P2" s="268"/>
      <c r="Q2" s="268"/>
      <c r="R2" s="268"/>
      <c r="S2" s="268"/>
      <c r="T2" s="268"/>
      <c r="U2" s="268"/>
    </row>
    <row r="3" spans="1:21" ht="15" customHeight="1" x14ac:dyDescent="0.25">
      <c r="A3" s="554" t="s">
        <v>97</v>
      </c>
      <c r="B3" s="556" t="s">
        <v>111</v>
      </c>
      <c r="C3" s="566" t="s">
        <v>86</v>
      </c>
      <c r="D3" s="566" t="s">
        <v>87</v>
      </c>
      <c r="E3" s="566" t="s">
        <v>392</v>
      </c>
      <c r="F3" s="566" t="s">
        <v>88</v>
      </c>
      <c r="G3" s="569" t="s">
        <v>100</v>
      </c>
      <c r="H3" s="571"/>
      <c r="I3" s="571"/>
      <c r="J3" s="571"/>
      <c r="K3" s="571"/>
      <c r="L3" s="571"/>
      <c r="M3" s="571"/>
      <c r="N3" s="570"/>
      <c r="O3" s="575" t="s">
        <v>101</v>
      </c>
      <c r="P3" s="576"/>
      <c r="Q3" s="556" t="s">
        <v>102</v>
      </c>
      <c r="R3" s="556" t="s">
        <v>103</v>
      </c>
      <c r="S3" s="556" t="s">
        <v>110</v>
      </c>
      <c r="T3" s="556" t="s">
        <v>109</v>
      </c>
      <c r="U3" s="572" t="s">
        <v>89</v>
      </c>
    </row>
    <row r="4" spans="1:21" ht="15" customHeight="1" x14ac:dyDescent="0.25">
      <c r="A4" s="554"/>
      <c r="B4" s="554"/>
      <c r="C4" s="567"/>
      <c r="D4" s="567"/>
      <c r="E4" s="567"/>
      <c r="F4" s="567"/>
      <c r="G4" s="569" t="s">
        <v>104</v>
      </c>
      <c r="H4" s="570"/>
      <c r="I4" s="569" t="s">
        <v>105</v>
      </c>
      <c r="J4" s="570"/>
      <c r="K4" s="569" t="s">
        <v>106</v>
      </c>
      <c r="L4" s="570"/>
      <c r="M4" s="569" t="s">
        <v>107</v>
      </c>
      <c r="N4" s="570"/>
      <c r="O4" s="577"/>
      <c r="P4" s="578"/>
      <c r="Q4" s="554"/>
      <c r="R4" s="554"/>
      <c r="S4" s="554"/>
      <c r="T4" s="554"/>
      <c r="U4" s="573"/>
    </row>
    <row r="5" spans="1:21" ht="25.5" x14ac:dyDescent="0.25">
      <c r="A5" s="555"/>
      <c r="B5" s="555"/>
      <c r="C5" s="568"/>
      <c r="D5" s="568"/>
      <c r="E5" s="568"/>
      <c r="F5" s="568"/>
      <c r="G5" s="440" t="s">
        <v>108</v>
      </c>
      <c r="H5" s="440" t="s">
        <v>12</v>
      </c>
      <c r="I5" s="440" t="s">
        <v>108</v>
      </c>
      <c r="J5" s="440" t="s">
        <v>12</v>
      </c>
      <c r="K5" s="440" t="s">
        <v>108</v>
      </c>
      <c r="L5" s="440" t="s">
        <v>12</v>
      </c>
      <c r="M5" s="440" t="s">
        <v>108</v>
      </c>
      <c r="N5" s="440" t="s">
        <v>12</v>
      </c>
      <c r="O5" s="440" t="s">
        <v>108</v>
      </c>
      <c r="P5" s="440" t="s">
        <v>12</v>
      </c>
      <c r="Q5" s="555"/>
      <c r="R5" s="555"/>
      <c r="S5" s="555"/>
      <c r="T5" s="555"/>
      <c r="U5" s="574"/>
    </row>
    <row r="6" spans="1:21" s="365" customFormat="1" ht="15.6" x14ac:dyDescent="0.3">
      <c r="A6" s="441"/>
      <c r="B6" s="442"/>
      <c r="C6" s="443"/>
      <c r="D6" s="443"/>
      <c r="E6" s="444"/>
      <c r="F6" s="443"/>
      <c r="G6" s="445"/>
      <c r="H6" s="445"/>
      <c r="I6" s="445"/>
      <c r="J6" s="445"/>
      <c r="K6" s="445"/>
      <c r="L6" s="445"/>
      <c r="M6" s="445"/>
      <c r="N6" s="445"/>
      <c r="O6" s="445"/>
      <c r="P6" s="445"/>
      <c r="Q6" s="446"/>
      <c r="R6" s="446"/>
      <c r="S6" s="446"/>
      <c r="T6" s="446"/>
      <c r="U6" s="447"/>
    </row>
    <row r="7" spans="1:21" ht="15.75" x14ac:dyDescent="0.25">
      <c r="A7" s="582" t="s">
        <v>1436</v>
      </c>
      <c r="B7" s="579" t="s">
        <v>1341</v>
      </c>
      <c r="C7" s="74"/>
      <c r="D7" s="325"/>
      <c r="E7" s="325"/>
      <c r="F7" s="276"/>
      <c r="G7" s="355"/>
      <c r="H7" s="356"/>
      <c r="I7" s="355"/>
      <c r="J7" s="356"/>
      <c r="K7" s="355"/>
      <c r="L7" s="356"/>
      <c r="M7" s="355"/>
      <c r="N7" s="356"/>
      <c r="O7" s="398">
        <f>G7+I7+K7+M7</f>
        <v>0</v>
      </c>
      <c r="P7" s="399">
        <f>H7+J7+L7+N7</f>
        <v>0</v>
      </c>
      <c r="Q7" s="325"/>
      <c r="R7" s="325"/>
      <c r="S7" s="325"/>
      <c r="T7" s="325"/>
      <c r="U7" s="325"/>
    </row>
    <row r="8" spans="1:21" s="365" customFormat="1" ht="15.75" x14ac:dyDescent="0.25">
      <c r="A8" s="582"/>
      <c r="B8" s="580"/>
      <c r="C8" s="74"/>
      <c r="D8" s="325"/>
      <c r="E8" s="325"/>
      <c r="F8" s="276"/>
      <c r="G8" s="355"/>
      <c r="H8" s="356"/>
      <c r="I8" s="355"/>
      <c r="J8" s="356"/>
      <c r="K8" s="355"/>
      <c r="L8" s="356"/>
      <c r="M8" s="355"/>
      <c r="N8" s="356"/>
      <c r="O8" s="398">
        <f t="shared" ref="O8:O33" si="0">G8+I8+K8+M8</f>
        <v>0</v>
      </c>
      <c r="P8" s="399">
        <f t="shared" ref="P8:P33" si="1">H8+J8+L8+N8</f>
        <v>0</v>
      </c>
      <c r="Q8" s="325"/>
      <c r="R8" s="325"/>
      <c r="S8" s="325"/>
      <c r="T8" s="325"/>
      <c r="U8" s="325"/>
    </row>
    <row r="9" spans="1:21" s="365" customFormat="1" ht="15.75" x14ac:dyDescent="0.25">
      <c r="A9" s="582"/>
      <c r="B9" s="580"/>
      <c r="C9" s="74"/>
      <c r="D9" s="325"/>
      <c r="E9" s="325"/>
      <c r="F9" s="276"/>
      <c r="G9" s="355"/>
      <c r="H9" s="356"/>
      <c r="I9" s="355"/>
      <c r="J9" s="356"/>
      <c r="K9" s="355"/>
      <c r="L9" s="356"/>
      <c r="M9" s="355"/>
      <c r="N9" s="356"/>
      <c r="O9" s="398">
        <f t="shared" si="0"/>
        <v>0</v>
      </c>
      <c r="P9" s="399">
        <f t="shared" si="1"/>
        <v>0</v>
      </c>
      <c r="Q9" s="325"/>
      <c r="R9" s="325"/>
      <c r="S9" s="325"/>
      <c r="T9" s="325"/>
      <c r="U9" s="325"/>
    </row>
    <row r="10" spans="1:21" ht="15.75" x14ac:dyDescent="0.25">
      <c r="A10" s="582"/>
      <c r="B10" s="580"/>
      <c r="C10" s="74"/>
      <c r="D10" s="325"/>
      <c r="E10" s="325"/>
      <c r="F10" s="276"/>
      <c r="G10" s="355"/>
      <c r="H10" s="356"/>
      <c r="I10" s="355"/>
      <c r="J10" s="356"/>
      <c r="K10" s="355"/>
      <c r="L10" s="356"/>
      <c r="M10" s="355"/>
      <c r="N10" s="356"/>
      <c r="O10" s="398">
        <f t="shared" si="0"/>
        <v>0</v>
      </c>
      <c r="P10" s="399">
        <f t="shared" si="1"/>
        <v>0</v>
      </c>
      <c r="Q10" s="325"/>
      <c r="R10" s="325"/>
      <c r="S10" s="325"/>
      <c r="T10" s="325"/>
      <c r="U10" s="325"/>
    </row>
    <row r="11" spans="1:21" ht="15.75" x14ac:dyDescent="0.25">
      <c r="A11" s="582"/>
      <c r="B11" s="580"/>
      <c r="C11" s="74"/>
      <c r="D11" s="325"/>
      <c r="E11" s="325"/>
      <c r="F11" s="276"/>
      <c r="G11" s="355"/>
      <c r="H11" s="356"/>
      <c r="I11" s="355"/>
      <c r="J11" s="356"/>
      <c r="K11" s="355"/>
      <c r="L11" s="356"/>
      <c r="M11" s="355"/>
      <c r="N11" s="356"/>
      <c r="O11" s="398">
        <f t="shared" si="0"/>
        <v>0</v>
      </c>
      <c r="P11" s="399">
        <f t="shared" si="1"/>
        <v>0</v>
      </c>
      <c r="Q11" s="325"/>
      <c r="R11" s="325"/>
      <c r="S11" s="325"/>
      <c r="T11" s="325"/>
      <c r="U11" s="325"/>
    </row>
    <row r="12" spans="1:21" ht="15.75" x14ac:dyDescent="0.25">
      <c r="A12" s="582"/>
      <c r="B12" s="581"/>
      <c r="C12" s="74"/>
      <c r="D12" s="325"/>
      <c r="E12" s="325"/>
      <c r="F12" s="276"/>
      <c r="G12" s="355"/>
      <c r="H12" s="356"/>
      <c r="I12" s="355"/>
      <c r="J12" s="356"/>
      <c r="K12" s="355"/>
      <c r="L12" s="356"/>
      <c r="M12" s="355"/>
      <c r="N12" s="356"/>
      <c r="O12" s="398">
        <f t="shared" si="0"/>
        <v>0</v>
      </c>
      <c r="P12" s="399">
        <f t="shared" si="1"/>
        <v>0</v>
      </c>
      <c r="Q12" s="325"/>
      <c r="R12" s="325"/>
      <c r="S12" s="325"/>
      <c r="T12" s="325"/>
      <c r="U12" s="325"/>
    </row>
    <row r="13" spans="1:21" ht="15.75" x14ac:dyDescent="0.25">
      <c r="A13" s="580" t="s">
        <v>1437</v>
      </c>
      <c r="B13" s="579" t="s">
        <v>1438</v>
      </c>
      <c r="C13" s="74"/>
      <c r="D13" s="308"/>
      <c r="E13" s="308"/>
      <c r="F13" s="308"/>
      <c r="G13" s="355"/>
      <c r="H13" s="356"/>
      <c r="I13" s="355"/>
      <c r="J13" s="356"/>
      <c r="K13" s="355"/>
      <c r="L13" s="356"/>
      <c r="M13" s="355"/>
      <c r="N13" s="356"/>
      <c r="O13" s="398">
        <f t="shared" si="0"/>
        <v>0</v>
      </c>
      <c r="P13" s="399">
        <f t="shared" si="1"/>
        <v>0</v>
      </c>
      <c r="Q13" s="325"/>
      <c r="R13" s="325"/>
      <c r="S13" s="325"/>
      <c r="T13" s="325"/>
      <c r="U13" s="325"/>
    </row>
    <row r="14" spans="1:21" ht="15.75" x14ac:dyDescent="0.25">
      <c r="A14" s="580"/>
      <c r="B14" s="580"/>
      <c r="C14" s="74"/>
      <c r="D14" s="325"/>
      <c r="E14" s="325"/>
      <c r="F14" s="276"/>
      <c r="G14" s="355"/>
      <c r="H14" s="356"/>
      <c r="I14" s="355"/>
      <c r="J14" s="356"/>
      <c r="K14" s="355"/>
      <c r="L14" s="356"/>
      <c r="M14" s="355"/>
      <c r="N14" s="356"/>
      <c r="O14" s="398">
        <f t="shared" si="0"/>
        <v>0</v>
      </c>
      <c r="P14" s="399">
        <f t="shared" si="1"/>
        <v>0</v>
      </c>
      <c r="Q14" s="325"/>
      <c r="R14" s="325"/>
      <c r="S14" s="325"/>
      <c r="T14" s="325"/>
      <c r="U14" s="325"/>
    </row>
    <row r="15" spans="1:21" ht="15.75" x14ac:dyDescent="0.25">
      <c r="A15" s="580"/>
      <c r="B15" s="580"/>
      <c r="C15" s="74"/>
      <c r="D15" s="325"/>
      <c r="E15" s="325"/>
      <c r="F15" s="276"/>
      <c r="G15" s="355"/>
      <c r="H15" s="356"/>
      <c r="I15" s="355"/>
      <c r="J15" s="356"/>
      <c r="K15" s="355"/>
      <c r="L15" s="356"/>
      <c r="M15" s="355"/>
      <c r="N15" s="356"/>
      <c r="O15" s="398">
        <f t="shared" si="0"/>
        <v>0</v>
      </c>
      <c r="P15" s="399">
        <f t="shared" si="1"/>
        <v>0</v>
      </c>
      <c r="Q15" s="325"/>
      <c r="R15" s="325"/>
      <c r="S15" s="325"/>
      <c r="T15" s="325"/>
      <c r="U15" s="325"/>
    </row>
    <row r="16" spans="1:21" ht="15.75" x14ac:dyDescent="0.25">
      <c r="A16" s="580"/>
      <c r="B16" s="580"/>
      <c r="C16" s="74"/>
      <c r="D16" s="325"/>
      <c r="E16" s="325"/>
      <c r="F16" s="276"/>
      <c r="G16" s="355"/>
      <c r="H16" s="356"/>
      <c r="I16" s="355"/>
      <c r="J16" s="356"/>
      <c r="K16" s="355"/>
      <c r="L16" s="356"/>
      <c r="M16" s="355"/>
      <c r="N16" s="356"/>
      <c r="O16" s="398">
        <f t="shared" si="0"/>
        <v>0</v>
      </c>
      <c r="P16" s="399">
        <f t="shared" si="1"/>
        <v>0</v>
      </c>
      <c r="Q16" s="325"/>
      <c r="R16" s="325"/>
      <c r="S16" s="325"/>
      <c r="T16" s="325"/>
      <c r="U16" s="325"/>
    </row>
    <row r="17" spans="1:21" ht="15.75" x14ac:dyDescent="0.25">
      <c r="A17" s="580"/>
      <c r="B17" s="580"/>
      <c r="C17" s="74"/>
      <c r="D17" s="325"/>
      <c r="E17" s="325"/>
      <c r="F17" s="276"/>
      <c r="G17" s="355"/>
      <c r="H17" s="356"/>
      <c r="I17" s="355"/>
      <c r="J17" s="356"/>
      <c r="K17" s="355"/>
      <c r="L17" s="356"/>
      <c r="M17" s="355"/>
      <c r="N17" s="356"/>
      <c r="O17" s="398">
        <f t="shared" si="0"/>
        <v>0</v>
      </c>
      <c r="P17" s="399">
        <f t="shared" si="1"/>
        <v>0</v>
      </c>
      <c r="Q17" s="325"/>
      <c r="R17" s="325"/>
      <c r="S17" s="325"/>
      <c r="T17" s="325"/>
      <c r="U17" s="325"/>
    </row>
    <row r="18" spans="1:21" ht="15.75" x14ac:dyDescent="0.25">
      <c r="A18" s="580"/>
      <c r="B18" s="580"/>
      <c r="C18" s="74"/>
      <c r="D18" s="325"/>
      <c r="E18" s="325"/>
      <c r="F18" s="276"/>
      <c r="G18" s="355"/>
      <c r="H18" s="356"/>
      <c r="I18" s="355"/>
      <c r="J18" s="356"/>
      <c r="K18" s="355"/>
      <c r="L18" s="356"/>
      <c r="M18" s="355"/>
      <c r="N18" s="356"/>
      <c r="O18" s="398">
        <f t="shared" si="0"/>
        <v>0</v>
      </c>
      <c r="P18" s="399">
        <f t="shared" si="1"/>
        <v>0</v>
      </c>
      <c r="Q18" s="325"/>
      <c r="R18" s="325"/>
      <c r="S18" s="325"/>
      <c r="T18" s="325"/>
      <c r="U18" s="325"/>
    </row>
    <row r="19" spans="1:21" ht="15.75" x14ac:dyDescent="0.25">
      <c r="A19" s="581"/>
      <c r="B19" s="581"/>
      <c r="C19" s="74"/>
      <c r="D19" s="325"/>
      <c r="E19" s="325"/>
      <c r="F19" s="276"/>
      <c r="G19" s="355"/>
      <c r="H19" s="356"/>
      <c r="I19" s="355"/>
      <c r="J19" s="356"/>
      <c r="K19" s="355"/>
      <c r="L19" s="356"/>
      <c r="M19" s="355"/>
      <c r="N19" s="356"/>
      <c r="O19" s="398">
        <f t="shared" si="0"/>
        <v>0</v>
      </c>
      <c r="P19" s="399">
        <f t="shared" si="1"/>
        <v>0</v>
      </c>
      <c r="Q19" s="325"/>
      <c r="R19" s="325"/>
      <c r="S19" s="325"/>
      <c r="T19" s="325"/>
      <c r="U19" s="325"/>
    </row>
    <row r="20" spans="1:21" ht="15.75" x14ac:dyDescent="0.25">
      <c r="A20" s="579" t="s">
        <v>1439</v>
      </c>
      <c r="B20" s="579" t="s">
        <v>1440</v>
      </c>
      <c r="C20" s="74"/>
      <c r="D20" s="325"/>
      <c r="E20" s="325"/>
      <c r="F20" s="276"/>
      <c r="G20" s="355"/>
      <c r="H20" s="356"/>
      <c r="I20" s="355"/>
      <c r="J20" s="356"/>
      <c r="K20" s="355"/>
      <c r="L20" s="356"/>
      <c r="M20" s="355"/>
      <c r="N20" s="356"/>
      <c r="O20" s="398">
        <f t="shared" si="0"/>
        <v>0</v>
      </c>
      <c r="P20" s="399">
        <f t="shared" si="1"/>
        <v>0</v>
      </c>
      <c r="Q20" s="325"/>
      <c r="R20" s="325"/>
      <c r="S20" s="325"/>
      <c r="T20" s="325"/>
      <c r="U20" s="325"/>
    </row>
    <row r="21" spans="1:21" s="365" customFormat="1" ht="15.75" x14ac:dyDescent="0.25">
      <c r="A21" s="580"/>
      <c r="B21" s="580"/>
      <c r="C21" s="74"/>
      <c r="D21" s="325"/>
      <c r="E21" s="325"/>
      <c r="F21" s="276"/>
      <c r="G21" s="355"/>
      <c r="H21" s="356"/>
      <c r="I21" s="355"/>
      <c r="J21" s="356"/>
      <c r="K21" s="355"/>
      <c r="L21" s="356"/>
      <c r="M21" s="355"/>
      <c r="N21" s="356"/>
      <c r="O21" s="398">
        <f t="shared" si="0"/>
        <v>0</v>
      </c>
      <c r="P21" s="399">
        <f t="shared" si="1"/>
        <v>0</v>
      </c>
      <c r="Q21" s="325"/>
      <c r="R21" s="325"/>
      <c r="S21" s="325"/>
      <c r="T21" s="325"/>
      <c r="U21" s="325"/>
    </row>
    <row r="22" spans="1:21" s="365" customFormat="1" ht="15.75" x14ac:dyDescent="0.25">
      <c r="A22" s="580"/>
      <c r="B22" s="580"/>
      <c r="C22" s="74"/>
      <c r="D22" s="325"/>
      <c r="E22" s="325"/>
      <c r="F22" s="276"/>
      <c r="G22" s="355"/>
      <c r="H22" s="356"/>
      <c r="I22" s="355"/>
      <c r="J22" s="356"/>
      <c r="K22" s="355"/>
      <c r="L22" s="356"/>
      <c r="M22" s="355"/>
      <c r="N22" s="356"/>
      <c r="O22" s="398">
        <f t="shared" si="0"/>
        <v>0</v>
      </c>
      <c r="P22" s="399">
        <f t="shared" si="1"/>
        <v>0</v>
      </c>
      <c r="Q22" s="325"/>
      <c r="R22" s="325"/>
      <c r="S22" s="325"/>
      <c r="T22" s="325"/>
      <c r="U22" s="325"/>
    </row>
    <row r="23" spans="1:21" s="365" customFormat="1" ht="15.75" x14ac:dyDescent="0.25">
      <c r="A23" s="580"/>
      <c r="B23" s="580"/>
      <c r="C23" s="74"/>
      <c r="D23" s="325"/>
      <c r="E23" s="325"/>
      <c r="F23" s="276"/>
      <c r="G23" s="355"/>
      <c r="H23" s="356"/>
      <c r="I23" s="355"/>
      <c r="J23" s="356"/>
      <c r="K23" s="355"/>
      <c r="L23" s="356"/>
      <c r="M23" s="355"/>
      <c r="N23" s="356"/>
      <c r="O23" s="398">
        <f t="shared" si="0"/>
        <v>0</v>
      </c>
      <c r="P23" s="399">
        <f t="shared" si="1"/>
        <v>0</v>
      </c>
      <c r="Q23" s="325"/>
      <c r="R23" s="325"/>
      <c r="S23" s="325"/>
      <c r="T23" s="325"/>
      <c r="U23" s="325"/>
    </row>
    <row r="24" spans="1:21" ht="15.75" x14ac:dyDescent="0.25">
      <c r="A24" s="580"/>
      <c r="B24" s="580"/>
      <c r="C24" s="74"/>
      <c r="D24" s="325"/>
      <c r="E24" s="325"/>
      <c r="F24" s="276"/>
      <c r="G24" s="355"/>
      <c r="H24" s="356"/>
      <c r="I24" s="355"/>
      <c r="J24" s="356"/>
      <c r="K24" s="355"/>
      <c r="L24" s="356"/>
      <c r="M24" s="355"/>
      <c r="N24" s="356"/>
      <c r="O24" s="398">
        <f t="shared" si="0"/>
        <v>0</v>
      </c>
      <c r="P24" s="399">
        <f t="shared" si="1"/>
        <v>0</v>
      </c>
      <c r="Q24" s="325"/>
      <c r="R24" s="325"/>
      <c r="S24" s="325"/>
      <c r="T24" s="325"/>
      <c r="U24" s="325"/>
    </row>
    <row r="25" spans="1:21" ht="15.75" x14ac:dyDescent="0.25">
      <c r="A25" s="580"/>
      <c r="B25" s="580"/>
      <c r="C25" s="74"/>
      <c r="D25" s="325"/>
      <c r="E25" s="325"/>
      <c r="F25" s="276"/>
      <c r="G25" s="355"/>
      <c r="H25" s="356"/>
      <c r="I25" s="355"/>
      <c r="J25" s="356"/>
      <c r="K25" s="355"/>
      <c r="L25" s="356"/>
      <c r="M25" s="355"/>
      <c r="N25" s="356"/>
      <c r="O25" s="398">
        <f t="shared" si="0"/>
        <v>0</v>
      </c>
      <c r="P25" s="399">
        <f t="shared" si="1"/>
        <v>0</v>
      </c>
      <c r="Q25" s="325"/>
      <c r="R25" s="325"/>
      <c r="S25" s="325"/>
      <c r="T25" s="325"/>
      <c r="U25" s="325"/>
    </row>
    <row r="26" spans="1:21" ht="15.75" x14ac:dyDescent="0.25">
      <c r="A26" s="581"/>
      <c r="B26" s="581"/>
      <c r="C26" s="74"/>
      <c r="D26" s="325"/>
      <c r="E26" s="325"/>
      <c r="F26" s="276"/>
      <c r="G26" s="355"/>
      <c r="H26" s="356"/>
      <c r="I26" s="355"/>
      <c r="J26" s="356"/>
      <c r="K26" s="355"/>
      <c r="L26" s="356"/>
      <c r="M26" s="355"/>
      <c r="N26" s="356"/>
      <c r="O26" s="398">
        <f t="shared" si="0"/>
        <v>0</v>
      </c>
      <c r="P26" s="399">
        <f t="shared" si="1"/>
        <v>0</v>
      </c>
      <c r="Q26" s="325"/>
      <c r="R26" s="325"/>
      <c r="S26" s="325"/>
      <c r="T26" s="325"/>
      <c r="U26" s="325"/>
    </row>
    <row r="27" spans="1:21" ht="15.75" x14ac:dyDescent="0.25">
      <c r="A27" s="579" t="s">
        <v>1441</v>
      </c>
      <c r="B27" s="579" t="s">
        <v>1442</v>
      </c>
      <c r="C27" s="74"/>
      <c r="D27" s="325"/>
      <c r="E27" s="325"/>
      <c r="F27" s="276"/>
      <c r="G27" s="355"/>
      <c r="H27" s="356"/>
      <c r="I27" s="355"/>
      <c r="J27" s="356"/>
      <c r="K27" s="355"/>
      <c r="L27" s="356"/>
      <c r="M27" s="355"/>
      <c r="N27" s="356"/>
      <c r="O27" s="398">
        <f t="shared" si="0"/>
        <v>0</v>
      </c>
      <c r="P27" s="399">
        <f t="shared" si="1"/>
        <v>0</v>
      </c>
      <c r="Q27" s="325"/>
      <c r="R27" s="325"/>
      <c r="S27" s="325"/>
      <c r="T27" s="325"/>
      <c r="U27" s="325"/>
    </row>
    <row r="28" spans="1:21" s="365" customFormat="1" ht="15.75" x14ac:dyDescent="0.25">
      <c r="A28" s="580"/>
      <c r="B28" s="580"/>
      <c r="C28" s="74"/>
      <c r="D28" s="325"/>
      <c r="E28" s="325"/>
      <c r="F28" s="276"/>
      <c r="G28" s="355"/>
      <c r="H28" s="356"/>
      <c r="I28" s="355"/>
      <c r="J28" s="356"/>
      <c r="K28" s="355"/>
      <c r="L28" s="356"/>
      <c r="M28" s="355"/>
      <c r="N28" s="356"/>
      <c r="O28" s="398">
        <f t="shared" si="0"/>
        <v>0</v>
      </c>
      <c r="P28" s="399">
        <f t="shared" si="1"/>
        <v>0</v>
      </c>
      <c r="Q28" s="325"/>
      <c r="R28" s="325"/>
      <c r="S28" s="325"/>
      <c r="T28" s="325"/>
      <c r="U28" s="325"/>
    </row>
    <row r="29" spans="1:21" s="365" customFormat="1" ht="15.75" x14ac:dyDescent="0.25">
      <c r="A29" s="580"/>
      <c r="B29" s="580"/>
      <c r="C29" s="74"/>
      <c r="D29" s="325"/>
      <c r="E29" s="325"/>
      <c r="F29" s="276"/>
      <c r="G29" s="355"/>
      <c r="H29" s="356"/>
      <c r="I29" s="355"/>
      <c r="J29" s="356"/>
      <c r="K29" s="355"/>
      <c r="L29" s="356"/>
      <c r="M29" s="355"/>
      <c r="N29" s="356"/>
      <c r="O29" s="398">
        <f t="shared" si="0"/>
        <v>0</v>
      </c>
      <c r="P29" s="399">
        <f t="shared" si="1"/>
        <v>0</v>
      </c>
      <c r="Q29" s="325"/>
      <c r="R29" s="325"/>
      <c r="S29" s="325"/>
      <c r="T29" s="325"/>
      <c r="U29" s="325"/>
    </row>
    <row r="30" spans="1:21" s="365" customFormat="1" ht="15.75" x14ac:dyDescent="0.25">
      <c r="A30" s="580"/>
      <c r="B30" s="580"/>
      <c r="C30" s="74"/>
      <c r="D30" s="325"/>
      <c r="E30" s="325"/>
      <c r="F30" s="276"/>
      <c r="G30" s="355"/>
      <c r="H30" s="356"/>
      <c r="I30" s="355"/>
      <c r="J30" s="356"/>
      <c r="K30" s="355"/>
      <c r="L30" s="356"/>
      <c r="M30" s="355"/>
      <c r="N30" s="356"/>
      <c r="O30" s="398">
        <f t="shared" si="0"/>
        <v>0</v>
      </c>
      <c r="P30" s="399">
        <f t="shared" si="1"/>
        <v>0</v>
      </c>
      <c r="Q30" s="325"/>
      <c r="R30" s="325"/>
      <c r="S30" s="325"/>
      <c r="T30" s="325"/>
      <c r="U30" s="325"/>
    </row>
    <row r="31" spans="1:21" ht="15.75" x14ac:dyDescent="0.25">
      <c r="A31" s="580"/>
      <c r="B31" s="580"/>
      <c r="C31" s="74"/>
      <c r="D31" s="325"/>
      <c r="E31" s="325"/>
      <c r="F31" s="276"/>
      <c r="G31" s="355"/>
      <c r="H31" s="356"/>
      <c r="I31" s="355"/>
      <c r="J31" s="356"/>
      <c r="K31" s="355"/>
      <c r="L31" s="356"/>
      <c r="M31" s="355"/>
      <c r="N31" s="356"/>
      <c r="O31" s="398">
        <f t="shared" si="0"/>
        <v>0</v>
      </c>
      <c r="P31" s="399">
        <f t="shared" si="1"/>
        <v>0</v>
      </c>
      <c r="Q31" s="325"/>
      <c r="R31" s="325"/>
      <c r="S31" s="325"/>
      <c r="T31" s="325"/>
      <c r="U31" s="325"/>
    </row>
    <row r="32" spans="1:21" ht="15.75" x14ac:dyDescent="0.25">
      <c r="A32" s="580"/>
      <c r="B32" s="580"/>
      <c r="C32" s="74"/>
      <c r="D32" s="325"/>
      <c r="E32" s="325"/>
      <c r="F32" s="276"/>
      <c r="G32" s="355"/>
      <c r="H32" s="356"/>
      <c r="I32" s="355"/>
      <c r="J32" s="356"/>
      <c r="K32" s="355"/>
      <c r="L32" s="356"/>
      <c r="M32" s="355"/>
      <c r="N32" s="356"/>
      <c r="O32" s="398">
        <f t="shared" si="0"/>
        <v>0</v>
      </c>
      <c r="P32" s="399">
        <f t="shared" si="1"/>
        <v>0</v>
      </c>
      <c r="Q32" s="325"/>
      <c r="R32" s="325"/>
      <c r="S32" s="325"/>
      <c r="T32" s="325"/>
      <c r="U32" s="325"/>
    </row>
    <row r="33" spans="1:21" ht="15.75" x14ac:dyDescent="0.25">
      <c r="A33" s="581"/>
      <c r="B33" s="581"/>
      <c r="C33" s="74"/>
      <c r="D33" s="325"/>
      <c r="E33" s="325"/>
      <c r="F33" s="276"/>
      <c r="G33" s="355"/>
      <c r="H33" s="356"/>
      <c r="I33" s="355"/>
      <c r="J33" s="356"/>
      <c r="K33" s="355"/>
      <c r="L33" s="356"/>
      <c r="M33" s="355"/>
      <c r="N33" s="356"/>
      <c r="O33" s="398">
        <f t="shared" si="0"/>
        <v>0</v>
      </c>
      <c r="P33" s="399">
        <f t="shared" si="1"/>
        <v>0</v>
      </c>
      <c r="Q33" s="325"/>
      <c r="R33" s="325"/>
      <c r="S33" s="325"/>
      <c r="T33" s="325"/>
      <c r="U33" s="325"/>
    </row>
    <row r="34" spans="1:21" ht="15.6" customHeight="1" x14ac:dyDescent="0.25">
      <c r="A34" s="291"/>
      <c r="B34" s="292"/>
      <c r="C34" s="291" t="s">
        <v>118</v>
      </c>
      <c r="D34" s="292"/>
      <c r="E34" s="292"/>
      <c r="F34" s="293"/>
      <c r="G34" s="282">
        <f t="shared" ref="G34:O34" si="2">SUM(G7:H33)</f>
        <v>0</v>
      </c>
      <c r="H34" s="282">
        <f t="shared" si="2"/>
        <v>0</v>
      </c>
      <c r="I34" s="282">
        <f t="shared" si="2"/>
        <v>0</v>
      </c>
      <c r="J34" s="282">
        <f t="shared" si="2"/>
        <v>0</v>
      </c>
      <c r="K34" s="282">
        <f t="shared" si="2"/>
        <v>0</v>
      </c>
      <c r="L34" s="282">
        <f t="shared" si="2"/>
        <v>0</v>
      </c>
      <c r="M34" s="282">
        <f t="shared" si="2"/>
        <v>0</v>
      </c>
      <c r="N34" s="282">
        <f t="shared" si="2"/>
        <v>0</v>
      </c>
      <c r="O34" s="282">
        <f t="shared" si="2"/>
        <v>0</v>
      </c>
      <c r="P34" s="282">
        <f>SUM(P7:Q33)</f>
        <v>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9" activePane="bottomLeft" state="frozen"/>
      <selection activeCell="A7" sqref="A7"/>
      <selection pane="bottomLeft" activeCell="B9" sqref="B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x14ac:dyDescent="0.3">
      <c r="B1" s="283"/>
      <c r="C1" s="283"/>
      <c r="D1" s="283"/>
      <c r="E1" s="283"/>
      <c r="F1" s="283"/>
      <c r="G1" s="283" t="s">
        <v>1511</v>
      </c>
      <c r="J1" s="283"/>
      <c r="K1" s="283"/>
      <c r="L1" s="283"/>
      <c r="M1" s="283"/>
      <c r="N1" s="283"/>
      <c r="O1" s="283"/>
      <c r="P1" s="283"/>
      <c r="Q1" s="283"/>
      <c r="R1" s="283"/>
      <c r="S1" s="283"/>
      <c r="T1" s="283"/>
      <c r="U1" s="283"/>
    </row>
    <row r="2" spans="1:21" ht="18" x14ac:dyDescent="0.3">
      <c r="A2" s="268" t="s">
        <v>1347</v>
      </c>
      <c r="B2" s="283"/>
      <c r="C2" s="283"/>
      <c r="D2" s="283"/>
      <c r="E2" s="283"/>
      <c r="F2" s="283"/>
      <c r="G2" s="283"/>
      <c r="J2" s="283"/>
      <c r="K2" s="283"/>
      <c r="L2" s="283"/>
      <c r="M2" s="283"/>
      <c r="N2" s="283"/>
      <c r="O2" s="283"/>
      <c r="P2" s="283"/>
      <c r="Q2" s="283"/>
      <c r="R2" s="283"/>
      <c r="S2" s="283"/>
      <c r="T2" s="283"/>
      <c r="U2" s="283"/>
    </row>
    <row r="3" spans="1:21" x14ac:dyDescent="0.25">
      <c r="A3" s="605" t="s">
        <v>1402</v>
      </c>
      <c r="B3" s="605"/>
      <c r="C3" s="605"/>
      <c r="D3" s="605"/>
      <c r="E3" s="605"/>
      <c r="F3" s="605"/>
      <c r="G3" s="605"/>
      <c r="H3" s="605"/>
      <c r="I3" s="605"/>
      <c r="J3" s="605"/>
      <c r="K3" s="605"/>
      <c r="L3" s="605"/>
      <c r="M3" s="605"/>
      <c r="N3" s="605"/>
      <c r="O3" s="605"/>
      <c r="P3" s="605"/>
      <c r="Q3" s="605"/>
      <c r="R3" s="605"/>
      <c r="S3" s="605"/>
      <c r="T3" s="605"/>
      <c r="U3" s="605"/>
    </row>
    <row r="4" spans="1:21" s="365" customFormat="1" x14ac:dyDescent="0.25">
      <c r="A4" s="377" t="s">
        <v>1401</v>
      </c>
      <c r="B4" s="375"/>
      <c r="C4" s="375"/>
      <c r="D4" s="375"/>
      <c r="E4" s="375"/>
      <c r="F4" s="375"/>
      <c r="G4" s="375"/>
      <c r="H4" s="375"/>
      <c r="I4" s="375"/>
      <c r="J4" s="375"/>
      <c r="K4" s="375"/>
      <c r="L4" s="375"/>
      <c r="M4" s="375"/>
      <c r="N4" s="375"/>
      <c r="O4" s="375"/>
      <c r="P4" s="375"/>
      <c r="Q4" s="375"/>
      <c r="R4" s="375"/>
      <c r="S4" s="375"/>
      <c r="T4" s="375"/>
      <c r="U4" s="375"/>
    </row>
    <row r="5" spans="1:21" x14ac:dyDescent="0.25">
      <c r="A5" s="315" t="s">
        <v>1471</v>
      </c>
      <c r="B5" s="268"/>
      <c r="C5" s="268"/>
      <c r="D5" s="268"/>
      <c r="E5" s="268"/>
      <c r="F5" s="268"/>
      <c r="G5" s="268"/>
      <c r="H5" s="268"/>
      <c r="I5" s="268"/>
      <c r="J5" s="268"/>
      <c r="K5" s="268"/>
      <c r="L5" s="268"/>
      <c r="M5" s="268"/>
      <c r="N5" s="268"/>
      <c r="O5" s="268"/>
      <c r="P5" s="268"/>
      <c r="Q5" s="268"/>
      <c r="R5" s="268"/>
      <c r="S5" s="268"/>
      <c r="T5" s="268"/>
      <c r="U5" s="268"/>
    </row>
    <row r="6" spans="1:21" ht="15" customHeight="1" x14ac:dyDescent="0.25">
      <c r="A6" s="554" t="s">
        <v>97</v>
      </c>
      <c r="B6" s="556" t="s">
        <v>111</v>
      </c>
      <c r="C6" s="566" t="s">
        <v>86</v>
      </c>
      <c r="D6" s="566" t="s">
        <v>87</v>
      </c>
      <c r="E6" s="566" t="s">
        <v>392</v>
      </c>
      <c r="F6" s="566" t="s">
        <v>88</v>
      </c>
      <c r="G6" s="569" t="s">
        <v>100</v>
      </c>
      <c r="H6" s="571"/>
      <c r="I6" s="571"/>
      <c r="J6" s="571"/>
      <c r="K6" s="571"/>
      <c r="L6" s="571"/>
      <c r="M6" s="571"/>
      <c r="N6" s="570"/>
      <c r="O6" s="575" t="s">
        <v>101</v>
      </c>
      <c r="P6" s="576"/>
      <c r="Q6" s="556" t="s">
        <v>102</v>
      </c>
      <c r="R6" s="556" t="s">
        <v>103</v>
      </c>
      <c r="S6" s="556" t="s">
        <v>110</v>
      </c>
      <c r="T6" s="556" t="s">
        <v>109</v>
      </c>
      <c r="U6" s="572" t="s">
        <v>89</v>
      </c>
    </row>
    <row r="7" spans="1:21" ht="15" customHeight="1" x14ac:dyDescent="0.25">
      <c r="A7" s="554"/>
      <c r="B7" s="554"/>
      <c r="C7" s="567"/>
      <c r="D7" s="567"/>
      <c r="E7" s="567"/>
      <c r="F7" s="567"/>
      <c r="G7" s="569" t="s">
        <v>104</v>
      </c>
      <c r="H7" s="570"/>
      <c r="I7" s="569" t="s">
        <v>105</v>
      </c>
      <c r="J7" s="570"/>
      <c r="K7" s="569" t="s">
        <v>106</v>
      </c>
      <c r="L7" s="570"/>
      <c r="M7" s="569" t="s">
        <v>107</v>
      </c>
      <c r="N7" s="570"/>
      <c r="O7" s="577"/>
      <c r="P7" s="578"/>
      <c r="Q7" s="554"/>
      <c r="R7" s="554"/>
      <c r="S7" s="554"/>
      <c r="T7" s="554"/>
      <c r="U7" s="573"/>
    </row>
    <row r="8" spans="1:21" ht="25.5" x14ac:dyDescent="0.25">
      <c r="A8" s="555"/>
      <c r="B8" s="555"/>
      <c r="C8" s="568"/>
      <c r="D8" s="568"/>
      <c r="E8" s="568"/>
      <c r="F8" s="568"/>
      <c r="G8" s="440" t="s">
        <v>108</v>
      </c>
      <c r="H8" s="440" t="s">
        <v>12</v>
      </c>
      <c r="I8" s="440" t="s">
        <v>108</v>
      </c>
      <c r="J8" s="440" t="s">
        <v>12</v>
      </c>
      <c r="K8" s="440" t="s">
        <v>108</v>
      </c>
      <c r="L8" s="440" t="s">
        <v>12</v>
      </c>
      <c r="M8" s="440" t="s">
        <v>108</v>
      </c>
      <c r="N8" s="440" t="s">
        <v>12</v>
      </c>
      <c r="O8" s="440" t="s">
        <v>108</v>
      </c>
      <c r="P8" s="440" t="s">
        <v>12</v>
      </c>
      <c r="Q8" s="555"/>
      <c r="R8" s="555"/>
      <c r="S8" s="555"/>
      <c r="T8" s="555"/>
      <c r="U8" s="574"/>
    </row>
    <row r="9" spans="1:21" s="365" customFormat="1" ht="15.6" x14ac:dyDescent="0.3">
      <c r="A9" s="441"/>
      <c r="B9" s="442"/>
      <c r="C9" s="443"/>
      <c r="D9" s="443"/>
      <c r="E9" s="444"/>
      <c r="F9" s="443"/>
      <c r="G9" s="445"/>
      <c r="H9" s="445"/>
      <c r="I9" s="445"/>
      <c r="J9" s="445"/>
      <c r="K9" s="445"/>
      <c r="L9" s="445"/>
      <c r="M9" s="445"/>
      <c r="N9" s="445"/>
      <c r="O9" s="445"/>
      <c r="P9" s="445"/>
      <c r="Q9" s="446"/>
      <c r="R9" s="446"/>
      <c r="S9" s="446"/>
      <c r="T9" s="446"/>
      <c r="U9" s="447"/>
    </row>
    <row r="10" spans="1:21" ht="15.75" x14ac:dyDescent="0.25">
      <c r="A10" s="602" t="s">
        <v>1402</v>
      </c>
      <c r="B10" s="602" t="s">
        <v>1403</v>
      </c>
      <c r="C10" s="279"/>
      <c r="D10" s="279"/>
      <c r="E10" s="279"/>
      <c r="F10" s="280"/>
      <c r="G10" s="280"/>
      <c r="H10" s="358"/>
      <c r="I10" s="280"/>
      <c r="J10" s="358"/>
      <c r="K10" s="280"/>
      <c r="L10" s="358"/>
      <c r="M10" s="280"/>
      <c r="N10" s="358"/>
      <c r="O10" s="400">
        <f>G10+I10+K10+M10</f>
        <v>0</v>
      </c>
      <c r="P10" s="401">
        <f>H10+J10+L10+N10</f>
        <v>0</v>
      </c>
      <c r="Q10" s="280"/>
      <c r="R10" s="280"/>
      <c r="S10" s="280"/>
      <c r="T10" s="280"/>
      <c r="U10" s="280"/>
    </row>
    <row r="11" spans="1:21" ht="15.75" x14ac:dyDescent="0.25">
      <c r="A11" s="603"/>
      <c r="B11" s="603"/>
      <c r="C11" s="279"/>
      <c r="D11" s="279"/>
      <c r="E11" s="279"/>
      <c r="F11" s="280"/>
      <c r="G11" s="280"/>
      <c r="H11" s="358"/>
      <c r="I11" s="280"/>
      <c r="J11" s="358"/>
      <c r="K11" s="280"/>
      <c r="L11" s="358"/>
      <c r="M11" s="280"/>
      <c r="N11" s="358"/>
      <c r="O11" s="400">
        <f t="shared" ref="O11:O35" si="0">G11+I11+K11+M11</f>
        <v>0</v>
      </c>
      <c r="P11" s="401">
        <f t="shared" ref="P11:P35" si="1">H11+J11+L11+N11</f>
        <v>0</v>
      </c>
      <c r="Q11" s="280"/>
      <c r="R11" s="280"/>
      <c r="S11" s="280"/>
      <c r="T11" s="280"/>
      <c r="U11" s="280"/>
    </row>
    <row r="12" spans="1:21" ht="15.75" x14ac:dyDescent="0.25">
      <c r="A12" s="603"/>
      <c r="B12" s="603"/>
      <c r="C12" s="279"/>
      <c r="D12" s="279"/>
      <c r="E12" s="279"/>
      <c r="F12" s="280"/>
      <c r="G12" s="280"/>
      <c r="H12" s="358"/>
      <c r="I12" s="280"/>
      <c r="J12" s="358"/>
      <c r="K12" s="280"/>
      <c r="L12" s="358"/>
      <c r="M12" s="280"/>
      <c r="N12" s="358"/>
      <c r="O12" s="400">
        <f t="shared" si="0"/>
        <v>0</v>
      </c>
      <c r="P12" s="401">
        <f t="shared" si="1"/>
        <v>0</v>
      </c>
      <c r="Q12" s="280"/>
      <c r="R12" s="280"/>
      <c r="S12" s="280"/>
      <c r="T12" s="280"/>
      <c r="U12" s="280"/>
    </row>
    <row r="13" spans="1:21" ht="15.75" x14ac:dyDescent="0.25">
      <c r="A13" s="603"/>
      <c r="B13" s="603"/>
      <c r="C13" s="279"/>
      <c r="D13" s="279"/>
      <c r="E13" s="279"/>
      <c r="F13" s="280"/>
      <c r="G13" s="280"/>
      <c r="H13" s="358"/>
      <c r="I13" s="280"/>
      <c r="J13" s="358"/>
      <c r="K13" s="280"/>
      <c r="L13" s="358"/>
      <c r="M13" s="280"/>
      <c r="N13" s="358"/>
      <c r="O13" s="400">
        <f t="shared" si="0"/>
        <v>0</v>
      </c>
      <c r="P13" s="401">
        <f t="shared" si="1"/>
        <v>0</v>
      </c>
      <c r="Q13" s="280"/>
      <c r="R13" s="280"/>
      <c r="S13" s="280"/>
      <c r="T13" s="280"/>
      <c r="U13" s="280"/>
    </row>
    <row r="14" spans="1:21" ht="15.75" x14ac:dyDescent="0.25">
      <c r="A14" s="603"/>
      <c r="B14" s="603"/>
      <c r="C14" s="279"/>
      <c r="D14" s="279"/>
      <c r="E14" s="279"/>
      <c r="F14" s="280"/>
      <c r="G14" s="280"/>
      <c r="H14" s="358"/>
      <c r="I14" s="280"/>
      <c r="J14" s="358"/>
      <c r="K14" s="280"/>
      <c r="L14" s="358"/>
      <c r="M14" s="280"/>
      <c r="N14" s="358"/>
      <c r="O14" s="400">
        <f t="shared" si="0"/>
        <v>0</v>
      </c>
      <c r="P14" s="401">
        <f t="shared" si="1"/>
        <v>0</v>
      </c>
      <c r="Q14" s="280"/>
      <c r="R14" s="280"/>
      <c r="S14" s="280"/>
      <c r="T14" s="280"/>
      <c r="U14" s="280"/>
    </row>
    <row r="15" spans="1:21" ht="15.75" x14ac:dyDescent="0.25">
      <c r="A15" s="604"/>
      <c r="B15" s="604"/>
      <c r="C15" s="279"/>
      <c r="D15" s="279"/>
      <c r="E15" s="279"/>
      <c r="F15" s="280"/>
      <c r="G15" s="280"/>
      <c r="H15" s="358"/>
      <c r="I15" s="280"/>
      <c r="J15" s="358"/>
      <c r="K15" s="280"/>
      <c r="L15" s="358"/>
      <c r="M15" s="280"/>
      <c r="N15" s="358"/>
      <c r="O15" s="400">
        <f t="shared" si="0"/>
        <v>0</v>
      </c>
      <c r="P15" s="401">
        <f t="shared" si="1"/>
        <v>0</v>
      </c>
      <c r="Q15" s="280"/>
      <c r="R15" s="280"/>
      <c r="S15" s="280"/>
      <c r="T15" s="280"/>
      <c r="U15" s="359"/>
    </row>
    <row r="16" spans="1:21" ht="15.75" customHeight="1" x14ac:dyDescent="0.25">
      <c r="A16" s="602" t="s">
        <v>1401</v>
      </c>
      <c r="B16" s="602" t="s">
        <v>1404</v>
      </c>
      <c r="C16" s="279"/>
      <c r="D16" s="279"/>
      <c r="E16" s="279"/>
      <c r="F16" s="280"/>
      <c r="G16" s="280"/>
      <c r="H16" s="358"/>
      <c r="I16" s="280"/>
      <c r="J16" s="358"/>
      <c r="K16" s="360"/>
      <c r="L16" s="358"/>
      <c r="M16" s="280"/>
      <c r="N16" s="358"/>
      <c r="O16" s="400">
        <f t="shared" si="0"/>
        <v>0</v>
      </c>
      <c r="P16" s="401">
        <f t="shared" si="1"/>
        <v>0</v>
      </c>
      <c r="Q16" s="280"/>
      <c r="R16" s="280"/>
      <c r="S16" s="280"/>
      <c r="T16" s="280"/>
      <c r="U16" s="280"/>
    </row>
    <row r="17" spans="1:21" ht="15.75" x14ac:dyDescent="0.25">
      <c r="A17" s="603"/>
      <c r="B17" s="603"/>
      <c r="C17" s="279"/>
      <c r="D17" s="279"/>
      <c r="E17" s="279"/>
      <c r="F17" s="280"/>
      <c r="G17" s="280"/>
      <c r="H17" s="358"/>
      <c r="I17" s="280"/>
      <c r="J17" s="358"/>
      <c r="K17" s="360"/>
      <c r="L17" s="358"/>
      <c r="M17" s="280"/>
      <c r="N17" s="358"/>
      <c r="O17" s="400">
        <f t="shared" si="0"/>
        <v>0</v>
      </c>
      <c r="P17" s="401">
        <f t="shared" si="1"/>
        <v>0</v>
      </c>
      <c r="Q17" s="280"/>
      <c r="R17" s="280"/>
      <c r="S17" s="280"/>
      <c r="T17" s="280"/>
      <c r="U17" s="280"/>
    </row>
    <row r="18" spans="1:21" ht="15.75" x14ac:dyDescent="0.25">
      <c r="A18" s="603"/>
      <c r="B18" s="603"/>
      <c r="C18" s="279"/>
      <c r="D18" s="279"/>
      <c r="E18" s="279"/>
      <c r="F18" s="280"/>
      <c r="G18" s="280"/>
      <c r="H18" s="358"/>
      <c r="I18" s="280"/>
      <c r="J18" s="358"/>
      <c r="K18" s="360"/>
      <c r="L18" s="358"/>
      <c r="M18" s="280"/>
      <c r="N18" s="358"/>
      <c r="O18" s="400">
        <f t="shared" si="0"/>
        <v>0</v>
      </c>
      <c r="P18" s="401">
        <f t="shared" si="1"/>
        <v>0</v>
      </c>
      <c r="Q18" s="280"/>
      <c r="R18" s="280"/>
      <c r="S18" s="280"/>
      <c r="T18" s="280"/>
      <c r="U18" s="280"/>
    </row>
    <row r="19" spans="1:21" ht="15.75" x14ac:dyDescent="0.25">
      <c r="A19" s="603"/>
      <c r="B19" s="603"/>
      <c r="C19" s="279"/>
      <c r="D19" s="279"/>
      <c r="E19" s="279"/>
      <c r="F19" s="280"/>
      <c r="G19" s="280"/>
      <c r="H19" s="358"/>
      <c r="I19" s="280"/>
      <c r="J19" s="358"/>
      <c r="K19" s="360"/>
      <c r="L19" s="358"/>
      <c r="M19" s="280"/>
      <c r="N19" s="358"/>
      <c r="O19" s="400">
        <f t="shared" si="0"/>
        <v>0</v>
      </c>
      <c r="P19" s="401">
        <f t="shared" si="1"/>
        <v>0</v>
      </c>
      <c r="Q19" s="280"/>
      <c r="R19" s="280"/>
      <c r="S19" s="280"/>
      <c r="T19" s="280"/>
      <c r="U19" s="280"/>
    </row>
    <row r="20" spans="1:21" ht="15.75" x14ac:dyDescent="0.25">
      <c r="A20" s="603"/>
      <c r="B20" s="603"/>
      <c r="C20" s="279"/>
      <c r="D20" s="279"/>
      <c r="E20" s="279"/>
      <c r="F20" s="280"/>
      <c r="G20" s="280"/>
      <c r="H20" s="358"/>
      <c r="I20" s="280"/>
      <c r="J20" s="358"/>
      <c r="K20" s="280"/>
      <c r="L20" s="358"/>
      <c r="M20" s="280"/>
      <c r="N20" s="358"/>
      <c r="O20" s="400">
        <f t="shared" si="0"/>
        <v>0</v>
      </c>
      <c r="P20" s="401">
        <f t="shared" si="1"/>
        <v>0</v>
      </c>
      <c r="Q20" s="280"/>
      <c r="R20" s="280"/>
      <c r="S20" s="280"/>
      <c r="T20" s="280"/>
      <c r="U20" s="361"/>
    </row>
    <row r="21" spans="1:21" s="365" customFormat="1" ht="15.75" x14ac:dyDescent="0.25">
      <c r="A21" s="603"/>
      <c r="B21" s="603"/>
      <c r="C21" s="376"/>
      <c r="D21" s="376"/>
      <c r="E21" s="376"/>
      <c r="F21" s="280"/>
      <c r="G21" s="280"/>
      <c r="H21" s="358"/>
      <c r="I21" s="280"/>
      <c r="J21" s="358"/>
      <c r="K21" s="280"/>
      <c r="L21" s="358"/>
      <c r="M21" s="280"/>
      <c r="N21" s="358"/>
      <c r="O21" s="400">
        <f t="shared" si="0"/>
        <v>0</v>
      </c>
      <c r="P21" s="401">
        <f t="shared" si="1"/>
        <v>0</v>
      </c>
      <c r="Q21" s="280"/>
      <c r="R21" s="280"/>
      <c r="S21" s="280"/>
      <c r="T21" s="280"/>
      <c r="U21" s="361"/>
    </row>
    <row r="22" spans="1:21" s="365" customFormat="1" ht="15.75" x14ac:dyDescent="0.25">
      <c r="A22" s="603"/>
      <c r="B22" s="603"/>
      <c r="C22" s="376"/>
      <c r="D22" s="376"/>
      <c r="E22" s="376"/>
      <c r="F22" s="280"/>
      <c r="G22" s="280"/>
      <c r="H22" s="358"/>
      <c r="I22" s="280"/>
      <c r="J22" s="358"/>
      <c r="K22" s="280"/>
      <c r="L22" s="358"/>
      <c r="M22" s="280"/>
      <c r="N22" s="358"/>
      <c r="O22" s="400">
        <f t="shared" si="0"/>
        <v>0</v>
      </c>
      <c r="P22" s="401">
        <f t="shared" si="1"/>
        <v>0</v>
      </c>
      <c r="Q22" s="280"/>
      <c r="R22" s="280"/>
      <c r="S22" s="280"/>
      <c r="T22" s="280"/>
      <c r="U22" s="361"/>
    </row>
    <row r="23" spans="1:21" s="365" customFormat="1" ht="15.75" x14ac:dyDescent="0.25">
      <c r="A23" s="603"/>
      <c r="B23" s="603"/>
      <c r="C23" s="376"/>
      <c r="D23" s="376"/>
      <c r="E23" s="376"/>
      <c r="F23" s="280"/>
      <c r="G23" s="280"/>
      <c r="H23" s="358"/>
      <c r="I23" s="280"/>
      <c r="J23" s="358"/>
      <c r="K23" s="280"/>
      <c r="L23" s="358"/>
      <c r="M23" s="280"/>
      <c r="N23" s="358"/>
      <c r="O23" s="400">
        <f t="shared" si="0"/>
        <v>0</v>
      </c>
      <c r="P23" s="401">
        <f t="shared" si="1"/>
        <v>0</v>
      </c>
      <c r="Q23" s="280"/>
      <c r="R23" s="280"/>
      <c r="S23" s="280"/>
      <c r="T23" s="280"/>
      <c r="U23" s="361"/>
    </row>
    <row r="24" spans="1:21" s="365" customFormat="1" ht="15.75" x14ac:dyDescent="0.25">
      <c r="A24" s="603"/>
      <c r="B24" s="603"/>
      <c r="C24" s="376"/>
      <c r="D24" s="376"/>
      <c r="E24" s="376"/>
      <c r="F24" s="280"/>
      <c r="G24" s="280"/>
      <c r="H24" s="358"/>
      <c r="I24" s="280"/>
      <c r="J24" s="358"/>
      <c r="K24" s="280"/>
      <c r="L24" s="358"/>
      <c r="M24" s="280"/>
      <c r="N24" s="358"/>
      <c r="O24" s="400">
        <f t="shared" si="0"/>
        <v>0</v>
      </c>
      <c r="P24" s="401">
        <f t="shared" si="1"/>
        <v>0</v>
      </c>
      <c r="Q24" s="280"/>
      <c r="R24" s="280"/>
      <c r="S24" s="280"/>
      <c r="T24" s="280"/>
      <c r="U24" s="361"/>
    </row>
    <row r="25" spans="1:21" s="365" customFormat="1" ht="15.75" x14ac:dyDescent="0.25">
      <c r="A25" s="601" t="s">
        <v>1471</v>
      </c>
      <c r="B25" s="601" t="s">
        <v>1425</v>
      </c>
      <c r="C25" s="376"/>
      <c r="D25" s="376"/>
      <c r="E25" s="376"/>
      <c r="F25" s="280"/>
      <c r="G25" s="280"/>
      <c r="H25" s="358"/>
      <c r="I25" s="280"/>
      <c r="J25" s="358"/>
      <c r="K25" s="280"/>
      <c r="L25" s="358"/>
      <c r="M25" s="280"/>
      <c r="N25" s="358"/>
      <c r="O25" s="400">
        <f t="shared" si="0"/>
        <v>0</v>
      </c>
      <c r="P25" s="401">
        <f t="shared" si="1"/>
        <v>0</v>
      </c>
      <c r="Q25" s="280"/>
      <c r="R25" s="280"/>
      <c r="S25" s="280"/>
      <c r="T25" s="280"/>
      <c r="U25" s="361"/>
    </row>
    <row r="26" spans="1:21" s="365" customFormat="1" ht="15.75" x14ac:dyDescent="0.25">
      <c r="A26" s="601"/>
      <c r="B26" s="601"/>
      <c r="C26" s="376"/>
      <c r="D26" s="376"/>
      <c r="E26" s="376"/>
      <c r="F26" s="280"/>
      <c r="G26" s="280"/>
      <c r="H26" s="358"/>
      <c r="I26" s="280"/>
      <c r="J26" s="358"/>
      <c r="K26" s="280"/>
      <c r="L26" s="358"/>
      <c r="M26" s="280"/>
      <c r="N26" s="358"/>
      <c r="O26" s="400">
        <f t="shared" si="0"/>
        <v>0</v>
      </c>
      <c r="P26" s="401">
        <f t="shared" si="1"/>
        <v>0</v>
      </c>
      <c r="Q26" s="280"/>
      <c r="R26" s="280"/>
      <c r="S26" s="280"/>
      <c r="T26" s="280"/>
      <c r="U26" s="361"/>
    </row>
    <row r="27" spans="1:21" s="365" customFormat="1" ht="15.75" x14ac:dyDescent="0.25">
      <c r="A27" s="601"/>
      <c r="B27" s="601"/>
      <c r="C27" s="376"/>
      <c r="D27" s="376"/>
      <c r="E27" s="376"/>
      <c r="F27" s="280"/>
      <c r="G27" s="280"/>
      <c r="H27" s="358"/>
      <c r="I27" s="280"/>
      <c r="J27" s="358"/>
      <c r="K27" s="280"/>
      <c r="L27" s="358"/>
      <c r="M27" s="280"/>
      <c r="N27" s="358"/>
      <c r="O27" s="400">
        <f t="shared" si="0"/>
        <v>0</v>
      </c>
      <c r="P27" s="401">
        <f t="shared" si="1"/>
        <v>0</v>
      </c>
      <c r="Q27" s="280"/>
      <c r="R27" s="280"/>
      <c r="S27" s="280"/>
      <c r="T27" s="280"/>
      <c r="U27" s="361"/>
    </row>
    <row r="28" spans="1:21" s="365" customFormat="1" ht="15.75" x14ac:dyDescent="0.25">
      <c r="A28" s="601"/>
      <c r="B28" s="601"/>
      <c r="C28" s="376"/>
      <c r="D28" s="376"/>
      <c r="E28" s="376"/>
      <c r="F28" s="280"/>
      <c r="G28" s="280"/>
      <c r="H28" s="358"/>
      <c r="I28" s="280"/>
      <c r="J28" s="358"/>
      <c r="K28" s="280"/>
      <c r="L28" s="358"/>
      <c r="M28" s="280"/>
      <c r="N28" s="358"/>
      <c r="O28" s="400">
        <f t="shared" si="0"/>
        <v>0</v>
      </c>
      <c r="P28" s="401">
        <f t="shared" si="1"/>
        <v>0</v>
      </c>
      <c r="Q28" s="280"/>
      <c r="R28" s="280"/>
      <c r="S28" s="280"/>
      <c r="T28" s="280"/>
      <c r="U28" s="361"/>
    </row>
    <row r="29" spans="1:21" s="365" customFormat="1" ht="15.75" x14ac:dyDescent="0.25">
      <c r="A29" s="601"/>
      <c r="B29" s="601"/>
      <c r="C29" s="376"/>
      <c r="D29" s="376"/>
      <c r="E29" s="376"/>
      <c r="F29" s="280"/>
      <c r="G29" s="280"/>
      <c r="H29" s="358"/>
      <c r="I29" s="280"/>
      <c r="J29" s="358"/>
      <c r="K29" s="280"/>
      <c r="L29" s="358"/>
      <c r="M29" s="280"/>
      <c r="N29" s="358"/>
      <c r="O29" s="400">
        <f t="shared" si="0"/>
        <v>0</v>
      </c>
      <c r="P29" s="401">
        <f t="shared" si="1"/>
        <v>0</v>
      </c>
      <c r="Q29" s="280"/>
      <c r="R29" s="280"/>
      <c r="S29" s="280"/>
      <c r="T29" s="280"/>
      <c r="U29" s="361"/>
    </row>
    <row r="30" spans="1:21" s="365" customFormat="1" ht="15.75" x14ac:dyDescent="0.25">
      <c r="A30" s="601"/>
      <c r="B30" s="601"/>
      <c r="C30" s="376"/>
      <c r="D30" s="376"/>
      <c r="E30" s="376"/>
      <c r="F30" s="280"/>
      <c r="G30" s="280"/>
      <c r="H30" s="358"/>
      <c r="I30" s="280"/>
      <c r="J30" s="358"/>
      <c r="K30" s="280"/>
      <c r="L30" s="358"/>
      <c r="M30" s="280"/>
      <c r="N30" s="358"/>
      <c r="O30" s="400">
        <f t="shared" si="0"/>
        <v>0</v>
      </c>
      <c r="P30" s="401">
        <f t="shared" si="1"/>
        <v>0</v>
      </c>
      <c r="Q30" s="280"/>
      <c r="R30" s="280"/>
      <c r="S30" s="280"/>
      <c r="T30" s="280"/>
      <c r="U30" s="361"/>
    </row>
    <row r="31" spans="1:21" s="365" customFormat="1" ht="15.75" x14ac:dyDescent="0.25">
      <c r="A31" s="601"/>
      <c r="B31" s="601"/>
      <c r="C31" s="376"/>
      <c r="D31" s="376"/>
      <c r="E31" s="376"/>
      <c r="F31" s="280"/>
      <c r="G31" s="280"/>
      <c r="H31" s="358"/>
      <c r="I31" s="280"/>
      <c r="J31" s="358"/>
      <c r="K31" s="280"/>
      <c r="L31" s="358"/>
      <c r="M31" s="280"/>
      <c r="N31" s="358"/>
      <c r="O31" s="400">
        <f t="shared" si="0"/>
        <v>0</v>
      </c>
      <c r="P31" s="401">
        <f t="shared" si="1"/>
        <v>0</v>
      </c>
      <c r="Q31" s="280"/>
      <c r="R31" s="280"/>
      <c r="S31" s="280"/>
      <c r="T31" s="280"/>
      <c r="U31" s="361"/>
    </row>
    <row r="32" spans="1:21" s="365" customFormat="1" ht="15.75" x14ac:dyDescent="0.25">
      <c r="A32" s="601"/>
      <c r="B32" s="601"/>
      <c r="C32" s="376"/>
      <c r="D32" s="376"/>
      <c r="E32" s="376"/>
      <c r="F32" s="280"/>
      <c r="G32" s="280"/>
      <c r="H32" s="358"/>
      <c r="I32" s="280"/>
      <c r="J32" s="358"/>
      <c r="K32" s="280"/>
      <c r="L32" s="358"/>
      <c r="M32" s="280"/>
      <c r="N32" s="358"/>
      <c r="O32" s="400">
        <f t="shared" si="0"/>
        <v>0</v>
      </c>
      <c r="P32" s="401">
        <f t="shared" si="1"/>
        <v>0</v>
      </c>
      <c r="Q32" s="280"/>
      <c r="R32" s="280"/>
      <c r="S32" s="280"/>
      <c r="T32" s="280"/>
      <c r="U32" s="361"/>
    </row>
    <row r="33" spans="1:21" s="365" customFormat="1" ht="15.75" x14ac:dyDescent="0.25">
      <c r="A33" s="601"/>
      <c r="B33" s="601"/>
      <c r="C33" s="376"/>
      <c r="D33" s="376"/>
      <c r="E33" s="376"/>
      <c r="F33" s="280"/>
      <c r="G33" s="280"/>
      <c r="H33" s="358"/>
      <c r="I33" s="280"/>
      <c r="J33" s="358"/>
      <c r="K33" s="280"/>
      <c r="L33" s="358"/>
      <c r="M33" s="280"/>
      <c r="N33" s="358"/>
      <c r="O33" s="400">
        <f t="shared" si="0"/>
        <v>0</v>
      </c>
      <c r="P33" s="401">
        <f t="shared" si="1"/>
        <v>0</v>
      </c>
      <c r="Q33" s="280"/>
      <c r="R33" s="280"/>
      <c r="S33" s="280"/>
      <c r="T33" s="280"/>
      <c r="U33" s="361"/>
    </row>
    <row r="34" spans="1:21" s="365" customFormat="1" ht="15.75" x14ac:dyDescent="0.25">
      <c r="A34" s="601"/>
      <c r="B34" s="601"/>
      <c r="C34" s="376"/>
      <c r="D34" s="376"/>
      <c r="E34" s="376"/>
      <c r="F34" s="280"/>
      <c r="G34" s="280"/>
      <c r="H34" s="358"/>
      <c r="I34" s="280"/>
      <c r="J34" s="358"/>
      <c r="K34" s="280"/>
      <c r="L34" s="358"/>
      <c r="M34" s="280"/>
      <c r="N34" s="358"/>
      <c r="O34" s="400">
        <f t="shared" si="0"/>
        <v>0</v>
      </c>
      <c r="P34" s="401">
        <f t="shared" si="1"/>
        <v>0</v>
      </c>
      <c r="Q34" s="280"/>
      <c r="R34" s="280"/>
      <c r="S34" s="280"/>
      <c r="T34" s="280"/>
      <c r="U34" s="361"/>
    </row>
    <row r="35" spans="1:21" ht="15.75" x14ac:dyDescent="0.25">
      <c r="A35" s="601"/>
      <c r="B35" s="601"/>
      <c r="C35" s="279"/>
      <c r="D35" s="279"/>
      <c r="E35" s="279"/>
      <c r="F35" s="280"/>
      <c r="G35" s="280"/>
      <c r="H35" s="358"/>
      <c r="I35" s="280"/>
      <c r="J35" s="358"/>
      <c r="K35" s="280"/>
      <c r="L35" s="358"/>
      <c r="M35" s="280"/>
      <c r="N35" s="358"/>
      <c r="O35" s="400">
        <f t="shared" si="0"/>
        <v>0</v>
      </c>
      <c r="P35" s="401">
        <f t="shared" si="1"/>
        <v>0</v>
      </c>
      <c r="Q35" s="280"/>
      <c r="R35" s="280"/>
      <c r="S35" s="280"/>
      <c r="T35" s="280"/>
      <c r="U35" s="280"/>
    </row>
    <row r="36" spans="1:21" ht="15.75" x14ac:dyDescent="0.25">
      <c r="A36" s="291"/>
      <c r="B36" s="292"/>
      <c r="C36" s="291" t="s">
        <v>1512</v>
      </c>
      <c r="D36" s="292"/>
      <c r="E36" s="292"/>
      <c r="F36" s="293"/>
      <c r="G36" s="281">
        <f t="shared" ref="G36:P36" si="2">SUM(G10:G35)</f>
        <v>0</v>
      </c>
      <c r="H36" s="282">
        <f t="shared" si="2"/>
        <v>0</v>
      </c>
      <c r="I36" s="281">
        <f t="shared" si="2"/>
        <v>0</v>
      </c>
      <c r="J36" s="282">
        <f t="shared" si="2"/>
        <v>0</v>
      </c>
      <c r="K36" s="281">
        <f t="shared" si="2"/>
        <v>0</v>
      </c>
      <c r="L36" s="282">
        <f t="shared" si="2"/>
        <v>0</v>
      </c>
      <c r="M36" s="281">
        <f t="shared" si="2"/>
        <v>0</v>
      </c>
      <c r="N36" s="282">
        <f t="shared" si="2"/>
        <v>0</v>
      </c>
      <c r="O36" s="282">
        <f t="shared" si="2"/>
        <v>0</v>
      </c>
      <c r="P36" s="282">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workbookViewId="0">
      <selection activeCell="F13" sqref="F13"/>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149999999999999" thickBot="1" x14ac:dyDescent="0.35">
      <c r="H2" s="546" t="s">
        <v>1369</v>
      </c>
      <c r="I2" s="546"/>
    </row>
    <row r="3" spans="2:9" ht="19.5" thickBot="1" x14ac:dyDescent="0.3">
      <c r="B3" s="81" t="s">
        <v>21</v>
      </c>
      <c r="C3" s="81" t="s">
        <v>391</v>
      </c>
      <c r="H3" s="422" t="s">
        <v>390</v>
      </c>
      <c r="I3" s="423" t="s">
        <v>391</v>
      </c>
    </row>
    <row r="4" spans="2:9" ht="18.75" x14ac:dyDescent="0.25">
      <c r="B4" s="82" t="s">
        <v>122</v>
      </c>
      <c r="C4" s="201">
        <f>'1. TALLERES SEMINARIOS'!D5</f>
        <v>0</v>
      </c>
      <c r="H4" s="415" t="s">
        <v>1357</v>
      </c>
      <c r="I4" s="418">
        <f>'1. Desarrollo e Innov. Curricu.'!P28</f>
        <v>0</v>
      </c>
    </row>
    <row r="5" spans="2:9" ht="18.75" x14ac:dyDescent="0.25">
      <c r="B5" s="82" t="s">
        <v>415</v>
      </c>
      <c r="C5" s="201">
        <f>'2. CONTRATACION DE PERSONAL'!D5</f>
        <v>0</v>
      </c>
      <c r="H5" s="416" t="s">
        <v>1359</v>
      </c>
      <c r="I5" s="419">
        <f>'2. Investigación Científica'!P47</f>
        <v>0</v>
      </c>
    </row>
    <row r="6" spans="2:9" ht="18.75" x14ac:dyDescent="0.25">
      <c r="B6" s="82" t="s">
        <v>126</v>
      </c>
      <c r="C6" s="201">
        <f>'3. EQUIPO DE OFICINA'!D5</f>
        <v>0</v>
      </c>
      <c r="H6" s="416" t="s">
        <v>471</v>
      </c>
      <c r="I6" s="419">
        <f>'3. Vinculación Univ. Sociedad'!P74</f>
        <v>0</v>
      </c>
    </row>
    <row r="7" spans="2:9" ht="19.5" thickBot="1" x14ac:dyDescent="0.3">
      <c r="B7" s="82" t="s">
        <v>416</v>
      </c>
      <c r="C7" s="201">
        <f>'4. EQUIPO TECNOLÓGICOS'!D5</f>
        <v>0</v>
      </c>
      <c r="E7" s="426" t="s">
        <v>119</v>
      </c>
      <c r="F7" s="435" t="s">
        <v>1477</v>
      </c>
      <c r="H7" s="416" t="s">
        <v>1358</v>
      </c>
      <c r="I7" s="419">
        <f>'4. Docencia y Profesorado Univ.'!P21</f>
        <v>0</v>
      </c>
    </row>
    <row r="8" spans="2:9" ht="18" x14ac:dyDescent="0.3">
      <c r="B8" s="82" t="s">
        <v>127</v>
      </c>
      <c r="C8" s="201">
        <f>'5. ACTIVIDADES ESPECIALES'!D5</f>
        <v>110250</v>
      </c>
      <c r="E8" s="431" t="s">
        <v>1479</v>
      </c>
      <c r="F8" s="432">
        <f>Presupuesto!D566</f>
        <v>110250</v>
      </c>
      <c r="H8" s="416" t="s">
        <v>1360</v>
      </c>
      <c r="I8" s="419">
        <f>'5. Estudiantes y Graduados'!P43</f>
        <v>0</v>
      </c>
    </row>
    <row r="9" spans="2:9" ht="19.5" thickBot="1" x14ac:dyDescent="0.3">
      <c r="B9" s="92" t="s">
        <v>386</v>
      </c>
      <c r="C9" s="83">
        <f>'6. Becas'!D5</f>
        <v>0</v>
      </c>
      <c r="E9" s="433" t="s">
        <v>1503</v>
      </c>
      <c r="F9" s="434">
        <f>Presupuesto!E566</f>
        <v>0</v>
      </c>
      <c r="H9" s="416" t="s">
        <v>472</v>
      </c>
      <c r="I9" s="419">
        <f>'6. Gestión del Conocimiento'!P27</f>
        <v>0</v>
      </c>
    </row>
    <row r="10" spans="2:9" ht="18.600000000000001" thickBot="1" x14ac:dyDescent="0.35">
      <c r="B10" s="92" t="s">
        <v>387</v>
      </c>
      <c r="C10" s="83">
        <f>'7. Infraestructura'!D5</f>
        <v>0</v>
      </c>
      <c r="E10" s="436" t="s">
        <v>1478</v>
      </c>
      <c r="F10" s="437">
        <f>Presupuesto!F566</f>
        <v>110250</v>
      </c>
      <c r="G10" s="111"/>
      <c r="H10" s="416" t="s">
        <v>1361</v>
      </c>
      <c r="I10" s="420">
        <f>'7. Lo Esencial de la Reforma U.'!P34</f>
        <v>0</v>
      </c>
    </row>
    <row r="11" spans="2:9" ht="18" x14ac:dyDescent="0.3">
      <c r="B11" s="82" t="s">
        <v>418</v>
      </c>
      <c r="C11" s="83">
        <f>'8. Venta de Servicios'!D5</f>
        <v>0</v>
      </c>
      <c r="E11" s="438" t="s">
        <v>405</v>
      </c>
      <c r="F11" s="439">
        <f>Presupuesto!AR566</f>
        <v>110250</v>
      </c>
      <c r="G11" s="111"/>
      <c r="H11" s="416" t="s">
        <v>1472</v>
      </c>
      <c r="I11" s="420">
        <f>'8. Asegura. de la Calid. y M'!P36</f>
        <v>0</v>
      </c>
    </row>
    <row r="12" spans="2:9" ht="18.75" x14ac:dyDescent="0.25">
      <c r="B12" s="92"/>
      <c r="C12" s="83"/>
      <c r="F12" s="111"/>
      <c r="G12" s="111"/>
      <c r="H12" s="416" t="s">
        <v>1363</v>
      </c>
      <c r="I12" s="420">
        <f>'9. Cultura de Inno. Insti...'!P21</f>
        <v>0</v>
      </c>
    </row>
    <row r="13" spans="2:9" ht="24" thickBot="1" x14ac:dyDescent="0.35">
      <c r="B13" s="84" t="s">
        <v>125</v>
      </c>
      <c r="C13" s="430">
        <f>SUM(C4:C12)</f>
        <v>110250</v>
      </c>
      <c r="F13" s="111"/>
      <c r="G13" s="111"/>
      <c r="H13" s="417" t="s">
        <v>1454</v>
      </c>
      <c r="I13" s="421">
        <f>'10. Posgrado'!P43</f>
        <v>0</v>
      </c>
    </row>
    <row r="14" spans="2:9" ht="23.45" x14ac:dyDescent="0.3">
      <c r="B14" s="84"/>
      <c r="C14" s="85"/>
      <c r="F14" s="111"/>
      <c r="G14" s="111"/>
      <c r="H14" s="424" t="s">
        <v>125</v>
      </c>
      <c r="I14" s="425">
        <f>SUM(I4:I13)</f>
        <v>0</v>
      </c>
    </row>
    <row r="15" spans="2:9" ht="15.6" x14ac:dyDescent="0.3">
      <c r="F15" s="111"/>
      <c r="G15" s="111"/>
      <c r="H15" s="547"/>
      <c r="I15" s="547"/>
    </row>
    <row r="16" spans="2:9" ht="16.149999999999999" thickBot="1" x14ac:dyDescent="0.35">
      <c r="F16" s="111"/>
      <c r="G16" s="111"/>
      <c r="H16" s="548" t="s">
        <v>1371</v>
      </c>
      <c r="I16" s="548"/>
    </row>
    <row r="17" spans="2:15" ht="15.75" thickBot="1" x14ac:dyDescent="0.3">
      <c r="F17" s="111"/>
      <c r="G17" s="111"/>
      <c r="H17" s="426" t="s">
        <v>390</v>
      </c>
      <c r="I17" s="427" t="s">
        <v>391</v>
      </c>
      <c r="J17" s="196"/>
    </row>
    <row r="18" spans="2:15" x14ac:dyDescent="0.25">
      <c r="H18" s="479" t="s">
        <v>1364</v>
      </c>
      <c r="I18" s="480">
        <f>'11. Gestion Administrativa'!P39</f>
        <v>0</v>
      </c>
      <c r="J18" s="196"/>
    </row>
    <row r="19" spans="2:15" x14ac:dyDescent="0.25">
      <c r="H19" s="481" t="s">
        <v>1365</v>
      </c>
      <c r="I19" s="482">
        <f>'12. Gestión del Talento Humano'!P21</f>
        <v>0</v>
      </c>
      <c r="J19" s="196"/>
    </row>
    <row r="20" spans="2:15" x14ac:dyDescent="0.25">
      <c r="B20" s="473" t="s">
        <v>1499</v>
      </c>
      <c r="C20" s="474">
        <v>21.981300000000001</v>
      </c>
      <c r="D20" s="473" t="s">
        <v>1501</v>
      </c>
      <c r="E20" s="475"/>
      <c r="H20" s="481" t="s">
        <v>1366</v>
      </c>
      <c r="I20" s="482">
        <f>'13. Gestión Académica'!P21</f>
        <v>110250</v>
      </c>
      <c r="J20" s="196"/>
    </row>
    <row r="21" spans="2:15" x14ac:dyDescent="0.25">
      <c r="H21" s="481" t="s">
        <v>1367</v>
      </c>
      <c r="I21" s="482">
        <f>'14. Internacional... de la E.S.'!P36</f>
        <v>0</v>
      </c>
      <c r="J21" s="196"/>
    </row>
    <row r="22" spans="2:15" x14ac:dyDescent="0.25">
      <c r="H22" s="483" t="s">
        <v>1368</v>
      </c>
      <c r="I22" s="484">
        <f>'15. Gobernabilidad y Proceso...'!P29</f>
        <v>0</v>
      </c>
      <c r="J22" s="196"/>
    </row>
    <row r="23" spans="2:15" x14ac:dyDescent="0.25">
      <c r="H23" s="485" t="s">
        <v>1473</v>
      </c>
      <c r="I23" s="486">
        <f>'16. Desa. del Sistema Educ.Sup.'!P70</f>
        <v>0</v>
      </c>
      <c r="J23" s="196"/>
    </row>
    <row r="24" spans="2:15" s="465" customFormat="1" ht="15.75" thickBot="1" x14ac:dyDescent="0.3">
      <c r="H24" s="487" t="s">
        <v>1510</v>
      </c>
      <c r="I24" s="488">
        <f>'17. Gestión TIC'!P74</f>
        <v>0</v>
      </c>
      <c r="J24" s="196"/>
    </row>
    <row r="25" spans="2:15" thickBot="1" x14ac:dyDescent="0.35">
      <c r="H25" s="477" t="s">
        <v>125</v>
      </c>
      <c r="I25" s="478">
        <f>SUM(I18:I23)</f>
        <v>110250</v>
      </c>
    </row>
    <row r="26" spans="2:15" ht="15.75" thickBot="1" x14ac:dyDescent="0.3"/>
    <row r="27" spans="2:15" ht="15.75" thickBot="1" x14ac:dyDescent="0.3">
      <c r="H27" s="428" t="s">
        <v>1370</v>
      </c>
      <c r="I27" s="429">
        <f>I14+I25</f>
        <v>110250</v>
      </c>
    </row>
    <row r="28" spans="2:15" x14ac:dyDescent="0.25">
      <c r="H28" s="341"/>
      <c r="I28" s="342"/>
    </row>
    <row r="29" spans="2:15" x14ac:dyDescent="0.25">
      <c r="H29" s="341"/>
      <c r="I29" s="342"/>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0</v>
      </c>
      <c r="D57" s="238">
        <f>SUM(D40:D56)</f>
        <v>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0</v>
      </c>
      <c r="D71" s="239">
        <f>SUMIF('3. EQUIPO DE OFICINA'!$C:$C,'Cuadro Resumen'!$B$69:$B$78,'3. EQUIPO DE OFICINA'!$F:$F)</f>
        <v>0</v>
      </c>
    </row>
    <row r="72" spans="2:4" ht="18.75" x14ac:dyDescent="0.25">
      <c r="B72" s="92" t="s">
        <v>66</v>
      </c>
      <c r="C72" s="83">
        <f>SUMIF('3. EQUIPO DE OFICINA'!C:C,'Cuadro Resumen'!$B$69:$B$78,'3. EQUIPO DE OFICINA'!D:D)</f>
        <v>0</v>
      </c>
      <c r="D72" s="239">
        <f>SUMIF('3. EQUIPO DE OFICINA'!$C:$C,'Cuadro Resumen'!$B$69:$B$78,'3. EQUIPO DE OFICINA'!$F:$F)</f>
        <v>0</v>
      </c>
    </row>
    <row r="73" spans="2:4" ht="18.75" x14ac:dyDescent="0.25">
      <c r="B73" s="92" t="s">
        <v>67</v>
      </c>
      <c r="C73" s="83">
        <f>SUMIF('3. EQUIPO DE OFICINA'!C:C,'Cuadro Resumen'!$B$69:$B$78,'3. EQUIPO DE OFICINA'!D:D)</f>
        <v>0</v>
      </c>
      <c r="D73" s="239">
        <f>SUMIF('3. EQUIPO DE OFICINA'!$C:$C,'Cuadro Resumen'!$B$69:$B$78,'3. EQUIPO DE OFICINA'!$F:$F)</f>
        <v>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0</v>
      </c>
      <c r="D75" s="239">
        <f>SUMIF('3. EQUIPO DE OFICINA'!$C:$C,'Cuadro Resumen'!$B$69:$B$78,'3. EQUIPO DE OFICINA'!$F:$F)</f>
        <v>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0</v>
      </c>
      <c r="D80" s="240">
        <f>SUM(D69:D79)</f>
        <v>0</v>
      </c>
    </row>
    <row r="83" spans="2:4" x14ac:dyDescent="0.25">
      <c r="B83" s="197" t="s">
        <v>381</v>
      </c>
    </row>
    <row r="85" spans="2:4" ht="18.75" x14ac:dyDescent="0.25">
      <c r="B85" s="81" t="s">
        <v>382</v>
      </c>
      <c r="C85" s="81" t="s">
        <v>55</v>
      </c>
      <c r="D85" s="237" t="s">
        <v>475</v>
      </c>
    </row>
    <row r="86" spans="2:4" ht="37.5" x14ac:dyDescent="0.25">
      <c r="B86" s="305" t="s">
        <v>1337</v>
      </c>
      <c r="C86" s="83">
        <f>SUMIF('4. EQUIPO TECNOLÓGICOS'!C:C,'Cuadro Resumen'!$B$86:$B$102,'4. EQUIPO TECNOLÓGICOS'!D:D)</f>
        <v>0</v>
      </c>
      <c r="D86" s="83">
        <f>SUMIF('4. EQUIPO TECNOLÓGICOS'!$C:$C,'Cuadro Resumen'!$B$86:$B$102,'4. EQUIPO TECNOLÓGICOS'!F:F)</f>
        <v>0</v>
      </c>
    </row>
    <row r="87" spans="2:4" ht="18.75" x14ac:dyDescent="0.25">
      <c r="B87" s="305" t="s">
        <v>1338</v>
      </c>
      <c r="C87" s="83">
        <f>SUMIF('4. EQUIPO TECNOLÓGICOS'!C:C,'Cuadro Resumen'!$B$86:$B$102,'4. EQUIPO TECNOLÓGICOS'!D:D)</f>
        <v>0</v>
      </c>
      <c r="D87" s="83">
        <f>SUMIF('4. EQUIPO TECNOLÓGICOS'!$C:$C,'Cuadro Resumen'!$B$86:$B$102,'4. EQUIPO TECNOLÓGICOS'!F:F)</f>
        <v>0</v>
      </c>
    </row>
    <row r="88" spans="2:4" ht="37.5" x14ac:dyDescent="0.25">
      <c r="B88" s="305" t="s">
        <v>1336</v>
      </c>
      <c r="C88" s="83">
        <f>SUMIF('4. EQUIPO TECNOLÓGICOS'!C:C,'Cuadro Resumen'!$B$86:$B$102,'4. EQUIPO TECNOLÓGICOS'!D:D)</f>
        <v>0</v>
      </c>
      <c r="D88" s="83">
        <f>SUMIF('4. EQUIPO TECNOLÓGICOS'!$C:$C,'Cuadro Resumen'!$B$86:$B$102,'4. EQUIPO TECNOLÓGICOS'!F:F)</f>
        <v>0</v>
      </c>
    </row>
    <row r="89" spans="2:4" ht="37.5" x14ac:dyDescent="0.25">
      <c r="B89" s="305" t="s">
        <v>1339</v>
      </c>
      <c r="C89" s="83">
        <f>SUMIF('4. EQUIPO TECNOLÓGICOS'!C:C,'Cuadro Resumen'!$B$86:$B$102,'4. EQUIPO TECNOLÓGICOS'!D:D)</f>
        <v>0</v>
      </c>
      <c r="D89" s="83">
        <f>SUMIF('4. EQUIPO TECNOLÓGICOS'!$C:$C,'Cuadro Resumen'!$B$86:$B$102,'4. EQUIPO TECNOLÓGICOS'!F:F)</f>
        <v>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1476</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0</v>
      </c>
      <c r="D103" s="85">
        <f>SUM(D86:D102)</f>
        <v>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49"/>
    </row>
    <row r="198" spans="2:9" ht="14.45" hidden="1" x14ac:dyDescent="0.3">
      <c r="B198" s="549" t="s">
        <v>1492</v>
      </c>
      <c r="C198" s="549"/>
      <c r="D198" s="549"/>
      <c r="E198" s="549"/>
      <c r="F198" s="549"/>
    </row>
    <row r="199" spans="2:9" ht="14.45" hidden="1" x14ac:dyDescent="0.3">
      <c r="B199" s="453" t="s">
        <v>1493</v>
      </c>
      <c r="C199" s="452" t="s">
        <v>1494</v>
      </c>
      <c r="D199" s="452" t="s">
        <v>1494</v>
      </c>
      <c r="E199" s="452" t="s">
        <v>1495</v>
      </c>
      <c r="F199" s="452" t="s">
        <v>1495</v>
      </c>
    </row>
    <row r="200" spans="2:9" ht="14.45" hidden="1" x14ac:dyDescent="0.3">
      <c r="B200" s="451"/>
      <c r="C200" s="451" t="s">
        <v>1496</v>
      </c>
      <c r="D200" s="451" t="s">
        <v>1497</v>
      </c>
      <c r="E200" s="451" t="s">
        <v>1496</v>
      </c>
      <c r="F200" s="451" t="s">
        <v>1497</v>
      </c>
    </row>
    <row r="201" spans="2:9" ht="14.45" hidden="1" x14ac:dyDescent="0.3">
      <c r="B201" s="453" t="s">
        <v>3</v>
      </c>
      <c r="C201" s="450">
        <v>255</v>
      </c>
      <c r="D201" s="450">
        <v>235</v>
      </c>
      <c r="E201" s="450">
        <v>300</v>
      </c>
      <c r="F201" s="450">
        <v>280</v>
      </c>
    </row>
    <row r="202" spans="2:9" ht="14.45" hidden="1" x14ac:dyDescent="0.3">
      <c r="B202" s="453" t="s">
        <v>4</v>
      </c>
      <c r="C202" s="450">
        <v>225</v>
      </c>
      <c r="D202" s="450">
        <v>205</v>
      </c>
      <c r="E202" s="450">
        <v>270</v>
      </c>
      <c r="F202" s="450">
        <v>250</v>
      </c>
    </row>
    <row r="203" spans="2:9" ht="14.45" hidden="1" x14ac:dyDescent="0.3">
      <c r="B203" s="453" t="s">
        <v>5</v>
      </c>
      <c r="C203" s="450">
        <v>195</v>
      </c>
      <c r="D203" s="450">
        <v>180</v>
      </c>
      <c r="E203" s="450">
        <v>240</v>
      </c>
      <c r="F203" s="450">
        <v>220</v>
      </c>
    </row>
    <row r="204" spans="2:9" ht="14.45" hidden="1" x14ac:dyDescent="0.3">
      <c r="B204" s="453" t="s">
        <v>6</v>
      </c>
      <c r="C204" s="450">
        <v>165</v>
      </c>
      <c r="D204" s="450">
        <v>150</v>
      </c>
      <c r="E204" s="450">
        <v>210</v>
      </c>
      <c r="F204" s="450">
        <v>195</v>
      </c>
    </row>
    <row r="205" spans="2:9" ht="14.45" hidden="1" x14ac:dyDescent="0.3">
      <c r="B205" s="453" t="s">
        <v>1498</v>
      </c>
      <c r="C205" s="450">
        <v>145</v>
      </c>
      <c r="D205" s="450">
        <v>135</v>
      </c>
      <c r="E205" s="450">
        <v>185</v>
      </c>
      <c r="F205" s="450">
        <v>170</v>
      </c>
    </row>
    <row r="206" spans="2:9" ht="14.45" hidden="1" x14ac:dyDescent="0.3">
      <c r="B206" s="448"/>
      <c r="C206" s="448"/>
      <c r="D206" s="448"/>
      <c r="E206" s="448"/>
      <c r="F206" s="448"/>
    </row>
    <row r="207" spans="2:9" ht="14.45" hidden="1" x14ac:dyDescent="0.3">
      <c r="B207" s="550" t="s">
        <v>1499</v>
      </c>
      <c r="C207" s="550"/>
      <c r="D207" s="550"/>
      <c r="E207" s="476">
        <f>C20</f>
        <v>21.981300000000001</v>
      </c>
      <c r="F207" s="476" t="str">
        <f>D20</f>
        <v>Martes, 25 de Agosto del 2015 Fuente el BCH</v>
      </c>
    </row>
    <row r="208" spans="2:9" ht="14.45" hidden="1" x14ac:dyDescent="0.3">
      <c r="B208" s="448"/>
      <c r="C208" s="448"/>
      <c r="D208" s="448"/>
      <c r="E208" s="448"/>
      <c r="F208" s="448"/>
    </row>
    <row r="209" spans="2:9" ht="14.45" hidden="1" x14ac:dyDescent="0.3">
      <c r="B209" s="448"/>
      <c r="C209" s="448"/>
      <c r="D209" s="448"/>
      <c r="E209" s="448"/>
      <c r="F209" s="448"/>
    </row>
    <row r="210" spans="2:9" ht="14.45" hidden="1" x14ac:dyDescent="0.3">
      <c r="B210" s="549" t="s">
        <v>1492</v>
      </c>
      <c r="C210" s="549"/>
      <c r="D210" s="549"/>
      <c r="E210" s="549"/>
      <c r="F210" s="549"/>
    </row>
    <row r="211" spans="2:9" ht="14.45" hidden="1" x14ac:dyDescent="0.3">
      <c r="B211" s="453" t="s">
        <v>1493</v>
      </c>
      <c r="C211" s="452" t="s">
        <v>1494</v>
      </c>
      <c r="D211" s="452" t="s">
        <v>1494</v>
      </c>
      <c r="E211" s="452" t="s">
        <v>1495</v>
      </c>
      <c r="F211" s="452" t="s">
        <v>1495</v>
      </c>
    </row>
    <row r="212" spans="2:9" ht="14.45" hidden="1" x14ac:dyDescent="0.3">
      <c r="B212" s="451"/>
      <c r="C212" s="451" t="s">
        <v>1496</v>
      </c>
      <c r="D212" s="451" t="s">
        <v>1497</v>
      </c>
      <c r="E212" s="451" t="s">
        <v>1496</v>
      </c>
      <c r="F212" s="451" t="s">
        <v>1497</v>
      </c>
    </row>
    <row r="213" spans="2:9" ht="14.45" hidden="1" x14ac:dyDescent="0.3">
      <c r="B213" s="453" t="s">
        <v>3</v>
      </c>
      <c r="C213" s="454">
        <f>+C201*E207</f>
        <v>5605.2314999999999</v>
      </c>
      <c r="D213" s="455">
        <f>+D201*E207</f>
        <v>5165.6055000000006</v>
      </c>
      <c r="E213" s="455">
        <f>+E201*E207</f>
        <v>6594.39</v>
      </c>
      <c r="F213" s="455">
        <f>+F201*E207</f>
        <v>6154.7640000000001</v>
      </c>
    </row>
    <row r="214" spans="2:9" ht="14.45" hidden="1" x14ac:dyDescent="0.3">
      <c r="B214" s="453" t="s">
        <v>4</v>
      </c>
      <c r="C214" s="454">
        <f>+C202*E207</f>
        <v>4945.7925000000005</v>
      </c>
      <c r="D214" s="455">
        <f>+D202*E207</f>
        <v>4506.1665000000003</v>
      </c>
      <c r="E214" s="455">
        <f>+E202*E207</f>
        <v>5934.951</v>
      </c>
      <c r="F214" s="455">
        <f>+F202*E207</f>
        <v>5495.3249999999998</v>
      </c>
    </row>
    <row r="215" spans="2:9" ht="14.45" hidden="1" x14ac:dyDescent="0.3">
      <c r="B215" s="453" t="s">
        <v>5</v>
      </c>
      <c r="C215" s="454">
        <f>+C203*E207</f>
        <v>4286.3535000000002</v>
      </c>
      <c r="D215" s="455">
        <f>+D203*E207</f>
        <v>3956.634</v>
      </c>
      <c r="E215" s="455">
        <f>+E203*E207</f>
        <v>5275.5120000000006</v>
      </c>
      <c r="F215" s="455">
        <f>+F203*E207</f>
        <v>4835.8860000000004</v>
      </c>
    </row>
    <row r="216" spans="2:9" ht="14.45" hidden="1" x14ac:dyDescent="0.3">
      <c r="B216" s="453" t="s">
        <v>6</v>
      </c>
      <c r="C216" s="454">
        <f>+C204*E207</f>
        <v>3626.9145000000003</v>
      </c>
      <c r="D216" s="455">
        <f>+D204*E207</f>
        <v>3297.1950000000002</v>
      </c>
      <c r="E216" s="455">
        <f>+E204*E207</f>
        <v>4616.0730000000003</v>
      </c>
      <c r="F216" s="455">
        <f>+F204*E207</f>
        <v>4286.3535000000002</v>
      </c>
    </row>
    <row r="217" spans="2:9" ht="14.45" hidden="1" x14ac:dyDescent="0.3">
      <c r="B217" s="453" t="s">
        <v>1498</v>
      </c>
      <c r="C217" s="454">
        <f>+C205*E207</f>
        <v>3187.2885000000001</v>
      </c>
      <c r="D217" s="455">
        <f>+D205*E207</f>
        <v>2967.4755</v>
      </c>
      <c r="E217" s="455">
        <f>+E205*E207</f>
        <v>4066.5405000000001</v>
      </c>
      <c r="F217" s="455">
        <f>+F205*E207</f>
        <v>3736.8210000000004</v>
      </c>
    </row>
    <row r="218" spans="2:9" ht="14.45" hidden="1" x14ac:dyDescent="0.3"/>
    <row r="220" spans="2:9" s="122" customFormat="1" x14ac:dyDescent="0.25">
      <c r="I220" s="44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B8" sqref="B8:B20"/>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3"/>
      <c r="C1" s="283"/>
      <c r="D1" s="283"/>
      <c r="E1" s="283"/>
      <c r="F1" s="283"/>
      <c r="G1" s="283" t="s">
        <v>1406</v>
      </c>
      <c r="J1" s="283"/>
      <c r="K1" s="283"/>
      <c r="L1" s="283"/>
      <c r="M1" s="283"/>
      <c r="N1" s="283"/>
      <c r="O1" s="283"/>
      <c r="P1" s="283"/>
      <c r="Q1" s="283"/>
      <c r="R1" s="283"/>
      <c r="S1" s="283"/>
      <c r="T1" s="283"/>
      <c r="U1" s="283"/>
    </row>
    <row r="2" spans="1:21" ht="18" x14ac:dyDescent="0.3">
      <c r="A2" s="268" t="s">
        <v>1347</v>
      </c>
      <c r="B2" s="283"/>
      <c r="C2" s="283"/>
      <c r="D2" s="283"/>
      <c r="E2" s="283"/>
      <c r="F2" s="283"/>
      <c r="G2" s="283"/>
      <c r="J2" s="283"/>
      <c r="K2" s="283"/>
      <c r="L2" s="283"/>
      <c r="M2" s="283"/>
      <c r="N2" s="283"/>
      <c r="O2" s="283"/>
      <c r="P2" s="283"/>
      <c r="Q2" s="283"/>
      <c r="R2" s="283"/>
      <c r="S2" s="283"/>
      <c r="T2" s="283"/>
      <c r="U2" s="283"/>
    </row>
    <row r="3" spans="1:21" x14ac:dyDescent="0.25">
      <c r="A3" s="605" t="s">
        <v>1407</v>
      </c>
      <c r="B3" s="605"/>
      <c r="C3" s="605"/>
      <c r="D3" s="605"/>
      <c r="E3" s="605"/>
      <c r="F3" s="605"/>
      <c r="G3" s="605"/>
      <c r="H3" s="605"/>
      <c r="I3" s="605"/>
      <c r="J3" s="605"/>
      <c r="K3" s="605"/>
      <c r="L3" s="605"/>
      <c r="M3" s="605"/>
      <c r="N3" s="605"/>
      <c r="O3" s="605"/>
      <c r="P3" s="605"/>
      <c r="Q3" s="605"/>
      <c r="R3" s="605"/>
      <c r="S3" s="605"/>
      <c r="T3" s="605"/>
      <c r="U3" s="605"/>
    </row>
    <row r="4" spans="1:21" ht="15" customHeight="1" x14ac:dyDescent="0.25">
      <c r="A4" s="554" t="s">
        <v>97</v>
      </c>
      <c r="B4" s="556" t="s">
        <v>111</v>
      </c>
      <c r="C4" s="566" t="s">
        <v>86</v>
      </c>
      <c r="D4" s="566" t="s">
        <v>87</v>
      </c>
      <c r="E4" s="566" t="s">
        <v>392</v>
      </c>
      <c r="F4" s="566" t="s">
        <v>88</v>
      </c>
      <c r="G4" s="569" t="s">
        <v>100</v>
      </c>
      <c r="H4" s="571"/>
      <c r="I4" s="571"/>
      <c r="J4" s="571"/>
      <c r="K4" s="571"/>
      <c r="L4" s="571"/>
      <c r="M4" s="571"/>
      <c r="N4" s="570"/>
      <c r="O4" s="575" t="s">
        <v>101</v>
      </c>
      <c r="P4" s="576"/>
      <c r="Q4" s="556" t="s">
        <v>102</v>
      </c>
      <c r="R4" s="556" t="s">
        <v>103</v>
      </c>
      <c r="S4" s="556" t="s">
        <v>110</v>
      </c>
      <c r="T4" s="556" t="s">
        <v>109</v>
      </c>
      <c r="U4" s="572" t="s">
        <v>89</v>
      </c>
    </row>
    <row r="5" spans="1:21" ht="15" customHeight="1" x14ac:dyDescent="0.25">
      <c r="A5" s="554"/>
      <c r="B5" s="554"/>
      <c r="C5" s="567"/>
      <c r="D5" s="567"/>
      <c r="E5" s="567"/>
      <c r="F5" s="567"/>
      <c r="G5" s="569" t="s">
        <v>104</v>
      </c>
      <c r="H5" s="570"/>
      <c r="I5" s="569" t="s">
        <v>105</v>
      </c>
      <c r="J5" s="570"/>
      <c r="K5" s="569" t="s">
        <v>106</v>
      </c>
      <c r="L5" s="570"/>
      <c r="M5" s="569" t="s">
        <v>107</v>
      </c>
      <c r="N5" s="570"/>
      <c r="O5" s="577"/>
      <c r="P5" s="578"/>
      <c r="Q5" s="554"/>
      <c r="R5" s="554"/>
      <c r="S5" s="554"/>
      <c r="T5" s="554"/>
      <c r="U5" s="573"/>
    </row>
    <row r="6" spans="1:21" ht="25.5" x14ac:dyDescent="0.25">
      <c r="A6" s="555"/>
      <c r="B6" s="555"/>
      <c r="C6" s="568"/>
      <c r="D6" s="568"/>
      <c r="E6" s="568"/>
      <c r="F6" s="568"/>
      <c r="G6" s="440" t="s">
        <v>108</v>
      </c>
      <c r="H6" s="440" t="s">
        <v>12</v>
      </c>
      <c r="I6" s="440" t="s">
        <v>108</v>
      </c>
      <c r="J6" s="440" t="s">
        <v>12</v>
      </c>
      <c r="K6" s="440" t="s">
        <v>108</v>
      </c>
      <c r="L6" s="440" t="s">
        <v>12</v>
      </c>
      <c r="M6" s="440" t="s">
        <v>108</v>
      </c>
      <c r="N6" s="440" t="s">
        <v>12</v>
      </c>
      <c r="O6" s="440" t="s">
        <v>108</v>
      </c>
      <c r="P6" s="440" t="s">
        <v>12</v>
      </c>
      <c r="Q6" s="555"/>
      <c r="R6" s="555"/>
      <c r="S6" s="555"/>
      <c r="T6" s="555"/>
      <c r="U6" s="574"/>
    </row>
    <row r="7" spans="1:21" s="365" customFormat="1" ht="15.6" x14ac:dyDescent="0.3">
      <c r="A7" s="441"/>
      <c r="B7" s="442"/>
      <c r="C7" s="443"/>
      <c r="D7" s="443"/>
      <c r="E7" s="444"/>
      <c r="F7" s="443"/>
      <c r="G7" s="445"/>
      <c r="H7" s="445"/>
      <c r="I7" s="445"/>
      <c r="J7" s="445"/>
      <c r="K7" s="445"/>
      <c r="L7" s="445"/>
      <c r="M7" s="445"/>
      <c r="N7" s="445"/>
      <c r="O7" s="445"/>
      <c r="P7" s="445"/>
      <c r="Q7" s="446"/>
      <c r="R7" s="446"/>
      <c r="S7" s="446"/>
      <c r="T7" s="446"/>
      <c r="U7" s="447"/>
    </row>
    <row r="8" spans="1:21" ht="15.75" customHeight="1" x14ac:dyDescent="0.25">
      <c r="A8" s="602" t="s">
        <v>1407</v>
      </c>
      <c r="B8" s="602" t="s">
        <v>1408</v>
      </c>
      <c r="C8" s="279"/>
      <c r="D8" s="279"/>
      <c r="E8" s="279"/>
      <c r="F8" s="280"/>
      <c r="G8" s="280"/>
      <c r="H8" s="358"/>
      <c r="I8" s="280"/>
      <c r="J8" s="358"/>
      <c r="K8" s="280"/>
      <c r="L8" s="358"/>
      <c r="M8" s="280"/>
      <c r="N8" s="358"/>
      <c r="O8" s="400">
        <f t="shared" ref="O8:P8" si="0">G8+I8+K8+M8</f>
        <v>0</v>
      </c>
      <c r="P8" s="401">
        <f t="shared" si="0"/>
        <v>0</v>
      </c>
      <c r="Q8" s="280"/>
      <c r="R8" s="280"/>
      <c r="S8" s="280"/>
      <c r="T8" s="280"/>
      <c r="U8" s="280"/>
    </row>
    <row r="9" spans="1:21" ht="15.75" x14ac:dyDescent="0.25">
      <c r="A9" s="603"/>
      <c r="B9" s="603"/>
      <c r="C9" s="279"/>
      <c r="D9" s="279"/>
      <c r="E9" s="279"/>
      <c r="F9" s="280"/>
      <c r="G9" s="280"/>
      <c r="H9" s="358"/>
      <c r="I9" s="280"/>
      <c r="J9" s="358"/>
      <c r="K9" s="280"/>
      <c r="L9" s="358"/>
      <c r="M9" s="280"/>
      <c r="N9" s="358"/>
      <c r="O9" s="400">
        <f t="shared" ref="O9:O20" si="1">G9+I9+K9+M9</f>
        <v>0</v>
      </c>
      <c r="P9" s="401">
        <f t="shared" ref="P9:P20" si="2">H9+J9+L9+N9</f>
        <v>0</v>
      </c>
      <c r="Q9" s="280"/>
      <c r="R9" s="280"/>
      <c r="S9" s="280"/>
      <c r="T9" s="280"/>
      <c r="U9" s="280"/>
    </row>
    <row r="10" spans="1:21" ht="15.75" x14ac:dyDescent="0.25">
      <c r="A10" s="603"/>
      <c r="B10" s="603"/>
      <c r="C10" s="279"/>
      <c r="D10" s="279"/>
      <c r="E10" s="279"/>
      <c r="F10" s="280"/>
      <c r="G10" s="280"/>
      <c r="H10" s="358"/>
      <c r="I10" s="280"/>
      <c r="J10" s="358"/>
      <c r="K10" s="280"/>
      <c r="L10" s="358"/>
      <c r="M10" s="280"/>
      <c r="N10" s="358"/>
      <c r="O10" s="400">
        <f t="shared" si="1"/>
        <v>0</v>
      </c>
      <c r="P10" s="401">
        <f t="shared" si="2"/>
        <v>0</v>
      </c>
      <c r="Q10" s="280"/>
      <c r="R10" s="280"/>
      <c r="S10" s="280"/>
      <c r="T10" s="280"/>
      <c r="U10" s="280"/>
    </row>
    <row r="11" spans="1:21" ht="15.75" x14ac:dyDescent="0.25">
      <c r="A11" s="603"/>
      <c r="B11" s="603"/>
      <c r="C11" s="279"/>
      <c r="D11" s="279"/>
      <c r="E11" s="279"/>
      <c r="F11" s="280"/>
      <c r="G11" s="280"/>
      <c r="H11" s="358"/>
      <c r="I11" s="280"/>
      <c r="J11" s="358"/>
      <c r="K11" s="280"/>
      <c r="L11" s="358"/>
      <c r="M11" s="280"/>
      <c r="N11" s="358"/>
      <c r="O11" s="400">
        <f t="shared" si="1"/>
        <v>0</v>
      </c>
      <c r="P11" s="401">
        <f t="shared" si="2"/>
        <v>0</v>
      </c>
      <c r="Q11" s="280"/>
      <c r="R11" s="280"/>
      <c r="S11" s="280"/>
      <c r="T11" s="280"/>
      <c r="U11" s="280"/>
    </row>
    <row r="12" spans="1:21" ht="15.75" x14ac:dyDescent="0.25">
      <c r="A12" s="603"/>
      <c r="B12" s="603"/>
      <c r="C12" s="279"/>
      <c r="D12" s="279"/>
      <c r="E12" s="279"/>
      <c r="F12" s="280"/>
      <c r="G12" s="280"/>
      <c r="H12" s="358"/>
      <c r="I12" s="280"/>
      <c r="J12" s="358"/>
      <c r="K12" s="280"/>
      <c r="L12" s="358"/>
      <c r="M12" s="280"/>
      <c r="N12" s="358"/>
      <c r="O12" s="400">
        <f t="shared" si="1"/>
        <v>0</v>
      </c>
      <c r="P12" s="401">
        <f t="shared" si="2"/>
        <v>0</v>
      </c>
      <c r="Q12" s="280"/>
      <c r="R12" s="280"/>
      <c r="S12" s="280"/>
      <c r="T12" s="280"/>
      <c r="U12" s="280"/>
    </row>
    <row r="13" spans="1:21" s="365" customFormat="1" ht="15.75" x14ac:dyDescent="0.25">
      <c r="A13" s="603"/>
      <c r="B13" s="603"/>
      <c r="C13" s="406"/>
      <c r="D13" s="406"/>
      <c r="E13" s="406"/>
      <c r="F13" s="280"/>
      <c r="G13" s="280"/>
      <c r="H13" s="358"/>
      <c r="I13" s="280"/>
      <c r="J13" s="358"/>
      <c r="K13" s="280"/>
      <c r="L13" s="358"/>
      <c r="M13" s="280"/>
      <c r="N13" s="358"/>
      <c r="O13" s="400">
        <f t="shared" ref="O13" si="3">G13+I13+K13+M13</f>
        <v>0</v>
      </c>
      <c r="P13" s="401">
        <f t="shared" ref="P13" si="4">H13+J13+L13+N13</f>
        <v>0</v>
      </c>
      <c r="Q13" s="280"/>
      <c r="R13" s="280"/>
      <c r="S13" s="280"/>
      <c r="T13" s="280"/>
      <c r="U13" s="280"/>
    </row>
    <row r="14" spans="1:21" ht="15.75" x14ac:dyDescent="0.25">
      <c r="A14" s="603"/>
      <c r="B14" s="603"/>
      <c r="C14" s="279"/>
      <c r="D14" s="279"/>
      <c r="E14" s="279"/>
      <c r="F14" s="280"/>
      <c r="G14" s="280"/>
      <c r="H14" s="358"/>
      <c r="I14" s="280"/>
      <c r="J14" s="358"/>
      <c r="K14" s="280"/>
      <c r="L14" s="358"/>
      <c r="M14" s="280"/>
      <c r="N14" s="358"/>
      <c r="O14" s="400">
        <f t="shared" si="1"/>
        <v>0</v>
      </c>
      <c r="P14" s="401">
        <f t="shared" si="2"/>
        <v>0</v>
      </c>
      <c r="Q14" s="280"/>
      <c r="R14" s="280"/>
      <c r="S14" s="280"/>
      <c r="T14" s="280"/>
      <c r="U14" s="359"/>
    </row>
    <row r="15" spans="1:21" ht="15.75" customHeight="1" x14ac:dyDescent="0.25">
      <c r="A15" s="603"/>
      <c r="B15" s="603"/>
      <c r="C15" s="279"/>
      <c r="D15" s="279"/>
      <c r="E15" s="279"/>
      <c r="F15" s="280"/>
      <c r="G15" s="280"/>
      <c r="H15" s="358"/>
      <c r="I15" s="280"/>
      <c r="J15" s="358"/>
      <c r="K15" s="360"/>
      <c r="L15" s="358"/>
      <c r="M15" s="280"/>
      <c r="N15" s="358"/>
      <c r="O15" s="400">
        <f t="shared" si="1"/>
        <v>0</v>
      </c>
      <c r="P15" s="401">
        <f t="shared" si="2"/>
        <v>0</v>
      </c>
      <c r="Q15" s="280"/>
      <c r="R15" s="280"/>
      <c r="S15" s="280"/>
      <c r="T15" s="280"/>
      <c r="U15" s="280"/>
    </row>
    <row r="16" spans="1:21" ht="15.75" x14ac:dyDescent="0.25">
      <c r="A16" s="603"/>
      <c r="B16" s="603"/>
      <c r="C16" s="279"/>
      <c r="D16" s="279"/>
      <c r="E16" s="279"/>
      <c r="F16" s="280"/>
      <c r="G16" s="280"/>
      <c r="H16" s="358"/>
      <c r="I16" s="280"/>
      <c r="J16" s="358"/>
      <c r="K16" s="360"/>
      <c r="L16" s="358"/>
      <c r="M16" s="280"/>
      <c r="N16" s="358"/>
      <c r="O16" s="400">
        <f t="shared" si="1"/>
        <v>0</v>
      </c>
      <c r="P16" s="401">
        <f t="shared" si="2"/>
        <v>0</v>
      </c>
      <c r="Q16" s="280"/>
      <c r="R16" s="280"/>
      <c r="S16" s="280"/>
      <c r="T16" s="280"/>
      <c r="U16" s="280"/>
    </row>
    <row r="17" spans="1:21" ht="15.75" x14ac:dyDescent="0.25">
      <c r="A17" s="603"/>
      <c r="B17" s="603"/>
      <c r="C17" s="279"/>
      <c r="D17" s="279"/>
      <c r="E17" s="279"/>
      <c r="F17" s="280"/>
      <c r="G17" s="280"/>
      <c r="H17" s="358"/>
      <c r="I17" s="280"/>
      <c r="J17" s="358"/>
      <c r="K17" s="360"/>
      <c r="L17" s="358"/>
      <c r="M17" s="280"/>
      <c r="N17" s="358"/>
      <c r="O17" s="400">
        <f t="shared" si="1"/>
        <v>0</v>
      </c>
      <c r="P17" s="401">
        <f t="shared" si="2"/>
        <v>0</v>
      </c>
      <c r="Q17" s="280"/>
      <c r="R17" s="280"/>
      <c r="S17" s="280"/>
      <c r="T17" s="280"/>
      <c r="U17" s="280"/>
    </row>
    <row r="18" spans="1:21" ht="15.75" x14ac:dyDescent="0.25">
      <c r="A18" s="603"/>
      <c r="B18" s="603"/>
      <c r="C18" s="279"/>
      <c r="D18" s="279"/>
      <c r="E18" s="279"/>
      <c r="F18" s="280"/>
      <c r="G18" s="280"/>
      <c r="H18" s="358"/>
      <c r="I18" s="280"/>
      <c r="J18" s="358"/>
      <c r="K18" s="360"/>
      <c r="L18" s="358"/>
      <c r="M18" s="280"/>
      <c r="N18" s="358"/>
      <c r="O18" s="400">
        <f t="shared" si="1"/>
        <v>0</v>
      </c>
      <c r="P18" s="401">
        <f t="shared" si="2"/>
        <v>0</v>
      </c>
      <c r="Q18" s="280"/>
      <c r="R18" s="280"/>
      <c r="S18" s="280"/>
      <c r="T18" s="280"/>
      <c r="U18" s="280"/>
    </row>
    <row r="19" spans="1:21" ht="15.75" x14ac:dyDescent="0.25">
      <c r="A19" s="603"/>
      <c r="B19" s="603"/>
      <c r="C19" s="279"/>
      <c r="D19" s="279"/>
      <c r="E19" s="279"/>
      <c r="F19" s="280"/>
      <c r="G19" s="280"/>
      <c r="H19" s="358"/>
      <c r="I19" s="280"/>
      <c r="J19" s="358"/>
      <c r="K19" s="280"/>
      <c r="L19" s="358"/>
      <c r="M19" s="280"/>
      <c r="N19" s="358"/>
      <c r="O19" s="400">
        <f t="shared" si="1"/>
        <v>0</v>
      </c>
      <c r="P19" s="401">
        <f t="shared" si="2"/>
        <v>0</v>
      </c>
      <c r="Q19" s="280"/>
      <c r="R19" s="280"/>
      <c r="S19" s="280"/>
      <c r="T19" s="280"/>
      <c r="U19" s="361"/>
    </row>
    <row r="20" spans="1:21" ht="15.75" x14ac:dyDescent="0.25">
      <c r="A20" s="604"/>
      <c r="B20" s="604"/>
      <c r="C20" s="279"/>
      <c r="D20" s="279"/>
      <c r="E20" s="279"/>
      <c r="F20" s="280"/>
      <c r="G20" s="280"/>
      <c r="H20" s="358"/>
      <c r="I20" s="280"/>
      <c r="J20" s="358"/>
      <c r="K20" s="280"/>
      <c r="L20" s="358"/>
      <c r="M20" s="280"/>
      <c r="N20" s="358"/>
      <c r="O20" s="400">
        <f t="shared" si="1"/>
        <v>0</v>
      </c>
      <c r="P20" s="401">
        <f t="shared" si="2"/>
        <v>0</v>
      </c>
      <c r="Q20" s="280"/>
      <c r="R20" s="280"/>
      <c r="S20" s="280"/>
      <c r="T20" s="280"/>
      <c r="U20" s="280"/>
    </row>
    <row r="21" spans="1:21" ht="15.75" x14ac:dyDescent="0.25">
      <c r="A21" s="291"/>
      <c r="B21" s="292"/>
      <c r="C21" s="291" t="s">
        <v>1405</v>
      </c>
      <c r="D21" s="292"/>
      <c r="E21" s="292"/>
      <c r="F21" s="293"/>
      <c r="G21" s="281">
        <f t="shared" ref="G21:P21" si="5">SUM(G8:G20)</f>
        <v>0</v>
      </c>
      <c r="H21" s="282">
        <f t="shared" si="5"/>
        <v>0</v>
      </c>
      <c r="I21" s="281">
        <f t="shared" si="5"/>
        <v>0</v>
      </c>
      <c r="J21" s="282">
        <f t="shared" si="5"/>
        <v>0</v>
      </c>
      <c r="K21" s="281">
        <f t="shared" si="5"/>
        <v>0</v>
      </c>
      <c r="L21" s="282">
        <f t="shared" si="5"/>
        <v>0</v>
      </c>
      <c r="M21" s="281">
        <f t="shared" si="5"/>
        <v>0</v>
      </c>
      <c r="N21" s="282">
        <f t="shared" si="5"/>
        <v>0</v>
      </c>
      <c r="O21" s="282">
        <f t="shared" si="5"/>
        <v>0</v>
      </c>
      <c r="P21" s="282">
        <f t="shared" si="5"/>
        <v>0</v>
      </c>
      <c r="Q21" s="264"/>
      <c r="R21" s="264"/>
      <c r="S21" s="264"/>
      <c r="T21" s="264"/>
      <c r="U21" s="264"/>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ht="14.45" x14ac:dyDescent="0.3">
      <c r="H34"/>
      <c r="J34"/>
      <c r="L34"/>
      <c r="N34"/>
      <c r="P34"/>
    </row>
    <row r="35" spans="8:16" ht="14.45" x14ac:dyDescent="0.3">
      <c r="H35"/>
      <c r="J35"/>
      <c r="L35"/>
      <c r="N35"/>
      <c r="P35"/>
    </row>
    <row r="36" spans="8:16" ht="14.45" x14ac:dyDescent="0.3">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61"/>
  <sheetViews>
    <sheetView zoomScale="90" zoomScaleNormal="90" workbookViewId="0">
      <pane ySplit="6" topLeftCell="A7" activePane="bottomLeft" state="frozen"/>
      <selection activeCell="A7" sqref="A7"/>
      <selection pane="bottomLeft" activeCell="C21" sqref="C21"/>
    </sheetView>
  </sheetViews>
  <sheetFormatPr baseColWidth="10" defaultColWidth="11.42578125" defaultRowHeight="15" x14ac:dyDescent="0.25"/>
  <cols>
    <col min="1" max="1" width="21.7109375" style="365" customWidth="1"/>
    <col min="2" max="2" width="24.28515625" style="365" customWidth="1"/>
    <col min="3" max="6" width="27.42578125" style="365" customWidth="1"/>
    <col min="7" max="7" width="15.28515625" style="365" customWidth="1"/>
    <col min="8" max="8" width="13.7109375" style="234" bestFit="1" customWidth="1"/>
    <col min="9" max="9" width="15.28515625" style="365" customWidth="1"/>
    <col min="10" max="10" width="18.85546875" style="234" customWidth="1"/>
    <col min="11" max="11" width="11.42578125" style="365"/>
    <col min="12" max="12" width="13.7109375" style="234" bestFit="1" customWidth="1"/>
    <col min="13" max="13" width="11.42578125" style="365"/>
    <col min="14" max="14" width="13.7109375" style="234" bestFit="1" customWidth="1"/>
    <col min="15" max="15" width="15.28515625" style="365" customWidth="1"/>
    <col min="16" max="16" width="18.28515625" style="234" customWidth="1"/>
    <col min="17" max="17" width="14.140625" style="365" hidden="1" customWidth="1"/>
    <col min="18" max="20" width="14.140625" style="365" customWidth="1"/>
    <col min="21" max="21" width="17" style="365" customWidth="1"/>
    <col min="22" max="16384" width="11.42578125" style="365"/>
  </cols>
  <sheetData>
    <row r="1" spans="1:21" ht="18" x14ac:dyDescent="0.3">
      <c r="B1" s="283"/>
      <c r="C1" s="283"/>
      <c r="D1" s="283"/>
      <c r="E1" s="283"/>
      <c r="F1" s="283"/>
      <c r="G1" s="283" t="s">
        <v>1452</v>
      </c>
      <c r="J1" s="283"/>
      <c r="K1" s="283"/>
      <c r="L1" s="283"/>
      <c r="M1" s="283"/>
      <c r="N1" s="283"/>
      <c r="O1" s="283"/>
      <c r="P1" s="283"/>
      <c r="Q1" s="283"/>
      <c r="R1" s="283"/>
      <c r="S1" s="283"/>
      <c r="T1" s="283"/>
      <c r="U1" s="283"/>
    </row>
    <row r="2" spans="1:21" ht="18" x14ac:dyDescent="0.3">
      <c r="A2" s="268" t="s">
        <v>1347</v>
      </c>
      <c r="B2" s="283"/>
      <c r="C2" s="283"/>
      <c r="D2" s="283"/>
      <c r="E2" s="283"/>
      <c r="F2" s="283"/>
      <c r="G2" s="283"/>
      <c r="J2" s="283"/>
      <c r="K2" s="283"/>
      <c r="L2" s="283"/>
      <c r="M2" s="283"/>
      <c r="N2" s="283"/>
      <c r="O2" s="283"/>
      <c r="P2" s="283"/>
      <c r="Q2" s="283"/>
      <c r="R2" s="283"/>
      <c r="S2" s="283"/>
      <c r="T2" s="283"/>
      <c r="U2" s="283"/>
    </row>
    <row r="3" spans="1:21" x14ac:dyDescent="0.25">
      <c r="A3" s="605" t="s">
        <v>1451</v>
      </c>
      <c r="B3" s="605"/>
      <c r="C3" s="605"/>
      <c r="D3" s="605"/>
      <c r="E3" s="605"/>
      <c r="F3" s="605"/>
      <c r="G3" s="605"/>
      <c r="H3" s="605"/>
      <c r="I3" s="605"/>
      <c r="J3" s="605"/>
      <c r="K3" s="605"/>
      <c r="L3" s="605"/>
      <c r="M3" s="605"/>
      <c r="N3" s="605"/>
      <c r="O3" s="605"/>
      <c r="P3" s="605"/>
      <c r="Q3" s="605"/>
      <c r="R3" s="605"/>
      <c r="S3" s="605"/>
      <c r="T3" s="605"/>
      <c r="U3" s="605"/>
    </row>
    <row r="4" spans="1:21" ht="15" customHeight="1" x14ac:dyDescent="0.25">
      <c r="A4" s="554" t="s">
        <v>97</v>
      </c>
      <c r="B4" s="556" t="s">
        <v>111</v>
      </c>
      <c r="C4" s="566" t="s">
        <v>86</v>
      </c>
      <c r="D4" s="566" t="s">
        <v>87</v>
      </c>
      <c r="E4" s="566" t="s">
        <v>392</v>
      </c>
      <c r="F4" s="566" t="s">
        <v>88</v>
      </c>
      <c r="G4" s="569" t="s">
        <v>100</v>
      </c>
      <c r="H4" s="571"/>
      <c r="I4" s="571"/>
      <c r="J4" s="571"/>
      <c r="K4" s="571"/>
      <c r="L4" s="571"/>
      <c r="M4" s="571"/>
      <c r="N4" s="570"/>
      <c r="O4" s="575" t="s">
        <v>101</v>
      </c>
      <c r="P4" s="576"/>
      <c r="Q4" s="556" t="s">
        <v>102</v>
      </c>
      <c r="R4" s="556" t="s">
        <v>103</v>
      </c>
      <c r="S4" s="556" t="s">
        <v>110</v>
      </c>
      <c r="T4" s="556" t="s">
        <v>109</v>
      </c>
      <c r="U4" s="572" t="s">
        <v>89</v>
      </c>
    </row>
    <row r="5" spans="1:21" ht="15" customHeight="1" x14ac:dyDescent="0.25">
      <c r="A5" s="554"/>
      <c r="B5" s="554"/>
      <c r="C5" s="567"/>
      <c r="D5" s="567"/>
      <c r="E5" s="567"/>
      <c r="F5" s="567"/>
      <c r="G5" s="569" t="s">
        <v>104</v>
      </c>
      <c r="H5" s="570"/>
      <c r="I5" s="569" t="s">
        <v>105</v>
      </c>
      <c r="J5" s="570"/>
      <c r="K5" s="569" t="s">
        <v>106</v>
      </c>
      <c r="L5" s="570"/>
      <c r="M5" s="569" t="s">
        <v>107</v>
      </c>
      <c r="N5" s="570"/>
      <c r="O5" s="577"/>
      <c r="P5" s="578"/>
      <c r="Q5" s="554"/>
      <c r="R5" s="554"/>
      <c r="S5" s="554"/>
      <c r="T5" s="554"/>
      <c r="U5" s="573"/>
    </row>
    <row r="6" spans="1:21" ht="25.5" x14ac:dyDescent="0.25">
      <c r="A6" s="555"/>
      <c r="B6" s="555"/>
      <c r="C6" s="568"/>
      <c r="D6" s="568"/>
      <c r="E6" s="568"/>
      <c r="F6" s="568"/>
      <c r="G6" s="440" t="s">
        <v>108</v>
      </c>
      <c r="H6" s="440" t="s">
        <v>12</v>
      </c>
      <c r="I6" s="440" t="s">
        <v>108</v>
      </c>
      <c r="J6" s="440" t="s">
        <v>12</v>
      </c>
      <c r="K6" s="440" t="s">
        <v>108</v>
      </c>
      <c r="L6" s="440" t="s">
        <v>12</v>
      </c>
      <c r="M6" s="440" t="s">
        <v>108</v>
      </c>
      <c r="N6" s="440" t="s">
        <v>12</v>
      </c>
      <c r="O6" s="440" t="s">
        <v>108</v>
      </c>
      <c r="P6" s="440" t="s">
        <v>12</v>
      </c>
      <c r="Q6" s="555"/>
      <c r="R6" s="555"/>
      <c r="S6" s="555"/>
      <c r="T6" s="555"/>
      <c r="U6" s="574"/>
    </row>
    <row r="7" spans="1:21" ht="15.6" x14ac:dyDescent="0.3">
      <c r="A7" s="441"/>
      <c r="B7" s="442"/>
      <c r="C7" s="443"/>
      <c r="D7" s="443"/>
      <c r="E7" s="444"/>
      <c r="F7" s="443"/>
      <c r="G7" s="445"/>
      <c r="H7" s="445"/>
      <c r="I7" s="445"/>
      <c r="J7" s="445"/>
      <c r="K7" s="445"/>
      <c r="L7" s="445"/>
      <c r="M7" s="445"/>
      <c r="N7" s="445"/>
      <c r="O7" s="445"/>
      <c r="P7" s="445"/>
      <c r="Q7" s="446"/>
      <c r="R7" s="446"/>
      <c r="S7" s="446"/>
      <c r="T7" s="446"/>
      <c r="U7" s="447"/>
    </row>
    <row r="8" spans="1:21" ht="15.75" x14ac:dyDescent="0.25">
      <c r="A8" s="602" t="s">
        <v>1445</v>
      </c>
      <c r="B8" s="601" t="s">
        <v>1443</v>
      </c>
      <c r="C8" s="279"/>
      <c r="D8" s="279"/>
      <c r="E8" s="279"/>
      <c r="F8" s="280"/>
      <c r="G8" s="280"/>
      <c r="H8" s="358"/>
      <c r="I8" s="280"/>
      <c r="J8" s="358"/>
      <c r="K8" s="280"/>
      <c r="L8" s="358"/>
      <c r="M8" s="280"/>
      <c r="N8" s="358"/>
      <c r="O8" s="402">
        <f t="shared" ref="O8:O22" si="0">G8+I8+K8+M8</f>
        <v>0</v>
      </c>
      <c r="P8" s="401">
        <f t="shared" ref="P8:P22" si="1">H8+J8+L8+N8</f>
        <v>0</v>
      </c>
      <c r="Q8" s="280"/>
      <c r="R8" s="280"/>
      <c r="S8" s="280"/>
      <c r="T8" s="280"/>
      <c r="U8" s="280"/>
    </row>
    <row r="9" spans="1:21" ht="15.75" x14ac:dyDescent="0.25">
      <c r="A9" s="603"/>
      <c r="B9" s="601"/>
      <c r="C9" s="279"/>
      <c r="D9" s="279"/>
      <c r="E9" s="279"/>
      <c r="F9" s="280"/>
      <c r="G9" s="280"/>
      <c r="H9" s="358"/>
      <c r="I9" s="280"/>
      <c r="J9" s="358"/>
      <c r="K9" s="280"/>
      <c r="L9" s="358"/>
      <c r="M9" s="280"/>
      <c r="N9" s="358"/>
      <c r="O9" s="402">
        <f t="shared" si="0"/>
        <v>0</v>
      </c>
      <c r="P9" s="401">
        <f t="shared" si="1"/>
        <v>0</v>
      </c>
      <c r="Q9" s="280"/>
      <c r="R9" s="280"/>
      <c r="S9" s="280"/>
      <c r="T9" s="280"/>
      <c r="U9" s="280"/>
    </row>
    <row r="10" spans="1:21" ht="15.75" x14ac:dyDescent="0.25">
      <c r="A10" s="603"/>
      <c r="B10" s="601"/>
      <c r="C10" s="279"/>
      <c r="D10" s="279"/>
      <c r="E10" s="279"/>
      <c r="F10" s="280"/>
      <c r="G10" s="280"/>
      <c r="H10" s="358"/>
      <c r="I10" s="280"/>
      <c r="J10" s="358"/>
      <c r="K10" s="280"/>
      <c r="L10" s="358"/>
      <c r="M10" s="280"/>
      <c r="N10" s="358"/>
      <c r="O10" s="402">
        <f t="shared" si="0"/>
        <v>0</v>
      </c>
      <c r="P10" s="401">
        <f t="shared" si="1"/>
        <v>0</v>
      </c>
      <c r="Q10" s="280"/>
      <c r="R10" s="280"/>
      <c r="S10" s="280"/>
      <c r="T10" s="280"/>
      <c r="U10" s="280"/>
    </row>
    <row r="11" spans="1:21" ht="15.75" x14ac:dyDescent="0.25">
      <c r="A11" s="603"/>
      <c r="B11" s="601"/>
      <c r="C11" s="279"/>
      <c r="D11" s="279"/>
      <c r="E11" s="279"/>
      <c r="F11" s="280"/>
      <c r="G11" s="280"/>
      <c r="H11" s="358"/>
      <c r="I11" s="280"/>
      <c r="J11" s="358"/>
      <c r="K11" s="280"/>
      <c r="L11" s="358"/>
      <c r="M11" s="280"/>
      <c r="N11" s="358"/>
      <c r="O11" s="402">
        <f t="shared" si="0"/>
        <v>0</v>
      </c>
      <c r="P11" s="401">
        <f t="shared" si="1"/>
        <v>0</v>
      </c>
      <c r="Q11" s="280"/>
      <c r="R11" s="280"/>
      <c r="S11" s="280"/>
      <c r="T11" s="280"/>
      <c r="U11" s="280"/>
    </row>
    <row r="12" spans="1:21" ht="15.75" x14ac:dyDescent="0.25">
      <c r="A12" s="603"/>
      <c r="B12" s="601"/>
      <c r="C12" s="279"/>
      <c r="D12" s="279"/>
      <c r="E12" s="279"/>
      <c r="F12" s="280"/>
      <c r="G12" s="280"/>
      <c r="H12" s="358"/>
      <c r="I12" s="280"/>
      <c r="J12" s="358"/>
      <c r="K12" s="280"/>
      <c r="L12" s="358"/>
      <c r="M12" s="280"/>
      <c r="N12" s="358"/>
      <c r="O12" s="402">
        <f t="shared" si="0"/>
        <v>0</v>
      </c>
      <c r="P12" s="401">
        <f t="shared" si="1"/>
        <v>0</v>
      </c>
      <c r="Q12" s="280"/>
      <c r="R12" s="280"/>
      <c r="S12" s="280"/>
      <c r="T12" s="280"/>
      <c r="U12" s="280"/>
    </row>
    <row r="13" spans="1:21" ht="15.75" x14ac:dyDescent="0.25">
      <c r="A13" s="603"/>
      <c r="B13" s="601" t="s">
        <v>1450</v>
      </c>
      <c r="C13" s="279"/>
      <c r="D13" s="279"/>
      <c r="E13" s="279"/>
      <c r="F13" s="280"/>
      <c r="G13" s="280"/>
      <c r="H13" s="358"/>
      <c r="I13" s="280"/>
      <c r="J13" s="358"/>
      <c r="K13" s="280"/>
      <c r="L13" s="358"/>
      <c r="M13" s="280"/>
      <c r="N13" s="358"/>
      <c r="O13" s="402">
        <f t="shared" si="0"/>
        <v>0</v>
      </c>
      <c r="P13" s="401">
        <f t="shared" si="1"/>
        <v>0</v>
      </c>
      <c r="Q13" s="280"/>
      <c r="R13" s="280"/>
      <c r="S13" s="280"/>
      <c r="T13" s="280"/>
      <c r="U13" s="280"/>
    </row>
    <row r="14" spans="1:21" ht="15.75" x14ac:dyDescent="0.25">
      <c r="A14" s="603"/>
      <c r="B14" s="601"/>
      <c r="C14" s="279"/>
      <c r="D14" s="279"/>
      <c r="E14" s="279"/>
      <c r="F14" s="280"/>
      <c r="G14" s="280"/>
      <c r="H14" s="358"/>
      <c r="I14" s="280"/>
      <c r="J14" s="358"/>
      <c r="K14" s="280"/>
      <c r="L14" s="358"/>
      <c r="M14" s="280"/>
      <c r="N14" s="358"/>
      <c r="O14" s="402">
        <f t="shared" si="0"/>
        <v>0</v>
      </c>
      <c r="P14" s="401">
        <f t="shared" si="1"/>
        <v>0</v>
      </c>
      <c r="Q14" s="280"/>
      <c r="R14" s="280"/>
      <c r="S14" s="280"/>
      <c r="T14" s="280"/>
      <c r="U14" s="359"/>
    </row>
    <row r="15" spans="1:21" ht="15.75" x14ac:dyDescent="0.25">
      <c r="A15" s="603"/>
      <c r="B15" s="601"/>
      <c r="C15" s="279"/>
      <c r="D15" s="279"/>
      <c r="E15" s="279"/>
      <c r="F15" s="280"/>
      <c r="G15" s="280"/>
      <c r="H15" s="358"/>
      <c r="I15" s="280"/>
      <c r="J15" s="358"/>
      <c r="K15" s="280"/>
      <c r="L15" s="358"/>
      <c r="M15" s="280"/>
      <c r="N15" s="358"/>
      <c r="O15" s="402">
        <f t="shared" si="0"/>
        <v>0</v>
      </c>
      <c r="P15" s="401">
        <f t="shared" si="1"/>
        <v>0</v>
      </c>
      <c r="Q15" s="280"/>
      <c r="R15" s="280"/>
      <c r="S15" s="280"/>
      <c r="T15" s="280"/>
      <c r="U15" s="359"/>
    </row>
    <row r="16" spans="1:21" ht="15.75" x14ac:dyDescent="0.25">
      <c r="A16" s="603"/>
      <c r="B16" s="601"/>
      <c r="C16" s="279"/>
      <c r="D16" s="279"/>
      <c r="E16" s="279"/>
      <c r="F16" s="280"/>
      <c r="G16" s="280"/>
      <c r="H16" s="358"/>
      <c r="I16" s="280"/>
      <c r="J16" s="358"/>
      <c r="K16" s="280"/>
      <c r="L16" s="358"/>
      <c r="M16" s="280"/>
      <c r="N16" s="358"/>
      <c r="O16" s="402">
        <f t="shared" si="0"/>
        <v>0</v>
      </c>
      <c r="P16" s="401">
        <f t="shared" si="1"/>
        <v>0</v>
      </c>
      <c r="Q16" s="280"/>
      <c r="R16" s="280"/>
      <c r="S16" s="280"/>
      <c r="T16" s="280"/>
      <c r="U16" s="359"/>
    </row>
    <row r="17" spans="1:21" ht="15.75" x14ac:dyDescent="0.25">
      <c r="A17" s="603"/>
      <c r="B17" s="601"/>
      <c r="C17" s="279"/>
      <c r="D17" s="279"/>
      <c r="E17" s="279"/>
      <c r="F17" s="280"/>
      <c r="G17" s="280"/>
      <c r="H17" s="358"/>
      <c r="I17" s="280"/>
      <c r="J17" s="358"/>
      <c r="K17" s="360"/>
      <c r="L17" s="358"/>
      <c r="M17" s="280"/>
      <c r="N17" s="358"/>
      <c r="O17" s="402">
        <f t="shared" si="0"/>
        <v>0</v>
      </c>
      <c r="P17" s="401">
        <f t="shared" si="1"/>
        <v>0</v>
      </c>
      <c r="Q17" s="280"/>
      <c r="R17" s="280"/>
      <c r="S17" s="280"/>
      <c r="T17" s="280"/>
      <c r="U17" s="280"/>
    </row>
    <row r="18" spans="1:21" ht="15.75" x14ac:dyDescent="0.25">
      <c r="A18" s="603"/>
      <c r="B18" s="601" t="s">
        <v>1444</v>
      </c>
      <c r="C18" s="279"/>
      <c r="D18" s="279"/>
      <c r="E18" s="279"/>
      <c r="F18" s="280"/>
      <c r="G18" s="280"/>
      <c r="H18" s="358"/>
      <c r="I18" s="280"/>
      <c r="J18" s="358"/>
      <c r="K18" s="360"/>
      <c r="L18" s="358"/>
      <c r="M18" s="280"/>
      <c r="N18" s="358"/>
      <c r="O18" s="402">
        <f t="shared" si="0"/>
        <v>0</v>
      </c>
      <c r="P18" s="401">
        <f t="shared" si="1"/>
        <v>0</v>
      </c>
      <c r="Q18" s="280"/>
      <c r="R18" s="280"/>
      <c r="S18" s="280"/>
      <c r="T18" s="280"/>
      <c r="U18" s="280"/>
    </row>
    <row r="19" spans="1:21" ht="15.75" x14ac:dyDescent="0.25">
      <c r="A19" s="603"/>
      <c r="B19" s="601"/>
      <c r="C19" s="279"/>
      <c r="D19" s="279"/>
      <c r="E19" s="279"/>
      <c r="F19" s="280"/>
      <c r="G19" s="280"/>
      <c r="H19" s="358"/>
      <c r="I19" s="280"/>
      <c r="J19" s="358"/>
      <c r="K19" s="360"/>
      <c r="L19" s="358"/>
      <c r="M19" s="280"/>
      <c r="N19" s="358"/>
      <c r="O19" s="402">
        <f t="shared" si="0"/>
        <v>0</v>
      </c>
      <c r="P19" s="401">
        <f t="shared" si="1"/>
        <v>0</v>
      </c>
      <c r="Q19" s="280"/>
      <c r="R19" s="280"/>
      <c r="S19" s="280"/>
      <c r="T19" s="280"/>
      <c r="U19" s="280"/>
    </row>
    <row r="20" spans="1:21" ht="15.75" x14ac:dyDescent="0.25">
      <c r="A20" s="603"/>
      <c r="B20" s="601"/>
      <c r="C20" s="279"/>
      <c r="D20" s="279"/>
      <c r="E20" s="279"/>
      <c r="F20" s="280"/>
      <c r="G20" s="280"/>
      <c r="H20" s="358"/>
      <c r="I20" s="280"/>
      <c r="J20" s="358"/>
      <c r="K20" s="360"/>
      <c r="L20" s="358"/>
      <c r="M20" s="280"/>
      <c r="N20" s="358"/>
      <c r="O20" s="402">
        <f t="shared" si="0"/>
        <v>0</v>
      </c>
      <c r="P20" s="401">
        <f t="shared" si="1"/>
        <v>0</v>
      </c>
      <c r="Q20" s="280"/>
      <c r="R20" s="280"/>
      <c r="S20" s="280"/>
      <c r="T20" s="280"/>
      <c r="U20" s="280"/>
    </row>
    <row r="21" spans="1:21" ht="15.75" x14ac:dyDescent="0.25">
      <c r="A21" s="603"/>
      <c r="B21" s="601"/>
      <c r="C21" s="279"/>
      <c r="D21" s="279"/>
      <c r="E21" s="279"/>
      <c r="F21" s="280"/>
      <c r="G21" s="280"/>
      <c r="H21" s="358"/>
      <c r="I21" s="280"/>
      <c r="J21" s="358"/>
      <c r="K21" s="360"/>
      <c r="L21" s="358"/>
      <c r="M21" s="280"/>
      <c r="N21" s="358"/>
      <c r="O21" s="402">
        <f t="shared" si="0"/>
        <v>0</v>
      </c>
      <c r="P21" s="401">
        <f t="shared" si="1"/>
        <v>0</v>
      </c>
      <c r="Q21" s="280"/>
      <c r="R21" s="280"/>
      <c r="S21" s="280"/>
      <c r="T21" s="280"/>
      <c r="U21" s="280"/>
    </row>
    <row r="22" spans="1:21" ht="15.75" x14ac:dyDescent="0.25">
      <c r="A22" s="603"/>
      <c r="B22" s="601"/>
      <c r="C22" s="279"/>
      <c r="D22" s="279"/>
      <c r="E22" s="370"/>
      <c r="F22" s="280"/>
      <c r="G22" s="280"/>
      <c r="H22" s="358"/>
      <c r="I22" s="280"/>
      <c r="J22" s="358"/>
      <c r="K22" s="360"/>
      <c r="L22" s="358"/>
      <c r="M22" s="280"/>
      <c r="N22" s="358"/>
      <c r="O22" s="402">
        <f t="shared" si="0"/>
        <v>0</v>
      </c>
      <c r="P22" s="401">
        <f t="shared" si="1"/>
        <v>0</v>
      </c>
      <c r="Q22" s="280"/>
      <c r="R22" s="280"/>
      <c r="S22" s="280"/>
      <c r="T22" s="280"/>
      <c r="U22" s="280"/>
    </row>
    <row r="23" spans="1:21" ht="15.75" x14ac:dyDescent="0.25">
      <c r="A23" s="603"/>
      <c r="B23" s="602" t="s">
        <v>1446</v>
      </c>
      <c r="C23" s="279"/>
      <c r="D23" s="279"/>
      <c r="E23" s="370"/>
      <c r="F23" s="280"/>
      <c r="G23" s="280"/>
      <c r="H23" s="358"/>
      <c r="I23" s="280"/>
      <c r="J23" s="358"/>
      <c r="K23" s="360"/>
      <c r="L23" s="358"/>
      <c r="M23" s="280"/>
      <c r="N23" s="358"/>
      <c r="O23" s="402">
        <f t="shared" ref="O23:P23" si="2">G23+I23+K23+M23</f>
        <v>0</v>
      </c>
      <c r="P23" s="401">
        <f t="shared" si="2"/>
        <v>0</v>
      </c>
      <c r="Q23" s="280"/>
      <c r="R23" s="280"/>
      <c r="S23" s="280"/>
      <c r="T23" s="280"/>
      <c r="U23" s="280"/>
    </row>
    <row r="24" spans="1:21" ht="15.75" x14ac:dyDescent="0.25">
      <c r="A24" s="603"/>
      <c r="B24" s="603"/>
      <c r="C24" s="279"/>
      <c r="D24" s="279"/>
      <c r="E24" s="370"/>
      <c r="F24" s="280"/>
      <c r="G24" s="280"/>
      <c r="H24" s="358"/>
      <c r="I24" s="280"/>
      <c r="J24" s="358"/>
      <c r="K24" s="360"/>
      <c r="L24" s="358"/>
      <c r="M24" s="280"/>
      <c r="N24" s="358"/>
      <c r="O24" s="402">
        <f t="shared" ref="O24:O42" si="3">G24+I24+K24+M24</f>
        <v>0</v>
      </c>
      <c r="P24" s="401">
        <f t="shared" ref="P24:P42" si="4">H24+J24+L24+N24</f>
        <v>0</v>
      </c>
      <c r="Q24" s="280"/>
      <c r="R24" s="280"/>
      <c r="S24" s="280"/>
      <c r="T24" s="280"/>
      <c r="U24" s="280"/>
    </row>
    <row r="25" spans="1:21" ht="15.75" x14ac:dyDescent="0.25">
      <c r="A25" s="603"/>
      <c r="B25" s="603"/>
      <c r="C25" s="279"/>
      <c r="D25" s="279"/>
      <c r="E25" s="370"/>
      <c r="F25" s="280"/>
      <c r="G25" s="280"/>
      <c r="H25" s="358"/>
      <c r="I25" s="280"/>
      <c r="J25" s="358"/>
      <c r="K25" s="360"/>
      <c r="L25" s="358"/>
      <c r="M25" s="280"/>
      <c r="N25" s="358"/>
      <c r="O25" s="402">
        <f t="shared" si="3"/>
        <v>0</v>
      </c>
      <c r="P25" s="401">
        <f t="shared" si="4"/>
        <v>0</v>
      </c>
      <c r="Q25" s="280"/>
      <c r="R25" s="280"/>
      <c r="S25" s="280"/>
      <c r="T25" s="280"/>
      <c r="U25" s="280"/>
    </row>
    <row r="26" spans="1:21" ht="15.75" x14ac:dyDescent="0.25">
      <c r="A26" s="603"/>
      <c r="B26" s="603"/>
      <c r="C26" s="279"/>
      <c r="D26" s="279"/>
      <c r="E26" s="370"/>
      <c r="F26" s="280"/>
      <c r="G26" s="280"/>
      <c r="H26" s="358"/>
      <c r="I26" s="280"/>
      <c r="J26" s="358"/>
      <c r="K26" s="360"/>
      <c r="L26" s="358"/>
      <c r="M26" s="280"/>
      <c r="N26" s="358"/>
      <c r="O26" s="402">
        <f t="shared" si="3"/>
        <v>0</v>
      </c>
      <c r="P26" s="401">
        <f t="shared" si="4"/>
        <v>0</v>
      </c>
      <c r="Q26" s="280"/>
      <c r="R26" s="280"/>
      <c r="S26" s="280"/>
      <c r="T26" s="280"/>
      <c r="U26" s="280"/>
    </row>
    <row r="27" spans="1:21" ht="15.75" x14ac:dyDescent="0.25">
      <c r="A27" s="603"/>
      <c r="B27" s="604"/>
      <c r="C27" s="279"/>
      <c r="D27" s="279"/>
      <c r="E27" s="370"/>
      <c r="F27" s="280"/>
      <c r="G27" s="280"/>
      <c r="H27" s="358"/>
      <c r="I27" s="280"/>
      <c r="J27" s="358"/>
      <c r="K27" s="360"/>
      <c r="L27" s="358"/>
      <c r="M27" s="280"/>
      <c r="N27" s="358"/>
      <c r="O27" s="402">
        <f t="shared" si="3"/>
        <v>0</v>
      </c>
      <c r="P27" s="401">
        <f t="shared" si="4"/>
        <v>0</v>
      </c>
      <c r="Q27" s="280"/>
      <c r="R27" s="280"/>
      <c r="S27" s="280"/>
      <c r="T27" s="280"/>
      <c r="U27" s="280"/>
    </row>
    <row r="28" spans="1:21" ht="15.75" x14ac:dyDescent="0.25">
      <c r="A28" s="603"/>
      <c r="B28" s="602" t="s">
        <v>1447</v>
      </c>
      <c r="C28" s="279"/>
      <c r="D28" s="279"/>
      <c r="E28" s="370"/>
      <c r="F28" s="280"/>
      <c r="G28" s="280"/>
      <c r="H28" s="358"/>
      <c r="I28" s="280"/>
      <c r="J28" s="358"/>
      <c r="K28" s="360"/>
      <c r="L28" s="358"/>
      <c r="M28" s="280"/>
      <c r="N28" s="358"/>
      <c r="O28" s="402">
        <f t="shared" si="3"/>
        <v>0</v>
      </c>
      <c r="P28" s="401">
        <f t="shared" si="4"/>
        <v>0</v>
      </c>
      <c r="Q28" s="280"/>
      <c r="R28" s="280"/>
      <c r="S28" s="280"/>
      <c r="T28" s="280"/>
      <c r="U28" s="280"/>
    </row>
    <row r="29" spans="1:21" ht="15.75" x14ac:dyDescent="0.25">
      <c r="A29" s="603"/>
      <c r="B29" s="603"/>
      <c r="C29" s="279"/>
      <c r="D29" s="279"/>
      <c r="E29" s="370"/>
      <c r="F29" s="280"/>
      <c r="G29" s="280"/>
      <c r="H29" s="358"/>
      <c r="I29" s="280"/>
      <c r="J29" s="358"/>
      <c r="K29" s="360"/>
      <c r="L29" s="358"/>
      <c r="M29" s="280"/>
      <c r="N29" s="358"/>
      <c r="O29" s="402">
        <f t="shared" si="3"/>
        <v>0</v>
      </c>
      <c r="P29" s="401">
        <f t="shared" si="4"/>
        <v>0</v>
      </c>
      <c r="Q29" s="280"/>
      <c r="R29" s="280"/>
      <c r="S29" s="280"/>
      <c r="T29" s="280"/>
      <c r="U29" s="280"/>
    </row>
    <row r="30" spans="1:21" ht="15.75" x14ac:dyDescent="0.25">
      <c r="A30" s="603"/>
      <c r="B30" s="603"/>
      <c r="C30" s="279"/>
      <c r="D30" s="279"/>
      <c r="E30" s="279"/>
      <c r="F30" s="280"/>
      <c r="G30" s="280"/>
      <c r="H30" s="358"/>
      <c r="I30" s="280"/>
      <c r="J30" s="358"/>
      <c r="K30" s="360"/>
      <c r="L30" s="358"/>
      <c r="M30" s="280"/>
      <c r="N30" s="358"/>
      <c r="O30" s="402">
        <f t="shared" si="3"/>
        <v>0</v>
      </c>
      <c r="P30" s="401">
        <f t="shared" si="4"/>
        <v>0</v>
      </c>
      <c r="Q30" s="280"/>
      <c r="R30" s="280"/>
      <c r="S30" s="280"/>
      <c r="T30" s="280"/>
      <c r="U30" s="280"/>
    </row>
    <row r="31" spans="1:21" ht="15.75" x14ac:dyDescent="0.25">
      <c r="A31" s="603"/>
      <c r="B31" s="603"/>
      <c r="C31" s="279"/>
      <c r="D31" s="279"/>
      <c r="E31" s="279"/>
      <c r="F31" s="280"/>
      <c r="G31" s="280"/>
      <c r="H31" s="358"/>
      <c r="I31" s="280"/>
      <c r="J31" s="358"/>
      <c r="K31" s="360"/>
      <c r="L31" s="358"/>
      <c r="M31" s="280"/>
      <c r="N31" s="358"/>
      <c r="O31" s="402">
        <f t="shared" si="3"/>
        <v>0</v>
      </c>
      <c r="P31" s="401">
        <f t="shared" si="4"/>
        <v>0</v>
      </c>
      <c r="Q31" s="280"/>
      <c r="R31" s="280"/>
      <c r="S31" s="280"/>
      <c r="T31" s="280"/>
      <c r="U31" s="280"/>
    </row>
    <row r="32" spans="1:21" ht="15.75" x14ac:dyDescent="0.25">
      <c r="A32" s="603"/>
      <c r="B32" s="604"/>
      <c r="C32" s="279"/>
      <c r="D32" s="279"/>
      <c r="E32" s="279"/>
      <c r="F32" s="280"/>
      <c r="G32" s="280"/>
      <c r="H32" s="358"/>
      <c r="I32" s="280"/>
      <c r="J32" s="358"/>
      <c r="K32" s="360"/>
      <c r="L32" s="358"/>
      <c r="M32" s="280"/>
      <c r="N32" s="358"/>
      <c r="O32" s="402">
        <f t="shared" si="3"/>
        <v>0</v>
      </c>
      <c r="P32" s="401">
        <f t="shared" si="4"/>
        <v>0</v>
      </c>
      <c r="Q32" s="280"/>
      <c r="R32" s="280"/>
      <c r="S32" s="280"/>
      <c r="T32" s="280"/>
      <c r="U32" s="280"/>
    </row>
    <row r="33" spans="1:21" ht="15.75" x14ac:dyDescent="0.25">
      <c r="A33" s="603"/>
      <c r="B33" s="601" t="s">
        <v>1448</v>
      </c>
      <c r="C33" s="369"/>
      <c r="D33" s="279"/>
      <c r="E33" s="279"/>
      <c r="F33" s="280"/>
      <c r="G33" s="280"/>
      <c r="H33" s="358"/>
      <c r="I33" s="280"/>
      <c r="J33" s="358"/>
      <c r="K33" s="360"/>
      <c r="L33" s="358"/>
      <c r="M33" s="280"/>
      <c r="N33" s="358"/>
      <c r="O33" s="402">
        <f t="shared" si="3"/>
        <v>0</v>
      </c>
      <c r="P33" s="401">
        <f t="shared" si="4"/>
        <v>0</v>
      </c>
      <c r="Q33" s="280"/>
      <c r="R33" s="280"/>
      <c r="S33" s="280"/>
      <c r="T33" s="280"/>
      <c r="U33" s="280"/>
    </row>
    <row r="34" spans="1:21" ht="15.75" x14ac:dyDescent="0.25">
      <c r="A34" s="603"/>
      <c r="B34" s="601"/>
      <c r="C34" s="369"/>
      <c r="D34" s="279"/>
      <c r="E34" s="279"/>
      <c r="F34" s="280"/>
      <c r="G34" s="280"/>
      <c r="H34" s="358"/>
      <c r="I34" s="280"/>
      <c r="J34" s="358"/>
      <c r="K34" s="360"/>
      <c r="L34" s="358"/>
      <c r="M34" s="280"/>
      <c r="N34" s="358"/>
      <c r="O34" s="402">
        <f t="shared" si="3"/>
        <v>0</v>
      </c>
      <c r="P34" s="401">
        <f t="shared" si="4"/>
        <v>0</v>
      </c>
      <c r="Q34" s="280"/>
      <c r="R34" s="280"/>
      <c r="S34" s="280"/>
      <c r="T34" s="280"/>
      <c r="U34" s="280"/>
    </row>
    <row r="35" spans="1:21" ht="15.75" x14ac:dyDescent="0.25">
      <c r="A35" s="603"/>
      <c r="B35" s="601"/>
      <c r="C35" s="369"/>
      <c r="D35" s="279"/>
      <c r="E35" s="279"/>
      <c r="F35" s="280"/>
      <c r="G35" s="280"/>
      <c r="H35" s="358"/>
      <c r="I35" s="280"/>
      <c r="J35" s="358"/>
      <c r="K35" s="360"/>
      <c r="L35" s="358"/>
      <c r="M35" s="280"/>
      <c r="N35" s="358"/>
      <c r="O35" s="402">
        <f t="shared" si="3"/>
        <v>0</v>
      </c>
      <c r="P35" s="401">
        <f t="shared" si="4"/>
        <v>0</v>
      </c>
      <c r="Q35" s="280"/>
      <c r="R35" s="280"/>
      <c r="S35" s="280"/>
      <c r="T35" s="280"/>
      <c r="U35" s="280"/>
    </row>
    <row r="36" spans="1:21" ht="15.75" x14ac:dyDescent="0.25">
      <c r="A36" s="603"/>
      <c r="B36" s="601"/>
      <c r="C36" s="369"/>
      <c r="D36" s="279"/>
      <c r="E36" s="279"/>
      <c r="F36" s="280"/>
      <c r="G36" s="280"/>
      <c r="H36" s="358"/>
      <c r="I36" s="280"/>
      <c r="J36" s="358"/>
      <c r="K36" s="360"/>
      <c r="L36" s="358"/>
      <c r="M36" s="280"/>
      <c r="N36" s="358"/>
      <c r="O36" s="402">
        <f t="shared" si="3"/>
        <v>0</v>
      </c>
      <c r="P36" s="401">
        <f t="shared" si="4"/>
        <v>0</v>
      </c>
      <c r="Q36" s="280"/>
      <c r="R36" s="280"/>
      <c r="S36" s="280"/>
      <c r="T36" s="280"/>
      <c r="U36" s="280"/>
    </row>
    <row r="37" spans="1:21" ht="15.75" x14ac:dyDescent="0.25">
      <c r="A37" s="603"/>
      <c r="B37" s="601"/>
      <c r="C37" s="369"/>
      <c r="D37" s="279"/>
      <c r="E37" s="279"/>
      <c r="F37" s="280"/>
      <c r="G37" s="280"/>
      <c r="H37" s="358"/>
      <c r="I37" s="280"/>
      <c r="J37" s="358"/>
      <c r="K37" s="360"/>
      <c r="L37" s="358"/>
      <c r="M37" s="280"/>
      <c r="N37" s="358"/>
      <c r="O37" s="402">
        <f t="shared" si="3"/>
        <v>0</v>
      </c>
      <c r="P37" s="401">
        <f t="shared" si="4"/>
        <v>0</v>
      </c>
      <c r="Q37" s="280"/>
      <c r="R37" s="280"/>
      <c r="S37" s="280"/>
      <c r="T37" s="280"/>
      <c r="U37" s="280"/>
    </row>
    <row r="38" spans="1:21" ht="15.75" x14ac:dyDescent="0.25">
      <c r="A38" s="603"/>
      <c r="B38" s="601" t="s">
        <v>1449</v>
      </c>
      <c r="C38" s="369"/>
      <c r="D38" s="279"/>
      <c r="E38" s="279"/>
      <c r="F38" s="280"/>
      <c r="G38" s="280"/>
      <c r="H38" s="358"/>
      <c r="I38" s="280"/>
      <c r="J38" s="358"/>
      <c r="K38" s="360"/>
      <c r="L38" s="358"/>
      <c r="M38" s="280"/>
      <c r="N38" s="358"/>
      <c r="O38" s="402">
        <f t="shared" si="3"/>
        <v>0</v>
      </c>
      <c r="P38" s="401">
        <f t="shared" si="4"/>
        <v>0</v>
      </c>
      <c r="Q38" s="280"/>
      <c r="R38" s="280"/>
      <c r="S38" s="280"/>
      <c r="T38" s="280"/>
      <c r="U38" s="280"/>
    </row>
    <row r="39" spans="1:21" ht="15.75" x14ac:dyDescent="0.25">
      <c r="A39" s="603"/>
      <c r="B39" s="601"/>
      <c r="C39" s="369"/>
      <c r="D39" s="279"/>
      <c r="E39" s="279"/>
      <c r="F39" s="280"/>
      <c r="G39" s="280"/>
      <c r="H39" s="358"/>
      <c r="I39" s="280"/>
      <c r="J39" s="358"/>
      <c r="K39" s="360"/>
      <c r="L39" s="358"/>
      <c r="M39" s="280"/>
      <c r="N39" s="358"/>
      <c r="O39" s="402">
        <f t="shared" si="3"/>
        <v>0</v>
      </c>
      <c r="P39" s="401">
        <f t="shared" si="4"/>
        <v>0</v>
      </c>
      <c r="Q39" s="280"/>
      <c r="R39" s="280"/>
      <c r="S39" s="280"/>
      <c r="T39" s="280"/>
      <c r="U39" s="280"/>
    </row>
    <row r="40" spans="1:21" ht="15.75" x14ac:dyDescent="0.25">
      <c r="A40" s="603"/>
      <c r="B40" s="601"/>
      <c r="C40" s="369"/>
      <c r="D40" s="279"/>
      <c r="E40" s="279"/>
      <c r="F40" s="280"/>
      <c r="G40" s="280"/>
      <c r="H40" s="358"/>
      <c r="I40" s="280"/>
      <c r="J40" s="358"/>
      <c r="K40" s="360"/>
      <c r="L40" s="358"/>
      <c r="M40" s="280"/>
      <c r="N40" s="358"/>
      <c r="O40" s="402">
        <f t="shared" si="3"/>
        <v>0</v>
      </c>
      <c r="P40" s="401">
        <f t="shared" si="4"/>
        <v>0</v>
      </c>
      <c r="Q40" s="280"/>
      <c r="R40" s="280"/>
      <c r="S40" s="280"/>
      <c r="T40" s="280"/>
      <c r="U40" s="280"/>
    </row>
    <row r="41" spans="1:21" ht="15.75" x14ac:dyDescent="0.25">
      <c r="A41" s="603"/>
      <c r="B41" s="601"/>
      <c r="C41" s="369"/>
      <c r="D41" s="279"/>
      <c r="E41" s="279"/>
      <c r="F41" s="280"/>
      <c r="G41" s="280"/>
      <c r="H41" s="358"/>
      <c r="I41" s="280"/>
      <c r="J41" s="358"/>
      <c r="K41" s="360"/>
      <c r="L41" s="358"/>
      <c r="M41" s="280"/>
      <c r="N41" s="358"/>
      <c r="O41" s="402">
        <f t="shared" si="3"/>
        <v>0</v>
      </c>
      <c r="P41" s="401">
        <f t="shared" si="4"/>
        <v>0</v>
      </c>
      <c r="Q41" s="280"/>
      <c r="R41" s="280"/>
      <c r="S41" s="280"/>
      <c r="T41" s="280"/>
      <c r="U41" s="280"/>
    </row>
    <row r="42" spans="1:21" ht="15.75" x14ac:dyDescent="0.25">
      <c r="A42" s="603"/>
      <c r="B42" s="601"/>
      <c r="C42" s="369"/>
      <c r="D42" s="279"/>
      <c r="E42" s="279"/>
      <c r="F42" s="280"/>
      <c r="G42" s="280"/>
      <c r="H42" s="358"/>
      <c r="I42" s="280"/>
      <c r="J42" s="358"/>
      <c r="K42" s="360"/>
      <c r="L42" s="358"/>
      <c r="M42" s="280"/>
      <c r="N42" s="358"/>
      <c r="O42" s="402">
        <f t="shared" si="3"/>
        <v>0</v>
      </c>
      <c r="P42" s="401">
        <f t="shared" si="4"/>
        <v>0</v>
      </c>
      <c r="Q42" s="280"/>
      <c r="R42" s="280"/>
      <c r="S42" s="280"/>
      <c r="T42" s="280"/>
      <c r="U42" s="280"/>
    </row>
    <row r="43" spans="1:21" ht="15.75" x14ac:dyDescent="0.25">
      <c r="A43" s="291"/>
      <c r="B43" s="292"/>
      <c r="C43" s="291" t="s">
        <v>1453</v>
      </c>
      <c r="D43" s="292"/>
      <c r="E43" s="292"/>
      <c r="F43" s="293"/>
      <c r="G43" s="281">
        <f t="shared" ref="G43:P43" si="5">SUM(G8:G42)</f>
        <v>0</v>
      </c>
      <c r="H43" s="282">
        <f t="shared" si="5"/>
        <v>0</v>
      </c>
      <c r="I43" s="281">
        <f t="shared" si="5"/>
        <v>0</v>
      </c>
      <c r="J43" s="282">
        <f t="shared" si="5"/>
        <v>0</v>
      </c>
      <c r="K43" s="281">
        <f t="shared" si="5"/>
        <v>0</v>
      </c>
      <c r="L43" s="282">
        <f t="shared" si="5"/>
        <v>0</v>
      </c>
      <c r="M43" s="281">
        <f t="shared" si="5"/>
        <v>0</v>
      </c>
      <c r="N43" s="282">
        <f t="shared" si="5"/>
        <v>0</v>
      </c>
      <c r="O43" s="282">
        <f t="shared" si="5"/>
        <v>0</v>
      </c>
      <c r="P43" s="282">
        <f t="shared" si="5"/>
        <v>0</v>
      </c>
      <c r="Q43" s="264"/>
      <c r="R43" s="264"/>
      <c r="S43" s="264"/>
      <c r="T43" s="264"/>
      <c r="U43" s="264"/>
    </row>
    <row r="49" spans="8:16" x14ac:dyDescent="0.25">
      <c r="H49" s="365"/>
      <c r="J49" s="365"/>
      <c r="L49" s="365"/>
      <c r="N49" s="365"/>
      <c r="P49" s="365"/>
    </row>
    <row r="50" spans="8:16" x14ac:dyDescent="0.25">
      <c r="H50" s="365"/>
      <c r="J50" s="365"/>
      <c r="L50" s="365"/>
      <c r="N50" s="365"/>
      <c r="P50" s="365"/>
    </row>
    <row r="51" spans="8:16" x14ac:dyDescent="0.25">
      <c r="H51" s="365"/>
      <c r="J51" s="365"/>
      <c r="L51" s="365"/>
      <c r="N51" s="365"/>
      <c r="P51" s="365"/>
    </row>
    <row r="52" spans="8:16" x14ac:dyDescent="0.25">
      <c r="H52" s="365"/>
      <c r="J52" s="365"/>
      <c r="L52" s="365"/>
      <c r="N52" s="365"/>
      <c r="P52" s="365"/>
    </row>
    <row r="53" spans="8:16" x14ac:dyDescent="0.25">
      <c r="H53" s="365"/>
      <c r="J53" s="365"/>
      <c r="L53" s="365"/>
      <c r="N53" s="365"/>
      <c r="P53" s="365"/>
    </row>
    <row r="54" spans="8:16" x14ac:dyDescent="0.25">
      <c r="H54" s="365"/>
      <c r="J54" s="365"/>
      <c r="L54" s="365"/>
      <c r="N54" s="365"/>
      <c r="P54" s="365"/>
    </row>
    <row r="55" spans="8:16" x14ac:dyDescent="0.25">
      <c r="H55" s="365"/>
      <c r="J55" s="365"/>
      <c r="L55" s="365"/>
      <c r="N55" s="365"/>
      <c r="P55" s="365"/>
    </row>
    <row r="56" spans="8:16" x14ac:dyDescent="0.25">
      <c r="H56" s="365"/>
      <c r="J56" s="365"/>
      <c r="L56" s="365"/>
      <c r="N56" s="365"/>
      <c r="P56" s="365"/>
    </row>
    <row r="57" spans="8:16" x14ac:dyDescent="0.25">
      <c r="H57" s="365"/>
      <c r="J57" s="365"/>
      <c r="L57" s="365"/>
      <c r="N57" s="365"/>
      <c r="P57" s="365"/>
    </row>
    <row r="58" spans="8:16" x14ac:dyDescent="0.25">
      <c r="H58" s="365"/>
      <c r="J58" s="365"/>
      <c r="L58" s="365"/>
      <c r="N58" s="365"/>
      <c r="P58" s="365"/>
    </row>
    <row r="59" spans="8:16" x14ac:dyDescent="0.25">
      <c r="H59" s="365"/>
      <c r="J59" s="365"/>
      <c r="L59" s="365"/>
      <c r="N59" s="365"/>
      <c r="P59" s="365"/>
    </row>
    <row r="60" spans="8:16" x14ac:dyDescent="0.25">
      <c r="H60" s="365"/>
      <c r="J60" s="365"/>
      <c r="L60" s="365"/>
      <c r="N60" s="365"/>
      <c r="P60" s="365"/>
    </row>
    <row r="61" spans="8:16" x14ac:dyDescent="0.25">
      <c r="H61" s="365"/>
      <c r="J61" s="365"/>
      <c r="L61" s="365"/>
      <c r="N61" s="365"/>
      <c r="P61" s="365"/>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Normal="100" workbookViewId="0">
      <pane ySplit="7" topLeftCell="A8" activePane="bottomLeft" state="frozen"/>
      <selection activeCell="Q6" sqref="Q6"/>
      <selection pane="bottomLeft" activeCell="C48" sqref="C48"/>
    </sheetView>
  </sheetViews>
  <sheetFormatPr baseColWidth="10" defaultColWidth="12.5703125" defaultRowHeight="15" x14ac:dyDescent="0.25"/>
  <cols>
    <col min="1" max="1" width="21.7109375" customWidth="1"/>
    <col min="2" max="2" width="36.4257812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5" customFormat="1" ht="18.75" x14ac:dyDescent="0.3">
      <c r="G1" s="278" t="s">
        <v>1409</v>
      </c>
      <c r="L1" s="278"/>
      <c r="M1" s="278"/>
      <c r="N1" s="278"/>
      <c r="O1" s="278"/>
      <c r="P1" s="278"/>
      <c r="Q1" s="278"/>
      <c r="R1" s="278"/>
      <c r="S1" s="278"/>
      <c r="T1" s="278"/>
      <c r="U1" s="278"/>
    </row>
    <row r="2" spans="1:21" s="275" customFormat="1" ht="18" x14ac:dyDescent="0.35">
      <c r="A2" s="320" t="s">
        <v>1352</v>
      </c>
      <c r="G2" s="278"/>
      <c r="L2" s="278"/>
      <c r="M2" s="278"/>
      <c r="N2" s="278"/>
      <c r="O2" s="278"/>
      <c r="P2" s="278"/>
      <c r="Q2" s="278"/>
      <c r="R2" s="278"/>
      <c r="S2" s="278"/>
      <c r="T2" s="278"/>
      <c r="U2" s="278"/>
    </row>
    <row r="3" spans="1:21" s="275" customFormat="1" ht="27.75" customHeight="1" x14ac:dyDescent="0.2">
      <c r="A3" s="606" t="s">
        <v>1411</v>
      </c>
      <c r="B3" s="606"/>
      <c r="C3" s="606"/>
      <c r="D3" s="606"/>
      <c r="E3" s="606"/>
      <c r="F3" s="606"/>
      <c r="G3" s="606"/>
      <c r="H3" s="606"/>
      <c r="I3" s="606"/>
      <c r="J3" s="606"/>
      <c r="K3" s="606"/>
      <c r="L3" s="606"/>
      <c r="M3" s="606"/>
      <c r="N3" s="606"/>
      <c r="O3" s="606"/>
      <c r="P3" s="606"/>
      <c r="Q3" s="606"/>
      <c r="R3" s="606"/>
      <c r="S3" s="606"/>
      <c r="T3" s="606"/>
      <c r="U3" s="606"/>
    </row>
    <row r="4" spans="1:21" s="319" customFormat="1" x14ac:dyDescent="0.25">
      <c r="A4" s="607" t="s">
        <v>1417</v>
      </c>
      <c r="B4" s="607"/>
      <c r="C4" s="607"/>
      <c r="D4" s="607"/>
      <c r="E4" s="607"/>
      <c r="F4" s="607"/>
      <c r="G4" s="607"/>
      <c r="H4" s="607"/>
      <c r="I4" s="607"/>
      <c r="J4" s="607"/>
      <c r="K4" s="607"/>
      <c r="L4" s="607"/>
      <c r="M4" s="607"/>
      <c r="N4" s="607"/>
      <c r="O4" s="607"/>
      <c r="P4" s="607"/>
      <c r="Q4" s="607"/>
      <c r="R4" s="607"/>
      <c r="S4" s="607"/>
      <c r="T4" s="607"/>
      <c r="U4" s="607"/>
    </row>
    <row r="5" spans="1:21" s="66" customFormat="1" ht="23.25" customHeight="1" x14ac:dyDescent="0.25">
      <c r="A5" s="554" t="s">
        <v>97</v>
      </c>
      <c r="B5" s="556" t="s">
        <v>111</v>
      </c>
      <c r="C5" s="566" t="s">
        <v>86</v>
      </c>
      <c r="D5" s="566" t="s">
        <v>87</v>
      </c>
      <c r="E5" s="566" t="s">
        <v>392</v>
      </c>
      <c r="F5" s="566" t="s">
        <v>88</v>
      </c>
      <c r="G5" s="569" t="s">
        <v>100</v>
      </c>
      <c r="H5" s="571"/>
      <c r="I5" s="571"/>
      <c r="J5" s="571"/>
      <c r="K5" s="571"/>
      <c r="L5" s="571"/>
      <c r="M5" s="571"/>
      <c r="N5" s="570"/>
      <c r="O5" s="575" t="s">
        <v>101</v>
      </c>
      <c r="P5" s="576"/>
      <c r="Q5" s="556" t="s">
        <v>102</v>
      </c>
      <c r="R5" s="556" t="s">
        <v>103</v>
      </c>
      <c r="S5" s="556" t="s">
        <v>110</v>
      </c>
      <c r="T5" s="556" t="s">
        <v>109</v>
      </c>
      <c r="U5" s="572" t="s">
        <v>89</v>
      </c>
    </row>
    <row r="6" spans="1:21" s="66" customFormat="1" ht="15" customHeight="1" x14ac:dyDescent="0.25">
      <c r="A6" s="554"/>
      <c r="B6" s="554"/>
      <c r="C6" s="567"/>
      <c r="D6" s="567"/>
      <c r="E6" s="567"/>
      <c r="F6" s="567"/>
      <c r="G6" s="569" t="s">
        <v>104</v>
      </c>
      <c r="H6" s="570"/>
      <c r="I6" s="569" t="s">
        <v>105</v>
      </c>
      <c r="J6" s="570"/>
      <c r="K6" s="569" t="s">
        <v>106</v>
      </c>
      <c r="L6" s="570"/>
      <c r="M6" s="569" t="s">
        <v>107</v>
      </c>
      <c r="N6" s="570"/>
      <c r="O6" s="577"/>
      <c r="P6" s="578"/>
      <c r="Q6" s="554"/>
      <c r="R6" s="554"/>
      <c r="S6" s="554"/>
      <c r="T6" s="554"/>
      <c r="U6" s="573"/>
    </row>
    <row r="7" spans="1:21" s="67" customFormat="1" ht="24" customHeight="1" x14ac:dyDescent="0.25">
      <c r="A7" s="555"/>
      <c r="B7" s="555"/>
      <c r="C7" s="568"/>
      <c r="D7" s="568"/>
      <c r="E7" s="568"/>
      <c r="F7" s="568"/>
      <c r="G7" s="440" t="s">
        <v>108</v>
      </c>
      <c r="H7" s="440" t="s">
        <v>12</v>
      </c>
      <c r="I7" s="440" t="s">
        <v>108</v>
      </c>
      <c r="J7" s="440" t="s">
        <v>12</v>
      </c>
      <c r="K7" s="440" t="s">
        <v>108</v>
      </c>
      <c r="L7" s="440" t="s">
        <v>12</v>
      </c>
      <c r="M7" s="440" t="s">
        <v>108</v>
      </c>
      <c r="N7" s="440" t="s">
        <v>12</v>
      </c>
      <c r="O7" s="440" t="s">
        <v>108</v>
      </c>
      <c r="P7" s="440" t="s">
        <v>12</v>
      </c>
      <c r="Q7" s="555"/>
      <c r="R7" s="555"/>
      <c r="S7" s="555"/>
      <c r="T7" s="555"/>
      <c r="U7" s="574"/>
    </row>
    <row r="8" spans="1:21" s="261" customFormat="1" ht="15.6" x14ac:dyDescent="0.3">
      <c r="A8" s="441"/>
      <c r="B8" s="442"/>
      <c r="C8" s="443"/>
      <c r="D8" s="443"/>
      <c r="E8" s="444"/>
      <c r="F8" s="443"/>
      <c r="G8" s="445"/>
      <c r="H8" s="445"/>
      <c r="I8" s="445"/>
      <c r="J8" s="445"/>
      <c r="K8" s="445"/>
      <c r="L8" s="445"/>
      <c r="M8" s="445"/>
      <c r="N8" s="445"/>
      <c r="O8" s="445"/>
      <c r="P8" s="445"/>
      <c r="Q8" s="446"/>
      <c r="R8" s="446"/>
      <c r="S8" s="446"/>
      <c r="T8" s="446"/>
      <c r="U8" s="447"/>
    </row>
    <row r="9" spans="1:21" ht="15.75" x14ac:dyDescent="0.25">
      <c r="A9" s="582" t="s">
        <v>1412</v>
      </c>
      <c r="B9" s="579" t="s">
        <v>1413</v>
      </c>
      <c r="C9" s="276"/>
      <c r="D9" s="276"/>
      <c r="E9" s="276"/>
      <c r="F9" s="276"/>
      <c r="G9" s="362"/>
      <c r="H9" s="363"/>
      <c r="I9" s="276"/>
      <c r="J9" s="363"/>
      <c r="K9" s="276"/>
      <c r="L9" s="363"/>
      <c r="M9" s="276"/>
      <c r="N9" s="363"/>
      <c r="O9" s="400">
        <f t="shared" ref="O9:P9" si="0">G9+I9+K9+M9</f>
        <v>0</v>
      </c>
      <c r="P9" s="401">
        <f t="shared" si="0"/>
        <v>0</v>
      </c>
      <c r="Q9" s="276"/>
      <c r="R9" s="276"/>
      <c r="S9" s="276"/>
      <c r="T9" s="276"/>
      <c r="U9" s="276"/>
    </row>
    <row r="10" spans="1:21" ht="15.75" x14ac:dyDescent="0.25">
      <c r="A10" s="582"/>
      <c r="B10" s="580"/>
      <c r="C10" s="276"/>
      <c r="D10" s="276"/>
      <c r="E10" s="276"/>
      <c r="F10" s="276"/>
      <c r="G10" s="362"/>
      <c r="H10" s="363"/>
      <c r="I10" s="276"/>
      <c r="J10" s="363"/>
      <c r="K10" s="276"/>
      <c r="L10" s="363"/>
      <c r="M10" s="276"/>
      <c r="N10" s="363"/>
      <c r="O10" s="400">
        <f t="shared" ref="O10:O38" si="1">G10+I10+K10+M10</f>
        <v>0</v>
      </c>
      <c r="P10" s="401">
        <f t="shared" ref="P10:P38" si="2">H10+J10+L10+N10</f>
        <v>0</v>
      </c>
      <c r="Q10" s="276"/>
      <c r="R10" s="276"/>
      <c r="S10" s="276"/>
      <c r="T10" s="276"/>
      <c r="U10" s="276"/>
    </row>
    <row r="11" spans="1:21" s="365" customFormat="1" ht="15.75" x14ac:dyDescent="0.25">
      <c r="A11" s="582"/>
      <c r="B11" s="580"/>
      <c r="C11" s="276"/>
      <c r="D11" s="276"/>
      <c r="E11" s="276"/>
      <c r="F11" s="276"/>
      <c r="G11" s="362"/>
      <c r="H11" s="363"/>
      <c r="I11" s="276"/>
      <c r="J11" s="363"/>
      <c r="K11" s="276"/>
      <c r="L11" s="363"/>
      <c r="M11" s="276"/>
      <c r="N11" s="363"/>
      <c r="O11" s="400">
        <f t="shared" si="1"/>
        <v>0</v>
      </c>
      <c r="P11" s="401">
        <f t="shared" si="2"/>
        <v>0</v>
      </c>
      <c r="Q11" s="276"/>
      <c r="R11" s="276"/>
      <c r="S11" s="276"/>
      <c r="T11" s="276"/>
      <c r="U11" s="276"/>
    </row>
    <row r="12" spans="1:21" ht="15.75" x14ac:dyDescent="0.25">
      <c r="A12" s="582"/>
      <c r="B12" s="580"/>
      <c r="C12" s="276"/>
      <c r="D12" s="276"/>
      <c r="E12" s="276"/>
      <c r="F12" s="276"/>
      <c r="G12" s="362"/>
      <c r="H12" s="363"/>
      <c r="I12" s="276"/>
      <c r="J12" s="363"/>
      <c r="K12" s="276"/>
      <c r="L12" s="363"/>
      <c r="M12" s="276"/>
      <c r="N12" s="363"/>
      <c r="O12" s="400">
        <f t="shared" si="1"/>
        <v>0</v>
      </c>
      <c r="P12" s="401">
        <f t="shared" si="2"/>
        <v>0</v>
      </c>
      <c r="Q12" s="276"/>
      <c r="R12" s="276"/>
      <c r="S12" s="276"/>
      <c r="T12" s="276"/>
      <c r="U12" s="276"/>
    </row>
    <row r="13" spans="1:21" ht="15.75" x14ac:dyDescent="0.25">
      <c r="A13" s="582"/>
      <c r="B13" s="580"/>
      <c r="C13" s="276"/>
      <c r="D13" s="276"/>
      <c r="E13" s="276"/>
      <c r="F13" s="276"/>
      <c r="G13" s="362"/>
      <c r="H13" s="363"/>
      <c r="I13" s="276"/>
      <c r="J13" s="363"/>
      <c r="K13" s="276"/>
      <c r="L13" s="363"/>
      <c r="M13" s="276"/>
      <c r="N13" s="363"/>
      <c r="O13" s="400">
        <f t="shared" si="1"/>
        <v>0</v>
      </c>
      <c r="P13" s="401">
        <f t="shared" si="2"/>
        <v>0</v>
      </c>
      <c r="Q13" s="276"/>
      <c r="R13" s="276"/>
      <c r="S13" s="276"/>
      <c r="T13" s="276"/>
      <c r="U13" s="276"/>
    </row>
    <row r="14" spans="1:21" ht="15.75" x14ac:dyDescent="0.25">
      <c r="A14" s="582"/>
      <c r="B14" s="581"/>
      <c r="C14" s="276"/>
      <c r="D14" s="276"/>
      <c r="E14" s="276"/>
      <c r="F14" s="276"/>
      <c r="G14" s="362"/>
      <c r="H14" s="363"/>
      <c r="I14" s="276"/>
      <c r="J14" s="363"/>
      <c r="K14" s="276"/>
      <c r="L14" s="363"/>
      <c r="M14" s="276"/>
      <c r="N14" s="363"/>
      <c r="O14" s="400">
        <f t="shared" si="1"/>
        <v>0</v>
      </c>
      <c r="P14" s="401">
        <f t="shared" si="2"/>
        <v>0</v>
      </c>
      <c r="Q14" s="276"/>
      <c r="R14" s="276"/>
      <c r="S14" s="276"/>
      <c r="T14" s="276"/>
      <c r="U14" s="276"/>
    </row>
    <row r="15" spans="1:21" ht="15.75" x14ac:dyDescent="0.25">
      <c r="A15" s="582"/>
      <c r="B15" s="579" t="s">
        <v>1414</v>
      </c>
      <c r="C15" s="276"/>
      <c r="D15" s="276"/>
      <c r="E15" s="276"/>
      <c r="F15" s="276"/>
      <c r="G15" s="362"/>
      <c r="H15" s="363"/>
      <c r="I15" s="276"/>
      <c r="J15" s="363"/>
      <c r="K15" s="276"/>
      <c r="L15" s="363"/>
      <c r="M15" s="276"/>
      <c r="N15" s="363"/>
      <c r="O15" s="400">
        <f t="shared" si="1"/>
        <v>0</v>
      </c>
      <c r="P15" s="401">
        <f t="shared" si="2"/>
        <v>0</v>
      </c>
      <c r="Q15" s="276"/>
      <c r="R15" s="276"/>
      <c r="S15" s="276"/>
      <c r="T15" s="276"/>
      <c r="U15" s="276"/>
    </row>
    <row r="16" spans="1:21" s="365" customFormat="1" ht="15.75" x14ac:dyDescent="0.25">
      <c r="A16" s="582"/>
      <c r="B16" s="580"/>
      <c r="C16" s="276"/>
      <c r="D16" s="276"/>
      <c r="E16" s="276"/>
      <c r="F16" s="276"/>
      <c r="G16" s="362"/>
      <c r="H16" s="363"/>
      <c r="I16" s="276"/>
      <c r="J16" s="363"/>
      <c r="K16" s="276"/>
      <c r="L16" s="363"/>
      <c r="M16" s="276"/>
      <c r="N16" s="363"/>
      <c r="O16" s="400">
        <f t="shared" si="1"/>
        <v>0</v>
      </c>
      <c r="P16" s="401">
        <f t="shared" si="2"/>
        <v>0</v>
      </c>
      <c r="Q16" s="276"/>
      <c r="R16" s="276"/>
      <c r="S16" s="276"/>
      <c r="T16" s="276"/>
      <c r="U16" s="276"/>
    </row>
    <row r="17" spans="1:21" s="365" customFormat="1" ht="15.75" x14ac:dyDescent="0.25">
      <c r="A17" s="582"/>
      <c r="B17" s="580"/>
      <c r="C17" s="276"/>
      <c r="D17" s="276"/>
      <c r="E17" s="276"/>
      <c r="F17" s="276"/>
      <c r="G17" s="362"/>
      <c r="H17" s="363"/>
      <c r="I17" s="276"/>
      <c r="J17" s="363"/>
      <c r="K17" s="276"/>
      <c r="L17" s="363"/>
      <c r="M17" s="276"/>
      <c r="N17" s="363"/>
      <c r="O17" s="400">
        <f t="shared" si="1"/>
        <v>0</v>
      </c>
      <c r="P17" s="401">
        <f t="shared" si="2"/>
        <v>0</v>
      </c>
      <c r="Q17" s="276"/>
      <c r="R17" s="276"/>
      <c r="S17" s="276"/>
      <c r="T17" s="276"/>
      <c r="U17" s="276"/>
    </row>
    <row r="18" spans="1:21" s="365" customFormat="1" ht="15.75" x14ac:dyDescent="0.25">
      <c r="A18" s="582"/>
      <c r="B18" s="580"/>
      <c r="C18" s="276"/>
      <c r="D18" s="276"/>
      <c r="E18" s="276"/>
      <c r="F18" s="276"/>
      <c r="G18" s="362"/>
      <c r="H18" s="363"/>
      <c r="I18" s="276"/>
      <c r="J18" s="363"/>
      <c r="K18" s="276"/>
      <c r="L18" s="363"/>
      <c r="M18" s="276"/>
      <c r="N18" s="363"/>
      <c r="O18" s="400">
        <f t="shared" si="1"/>
        <v>0</v>
      </c>
      <c r="P18" s="401">
        <f t="shared" si="2"/>
        <v>0</v>
      </c>
      <c r="Q18" s="276"/>
      <c r="R18" s="276"/>
      <c r="S18" s="276"/>
      <c r="T18" s="276"/>
      <c r="U18" s="276"/>
    </row>
    <row r="19" spans="1:21" ht="15.75" x14ac:dyDescent="0.25">
      <c r="A19" s="582"/>
      <c r="B19" s="580"/>
      <c r="C19" s="276"/>
      <c r="D19" s="276"/>
      <c r="E19" s="276"/>
      <c r="F19" s="276"/>
      <c r="G19" s="362"/>
      <c r="H19" s="363"/>
      <c r="I19" s="276"/>
      <c r="J19" s="363"/>
      <c r="K19" s="276"/>
      <c r="L19" s="363"/>
      <c r="M19" s="276"/>
      <c r="N19" s="363"/>
      <c r="O19" s="400">
        <f t="shared" si="1"/>
        <v>0</v>
      </c>
      <c r="P19" s="401">
        <f t="shared" si="2"/>
        <v>0</v>
      </c>
      <c r="Q19" s="276"/>
      <c r="R19" s="276"/>
      <c r="S19" s="276"/>
      <c r="T19" s="276"/>
      <c r="U19" s="276"/>
    </row>
    <row r="20" spans="1:21" ht="15.75" x14ac:dyDescent="0.25">
      <c r="A20" s="582"/>
      <c r="B20" s="581"/>
      <c r="C20" s="276"/>
      <c r="D20" s="276"/>
      <c r="E20" s="276"/>
      <c r="F20" s="276"/>
      <c r="G20" s="362"/>
      <c r="H20" s="363"/>
      <c r="I20" s="276"/>
      <c r="J20" s="363"/>
      <c r="K20" s="276"/>
      <c r="L20" s="363"/>
      <c r="M20" s="276"/>
      <c r="N20" s="363"/>
      <c r="O20" s="400">
        <f t="shared" si="1"/>
        <v>0</v>
      </c>
      <c r="P20" s="401">
        <f t="shared" si="2"/>
        <v>0</v>
      </c>
      <c r="Q20" s="276"/>
      <c r="R20" s="276"/>
      <c r="S20" s="276"/>
      <c r="T20" s="276"/>
      <c r="U20" s="276"/>
    </row>
    <row r="21" spans="1:21" s="365" customFormat="1" ht="15.75" x14ac:dyDescent="0.25">
      <c r="A21" s="582"/>
      <c r="B21" s="579" t="s">
        <v>1415</v>
      </c>
      <c r="C21" s="276"/>
      <c r="D21" s="276"/>
      <c r="E21" s="276"/>
      <c r="F21" s="276"/>
      <c r="G21" s="362"/>
      <c r="H21" s="363"/>
      <c r="I21" s="276"/>
      <c r="J21" s="363"/>
      <c r="K21" s="276"/>
      <c r="L21" s="363"/>
      <c r="M21" s="276"/>
      <c r="N21" s="363"/>
      <c r="O21" s="400">
        <f t="shared" si="1"/>
        <v>0</v>
      </c>
      <c r="P21" s="401">
        <f t="shared" si="2"/>
        <v>0</v>
      </c>
      <c r="Q21" s="276"/>
      <c r="R21" s="276"/>
      <c r="S21" s="276"/>
      <c r="T21" s="276"/>
      <c r="U21" s="276"/>
    </row>
    <row r="22" spans="1:21" s="365" customFormat="1" ht="15.75" x14ac:dyDescent="0.25">
      <c r="A22" s="582"/>
      <c r="B22" s="580"/>
      <c r="C22" s="276"/>
      <c r="D22" s="276"/>
      <c r="E22" s="276"/>
      <c r="F22" s="276"/>
      <c r="G22" s="362"/>
      <c r="H22" s="363"/>
      <c r="I22" s="276"/>
      <c r="J22" s="363"/>
      <c r="K22" s="276"/>
      <c r="L22" s="363"/>
      <c r="M22" s="276"/>
      <c r="N22" s="363"/>
      <c r="O22" s="400">
        <f t="shared" si="1"/>
        <v>0</v>
      </c>
      <c r="P22" s="401">
        <f t="shared" si="2"/>
        <v>0</v>
      </c>
      <c r="Q22" s="276"/>
      <c r="R22" s="276"/>
      <c r="S22" s="276"/>
      <c r="T22" s="276"/>
      <c r="U22" s="276"/>
    </row>
    <row r="23" spans="1:21" s="365" customFormat="1" ht="15.75" x14ac:dyDescent="0.25">
      <c r="A23" s="582"/>
      <c r="B23" s="580"/>
      <c r="C23" s="276"/>
      <c r="D23" s="276"/>
      <c r="E23" s="276"/>
      <c r="F23" s="276"/>
      <c r="G23" s="362"/>
      <c r="H23" s="363"/>
      <c r="I23" s="276"/>
      <c r="J23" s="363"/>
      <c r="K23" s="276"/>
      <c r="L23" s="363"/>
      <c r="M23" s="276"/>
      <c r="N23" s="363"/>
      <c r="O23" s="400">
        <f t="shared" si="1"/>
        <v>0</v>
      </c>
      <c r="P23" s="401">
        <f t="shared" si="2"/>
        <v>0</v>
      </c>
      <c r="Q23" s="276"/>
      <c r="R23" s="276"/>
      <c r="S23" s="276"/>
      <c r="T23" s="276"/>
      <c r="U23" s="276"/>
    </row>
    <row r="24" spans="1:21" s="365" customFormat="1" ht="15.75" x14ac:dyDescent="0.25">
      <c r="A24" s="582"/>
      <c r="B24" s="580"/>
      <c r="C24" s="276"/>
      <c r="D24" s="276"/>
      <c r="E24" s="276"/>
      <c r="F24" s="276"/>
      <c r="G24" s="362"/>
      <c r="H24" s="363"/>
      <c r="I24" s="276"/>
      <c r="J24" s="363"/>
      <c r="K24" s="276"/>
      <c r="L24" s="363"/>
      <c r="M24" s="276"/>
      <c r="N24" s="363"/>
      <c r="O24" s="400">
        <f t="shared" si="1"/>
        <v>0</v>
      </c>
      <c r="P24" s="401">
        <f t="shared" si="2"/>
        <v>0</v>
      </c>
      <c r="Q24" s="276"/>
      <c r="R24" s="276"/>
      <c r="S24" s="276"/>
      <c r="T24" s="276"/>
      <c r="U24" s="276"/>
    </row>
    <row r="25" spans="1:21" s="365" customFormat="1" ht="15.75" x14ac:dyDescent="0.25">
      <c r="A25" s="582"/>
      <c r="B25" s="580"/>
      <c r="C25" s="276"/>
      <c r="D25" s="276"/>
      <c r="E25" s="276"/>
      <c r="F25" s="276"/>
      <c r="G25" s="362"/>
      <c r="H25" s="363"/>
      <c r="I25" s="276"/>
      <c r="J25" s="363"/>
      <c r="K25" s="276"/>
      <c r="L25" s="363"/>
      <c r="M25" s="276"/>
      <c r="N25" s="363"/>
      <c r="O25" s="400">
        <f t="shared" si="1"/>
        <v>0</v>
      </c>
      <c r="P25" s="401">
        <f t="shared" si="2"/>
        <v>0</v>
      </c>
      <c r="Q25" s="276"/>
      <c r="R25" s="276"/>
      <c r="S25" s="276"/>
      <c r="T25" s="276"/>
      <c r="U25" s="276"/>
    </row>
    <row r="26" spans="1:21" ht="15.75" x14ac:dyDescent="0.25">
      <c r="A26" s="582"/>
      <c r="B26" s="581"/>
      <c r="C26" s="276"/>
      <c r="D26" s="276"/>
      <c r="E26" s="276"/>
      <c r="F26" s="276"/>
      <c r="G26" s="276"/>
      <c r="H26" s="363"/>
      <c r="I26" s="276"/>
      <c r="J26" s="363"/>
      <c r="K26" s="276"/>
      <c r="L26" s="363"/>
      <c r="M26" s="276"/>
      <c r="N26" s="363"/>
      <c r="O26" s="400">
        <f t="shared" si="1"/>
        <v>0</v>
      </c>
      <c r="P26" s="401">
        <f t="shared" si="2"/>
        <v>0</v>
      </c>
      <c r="Q26" s="276"/>
      <c r="R26" s="276"/>
      <c r="S26" s="276"/>
      <c r="T26" s="276"/>
      <c r="U26" s="276"/>
    </row>
    <row r="27" spans="1:21" ht="15.75" x14ac:dyDescent="0.25">
      <c r="A27" s="579" t="s">
        <v>1416</v>
      </c>
      <c r="B27" s="579" t="s">
        <v>1418</v>
      </c>
      <c r="C27" s="276"/>
      <c r="D27" s="276"/>
      <c r="E27" s="276"/>
      <c r="F27" s="276"/>
      <c r="G27" s="362"/>
      <c r="H27" s="363"/>
      <c r="I27" s="276"/>
      <c r="J27" s="363"/>
      <c r="K27" s="276"/>
      <c r="L27" s="363"/>
      <c r="M27" s="276"/>
      <c r="N27" s="363"/>
      <c r="O27" s="400">
        <f t="shared" si="1"/>
        <v>0</v>
      </c>
      <c r="P27" s="401">
        <f t="shared" si="2"/>
        <v>0</v>
      </c>
      <c r="Q27" s="276"/>
      <c r="R27" s="276"/>
      <c r="S27" s="276"/>
      <c r="T27" s="276"/>
      <c r="U27" s="276"/>
    </row>
    <row r="28" spans="1:21" s="365" customFormat="1" ht="15.75" x14ac:dyDescent="0.25">
      <c r="A28" s="580"/>
      <c r="B28" s="580"/>
      <c r="C28" s="276"/>
      <c r="D28" s="276"/>
      <c r="E28" s="276"/>
      <c r="F28" s="276"/>
      <c r="G28" s="362"/>
      <c r="H28" s="363"/>
      <c r="I28" s="276"/>
      <c r="J28" s="363"/>
      <c r="K28" s="276"/>
      <c r="L28" s="363"/>
      <c r="M28" s="276"/>
      <c r="N28" s="363"/>
      <c r="O28" s="400">
        <f t="shared" si="1"/>
        <v>0</v>
      </c>
      <c r="P28" s="401">
        <f t="shared" si="2"/>
        <v>0</v>
      </c>
      <c r="Q28" s="276"/>
      <c r="R28" s="276"/>
      <c r="S28" s="276"/>
      <c r="T28" s="276"/>
      <c r="U28" s="276"/>
    </row>
    <row r="29" spans="1:21" s="365" customFormat="1" ht="15.75" x14ac:dyDescent="0.25">
      <c r="A29" s="580"/>
      <c r="B29" s="580"/>
      <c r="C29" s="276"/>
      <c r="D29" s="276"/>
      <c r="E29" s="276"/>
      <c r="F29" s="276"/>
      <c r="G29" s="362"/>
      <c r="H29" s="363"/>
      <c r="I29" s="276"/>
      <c r="J29" s="363"/>
      <c r="K29" s="276"/>
      <c r="L29" s="363"/>
      <c r="M29" s="276"/>
      <c r="N29" s="363"/>
      <c r="O29" s="400">
        <f t="shared" si="1"/>
        <v>0</v>
      </c>
      <c r="P29" s="401">
        <f t="shared" si="2"/>
        <v>0</v>
      </c>
      <c r="Q29" s="276"/>
      <c r="R29" s="276"/>
      <c r="S29" s="276"/>
      <c r="T29" s="276"/>
      <c r="U29" s="276"/>
    </row>
    <row r="30" spans="1:21" s="365" customFormat="1" ht="15.75" x14ac:dyDescent="0.25">
      <c r="A30" s="580"/>
      <c r="B30" s="580"/>
      <c r="C30" s="276"/>
      <c r="D30" s="276"/>
      <c r="E30" s="276"/>
      <c r="F30" s="276"/>
      <c r="G30" s="362"/>
      <c r="H30" s="363"/>
      <c r="I30" s="276"/>
      <c r="J30" s="363"/>
      <c r="K30" s="276"/>
      <c r="L30" s="363"/>
      <c r="M30" s="276"/>
      <c r="N30" s="363"/>
      <c r="O30" s="400">
        <f t="shared" si="1"/>
        <v>0</v>
      </c>
      <c r="P30" s="401">
        <f t="shared" si="2"/>
        <v>0</v>
      </c>
      <c r="Q30" s="276"/>
      <c r="R30" s="276"/>
      <c r="S30" s="276"/>
      <c r="T30" s="276"/>
      <c r="U30" s="276"/>
    </row>
    <row r="31" spans="1:21" s="365" customFormat="1" ht="15.75" x14ac:dyDescent="0.25">
      <c r="A31" s="580"/>
      <c r="B31" s="580"/>
      <c r="C31" s="276"/>
      <c r="D31" s="276"/>
      <c r="E31" s="276"/>
      <c r="F31" s="276"/>
      <c r="G31" s="362"/>
      <c r="H31" s="363"/>
      <c r="I31" s="276"/>
      <c r="J31" s="363"/>
      <c r="K31" s="276"/>
      <c r="L31" s="363"/>
      <c r="M31" s="276"/>
      <c r="N31" s="363"/>
      <c r="O31" s="400">
        <f t="shared" si="1"/>
        <v>0</v>
      </c>
      <c r="P31" s="401">
        <f t="shared" si="2"/>
        <v>0</v>
      </c>
      <c r="Q31" s="276"/>
      <c r="R31" s="276"/>
      <c r="S31" s="276"/>
      <c r="T31" s="276"/>
      <c r="U31" s="276"/>
    </row>
    <row r="32" spans="1:21" s="365" customFormat="1" ht="15.75" x14ac:dyDescent="0.25">
      <c r="A32" s="580"/>
      <c r="B32" s="581"/>
      <c r="C32" s="276"/>
      <c r="D32" s="276"/>
      <c r="E32" s="276"/>
      <c r="F32" s="276"/>
      <c r="G32" s="362"/>
      <c r="H32" s="363"/>
      <c r="I32" s="276"/>
      <c r="J32" s="363"/>
      <c r="K32" s="276"/>
      <c r="L32" s="363"/>
      <c r="M32" s="276"/>
      <c r="N32" s="363"/>
      <c r="O32" s="400">
        <f t="shared" si="1"/>
        <v>0</v>
      </c>
      <c r="P32" s="401">
        <f t="shared" si="2"/>
        <v>0</v>
      </c>
      <c r="Q32" s="276"/>
      <c r="R32" s="276"/>
      <c r="S32" s="276"/>
      <c r="T32" s="276"/>
      <c r="U32" s="276"/>
    </row>
    <row r="33" spans="1:21" ht="15.75" x14ac:dyDescent="0.25">
      <c r="A33" s="580"/>
      <c r="B33" s="579" t="s">
        <v>1419</v>
      </c>
      <c r="C33" s="276"/>
      <c r="D33" s="276"/>
      <c r="E33" s="276"/>
      <c r="F33" s="276"/>
      <c r="G33" s="276"/>
      <c r="H33" s="363"/>
      <c r="I33" s="276"/>
      <c r="J33" s="363"/>
      <c r="K33" s="276"/>
      <c r="L33" s="363"/>
      <c r="M33" s="276"/>
      <c r="N33" s="363"/>
      <c r="O33" s="400">
        <f t="shared" si="1"/>
        <v>0</v>
      </c>
      <c r="P33" s="401">
        <f t="shared" si="2"/>
        <v>0</v>
      </c>
      <c r="Q33" s="276"/>
      <c r="R33" s="276"/>
      <c r="S33" s="276"/>
      <c r="T33" s="276"/>
      <c r="U33" s="276"/>
    </row>
    <row r="34" spans="1:21" s="365" customFormat="1" ht="15.75" x14ac:dyDescent="0.25">
      <c r="A34" s="580"/>
      <c r="B34" s="580"/>
      <c r="C34" s="276"/>
      <c r="D34" s="276"/>
      <c r="E34" s="276"/>
      <c r="F34" s="276"/>
      <c r="G34" s="276"/>
      <c r="H34" s="363"/>
      <c r="I34" s="276"/>
      <c r="J34" s="363"/>
      <c r="K34" s="276"/>
      <c r="L34" s="363"/>
      <c r="M34" s="276"/>
      <c r="N34" s="363"/>
      <c r="O34" s="400">
        <f t="shared" si="1"/>
        <v>0</v>
      </c>
      <c r="P34" s="401">
        <f t="shared" si="2"/>
        <v>0</v>
      </c>
      <c r="Q34" s="276"/>
      <c r="R34" s="276"/>
      <c r="S34" s="276"/>
      <c r="T34" s="276"/>
      <c r="U34" s="276"/>
    </row>
    <row r="35" spans="1:21" s="365" customFormat="1" ht="15.75" x14ac:dyDescent="0.25">
      <c r="A35" s="580"/>
      <c r="B35" s="580"/>
      <c r="C35" s="276"/>
      <c r="D35" s="276"/>
      <c r="E35" s="276"/>
      <c r="F35" s="276"/>
      <c r="G35" s="276"/>
      <c r="H35" s="363"/>
      <c r="I35" s="276"/>
      <c r="J35" s="363"/>
      <c r="K35" s="276"/>
      <c r="L35" s="363"/>
      <c r="M35" s="276"/>
      <c r="N35" s="363"/>
      <c r="O35" s="400">
        <f t="shared" si="1"/>
        <v>0</v>
      </c>
      <c r="P35" s="401">
        <f t="shared" si="2"/>
        <v>0</v>
      </c>
      <c r="Q35" s="276"/>
      <c r="R35" s="276"/>
      <c r="S35" s="276"/>
      <c r="T35" s="276"/>
      <c r="U35" s="276"/>
    </row>
    <row r="36" spans="1:21" s="365" customFormat="1" ht="15.75" x14ac:dyDescent="0.25">
      <c r="A36" s="580"/>
      <c r="B36" s="580"/>
      <c r="C36" s="276"/>
      <c r="D36" s="276"/>
      <c r="E36" s="276"/>
      <c r="F36" s="276"/>
      <c r="G36" s="276"/>
      <c r="H36" s="363"/>
      <c r="I36" s="276"/>
      <c r="J36" s="363"/>
      <c r="K36" s="276"/>
      <c r="L36" s="363"/>
      <c r="M36" s="276"/>
      <c r="N36" s="363"/>
      <c r="O36" s="400">
        <f t="shared" si="1"/>
        <v>0</v>
      </c>
      <c r="P36" s="401">
        <f t="shared" si="2"/>
        <v>0</v>
      </c>
      <c r="Q36" s="276"/>
      <c r="R36" s="276"/>
      <c r="S36" s="276"/>
      <c r="T36" s="276"/>
      <c r="U36" s="276"/>
    </row>
    <row r="37" spans="1:21" ht="15.75" x14ac:dyDescent="0.25">
      <c r="A37" s="580"/>
      <c r="B37" s="580"/>
      <c r="C37" s="276"/>
      <c r="D37" s="276"/>
      <c r="E37" s="276"/>
      <c r="F37" s="276"/>
      <c r="G37" s="276"/>
      <c r="H37" s="363"/>
      <c r="I37" s="276"/>
      <c r="J37" s="363"/>
      <c r="K37" s="276"/>
      <c r="L37" s="363"/>
      <c r="M37" s="276"/>
      <c r="N37" s="363"/>
      <c r="O37" s="400">
        <f t="shared" si="1"/>
        <v>0</v>
      </c>
      <c r="P37" s="401">
        <f t="shared" si="2"/>
        <v>0</v>
      </c>
      <c r="Q37" s="276"/>
      <c r="R37" s="276"/>
      <c r="S37" s="276"/>
      <c r="T37" s="276"/>
      <c r="U37" s="276"/>
    </row>
    <row r="38" spans="1:21" ht="15.75" x14ac:dyDescent="0.25">
      <c r="A38" s="581"/>
      <c r="B38" s="581"/>
      <c r="C38" s="276"/>
      <c r="D38" s="276"/>
      <c r="E38" s="276"/>
      <c r="F38" s="276"/>
      <c r="G38" s="276"/>
      <c r="H38" s="363"/>
      <c r="I38" s="276"/>
      <c r="J38" s="363"/>
      <c r="K38" s="276"/>
      <c r="L38" s="363"/>
      <c r="M38" s="276"/>
      <c r="N38" s="363"/>
      <c r="O38" s="400">
        <f t="shared" si="1"/>
        <v>0</v>
      </c>
      <c r="P38" s="401">
        <f t="shared" si="2"/>
        <v>0</v>
      </c>
      <c r="Q38" s="276"/>
      <c r="R38" s="276"/>
      <c r="S38" s="276"/>
      <c r="T38" s="276"/>
      <c r="U38" s="359"/>
    </row>
    <row r="39" spans="1:21" ht="15.75" x14ac:dyDescent="0.25">
      <c r="A39" s="297"/>
      <c r="B39" s="298"/>
      <c r="C39" s="297" t="s">
        <v>1410</v>
      </c>
      <c r="D39" s="298"/>
      <c r="E39" s="298"/>
      <c r="F39" s="299"/>
      <c r="G39" s="265">
        <f t="shared" ref="G39:P39" si="3">SUM(G9:G38)</f>
        <v>0</v>
      </c>
      <c r="H39" s="233">
        <f t="shared" si="3"/>
        <v>0</v>
      </c>
      <c r="I39" s="265">
        <f t="shared" si="3"/>
        <v>0</v>
      </c>
      <c r="J39" s="233">
        <f t="shared" si="3"/>
        <v>0</v>
      </c>
      <c r="K39" s="265">
        <f t="shared" si="3"/>
        <v>0</v>
      </c>
      <c r="L39" s="233">
        <f t="shared" si="3"/>
        <v>0</v>
      </c>
      <c r="M39" s="265">
        <f t="shared" si="3"/>
        <v>0</v>
      </c>
      <c r="N39" s="233">
        <f t="shared" si="3"/>
        <v>0</v>
      </c>
      <c r="O39" s="233">
        <f t="shared" si="3"/>
        <v>0</v>
      </c>
      <c r="P39" s="233">
        <f t="shared" si="3"/>
        <v>0</v>
      </c>
      <c r="Q39" s="265"/>
      <c r="R39" s="265"/>
      <c r="S39" s="265"/>
      <c r="T39" s="265"/>
      <c r="U39" s="277"/>
    </row>
    <row r="59" s="261" customFormat="1" ht="12" x14ac:dyDescent="0.25"/>
    <row r="60" s="261" customFormat="1" ht="12" x14ac:dyDescent="0.25"/>
    <row r="73" s="261" customFormat="1" ht="12" x14ac:dyDescent="0.25"/>
    <row r="74" s="261"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1"/>
  <sheetViews>
    <sheetView workbookViewId="0">
      <pane ySplit="6" topLeftCell="A10" activePane="bottomLeft" state="frozen"/>
      <selection activeCell="R5" sqref="R5"/>
      <selection pane="bottomLeft" activeCell="B8" sqref="B8:B20"/>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3"/>
      <c r="C1" s="283"/>
      <c r="D1" s="283"/>
      <c r="E1" s="283"/>
      <c r="G1" s="283" t="s">
        <v>1420</v>
      </c>
      <c r="I1" s="283"/>
      <c r="J1" s="283"/>
      <c r="K1" s="283"/>
      <c r="L1" s="283"/>
      <c r="M1" s="283"/>
      <c r="N1" s="283"/>
      <c r="O1" s="283"/>
      <c r="P1" s="283"/>
      <c r="Q1" s="283"/>
      <c r="R1" s="283"/>
      <c r="S1" s="283"/>
      <c r="T1" s="283"/>
      <c r="U1" s="283"/>
    </row>
    <row r="2" spans="1:21" s="365" customFormat="1" ht="18" x14ac:dyDescent="0.3">
      <c r="A2" s="365" t="s">
        <v>1348</v>
      </c>
      <c r="B2" s="283"/>
      <c r="C2" s="283"/>
      <c r="D2" s="283"/>
      <c r="E2" s="283"/>
      <c r="G2" s="283"/>
      <c r="H2" s="234"/>
      <c r="I2" s="283"/>
      <c r="J2" s="283"/>
      <c r="K2" s="283"/>
      <c r="L2" s="283"/>
      <c r="M2" s="283"/>
      <c r="N2" s="283"/>
      <c r="O2" s="283"/>
      <c r="P2" s="283"/>
      <c r="Q2" s="283"/>
      <c r="R2" s="283"/>
      <c r="S2" s="283"/>
      <c r="T2" s="283"/>
      <c r="U2" s="283"/>
    </row>
    <row r="3" spans="1:21" x14ac:dyDescent="0.25">
      <c r="A3" s="268" t="s">
        <v>1423</v>
      </c>
      <c r="B3" s="268"/>
      <c r="C3" s="268"/>
      <c r="D3" s="268"/>
      <c r="E3" s="268"/>
      <c r="F3" s="268"/>
      <c r="G3" s="268"/>
      <c r="H3" s="268"/>
      <c r="I3" s="268"/>
      <c r="J3" s="268"/>
      <c r="K3" s="268"/>
      <c r="L3" s="268"/>
      <c r="M3" s="268"/>
      <c r="N3" s="268"/>
      <c r="O3" s="268"/>
      <c r="P3" s="268"/>
      <c r="Q3" s="268"/>
      <c r="R3" s="268"/>
      <c r="S3" s="268"/>
      <c r="T3" s="268"/>
      <c r="U3" s="268"/>
    </row>
    <row r="4" spans="1:21" ht="15" customHeight="1" x14ac:dyDescent="0.25">
      <c r="A4" s="554" t="s">
        <v>97</v>
      </c>
      <c r="B4" s="556" t="s">
        <v>111</v>
      </c>
      <c r="C4" s="566" t="s">
        <v>86</v>
      </c>
      <c r="D4" s="566" t="s">
        <v>87</v>
      </c>
      <c r="E4" s="566" t="s">
        <v>392</v>
      </c>
      <c r="F4" s="566" t="s">
        <v>88</v>
      </c>
      <c r="G4" s="569" t="s">
        <v>100</v>
      </c>
      <c r="H4" s="571"/>
      <c r="I4" s="571"/>
      <c r="J4" s="571"/>
      <c r="K4" s="571"/>
      <c r="L4" s="571"/>
      <c r="M4" s="571"/>
      <c r="N4" s="570"/>
      <c r="O4" s="575" t="s">
        <v>101</v>
      </c>
      <c r="P4" s="576"/>
      <c r="Q4" s="556" t="s">
        <v>102</v>
      </c>
      <c r="R4" s="556" t="s">
        <v>103</v>
      </c>
      <c r="S4" s="556" t="s">
        <v>110</v>
      </c>
      <c r="T4" s="556" t="s">
        <v>109</v>
      </c>
      <c r="U4" s="572" t="s">
        <v>89</v>
      </c>
    </row>
    <row r="5" spans="1:21" ht="15" customHeight="1" x14ac:dyDescent="0.25">
      <c r="A5" s="554"/>
      <c r="B5" s="554"/>
      <c r="C5" s="567"/>
      <c r="D5" s="567"/>
      <c r="E5" s="567"/>
      <c r="F5" s="567"/>
      <c r="G5" s="569" t="s">
        <v>104</v>
      </c>
      <c r="H5" s="570"/>
      <c r="I5" s="569" t="s">
        <v>105</v>
      </c>
      <c r="J5" s="570"/>
      <c r="K5" s="569" t="s">
        <v>106</v>
      </c>
      <c r="L5" s="570"/>
      <c r="M5" s="569" t="s">
        <v>107</v>
      </c>
      <c r="N5" s="570"/>
      <c r="O5" s="577"/>
      <c r="P5" s="578"/>
      <c r="Q5" s="554"/>
      <c r="R5" s="554"/>
      <c r="S5" s="554"/>
      <c r="T5" s="554"/>
      <c r="U5" s="573"/>
    </row>
    <row r="6" spans="1:21" ht="25.5" x14ac:dyDescent="0.25">
      <c r="A6" s="555"/>
      <c r="B6" s="555"/>
      <c r="C6" s="568"/>
      <c r="D6" s="568"/>
      <c r="E6" s="568"/>
      <c r="F6" s="568"/>
      <c r="G6" s="440" t="s">
        <v>108</v>
      </c>
      <c r="H6" s="440" t="s">
        <v>12</v>
      </c>
      <c r="I6" s="440" t="s">
        <v>108</v>
      </c>
      <c r="J6" s="440" t="s">
        <v>12</v>
      </c>
      <c r="K6" s="440" t="s">
        <v>108</v>
      </c>
      <c r="L6" s="440" t="s">
        <v>12</v>
      </c>
      <c r="M6" s="440" t="s">
        <v>108</v>
      </c>
      <c r="N6" s="440" t="s">
        <v>12</v>
      </c>
      <c r="O6" s="440" t="s">
        <v>108</v>
      </c>
      <c r="P6" s="440" t="s">
        <v>12</v>
      </c>
      <c r="Q6" s="555"/>
      <c r="R6" s="555"/>
      <c r="S6" s="555"/>
      <c r="T6" s="555"/>
      <c r="U6" s="574"/>
    </row>
    <row r="7" spans="1:21" s="365" customFormat="1" ht="15.6" x14ac:dyDescent="0.3">
      <c r="A7" s="441"/>
      <c r="B7" s="442"/>
      <c r="C7" s="443"/>
      <c r="D7" s="443"/>
      <c r="E7" s="444"/>
      <c r="F7" s="443"/>
      <c r="G7" s="445"/>
      <c r="H7" s="445"/>
      <c r="I7" s="445"/>
      <c r="J7" s="445"/>
      <c r="K7" s="445"/>
      <c r="L7" s="445"/>
      <c r="M7" s="445"/>
      <c r="N7" s="445"/>
      <c r="O7" s="445"/>
      <c r="P7" s="445"/>
      <c r="Q7" s="446"/>
      <c r="R7" s="446"/>
      <c r="S7" s="446"/>
      <c r="T7" s="446"/>
      <c r="U7" s="447"/>
    </row>
    <row r="8" spans="1:21" ht="15.75" customHeight="1" x14ac:dyDescent="0.25">
      <c r="A8" s="582" t="s">
        <v>1421</v>
      </c>
      <c r="B8" s="579" t="s">
        <v>1422</v>
      </c>
      <c r="C8" s="325"/>
      <c r="D8" s="325"/>
      <c r="E8" s="325"/>
      <c r="F8" s="325"/>
      <c r="G8" s="355"/>
      <c r="H8" s="356"/>
      <c r="I8" s="355"/>
      <c r="J8" s="356"/>
      <c r="K8" s="355"/>
      <c r="L8" s="356"/>
      <c r="M8" s="355"/>
      <c r="N8" s="356"/>
      <c r="O8" s="400">
        <f t="shared" ref="O8:P8" si="0">G8+I8+K8+M8</f>
        <v>0</v>
      </c>
      <c r="P8" s="401">
        <f t="shared" si="0"/>
        <v>0</v>
      </c>
      <c r="Q8" s="325"/>
      <c r="R8" s="325"/>
      <c r="S8" s="325"/>
      <c r="T8" s="325"/>
      <c r="U8" s="325"/>
    </row>
    <row r="9" spans="1:21" ht="15.75" x14ac:dyDescent="0.25">
      <c r="A9" s="582"/>
      <c r="B9" s="580"/>
      <c r="C9" s="325"/>
      <c r="D9" s="325"/>
      <c r="E9" s="325"/>
      <c r="F9" s="325"/>
      <c r="G9" s="355"/>
      <c r="H9" s="356"/>
      <c r="I9" s="355"/>
      <c r="J9" s="356"/>
      <c r="K9" s="355"/>
      <c r="L9" s="356"/>
      <c r="M9" s="355"/>
      <c r="N9" s="356"/>
      <c r="O9" s="400">
        <f t="shared" ref="O9:O20" si="1">G9+I9+K9+M9</f>
        <v>0</v>
      </c>
      <c r="P9" s="401">
        <f t="shared" ref="P9:P20" si="2">H9+J9+L9+N9</f>
        <v>0</v>
      </c>
      <c r="Q9" s="325"/>
      <c r="R9" s="325"/>
      <c r="S9" s="325"/>
      <c r="T9" s="325"/>
      <c r="U9" s="325"/>
    </row>
    <row r="10" spans="1:21" s="365" customFormat="1" ht="15.75" x14ac:dyDescent="0.25">
      <c r="A10" s="582"/>
      <c r="B10" s="580"/>
      <c r="C10" s="325"/>
      <c r="D10" s="325"/>
      <c r="E10" s="325"/>
      <c r="F10" s="325"/>
      <c r="G10" s="355"/>
      <c r="H10" s="356"/>
      <c r="I10" s="355"/>
      <c r="J10" s="356"/>
      <c r="K10" s="355"/>
      <c r="L10" s="356"/>
      <c r="M10" s="355"/>
      <c r="N10" s="356"/>
      <c r="O10" s="400">
        <f t="shared" ref="O10:O15" si="3">G10+I10+K10+M10</f>
        <v>0</v>
      </c>
      <c r="P10" s="401">
        <f t="shared" ref="P10:P15" si="4">H10+J10+L10+N10</f>
        <v>0</v>
      </c>
      <c r="Q10" s="325"/>
      <c r="R10" s="325"/>
      <c r="S10" s="325"/>
      <c r="T10" s="325"/>
      <c r="U10" s="325"/>
    </row>
    <row r="11" spans="1:21" s="365" customFormat="1" ht="15.75" x14ac:dyDescent="0.25">
      <c r="A11" s="582"/>
      <c r="B11" s="580"/>
      <c r="C11" s="325"/>
      <c r="D11" s="325"/>
      <c r="E11" s="325"/>
      <c r="F11" s="325"/>
      <c r="G11" s="355"/>
      <c r="H11" s="356"/>
      <c r="I11" s="355"/>
      <c r="J11" s="356"/>
      <c r="K11" s="355"/>
      <c r="L11" s="356"/>
      <c r="M11" s="355"/>
      <c r="N11" s="356"/>
      <c r="O11" s="400">
        <f t="shared" si="3"/>
        <v>0</v>
      </c>
      <c r="P11" s="401">
        <f t="shared" si="4"/>
        <v>0</v>
      </c>
      <c r="Q11" s="325"/>
      <c r="R11" s="325"/>
      <c r="S11" s="325"/>
      <c r="T11" s="325"/>
      <c r="U11" s="325"/>
    </row>
    <row r="12" spans="1:21" s="365" customFormat="1" ht="15.75" x14ac:dyDescent="0.25">
      <c r="A12" s="582"/>
      <c r="B12" s="580"/>
      <c r="C12" s="325"/>
      <c r="D12" s="325"/>
      <c r="E12" s="325"/>
      <c r="F12" s="325"/>
      <c r="G12" s="355"/>
      <c r="H12" s="356"/>
      <c r="I12" s="355"/>
      <c r="J12" s="356"/>
      <c r="K12" s="355"/>
      <c r="L12" s="356"/>
      <c r="M12" s="355"/>
      <c r="N12" s="356"/>
      <c r="O12" s="400">
        <f t="shared" si="3"/>
        <v>0</v>
      </c>
      <c r="P12" s="401">
        <f t="shared" si="4"/>
        <v>0</v>
      </c>
      <c r="Q12" s="325"/>
      <c r="R12" s="325"/>
      <c r="S12" s="325"/>
      <c r="T12" s="325"/>
      <c r="U12" s="325"/>
    </row>
    <row r="13" spans="1:21" s="365" customFormat="1" ht="15.75" x14ac:dyDescent="0.25">
      <c r="A13" s="582"/>
      <c r="B13" s="580"/>
      <c r="C13" s="325"/>
      <c r="D13" s="325"/>
      <c r="E13" s="325"/>
      <c r="F13" s="325"/>
      <c r="G13" s="355"/>
      <c r="H13" s="356"/>
      <c r="I13" s="355"/>
      <c r="J13" s="356"/>
      <c r="K13" s="355"/>
      <c r="L13" s="356"/>
      <c r="M13" s="355"/>
      <c r="N13" s="356"/>
      <c r="O13" s="400">
        <f t="shared" ref="O13:O14" si="5">G13+I13+K13+M13</f>
        <v>0</v>
      </c>
      <c r="P13" s="401">
        <f t="shared" ref="P13:P14" si="6">H13+J13+L13+N13</f>
        <v>0</v>
      </c>
      <c r="Q13" s="325"/>
      <c r="R13" s="325"/>
      <c r="S13" s="325"/>
      <c r="T13" s="325"/>
      <c r="U13" s="325"/>
    </row>
    <row r="14" spans="1:21" s="365" customFormat="1" ht="15.75" x14ac:dyDescent="0.25">
      <c r="A14" s="582"/>
      <c r="B14" s="580"/>
      <c r="C14" s="325"/>
      <c r="D14" s="325"/>
      <c r="E14" s="325"/>
      <c r="F14" s="325"/>
      <c r="G14" s="355"/>
      <c r="H14" s="356"/>
      <c r="I14" s="355"/>
      <c r="J14" s="356"/>
      <c r="K14" s="355"/>
      <c r="L14" s="356"/>
      <c r="M14" s="355"/>
      <c r="N14" s="356"/>
      <c r="O14" s="400">
        <f t="shared" si="5"/>
        <v>0</v>
      </c>
      <c r="P14" s="401">
        <f t="shared" si="6"/>
        <v>0</v>
      </c>
      <c r="Q14" s="325"/>
      <c r="R14" s="325"/>
      <c r="S14" s="325"/>
      <c r="T14" s="325"/>
      <c r="U14" s="325"/>
    </row>
    <row r="15" spans="1:21" ht="15.75" x14ac:dyDescent="0.25">
      <c r="A15" s="582"/>
      <c r="B15" s="580"/>
      <c r="C15" s="325"/>
      <c r="D15" s="325"/>
      <c r="E15" s="325"/>
      <c r="F15" s="325"/>
      <c r="G15" s="355"/>
      <c r="H15" s="356"/>
      <c r="I15" s="355"/>
      <c r="J15" s="356"/>
      <c r="K15" s="355"/>
      <c r="L15" s="356"/>
      <c r="M15" s="355"/>
      <c r="N15" s="356"/>
      <c r="O15" s="400">
        <f t="shared" si="3"/>
        <v>0</v>
      </c>
      <c r="P15" s="401">
        <f t="shared" si="4"/>
        <v>0</v>
      </c>
      <c r="Q15" s="325"/>
      <c r="R15" s="325"/>
      <c r="S15" s="325"/>
      <c r="T15" s="325"/>
      <c r="U15" s="325"/>
    </row>
    <row r="16" spans="1:21" ht="15.75" x14ac:dyDescent="0.25">
      <c r="A16" s="582"/>
      <c r="B16" s="580"/>
      <c r="C16" s="325"/>
      <c r="D16" s="325"/>
      <c r="E16" s="325"/>
      <c r="F16" s="325"/>
      <c r="G16" s="355"/>
      <c r="H16" s="356"/>
      <c r="I16" s="355"/>
      <c r="J16" s="356"/>
      <c r="K16" s="355"/>
      <c r="L16" s="356"/>
      <c r="M16" s="355"/>
      <c r="N16" s="356"/>
      <c r="O16" s="400">
        <f t="shared" si="1"/>
        <v>0</v>
      </c>
      <c r="P16" s="401">
        <f t="shared" si="2"/>
        <v>0</v>
      </c>
      <c r="Q16" s="325"/>
      <c r="R16" s="325"/>
      <c r="S16" s="325"/>
      <c r="T16" s="325"/>
      <c r="U16" s="325"/>
    </row>
    <row r="17" spans="1:21" ht="15.75" x14ac:dyDescent="0.25">
      <c r="A17" s="582"/>
      <c r="B17" s="580"/>
      <c r="C17" s="325"/>
      <c r="D17" s="325"/>
      <c r="E17" s="325"/>
      <c r="F17" s="325"/>
      <c r="G17" s="355"/>
      <c r="H17" s="356"/>
      <c r="I17" s="355"/>
      <c r="J17" s="356"/>
      <c r="K17" s="355"/>
      <c r="L17" s="356"/>
      <c r="M17" s="355"/>
      <c r="N17" s="356"/>
      <c r="O17" s="400">
        <f t="shared" si="1"/>
        <v>0</v>
      </c>
      <c r="P17" s="401">
        <f t="shared" si="2"/>
        <v>0</v>
      </c>
      <c r="Q17" s="325"/>
      <c r="R17" s="325"/>
      <c r="S17" s="325"/>
      <c r="T17" s="325"/>
      <c r="U17" s="325"/>
    </row>
    <row r="18" spans="1:21" ht="15.75" x14ac:dyDescent="0.25">
      <c r="A18" s="582"/>
      <c r="B18" s="580"/>
      <c r="C18" s="325"/>
      <c r="D18" s="325"/>
      <c r="E18" s="325"/>
      <c r="F18" s="325"/>
      <c r="G18" s="355"/>
      <c r="H18" s="356"/>
      <c r="I18" s="355"/>
      <c r="J18" s="356"/>
      <c r="K18" s="355"/>
      <c r="L18" s="356"/>
      <c r="M18" s="355"/>
      <c r="N18" s="356"/>
      <c r="O18" s="400">
        <f t="shared" si="1"/>
        <v>0</v>
      </c>
      <c r="P18" s="401">
        <f t="shared" si="2"/>
        <v>0</v>
      </c>
      <c r="Q18" s="325"/>
      <c r="R18" s="325"/>
      <c r="S18" s="325"/>
      <c r="T18" s="325"/>
      <c r="U18" s="325"/>
    </row>
    <row r="19" spans="1:21" ht="15.75" x14ac:dyDescent="0.25">
      <c r="A19" s="582"/>
      <c r="B19" s="580"/>
      <c r="C19" s="325"/>
      <c r="D19" s="325"/>
      <c r="E19" s="325"/>
      <c r="F19" s="325"/>
      <c r="G19" s="355"/>
      <c r="H19" s="356"/>
      <c r="I19" s="355"/>
      <c r="J19" s="356"/>
      <c r="K19" s="355"/>
      <c r="L19" s="356"/>
      <c r="M19" s="355"/>
      <c r="N19" s="356"/>
      <c r="O19" s="400">
        <f t="shared" si="1"/>
        <v>0</v>
      </c>
      <c r="P19" s="401">
        <f t="shared" si="2"/>
        <v>0</v>
      </c>
      <c r="Q19" s="325"/>
      <c r="R19" s="325"/>
      <c r="S19" s="325"/>
      <c r="T19" s="325"/>
      <c r="U19" s="325"/>
    </row>
    <row r="20" spans="1:21" ht="15.75" x14ac:dyDescent="0.25">
      <c r="A20" s="582"/>
      <c r="B20" s="581"/>
      <c r="C20" s="325"/>
      <c r="D20" s="325"/>
      <c r="E20" s="325"/>
      <c r="F20" s="325"/>
      <c r="G20" s="355"/>
      <c r="H20" s="356"/>
      <c r="I20" s="355"/>
      <c r="J20" s="356"/>
      <c r="K20" s="355"/>
      <c r="L20" s="356"/>
      <c r="M20" s="355"/>
      <c r="N20" s="356"/>
      <c r="O20" s="400">
        <f t="shared" si="1"/>
        <v>0</v>
      </c>
      <c r="P20" s="401">
        <f t="shared" si="2"/>
        <v>0</v>
      </c>
      <c r="Q20" s="325"/>
      <c r="R20" s="325"/>
      <c r="S20" s="325"/>
      <c r="T20" s="325"/>
      <c r="U20" s="325"/>
    </row>
    <row r="21" spans="1:21" ht="15.6" customHeight="1" x14ac:dyDescent="0.25">
      <c r="A21" s="291"/>
      <c r="B21" s="292"/>
      <c r="C21" s="291" t="s">
        <v>1513</v>
      </c>
      <c r="D21" s="292"/>
      <c r="E21" s="292"/>
      <c r="F21" s="293"/>
      <c r="G21" s="286">
        <f t="shared" ref="G21:P21" si="7">SUM(G8:G20)</f>
        <v>0</v>
      </c>
      <c r="H21" s="236">
        <f t="shared" si="7"/>
        <v>0</v>
      </c>
      <c r="I21" s="286">
        <f t="shared" si="7"/>
        <v>0</v>
      </c>
      <c r="J21" s="236">
        <f t="shared" si="7"/>
        <v>0</v>
      </c>
      <c r="K21" s="286">
        <f t="shared" si="7"/>
        <v>0</v>
      </c>
      <c r="L21" s="236">
        <f t="shared" si="7"/>
        <v>0</v>
      </c>
      <c r="M21" s="286">
        <f t="shared" si="7"/>
        <v>0</v>
      </c>
      <c r="N21" s="236">
        <f t="shared" si="7"/>
        <v>0</v>
      </c>
      <c r="O21" s="236">
        <f t="shared" si="7"/>
        <v>0</v>
      </c>
      <c r="P21" s="236">
        <f t="shared" si="7"/>
        <v>0</v>
      </c>
      <c r="Q21" s="265"/>
      <c r="R21" s="265"/>
      <c r="S21" s="265"/>
      <c r="T21" s="265"/>
      <c r="U21" s="26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G1" workbookViewId="0">
      <pane ySplit="7" topLeftCell="A8" activePane="bottomLeft" state="frozen"/>
      <selection activeCell="A7" sqref="A7"/>
      <selection pane="bottomLeft" activeCell="H23" sqref="H23"/>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0" t="s">
        <v>1354</v>
      </c>
      <c r="J1" s="242"/>
      <c r="K1" s="242"/>
      <c r="L1" s="242"/>
      <c r="M1" s="242"/>
      <c r="N1" s="242"/>
      <c r="O1" s="242"/>
      <c r="P1" s="242"/>
      <c r="Q1" s="242"/>
      <c r="R1" s="242"/>
      <c r="S1" s="242"/>
      <c r="T1" s="242"/>
      <c r="U1" s="242"/>
    </row>
    <row r="2" spans="1:21" ht="18" customHeight="1" x14ac:dyDescent="0.3">
      <c r="B2" s="244"/>
      <c r="C2" s="244"/>
      <c r="D2" s="244"/>
      <c r="E2" s="244"/>
      <c r="F2" s="244"/>
      <c r="G2" s="290"/>
      <c r="J2" s="244"/>
      <c r="K2" s="244"/>
      <c r="L2" s="244"/>
      <c r="M2" s="244"/>
      <c r="N2" s="244"/>
      <c r="O2" s="244"/>
      <c r="P2" s="244"/>
      <c r="Q2" s="244"/>
      <c r="R2" s="244"/>
      <c r="S2" s="244"/>
      <c r="T2" s="244"/>
      <c r="U2" s="244"/>
    </row>
    <row r="3" spans="1:21" ht="18" customHeight="1" x14ac:dyDescent="0.3">
      <c r="A3" s="315" t="s">
        <v>1347</v>
      </c>
      <c r="B3" s="244"/>
      <c r="C3" s="244"/>
      <c r="D3" s="244"/>
      <c r="E3" s="244"/>
      <c r="F3" s="244"/>
      <c r="G3" s="290"/>
      <c r="J3" s="244"/>
      <c r="K3" s="244"/>
      <c r="L3" s="244"/>
      <c r="M3" s="244"/>
      <c r="N3" s="244"/>
      <c r="O3" s="244"/>
      <c r="P3" s="244"/>
      <c r="Q3" s="244"/>
      <c r="R3" s="244"/>
      <c r="S3" s="244"/>
      <c r="T3" s="244"/>
      <c r="U3" s="244"/>
    </row>
    <row r="4" spans="1:21" ht="33" customHeight="1" x14ac:dyDescent="0.25">
      <c r="A4" s="608" t="s">
        <v>1353</v>
      </c>
      <c r="B4" s="608"/>
      <c r="C4" s="608"/>
      <c r="D4" s="608"/>
      <c r="E4" s="608"/>
      <c r="F4" s="608"/>
      <c r="G4" s="608"/>
      <c r="H4" s="608"/>
      <c r="I4" s="608"/>
      <c r="J4" s="608"/>
      <c r="K4" s="608"/>
      <c r="L4" s="608"/>
      <c r="M4" s="608"/>
      <c r="N4" s="608"/>
      <c r="O4" s="608"/>
      <c r="P4" s="608"/>
      <c r="Q4" s="608"/>
      <c r="R4" s="608"/>
      <c r="S4" s="608"/>
      <c r="T4" s="608"/>
      <c r="U4" s="608"/>
    </row>
    <row r="5" spans="1:21" ht="14.45" customHeight="1" x14ac:dyDescent="0.25">
      <c r="A5" s="554" t="s">
        <v>97</v>
      </c>
      <c r="B5" s="556" t="s">
        <v>111</v>
      </c>
      <c r="C5" s="566" t="s">
        <v>86</v>
      </c>
      <c r="D5" s="566" t="s">
        <v>87</v>
      </c>
      <c r="E5" s="566" t="s">
        <v>392</v>
      </c>
      <c r="F5" s="566" t="s">
        <v>88</v>
      </c>
      <c r="G5" s="569" t="s">
        <v>100</v>
      </c>
      <c r="H5" s="571"/>
      <c r="I5" s="571"/>
      <c r="J5" s="571"/>
      <c r="K5" s="571"/>
      <c r="L5" s="571"/>
      <c r="M5" s="571"/>
      <c r="N5" s="570"/>
      <c r="O5" s="575" t="s">
        <v>101</v>
      </c>
      <c r="P5" s="576"/>
      <c r="Q5" s="556" t="s">
        <v>102</v>
      </c>
      <c r="R5" s="556" t="s">
        <v>103</v>
      </c>
      <c r="S5" s="556" t="s">
        <v>110</v>
      </c>
      <c r="T5" s="556" t="s">
        <v>109</v>
      </c>
      <c r="U5" s="572" t="s">
        <v>89</v>
      </c>
    </row>
    <row r="6" spans="1:21" ht="14.45" customHeight="1" x14ac:dyDescent="0.25">
      <c r="A6" s="554"/>
      <c r="B6" s="554"/>
      <c r="C6" s="567"/>
      <c r="D6" s="567"/>
      <c r="E6" s="567"/>
      <c r="F6" s="567"/>
      <c r="G6" s="569" t="s">
        <v>104</v>
      </c>
      <c r="H6" s="570"/>
      <c r="I6" s="569" t="s">
        <v>105</v>
      </c>
      <c r="J6" s="570"/>
      <c r="K6" s="569" t="s">
        <v>106</v>
      </c>
      <c r="L6" s="570"/>
      <c r="M6" s="569" t="s">
        <v>107</v>
      </c>
      <c r="N6" s="570"/>
      <c r="O6" s="577"/>
      <c r="P6" s="578"/>
      <c r="Q6" s="554"/>
      <c r="R6" s="554"/>
      <c r="S6" s="554"/>
      <c r="T6" s="554"/>
      <c r="U6" s="573"/>
    </row>
    <row r="7" spans="1:21" ht="25.5" x14ac:dyDescent="0.25">
      <c r="A7" s="555"/>
      <c r="B7" s="555"/>
      <c r="C7" s="568"/>
      <c r="D7" s="568"/>
      <c r="E7" s="568"/>
      <c r="F7" s="568"/>
      <c r="G7" s="440" t="s">
        <v>108</v>
      </c>
      <c r="H7" s="440" t="s">
        <v>12</v>
      </c>
      <c r="I7" s="440" t="s">
        <v>108</v>
      </c>
      <c r="J7" s="440" t="s">
        <v>12</v>
      </c>
      <c r="K7" s="440" t="s">
        <v>108</v>
      </c>
      <c r="L7" s="440" t="s">
        <v>12</v>
      </c>
      <c r="M7" s="440" t="s">
        <v>108</v>
      </c>
      <c r="N7" s="440" t="s">
        <v>12</v>
      </c>
      <c r="O7" s="440" t="s">
        <v>108</v>
      </c>
      <c r="P7" s="440" t="s">
        <v>12</v>
      </c>
      <c r="Q7" s="555"/>
      <c r="R7" s="555"/>
      <c r="S7" s="555"/>
      <c r="T7" s="555"/>
      <c r="U7" s="574"/>
    </row>
    <row r="8" spans="1:21" ht="15.6" customHeight="1" x14ac:dyDescent="0.3">
      <c r="A8" s="441"/>
      <c r="B8" s="442"/>
      <c r="C8" s="443"/>
      <c r="D8" s="443"/>
      <c r="E8" s="444"/>
      <c r="F8" s="443"/>
      <c r="G8" s="445"/>
      <c r="H8" s="445"/>
      <c r="I8" s="445"/>
      <c r="J8" s="445"/>
      <c r="K8" s="445"/>
      <c r="L8" s="445"/>
      <c r="M8" s="445"/>
      <c r="N8" s="445"/>
      <c r="O8" s="445"/>
      <c r="P8" s="445"/>
      <c r="Q8" s="446"/>
      <c r="R8" s="446"/>
      <c r="S8" s="446"/>
      <c r="T8" s="446"/>
      <c r="U8" s="447"/>
    </row>
    <row r="9" spans="1:21" ht="78.75" x14ac:dyDescent="0.25">
      <c r="A9" s="609" t="s">
        <v>1424</v>
      </c>
      <c r="B9" s="557" t="s">
        <v>1425</v>
      </c>
      <c r="C9" s="325" t="s">
        <v>1598</v>
      </c>
      <c r="D9" s="325" t="s">
        <v>1599</v>
      </c>
      <c r="E9" s="325" t="s">
        <v>1643</v>
      </c>
      <c r="F9" s="325" t="s">
        <v>1600</v>
      </c>
      <c r="G9" s="351">
        <v>3</v>
      </c>
      <c r="H9" s="531">
        <v>27562.5</v>
      </c>
      <c r="I9" s="532">
        <v>3</v>
      </c>
      <c r="J9" s="531">
        <v>27562.5</v>
      </c>
      <c r="K9" s="532">
        <v>3</v>
      </c>
      <c r="L9" s="531">
        <v>27562.5</v>
      </c>
      <c r="M9" s="532">
        <v>3</v>
      </c>
      <c r="N9" s="531">
        <v>27562.5</v>
      </c>
      <c r="O9" s="403">
        <f t="shared" ref="O9:P20" si="0">G9+I9+K9+M9</f>
        <v>12</v>
      </c>
      <c r="P9" s="401">
        <f t="shared" si="0"/>
        <v>110250</v>
      </c>
      <c r="Q9" s="325"/>
      <c r="R9" s="325" t="s">
        <v>1601</v>
      </c>
      <c r="S9" s="325" t="s">
        <v>1602</v>
      </c>
      <c r="T9" s="325" t="s">
        <v>1603</v>
      </c>
      <c r="U9" s="325" t="s">
        <v>1593</v>
      </c>
    </row>
    <row r="10" spans="1:21" ht="15.75" x14ac:dyDescent="0.25">
      <c r="A10" s="610"/>
      <c r="B10" s="558"/>
      <c r="C10" s="325"/>
      <c r="D10" s="325"/>
      <c r="E10" s="325"/>
      <c r="F10" s="325"/>
      <c r="G10" s="351"/>
      <c r="H10" s="354"/>
      <c r="I10" s="351"/>
      <c r="J10" s="354"/>
      <c r="K10" s="351"/>
      <c r="L10" s="354"/>
      <c r="M10" s="351"/>
      <c r="N10" s="354"/>
      <c r="O10" s="403">
        <f t="shared" si="0"/>
        <v>0</v>
      </c>
      <c r="P10" s="401">
        <f t="shared" si="0"/>
        <v>0</v>
      </c>
      <c r="Q10" s="325"/>
      <c r="R10" s="325"/>
      <c r="S10" s="325"/>
      <c r="T10" s="325"/>
      <c r="U10" s="325"/>
    </row>
    <row r="11" spans="1:21" ht="15.75" x14ac:dyDescent="0.25">
      <c r="A11" s="610"/>
      <c r="B11" s="558"/>
      <c r="C11" s="325"/>
      <c r="D11" s="325"/>
      <c r="E11" s="325"/>
      <c r="F11" s="325"/>
      <c r="G11" s="351"/>
      <c r="H11" s="354"/>
      <c r="I11" s="351"/>
      <c r="J11" s="354"/>
      <c r="K11" s="351"/>
      <c r="L11" s="354"/>
      <c r="M11" s="351"/>
      <c r="N11" s="354"/>
      <c r="O11" s="403">
        <f t="shared" si="0"/>
        <v>0</v>
      </c>
      <c r="P11" s="401">
        <f t="shared" si="0"/>
        <v>0</v>
      </c>
      <c r="Q11" s="325"/>
      <c r="R11" s="325"/>
      <c r="S11" s="325"/>
      <c r="T11" s="325"/>
      <c r="U11" s="325"/>
    </row>
    <row r="12" spans="1:21" ht="15.75" x14ac:dyDescent="0.25">
      <c r="A12" s="610"/>
      <c r="B12" s="558"/>
      <c r="C12" s="325"/>
      <c r="D12" s="325"/>
      <c r="E12" s="325"/>
      <c r="F12" s="325"/>
      <c r="G12" s="351"/>
      <c r="H12" s="354"/>
      <c r="I12" s="351"/>
      <c r="J12" s="354"/>
      <c r="K12" s="351"/>
      <c r="L12" s="354"/>
      <c r="M12" s="351"/>
      <c r="N12" s="354"/>
      <c r="O12" s="403">
        <f t="shared" si="0"/>
        <v>0</v>
      </c>
      <c r="P12" s="401">
        <f t="shared" si="0"/>
        <v>0</v>
      </c>
      <c r="Q12" s="325"/>
      <c r="R12" s="325"/>
      <c r="S12" s="325"/>
      <c r="T12" s="325"/>
      <c r="U12" s="72"/>
    </row>
    <row r="13" spans="1:21" ht="15.75" x14ac:dyDescent="0.25">
      <c r="A13" s="610"/>
      <c r="B13" s="558"/>
      <c r="C13" s="325"/>
      <c r="D13" s="325"/>
      <c r="E13" s="325"/>
      <c r="F13" s="276"/>
      <c r="G13" s="357"/>
      <c r="H13" s="354"/>
      <c r="I13" s="357"/>
      <c r="J13" s="354"/>
      <c r="K13" s="357"/>
      <c r="L13" s="354"/>
      <c r="M13" s="357"/>
      <c r="N13" s="354"/>
      <c r="O13" s="403">
        <f t="shared" si="0"/>
        <v>0</v>
      </c>
      <c r="P13" s="401">
        <f t="shared" si="0"/>
        <v>0</v>
      </c>
      <c r="Q13" s="325"/>
      <c r="R13" s="325"/>
      <c r="S13" s="325"/>
      <c r="T13" s="325"/>
      <c r="U13" s="276"/>
    </row>
    <row r="14" spans="1:21" ht="15.75" x14ac:dyDescent="0.25">
      <c r="A14" s="610"/>
      <c r="B14" s="558"/>
      <c r="C14" s="325"/>
      <c r="D14" s="325"/>
      <c r="E14" s="325"/>
      <c r="F14" s="325"/>
      <c r="G14" s="351"/>
      <c r="H14" s="354"/>
      <c r="I14" s="351"/>
      <c r="J14" s="354"/>
      <c r="K14" s="351"/>
      <c r="L14" s="354"/>
      <c r="M14" s="351"/>
      <c r="N14" s="354"/>
      <c r="O14" s="403">
        <f t="shared" si="0"/>
        <v>0</v>
      </c>
      <c r="P14" s="401">
        <f t="shared" si="0"/>
        <v>0</v>
      </c>
      <c r="Q14" s="325"/>
      <c r="R14" s="325"/>
      <c r="S14" s="325"/>
      <c r="T14" s="325"/>
      <c r="U14" s="325"/>
    </row>
    <row r="15" spans="1:21" ht="15.75" x14ac:dyDescent="0.25">
      <c r="A15" s="610"/>
      <c r="B15" s="558"/>
      <c r="C15" s="325"/>
      <c r="D15" s="325"/>
      <c r="E15" s="325"/>
      <c r="F15" s="73"/>
      <c r="G15" s="351"/>
      <c r="H15" s="354"/>
      <c r="I15" s="351"/>
      <c r="J15" s="354"/>
      <c r="K15" s="351"/>
      <c r="L15" s="354"/>
      <c r="M15" s="351"/>
      <c r="N15" s="354"/>
      <c r="O15" s="403">
        <f t="shared" si="0"/>
        <v>0</v>
      </c>
      <c r="P15" s="401">
        <f t="shared" si="0"/>
        <v>0</v>
      </c>
      <c r="Q15" s="325"/>
      <c r="R15" s="325"/>
      <c r="S15" s="325"/>
      <c r="T15" s="325"/>
      <c r="U15" s="325"/>
    </row>
    <row r="16" spans="1:21" ht="15.75" x14ac:dyDescent="0.25">
      <c r="A16" s="610"/>
      <c r="B16" s="558"/>
      <c r="C16" s="325"/>
      <c r="D16" s="325"/>
      <c r="E16" s="325"/>
      <c r="F16" s="325"/>
      <c r="G16" s="351"/>
      <c r="H16" s="354"/>
      <c r="I16" s="351"/>
      <c r="J16" s="354"/>
      <c r="K16" s="351"/>
      <c r="L16" s="354"/>
      <c r="M16" s="351"/>
      <c r="N16" s="354"/>
      <c r="O16" s="403">
        <f t="shared" si="0"/>
        <v>0</v>
      </c>
      <c r="P16" s="401">
        <f t="shared" si="0"/>
        <v>0</v>
      </c>
      <c r="Q16" s="325"/>
      <c r="R16" s="325"/>
      <c r="S16" s="325"/>
      <c r="T16" s="325"/>
      <c r="U16" s="325"/>
    </row>
    <row r="17" spans="1:21" ht="15.75" x14ac:dyDescent="0.25">
      <c r="A17" s="610"/>
      <c r="B17" s="558"/>
      <c r="C17" s="325"/>
      <c r="D17" s="325"/>
      <c r="E17" s="325"/>
      <c r="F17" s="325"/>
      <c r="G17" s="357"/>
      <c r="H17" s="354"/>
      <c r="I17" s="357"/>
      <c r="J17" s="354"/>
      <c r="K17" s="357"/>
      <c r="L17" s="354"/>
      <c r="M17" s="357"/>
      <c r="N17" s="354"/>
      <c r="O17" s="403">
        <f t="shared" si="0"/>
        <v>0</v>
      </c>
      <c r="P17" s="401">
        <f t="shared" si="0"/>
        <v>0</v>
      </c>
      <c r="Q17" s="351"/>
      <c r="R17" s="351"/>
      <c r="S17" s="351"/>
      <c r="T17" s="351"/>
      <c r="U17" s="325"/>
    </row>
    <row r="18" spans="1:21" ht="15.75" x14ac:dyDescent="0.25">
      <c r="A18" s="610"/>
      <c r="B18" s="558"/>
      <c r="C18" s="325"/>
      <c r="D18" s="325"/>
      <c r="E18" s="325"/>
      <c r="F18" s="325"/>
      <c r="G18" s="351"/>
      <c r="H18" s="354"/>
      <c r="I18" s="351"/>
      <c r="J18" s="354"/>
      <c r="K18" s="351"/>
      <c r="L18" s="354"/>
      <c r="M18" s="351"/>
      <c r="N18" s="354"/>
      <c r="O18" s="404">
        <f t="shared" si="0"/>
        <v>0</v>
      </c>
      <c r="P18" s="405">
        <f t="shared" si="0"/>
        <v>0</v>
      </c>
      <c r="Q18" s="325"/>
      <c r="R18" s="325"/>
      <c r="S18" s="325"/>
      <c r="T18" s="325"/>
      <c r="U18" s="325"/>
    </row>
    <row r="19" spans="1:21" ht="15.75" x14ac:dyDescent="0.25">
      <c r="A19" s="610"/>
      <c r="B19" s="558"/>
      <c r="C19" s="325"/>
      <c r="D19" s="325"/>
      <c r="E19" s="325"/>
      <c r="F19" s="325"/>
      <c r="G19" s="351"/>
      <c r="H19" s="354"/>
      <c r="I19" s="351"/>
      <c r="J19" s="354"/>
      <c r="K19" s="351"/>
      <c r="L19" s="354"/>
      <c r="M19" s="351"/>
      <c r="N19" s="354"/>
      <c r="O19" s="404">
        <f t="shared" si="0"/>
        <v>0</v>
      </c>
      <c r="P19" s="405">
        <f t="shared" si="0"/>
        <v>0</v>
      </c>
      <c r="Q19" s="325"/>
      <c r="R19" s="325"/>
      <c r="S19" s="325"/>
      <c r="T19" s="325"/>
      <c r="U19" s="366"/>
    </row>
    <row r="20" spans="1:21" ht="15.75" x14ac:dyDescent="0.25">
      <c r="A20" s="611"/>
      <c r="B20" s="559"/>
      <c r="C20" s="325"/>
      <c r="D20" s="325"/>
      <c r="E20" s="325"/>
      <c r="F20" s="325"/>
      <c r="G20" s="351"/>
      <c r="H20" s="354"/>
      <c r="I20" s="351"/>
      <c r="J20" s="354"/>
      <c r="K20" s="351"/>
      <c r="L20" s="354"/>
      <c r="M20" s="351"/>
      <c r="N20" s="354"/>
      <c r="O20" s="403">
        <f t="shared" si="0"/>
        <v>0</v>
      </c>
      <c r="P20" s="401">
        <f t="shared" si="0"/>
        <v>0</v>
      </c>
      <c r="Q20" s="351"/>
      <c r="R20" s="351"/>
      <c r="S20" s="351"/>
      <c r="T20" s="351"/>
      <c r="U20" s="325"/>
    </row>
    <row r="21" spans="1:21" ht="15.6" customHeight="1" x14ac:dyDescent="0.25">
      <c r="A21" s="300"/>
      <c r="B21" s="243"/>
      <c r="C21" s="300" t="s">
        <v>116</v>
      </c>
      <c r="D21" s="243"/>
      <c r="E21" s="243"/>
      <c r="F21" s="243"/>
      <c r="G21" s="80">
        <f t="shared" ref="G21:P21" si="1">SUM(G9:G20)</f>
        <v>3</v>
      </c>
      <c r="H21" s="235">
        <f t="shared" si="1"/>
        <v>27562.5</v>
      </c>
      <c r="I21" s="80">
        <f t="shared" si="1"/>
        <v>3</v>
      </c>
      <c r="J21" s="235">
        <f t="shared" si="1"/>
        <v>27562.5</v>
      </c>
      <c r="K21" s="80">
        <f t="shared" si="1"/>
        <v>3</v>
      </c>
      <c r="L21" s="235">
        <f t="shared" si="1"/>
        <v>27562.5</v>
      </c>
      <c r="M21" s="80">
        <f t="shared" si="1"/>
        <v>3</v>
      </c>
      <c r="N21" s="235">
        <f t="shared" si="1"/>
        <v>27562.5</v>
      </c>
      <c r="O21" s="235">
        <f t="shared" si="1"/>
        <v>12</v>
      </c>
      <c r="P21" s="235">
        <f t="shared" si="1"/>
        <v>110250</v>
      </c>
      <c r="Q21" s="68"/>
      <c r="R21" s="68"/>
      <c r="S21" s="68"/>
      <c r="T21" s="68"/>
      <c r="U21" s="68"/>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topLeftCell="D1" zoomScale="90" zoomScaleNormal="90" workbookViewId="0">
      <pane ySplit="6" topLeftCell="A7" activePane="bottomLeft" state="frozen"/>
      <selection activeCell="R7" sqref="R7"/>
      <selection pane="bottomLeft" activeCell="C26" sqref="C26"/>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17" t="s">
        <v>1345</v>
      </c>
      <c r="B1" s="617"/>
      <c r="C1" s="617"/>
      <c r="D1" s="617"/>
      <c r="E1" s="617"/>
      <c r="F1" s="617"/>
      <c r="G1" s="617"/>
      <c r="H1" s="617"/>
      <c r="I1" s="617"/>
      <c r="J1" s="617"/>
      <c r="K1" s="617"/>
      <c r="L1" s="617"/>
      <c r="M1" s="617"/>
      <c r="N1" s="617"/>
      <c r="O1" s="617"/>
      <c r="P1" s="617"/>
      <c r="Q1" s="617"/>
      <c r="R1" s="617"/>
      <c r="S1" s="617"/>
      <c r="T1" s="617"/>
      <c r="U1" s="617"/>
    </row>
    <row r="2" spans="1:21" x14ac:dyDescent="0.25">
      <c r="A2" s="618" t="s">
        <v>1426</v>
      </c>
      <c r="B2" s="618"/>
      <c r="C2" s="618"/>
      <c r="D2" s="618"/>
      <c r="E2" s="618"/>
      <c r="F2" s="618"/>
      <c r="G2" s="618"/>
      <c r="H2" s="618"/>
      <c r="I2" s="618"/>
      <c r="J2" s="618"/>
      <c r="K2" s="618"/>
      <c r="L2" s="618"/>
      <c r="M2" s="618"/>
      <c r="N2" s="618"/>
      <c r="O2" s="618"/>
      <c r="P2" s="618"/>
      <c r="Q2" s="618"/>
      <c r="R2" s="618"/>
      <c r="S2" s="618"/>
      <c r="T2" s="618"/>
      <c r="U2" s="618"/>
    </row>
    <row r="3" spans="1:21" ht="13.5" customHeight="1" x14ac:dyDescent="0.25">
      <c r="A3" s="312" t="s">
        <v>1427</v>
      </c>
      <c r="B3" s="313"/>
      <c r="C3" s="313"/>
      <c r="D3" s="313"/>
      <c r="E3" s="313"/>
      <c r="F3" s="313"/>
      <c r="G3" s="313"/>
      <c r="H3" s="313"/>
      <c r="I3" s="313"/>
      <c r="J3" s="313"/>
      <c r="K3" s="313"/>
      <c r="L3" s="313"/>
      <c r="M3" s="313"/>
      <c r="N3" s="313"/>
      <c r="O3" s="313"/>
      <c r="P3" s="313"/>
      <c r="Q3" s="313"/>
      <c r="R3" s="313"/>
      <c r="S3" s="313"/>
      <c r="T3" s="313"/>
      <c r="U3" s="313"/>
    </row>
    <row r="4" spans="1:21" ht="15" customHeight="1" x14ac:dyDescent="0.25">
      <c r="A4" s="554" t="s">
        <v>97</v>
      </c>
      <c r="B4" s="556" t="s">
        <v>111</v>
      </c>
      <c r="C4" s="566" t="s">
        <v>86</v>
      </c>
      <c r="D4" s="566" t="s">
        <v>87</v>
      </c>
      <c r="E4" s="566" t="s">
        <v>392</v>
      </c>
      <c r="F4" s="566" t="s">
        <v>88</v>
      </c>
      <c r="G4" s="569" t="s">
        <v>100</v>
      </c>
      <c r="H4" s="571"/>
      <c r="I4" s="571"/>
      <c r="J4" s="571"/>
      <c r="K4" s="571"/>
      <c r="L4" s="571"/>
      <c r="M4" s="571"/>
      <c r="N4" s="570"/>
      <c r="O4" s="575" t="s">
        <v>101</v>
      </c>
      <c r="P4" s="576"/>
      <c r="Q4" s="556" t="s">
        <v>102</v>
      </c>
      <c r="R4" s="556" t="s">
        <v>103</v>
      </c>
      <c r="S4" s="556" t="s">
        <v>110</v>
      </c>
      <c r="T4" s="556" t="s">
        <v>109</v>
      </c>
      <c r="U4" s="572" t="s">
        <v>89</v>
      </c>
    </row>
    <row r="5" spans="1:21" ht="15" customHeight="1" x14ac:dyDescent="0.25">
      <c r="A5" s="554"/>
      <c r="B5" s="554"/>
      <c r="C5" s="567"/>
      <c r="D5" s="567"/>
      <c r="E5" s="567"/>
      <c r="F5" s="567"/>
      <c r="G5" s="569" t="s">
        <v>104</v>
      </c>
      <c r="H5" s="570"/>
      <c r="I5" s="569" t="s">
        <v>105</v>
      </c>
      <c r="J5" s="570"/>
      <c r="K5" s="569" t="s">
        <v>106</v>
      </c>
      <c r="L5" s="570"/>
      <c r="M5" s="569" t="s">
        <v>107</v>
      </c>
      <c r="N5" s="570"/>
      <c r="O5" s="577"/>
      <c r="P5" s="578"/>
      <c r="Q5" s="554"/>
      <c r="R5" s="554"/>
      <c r="S5" s="554"/>
      <c r="T5" s="554"/>
      <c r="U5" s="573"/>
    </row>
    <row r="6" spans="1:21" ht="25.5" x14ac:dyDescent="0.25">
      <c r="A6" s="555"/>
      <c r="B6" s="555"/>
      <c r="C6" s="568"/>
      <c r="D6" s="568"/>
      <c r="E6" s="568"/>
      <c r="F6" s="568"/>
      <c r="G6" s="440" t="s">
        <v>108</v>
      </c>
      <c r="H6" s="440" t="s">
        <v>12</v>
      </c>
      <c r="I6" s="440" t="s">
        <v>108</v>
      </c>
      <c r="J6" s="440" t="s">
        <v>12</v>
      </c>
      <c r="K6" s="440" t="s">
        <v>108</v>
      </c>
      <c r="L6" s="440" t="s">
        <v>12</v>
      </c>
      <c r="M6" s="440" t="s">
        <v>108</v>
      </c>
      <c r="N6" s="440" t="s">
        <v>12</v>
      </c>
      <c r="O6" s="440" t="s">
        <v>108</v>
      </c>
      <c r="P6" s="440" t="s">
        <v>12</v>
      </c>
      <c r="Q6" s="555"/>
      <c r="R6" s="555"/>
      <c r="S6" s="555"/>
      <c r="T6" s="555"/>
      <c r="U6" s="574"/>
    </row>
    <row r="7" spans="1:21" ht="15.6" x14ac:dyDescent="0.3">
      <c r="A7" s="441"/>
      <c r="B7" s="442"/>
      <c r="C7" s="443"/>
      <c r="D7" s="443"/>
      <c r="E7" s="444"/>
      <c r="F7" s="443"/>
      <c r="G7" s="445"/>
      <c r="H7" s="445"/>
      <c r="I7" s="445"/>
      <c r="J7" s="445"/>
      <c r="K7" s="445"/>
      <c r="L7" s="445"/>
      <c r="M7" s="445"/>
      <c r="N7" s="445"/>
      <c r="O7" s="445"/>
      <c r="P7" s="445"/>
      <c r="Q7" s="446"/>
      <c r="R7" s="446"/>
      <c r="S7" s="446"/>
      <c r="T7" s="446"/>
      <c r="U7" s="447"/>
    </row>
    <row r="8" spans="1:21" ht="126" x14ac:dyDescent="0.25">
      <c r="A8" s="560" t="s">
        <v>1514</v>
      </c>
      <c r="B8" s="613" t="s">
        <v>1515</v>
      </c>
      <c r="C8" s="276" t="s">
        <v>1604</v>
      </c>
      <c r="D8" s="276" t="s">
        <v>1605</v>
      </c>
      <c r="E8" s="276" t="s">
        <v>1644</v>
      </c>
      <c r="F8" s="276" t="s">
        <v>1560</v>
      </c>
      <c r="G8" s="362"/>
      <c r="H8" s="363"/>
      <c r="I8" s="362">
        <v>1</v>
      </c>
      <c r="J8" s="363"/>
      <c r="K8" s="276"/>
      <c r="L8" s="363"/>
      <c r="M8" s="276"/>
      <c r="N8" s="363"/>
      <c r="O8" s="362">
        <f t="shared" ref="O8:P8" si="0">G8+I8+K8+M8</f>
        <v>1</v>
      </c>
      <c r="P8" s="401">
        <f t="shared" si="0"/>
        <v>0</v>
      </c>
      <c r="Q8" s="276"/>
      <c r="R8" s="276" t="s">
        <v>1561</v>
      </c>
      <c r="S8" s="276" t="s">
        <v>1544</v>
      </c>
      <c r="T8" s="276" t="s">
        <v>1562</v>
      </c>
      <c r="U8" s="276" t="s">
        <v>1563</v>
      </c>
    </row>
    <row r="9" spans="1:21" s="365" customFormat="1" ht="126" x14ac:dyDescent="0.25">
      <c r="A9" s="561"/>
      <c r="B9" s="613"/>
      <c r="C9" s="276" t="s">
        <v>1606</v>
      </c>
      <c r="D9" s="276" t="s">
        <v>1607</v>
      </c>
      <c r="E9" s="276" t="s">
        <v>1645</v>
      </c>
      <c r="F9" s="276" t="s">
        <v>1564</v>
      </c>
      <c r="G9" s="362">
        <v>1</v>
      </c>
      <c r="H9" s="363"/>
      <c r="I9" s="276"/>
      <c r="J9" s="363"/>
      <c r="K9" s="276"/>
      <c r="L9" s="363"/>
      <c r="M9" s="276"/>
      <c r="N9" s="363"/>
      <c r="O9" s="362">
        <f t="shared" ref="O9:O35" si="1">G9+I9+K9+M9</f>
        <v>1</v>
      </c>
      <c r="P9" s="401">
        <f t="shared" ref="P9:P35" si="2">H9+J9+L9+N9</f>
        <v>0</v>
      </c>
      <c r="Q9" s="276"/>
      <c r="R9" s="276" t="s">
        <v>1565</v>
      </c>
      <c r="S9" s="276" t="s">
        <v>1544</v>
      </c>
      <c r="T9" s="276" t="s">
        <v>1566</v>
      </c>
      <c r="U9" s="276" t="s">
        <v>1563</v>
      </c>
    </row>
    <row r="10" spans="1:21" s="365" customFormat="1" ht="15.75" x14ac:dyDescent="0.25">
      <c r="A10" s="561"/>
      <c r="B10" s="613"/>
      <c r="C10" s="276"/>
      <c r="D10" s="276"/>
      <c r="E10" s="308"/>
      <c r="F10" s="276"/>
      <c r="G10" s="362"/>
      <c r="H10" s="363"/>
      <c r="I10" s="276"/>
      <c r="J10" s="363"/>
      <c r="K10" s="276"/>
      <c r="L10" s="363"/>
      <c r="M10" s="276"/>
      <c r="N10" s="363"/>
      <c r="O10" s="400">
        <f t="shared" si="1"/>
        <v>0</v>
      </c>
      <c r="P10" s="401">
        <f t="shared" si="2"/>
        <v>0</v>
      </c>
      <c r="Q10" s="276"/>
      <c r="R10" s="276"/>
      <c r="S10" s="276"/>
      <c r="T10" s="276"/>
      <c r="U10" s="276"/>
    </row>
    <row r="11" spans="1:21" s="464" customFormat="1" ht="15.75" x14ac:dyDescent="0.25">
      <c r="A11" s="561"/>
      <c r="B11" s="613"/>
      <c r="C11" s="276"/>
      <c r="D11" s="276"/>
      <c r="E11" s="308"/>
      <c r="F11" s="276"/>
      <c r="G11" s="362"/>
      <c r="H11" s="363"/>
      <c r="I11" s="276"/>
      <c r="J11" s="363"/>
      <c r="K11" s="276"/>
      <c r="L11" s="363"/>
      <c r="M11" s="276"/>
      <c r="N11" s="363"/>
      <c r="O11" s="400"/>
      <c r="P11" s="401"/>
      <c r="Q11" s="276"/>
      <c r="R11" s="276"/>
      <c r="S11" s="276"/>
      <c r="T11" s="276"/>
      <c r="U11" s="276"/>
    </row>
    <row r="12" spans="1:21" s="365" customFormat="1" ht="15.75" x14ac:dyDescent="0.25">
      <c r="A12" s="561"/>
      <c r="B12" s="613"/>
      <c r="C12" s="276"/>
      <c r="D12" s="276"/>
      <c r="E12" s="308"/>
      <c r="F12" s="276"/>
      <c r="G12" s="362"/>
      <c r="H12" s="363"/>
      <c r="I12" s="276"/>
      <c r="J12" s="363"/>
      <c r="K12" s="276"/>
      <c r="L12" s="363"/>
      <c r="M12" s="276"/>
      <c r="N12" s="363"/>
      <c r="O12" s="400">
        <f t="shared" si="1"/>
        <v>0</v>
      </c>
      <c r="P12" s="401">
        <f t="shared" si="2"/>
        <v>0</v>
      </c>
      <c r="Q12" s="276"/>
      <c r="R12" s="276"/>
      <c r="S12" s="276"/>
      <c r="T12" s="276"/>
      <c r="U12" s="276"/>
    </row>
    <row r="13" spans="1:21" s="464" customFormat="1" ht="15.75" x14ac:dyDescent="0.25">
      <c r="A13" s="561"/>
      <c r="B13" s="613"/>
      <c r="C13" s="276"/>
      <c r="D13" s="276"/>
      <c r="E13" s="308"/>
      <c r="F13" s="276"/>
      <c r="G13" s="362"/>
      <c r="H13" s="363"/>
      <c r="I13" s="276"/>
      <c r="J13" s="363"/>
      <c r="K13" s="276"/>
      <c r="L13" s="363"/>
      <c r="M13" s="276"/>
      <c r="N13" s="363"/>
      <c r="O13" s="400"/>
      <c r="P13" s="401"/>
      <c r="Q13" s="276"/>
      <c r="R13" s="276"/>
      <c r="S13" s="276"/>
      <c r="T13" s="276"/>
      <c r="U13" s="276"/>
    </row>
    <row r="14" spans="1:21" s="464" customFormat="1" ht="15.75" x14ac:dyDescent="0.25">
      <c r="A14" s="561"/>
      <c r="B14" s="613"/>
      <c r="C14" s="276"/>
      <c r="D14" s="276"/>
      <c r="E14" s="308"/>
      <c r="F14" s="276"/>
      <c r="G14" s="362"/>
      <c r="H14" s="363"/>
      <c r="I14" s="276"/>
      <c r="J14" s="363"/>
      <c r="K14" s="276"/>
      <c r="L14" s="363"/>
      <c r="M14" s="276"/>
      <c r="N14" s="363"/>
      <c r="O14" s="400"/>
      <c r="P14" s="401"/>
      <c r="Q14" s="276"/>
      <c r="R14" s="276"/>
      <c r="S14" s="276"/>
      <c r="T14" s="276"/>
      <c r="U14" s="276"/>
    </row>
    <row r="15" spans="1:21" s="365" customFormat="1" ht="15.75" x14ac:dyDescent="0.25">
      <c r="A15" s="561"/>
      <c r="B15" s="613"/>
      <c r="C15" s="276"/>
      <c r="D15" s="276"/>
      <c r="E15" s="308"/>
      <c r="F15" s="276"/>
      <c r="G15" s="362"/>
      <c r="H15" s="363"/>
      <c r="I15" s="276"/>
      <c r="J15" s="363"/>
      <c r="K15" s="276"/>
      <c r="L15" s="363"/>
      <c r="M15" s="276"/>
      <c r="N15" s="363"/>
      <c r="O15" s="400">
        <f t="shared" si="1"/>
        <v>0</v>
      </c>
      <c r="P15" s="401">
        <f t="shared" si="2"/>
        <v>0</v>
      </c>
      <c r="Q15" s="276"/>
      <c r="R15" s="276"/>
      <c r="S15" s="276"/>
      <c r="T15" s="276"/>
      <c r="U15" s="276"/>
    </row>
    <row r="16" spans="1:21" s="464" customFormat="1" ht="15.75" x14ac:dyDescent="0.25">
      <c r="A16" s="561"/>
      <c r="B16" s="613"/>
      <c r="C16" s="276"/>
      <c r="D16" s="276"/>
      <c r="E16" s="308"/>
      <c r="F16" s="276"/>
      <c r="G16" s="362"/>
      <c r="H16" s="363"/>
      <c r="I16" s="276"/>
      <c r="J16" s="363"/>
      <c r="K16" s="276"/>
      <c r="L16" s="363"/>
      <c r="M16" s="276"/>
      <c r="N16" s="363"/>
      <c r="O16" s="400"/>
      <c r="P16" s="401"/>
      <c r="Q16" s="276"/>
      <c r="R16" s="276"/>
      <c r="S16" s="276"/>
      <c r="T16" s="276"/>
      <c r="U16" s="276"/>
    </row>
    <row r="17" spans="1:21" s="365" customFormat="1" ht="15.75" x14ac:dyDescent="0.25">
      <c r="A17" s="561"/>
      <c r="B17" s="613"/>
      <c r="C17" s="276"/>
      <c r="D17" s="276"/>
      <c r="E17" s="308"/>
      <c r="F17" s="276"/>
      <c r="G17" s="362"/>
      <c r="H17" s="363"/>
      <c r="I17" s="276"/>
      <c r="J17" s="363"/>
      <c r="K17" s="276"/>
      <c r="L17" s="363"/>
      <c r="M17" s="276"/>
      <c r="N17" s="363"/>
      <c r="O17" s="400">
        <f t="shared" si="1"/>
        <v>0</v>
      </c>
      <c r="P17" s="401">
        <f t="shared" si="2"/>
        <v>0</v>
      </c>
      <c r="Q17" s="276"/>
      <c r="R17" s="276"/>
      <c r="S17" s="276"/>
      <c r="T17" s="276"/>
      <c r="U17" s="276"/>
    </row>
    <row r="18" spans="1:21" ht="15.75" x14ac:dyDescent="0.25">
      <c r="A18" s="561"/>
      <c r="B18" s="613"/>
      <c r="C18" s="276"/>
      <c r="D18" s="276"/>
      <c r="E18" s="308"/>
      <c r="F18" s="276"/>
      <c r="G18" s="362"/>
      <c r="H18" s="363"/>
      <c r="I18" s="276"/>
      <c r="J18" s="363"/>
      <c r="K18" s="276"/>
      <c r="L18" s="363"/>
      <c r="M18" s="276"/>
      <c r="N18" s="363"/>
      <c r="O18" s="400">
        <f t="shared" si="1"/>
        <v>0</v>
      </c>
      <c r="P18" s="401">
        <f t="shared" si="2"/>
        <v>0</v>
      </c>
      <c r="Q18" s="276"/>
      <c r="R18" s="276"/>
      <c r="S18" s="276"/>
      <c r="T18" s="276"/>
      <c r="U18" s="276"/>
    </row>
    <row r="19" spans="1:21" ht="15.75" x14ac:dyDescent="0.25">
      <c r="A19" s="561"/>
      <c r="B19" s="612" t="s">
        <v>1516</v>
      </c>
      <c r="C19" s="276"/>
      <c r="D19" s="276"/>
      <c r="E19" s="276"/>
      <c r="F19" s="276"/>
      <c r="G19" s="276"/>
      <c r="H19" s="363"/>
      <c r="I19" s="276"/>
      <c r="J19" s="363"/>
      <c r="K19" s="276"/>
      <c r="L19" s="363"/>
      <c r="M19" s="276"/>
      <c r="N19" s="363"/>
      <c r="O19" s="400">
        <f t="shared" si="1"/>
        <v>0</v>
      </c>
      <c r="P19" s="401">
        <f t="shared" si="2"/>
        <v>0</v>
      </c>
      <c r="Q19" s="276"/>
      <c r="R19" s="276"/>
      <c r="S19" s="276"/>
      <c r="T19" s="276"/>
      <c r="U19" s="276"/>
    </row>
    <row r="20" spans="1:21" ht="15.75" x14ac:dyDescent="0.25">
      <c r="A20" s="561"/>
      <c r="B20" s="612"/>
      <c r="C20" s="276"/>
      <c r="D20" s="276"/>
      <c r="E20" s="276"/>
      <c r="F20" s="276"/>
      <c r="G20" s="362"/>
      <c r="H20" s="363"/>
      <c r="I20" s="276"/>
      <c r="J20" s="363"/>
      <c r="K20" s="276"/>
      <c r="L20" s="363"/>
      <c r="M20" s="276"/>
      <c r="N20" s="363"/>
      <c r="O20" s="400">
        <f t="shared" si="1"/>
        <v>0</v>
      </c>
      <c r="P20" s="401">
        <f t="shared" si="2"/>
        <v>0</v>
      </c>
      <c r="Q20" s="276"/>
      <c r="R20" s="276"/>
      <c r="S20" s="276"/>
      <c r="T20" s="276"/>
      <c r="U20" s="276"/>
    </row>
    <row r="21" spans="1:21" s="365" customFormat="1" ht="15.75" x14ac:dyDescent="0.25">
      <c r="A21" s="561"/>
      <c r="B21" s="612"/>
      <c r="C21" s="276"/>
      <c r="D21" s="276"/>
      <c r="E21" s="276"/>
      <c r="F21" s="276"/>
      <c r="G21" s="362"/>
      <c r="H21" s="363"/>
      <c r="I21" s="276"/>
      <c r="J21" s="363"/>
      <c r="K21" s="276"/>
      <c r="L21" s="363"/>
      <c r="M21" s="276"/>
      <c r="N21" s="363"/>
      <c r="O21" s="400">
        <f t="shared" si="1"/>
        <v>0</v>
      </c>
      <c r="P21" s="401">
        <f t="shared" si="2"/>
        <v>0</v>
      </c>
      <c r="Q21" s="276"/>
      <c r="R21" s="276"/>
      <c r="S21" s="276"/>
      <c r="T21" s="276"/>
      <c r="U21" s="276"/>
    </row>
    <row r="22" spans="1:21" s="365" customFormat="1" ht="15.75" x14ac:dyDescent="0.25">
      <c r="A22" s="561"/>
      <c r="B22" s="612"/>
      <c r="C22" s="276"/>
      <c r="D22" s="276"/>
      <c r="E22" s="276"/>
      <c r="F22" s="276"/>
      <c r="G22" s="362"/>
      <c r="H22" s="363"/>
      <c r="I22" s="276"/>
      <c r="J22" s="363"/>
      <c r="K22" s="276"/>
      <c r="L22" s="363"/>
      <c r="M22" s="276"/>
      <c r="N22" s="363"/>
      <c r="O22" s="400">
        <f t="shared" si="1"/>
        <v>0</v>
      </c>
      <c r="P22" s="401">
        <f t="shared" si="2"/>
        <v>0</v>
      </c>
      <c r="Q22" s="276"/>
      <c r="R22" s="276"/>
      <c r="S22" s="276"/>
      <c r="T22" s="276"/>
      <c r="U22" s="276"/>
    </row>
    <row r="23" spans="1:21" s="365" customFormat="1" ht="15.75" x14ac:dyDescent="0.25">
      <c r="A23" s="561"/>
      <c r="B23" s="612"/>
      <c r="C23" s="276"/>
      <c r="D23" s="276"/>
      <c r="E23" s="276"/>
      <c r="F23" s="276"/>
      <c r="G23" s="362"/>
      <c r="H23" s="363"/>
      <c r="I23" s="276"/>
      <c r="J23" s="363"/>
      <c r="K23" s="276"/>
      <c r="L23" s="363"/>
      <c r="M23" s="276"/>
      <c r="N23" s="363"/>
      <c r="O23" s="400">
        <f t="shared" si="1"/>
        <v>0</v>
      </c>
      <c r="P23" s="401">
        <f t="shared" si="2"/>
        <v>0</v>
      </c>
      <c r="Q23" s="276"/>
      <c r="R23" s="276"/>
      <c r="S23" s="276"/>
      <c r="T23" s="276"/>
      <c r="U23" s="276"/>
    </row>
    <row r="24" spans="1:21" s="365" customFormat="1" ht="15.75" x14ac:dyDescent="0.25">
      <c r="A24" s="561"/>
      <c r="B24" s="612"/>
      <c r="C24" s="276"/>
      <c r="D24" s="276"/>
      <c r="E24" s="276"/>
      <c r="F24" s="276"/>
      <c r="G24" s="362"/>
      <c r="H24" s="363"/>
      <c r="I24" s="276"/>
      <c r="J24" s="363"/>
      <c r="K24" s="276"/>
      <c r="L24" s="363"/>
      <c r="M24" s="276"/>
      <c r="N24" s="363"/>
      <c r="O24" s="400">
        <f t="shared" si="1"/>
        <v>0</v>
      </c>
      <c r="P24" s="401">
        <f t="shared" si="2"/>
        <v>0</v>
      </c>
      <c r="Q24" s="276"/>
      <c r="R24" s="276"/>
      <c r="S24" s="276"/>
      <c r="T24" s="276"/>
      <c r="U24" s="276"/>
    </row>
    <row r="25" spans="1:21" s="365" customFormat="1" ht="15.75" x14ac:dyDescent="0.25">
      <c r="A25" s="561"/>
      <c r="B25" s="612"/>
      <c r="C25" s="276"/>
      <c r="D25" s="276"/>
      <c r="E25" s="276"/>
      <c r="F25" s="276"/>
      <c r="G25" s="362"/>
      <c r="H25" s="363"/>
      <c r="I25" s="276"/>
      <c r="J25" s="363"/>
      <c r="K25" s="276"/>
      <c r="L25" s="363"/>
      <c r="M25" s="276"/>
      <c r="N25" s="363"/>
      <c r="O25" s="400">
        <f t="shared" si="1"/>
        <v>0</v>
      </c>
      <c r="P25" s="401">
        <f t="shared" si="2"/>
        <v>0</v>
      </c>
      <c r="Q25" s="276"/>
      <c r="R25" s="276"/>
      <c r="S25" s="276"/>
      <c r="T25" s="276"/>
      <c r="U25" s="276"/>
    </row>
    <row r="26" spans="1:21" ht="15.75" x14ac:dyDescent="0.25">
      <c r="A26" s="561"/>
      <c r="B26" s="612"/>
      <c r="C26" s="276"/>
      <c r="D26" s="276"/>
      <c r="E26" s="276"/>
      <c r="F26" s="276"/>
      <c r="G26" s="276"/>
      <c r="H26" s="363"/>
      <c r="I26" s="276"/>
      <c r="J26" s="363"/>
      <c r="K26" s="276"/>
      <c r="L26" s="363"/>
      <c r="M26" s="276"/>
      <c r="N26" s="363"/>
      <c r="O26" s="400">
        <f t="shared" si="1"/>
        <v>0</v>
      </c>
      <c r="P26" s="401">
        <f t="shared" si="2"/>
        <v>0</v>
      </c>
      <c r="Q26" s="276"/>
      <c r="R26" s="276"/>
      <c r="S26" s="276"/>
      <c r="T26" s="276"/>
      <c r="U26" s="359"/>
    </row>
    <row r="27" spans="1:21" ht="15.75" x14ac:dyDescent="0.25">
      <c r="A27" s="561"/>
      <c r="B27" s="612"/>
      <c r="C27" s="276"/>
      <c r="D27" s="276"/>
      <c r="E27" s="276"/>
      <c r="F27" s="276"/>
      <c r="G27" s="276"/>
      <c r="H27" s="363"/>
      <c r="I27" s="276"/>
      <c r="J27" s="363"/>
      <c r="K27" s="276"/>
      <c r="L27" s="363"/>
      <c r="M27" s="276"/>
      <c r="N27" s="363"/>
      <c r="O27" s="400">
        <f t="shared" si="1"/>
        <v>0</v>
      </c>
      <c r="P27" s="401">
        <f t="shared" si="2"/>
        <v>0</v>
      </c>
      <c r="Q27" s="276"/>
      <c r="R27" s="276"/>
      <c r="S27" s="276"/>
      <c r="T27" s="276"/>
      <c r="U27" s="359"/>
    </row>
    <row r="28" spans="1:21" ht="15.75" x14ac:dyDescent="0.25">
      <c r="A28" s="561"/>
      <c r="B28" s="612"/>
      <c r="C28" s="276"/>
      <c r="D28" s="276"/>
      <c r="E28" s="276"/>
      <c r="F28" s="276"/>
      <c r="G28" s="276"/>
      <c r="H28" s="363"/>
      <c r="I28" s="276"/>
      <c r="J28" s="363"/>
      <c r="K28" s="276"/>
      <c r="L28" s="363"/>
      <c r="M28" s="276"/>
      <c r="N28" s="363"/>
      <c r="O28" s="400">
        <f t="shared" si="1"/>
        <v>0</v>
      </c>
      <c r="P28" s="401">
        <f t="shared" si="2"/>
        <v>0</v>
      </c>
      <c r="Q28" s="276"/>
      <c r="R28" s="276"/>
      <c r="S28" s="276"/>
      <c r="T28" s="276"/>
      <c r="U28" s="359"/>
    </row>
    <row r="29" spans="1:21" ht="15.75" x14ac:dyDescent="0.25">
      <c r="A29" s="561"/>
      <c r="B29" s="612"/>
      <c r="C29" s="276"/>
      <c r="D29" s="276"/>
      <c r="E29" s="276"/>
      <c r="F29" s="276"/>
      <c r="G29" s="276"/>
      <c r="H29" s="363"/>
      <c r="I29" s="276"/>
      <c r="J29" s="363"/>
      <c r="K29" s="276"/>
      <c r="L29" s="363"/>
      <c r="M29" s="276"/>
      <c r="N29" s="363"/>
      <c r="O29" s="400">
        <f t="shared" si="1"/>
        <v>0</v>
      </c>
      <c r="P29" s="401">
        <f t="shared" si="2"/>
        <v>0</v>
      </c>
      <c r="Q29" s="276"/>
      <c r="R29" s="276"/>
      <c r="S29" s="276"/>
      <c r="T29" s="276"/>
      <c r="U29" s="359"/>
    </row>
    <row r="30" spans="1:21" ht="15.75" x14ac:dyDescent="0.25">
      <c r="A30" s="561"/>
      <c r="B30" s="612" t="s">
        <v>1517</v>
      </c>
      <c r="C30" s="276"/>
      <c r="D30" s="276"/>
      <c r="E30" s="276"/>
      <c r="F30" s="276"/>
      <c r="G30" s="276"/>
      <c r="H30" s="363"/>
      <c r="I30" s="276"/>
      <c r="J30" s="363"/>
      <c r="K30" s="276"/>
      <c r="L30" s="363"/>
      <c r="M30" s="276"/>
      <c r="N30" s="363"/>
      <c r="O30" s="400">
        <f t="shared" si="1"/>
        <v>0</v>
      </c>
      <c r="P30" s="401">
        <f t="shared" si="2"/>
        <v>0</v>
      </c>
      <c r="Q30" s="276"/>
      <c r="R30" s="276"/>
      <c r="S30" s="276"/>
      <c r="T30" s="276"/>
      <c r="U30" s="359"/>
    </row>
    <row r="31" spans="1:21" ht="15.75" x14ac:dyDescent="0.25">
      <c r="A31" s="561"/>
      <c r="B31" s="612"/>
      <c r="C31" s="367"/>
      <c r="D31" s="311"/>
      <c r="E31" s="311"/>
      <c r="F31" s="311"/>
      <c r="G31" s="276"/>
      <c r="H31" s="363"/>
      <c r="I31" s="276"/>
      <c r="J31" s="363"/>
      <c r="K31" s="276"/>
      <c r="L31" s="363"/>
      <c r="M31" s="276"/>
      <c r="N31" s="363"/>
      <c r="O31" s="400">
        <f t="shared" si="1"/>
        <v>0</v>
      </c>
      <c r="P31" s="401">
        <f t="shared" si="2"/>
        <v>0</v>
      </c>
      <c r="Q31" s="276"/>
      <c r="R31" s="276"/>
      <c r="S31" s="276"/>
      <c r="T31" s="276"/>
      <c r="U31" s="359"/>
    </row>
    <row r="32" spans="1:21" s="365" customFormat="1" ht="15.75" x14ac:dyDescent="0.25">
      <c r="A32" s="561"/>
      <c r="B32" s="612"/>
      <c r="C32" s="367"/>
      <c r="D32" s="311"/>
      <c r="E32" s="311"/>
      <c r="F32" s="311"/>
      <c r="G32" s="276"/>
      <c r="H32" s="363"/>
      <c r="I32" s="276"/>
      <c r="J32" s="363"/>
      <c r="K32" s="276"/>
      <c r="L32" s="363"/>
      <c r="M32" s="276"/>
      <c r="N32" s="363"/>
      <c r="O32" s="400">
        <f t="shared" si="1"/>
        <v>0</v>
      </c>
      <c r="P32" s="401">
        <f t="shared" si="2"/>
        <v>0</v>
      </c>
      <c r="Q32" s="276"/>
      <c r="R32" s="276"/>
      <c r="S32" s="276"/>
      <c r="T32" s="276"/>
      <c r="U32" s="359"/>
    </row>
    <row r="33" spans="1:21" s="365" customFormat="1" ht="15.75" x14ac:dyDescent="0.25">
      <c r="A33" s="561"/>
      <c r="B33" s="612"/>
      <c r="C33" s="367"/>
      <c r="D33" s="311"/>
      <c r="E33" s="311"/>
      <c r="F33" s="311"/>
      <c r="G33" s="276"/>
      <c r="H33" s="363"/>
      <c r="I33" s="276"/>
      <c r="J33" s="363"/>
      <c r="K33" s="276"/>
      <c r="L33" s="363"/>
      <c r="M33" s="276"/>
      <c r="N33" s="363"/>
      <c r="O33" s="400">
        <f t="shared" si="1"/>
        <v>0</v>
      </c>
      <c r="P33" s="401">
        <f t="shared" si="2"/>
        <v>0</v>
      </c>
      <c r="Q33" s="276"/>
      <c r="R33" s="276"/>
      <c r="S33" s="276"/>
      <c r="T33" s="276"/>
      <c r="U33" s="359"/>
    </row>
    <row r="34" spans="1:21" ht="15.75" x14ac:dyDescent="0.25">
      <c r="A34" s="561"/>
      <c r="B34" s="612"/>
      <c r="C34" s="367"/>
      <c r="D34" s="311"/>
      <c r="E34" s="307"/>
      <c r="F34" s="311"/>
      <c r="G34" s="276"/>
      <c r="H34" s="363"/>
      <c r="I34" s="276"/>
      <c r="J34" s="363"/>
      <c r="K34" s="276"/>
      <c r="L34" s="363"/>
      <c r="M34" s="276"/>
      <c r="N34" s="363"/>
      <c r="O34" s="400">
        <f t="shared" si="1"/>
        <v>0</v>
      </c>
      <c r="P34" s="401">
        <f t="shared" si="2"/>
        <v>0</v>
      </c>
      <c r="Q34" s="276"/>
      <c r="R34" s="276"/>
      <c r="S34" s="276"/>
      <c r="T34" s="276"/>
      <c r="U34" s="359"/>
    </row>
    <row r="35" spans="1:21" s="365" customFormat="1" ht="15.75" x14ac:dyDescent="0.25">
      <c r="A35" s="561"/>
      <c r="B35" s="612"/>
      <c r="C35" s="367"/>
      <c r="D35" s="311"/>
      <c r="E35" s="307"/>
      <c r="F35" s="311"/>
      <c r="G35" s="276"/>
      <c r="H35" s="363"/>
      <c r="I35" s="276"/>
      <c r="J35" s="363"/>
      <c r="K35" s="276"/>
      <c r="L35" s="363"/>
      <c r="M35" s="276"/>
      <c r="N35" s="363"/>
      <c r="O35" s="400">
        <f t="shared" si="1"/>
        <v>0</v>
      </c>
      <c r="P35" s="401">
        <f t="shared" si="2"/>
        <v>0</v>
      </c>
      <c r="Q35" s="276"/>
      <c r="R35" s="276"/>
      <c r="S35" s="276"/>
      <c r="T35" s="276"/>
      <c r="U35" s="359"/>
    </row>
    <row r="36" spans="1:21" ht="15.75" x14ac:dyDescent="0.25">
      <c r="A36" s="614" t="s">
        <v>1346</v>
      </c>
      <c r="B36" s="615"/>
      <c r="C36" s="615"/>
      <c r="D36" s="615"/>
      <c r="E36" s="615"/>
      <c r="F36" s="616"/>
      <c r="G36" s="233">
        <f t="shared" ref="G36:P36" si="3">SUM(G8:G35)</f>
        <v>1</v>
      </c>
      <c r="H36" s="233">
        <f t="shared" si="3"/>
        <v>0</v>
      </c>
      <c r="I36" s="233">
        <f t="shared" si="3"/>
        <v>1</v>
      </c>
      <c r="J36" s="233">
        <f t="shared" si="3"/>
        <v>0</v>
      </c>
      <c r="K36" s="233">
        <f t="shared" si="3"/>
        <v>0</v>
      </c>
      <c r="L36" s="233">
        <f t="shared" si="3"/>
        <v>0</v>
      </c>
      <c r="M36" s="233">
        <f t="shared" si="3"/>
        <v>0</v>
      </c>
      <c r="N36" s="233">
        <f t="shared" si="3"/>
        <v>0</v>
      </c>
      <c r="O36" s="233">
        <f t="shared" si="3"/>
        <v>2</v>
      </c>
      <c r="P36" s="233">
        <f t="shared" si="3"/>
        <v>0</v>
      </c>
      <c r="Q36" s="265"/>
      <c r="R36" s="265"/>
      <c r="S36" s="265"/>
      <c r="T36" s="265"/>
      <c r="U36" s="277"/>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29"/>
  <sheetViews>
    <sheetView workbookViewId="0">
      <pane ySplit="8" topLeftCell="A9" activePane="bottomLeft" state="frozen"/>
      <selection activeCell="K7" sqref="K7"/>
      <selection pane="bottomLeft" activeCell="C19" sqref="C19"/>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20" t="s">
        <v>1356</v>
      </c>
      <c r="F1" s="620"/>
      <c r="G1" s="620"/>
      <c r="H1" s="620"/>
      <c r="I1" s="620"/>
      <c r="J1" s="620"/>
      <c r="K1" s="620"/>
      <c r="L1" s="620"/>
      <c r="M1" s="289"/>
      <c r="N1" s="289"/>
      <c r="O1" s="289"/>
      <c r="P1" s="289"/>
      <c r="Q1" s="289"/>
      <c r="R1" s="289"/>
      <c r="S1" s="289"/>
      <c r="T1" s="289"/>
      <c r="U1" s="289"/>
      <c r="V1" s="289"/>
      <c r="W1" s="289"/>
      <c r="X1" s="289"/>
      <c r="Y1" s="289"/>
      <c r="Z1" s="289"/>
      <c r="AA1" s="289"/>
    </row>
    <row r="2" spans="1:27" ht="18" x14ac:dyDescent="0.3">
      <c r="A2" s="317" t="s">
        <v>1355</v>
      </c>
      <c r="G2" s="289"/>
      <c r="I2" s="289"/>
      <c r="J2" s="289"/>
      <c r="K2" s="289"/>
      <c r="L2" s="289"/>
      <c r="M2" s="289"/>
      <c r="N2" s="289"/>
      <c r="O2" s="289"/>
      <c r="P2" s="289"/>
      <c r="Q2" s="289"/>
      <c r="R2" s="289"/>
      <c r="S2" s="289"/>
      <c r="T2" s="289"/>
      <c r="U2" s="289"/>
      <c r="V2" s="289"/>
      <c r="W2" s="289"/>
      <c r="X2" s="289"/>
      <c r="Y2" s="289"/>
      <c r="Z2" s="289"/>
      <c r="AA2" s="289"/>
    </row>
    <row r="3" spans="1:27" s="365" customFormat="1" ht="18.75" x14ac:dyDescent="0.25">
      <c r="A3" s="317" t="s">
        <v>1428</v>
      </c>
      <c r="G3" s="289"/>
      <c r="H3" s="234"/>
      <c r="I3" s="289"/>
      <c r="J3" s="289"/>
      <c r="K3" s="289"/>
      <c r="L3" s="289"/>
      <c r="M3" s="289"/>
      <c r="N3" s="289"/>
      <c r="O3" s="289"/>
      <c r="P3" s="289"/>
      <c r="Q3" s="289"/>
      <c r="R3" s="289"/>
      <c r="S3" s="289"/>
      <c r="T3" s="289"/>
      <c r="U3" s="289"/>
      <c r="V3" s="289"/>
      <c r="W3" s="289"/>
      <c r="X3" s="289"/>
      <c r="Y3" s="289"/>
      <c r="Z3" s="289"/>
      <c r="AA3" s="289"/>
    </row>
    <row r="4" spans="1:27" s="365" customFormat="1" ht="18.75" x14ac:dyDescent="0.25">
      <c r="A4" s="317" t="s">
        <v>1429</v>
      </c>
      <c r="G4" s="289"/>
      <c r="H4" s="234"/>
      <c r="I4" s="289"/>
      <c r="J4" s="289"/>
      <c r="K4" s="289"/>
      <c r="L4" s="289"/>
      <c r="M4" s="289"/>
      <c r="N4" s="289"/>
      <c r="O4" s="289"/>
      <c r="P4" s="289"/>
      <c r="Q4" s="289"/>
      <c r="R4" s="289"/>
      <c r="S4" s="289"/>
      <c r="T4" s="289"/>
      <c r="U4" s="289"/>
      <c r="V4" s="289"/>
      <c r="W4" s="289"/>
      <c r="X4" s="289"/>
      <c r="Y4" s="289"/>
      <c r="Z4" s="289"/>
      <c r="AA4" s="289"/>
    </row>
    <row r="5" spans="1:27" ht="18.75" customHeight="1" x14ac:dyDescent="0.25">
      <c r="A5" s="608" t="s">
        <v>1430</v>
      </c>
      <c r="B5" s="621"/>
      <c r="C5" s="621"/>
      <c r="D5" s="621"/>
      <c r="E5" s="621"/>
      <c r="F5" s="621"/>
      <c r="G5" s="621"/>
      <c r="H5" s="621"/>
      <c r="I5" s="621"/>
      <c r="J5" s="621"/>
      <c r="K5" s="621"/>
      <c r="L5" s="621"/>
      <c r="M5" s="621"/>
      <c r="N5" s="621"/>
      <c r="O5" s="621"/>
      <c r="P5" s="621"/>
      <c r="Q5" s="621"/>
      <c r="R5" s="621"/>
      <c r="S5" s="621"/>
      <c r="T5" s="621"/>
      <c r="U5" s="621"/>
    </row>
    <row r="6" spans="1:27" ht="15" customHeight="1" x14ac:dyDescent="0.25">
      <c r="A6" s="554" t="s">
        <v>97</v>
      </c>
      <c r="B6" s="556" t="s">
        <v>111</v>
      </c>
      <c r="C6" s="566" t="s">
        <v>86</v>
      </c>
      <c r="D6" s="566" t="s">
        <v>87</v>
      </c>
      <c r="E6" s="566" t="s">
        <v>392</v>
      </c>
      <c r="F6" s="566" t="s">
        <v>88</v>
      </c>
      <c r="G6" s="569" t="s">
        <v>100</v>
      </c>
      <c r="H6" s="571"/>
      <c r="I6" s="571"/>
      <c r="J6" s="571"/>
      <c r="K6" s="571"/>
      <c r="L6" s="571"/>
      <c r="M6" s="571"/>
      <c r="N6" s="570"/>
      <c r="O6" s="575" t="s">
        <v>101</v>
      </c>
      <c r="P6" s="576"/>
      <c r="Q6" s="556" t="s">
        <v>102</v>
      </c>
      <c r="R6" s="556" t="s">
        <v>103</v>
      </c>
      <c r="S6" s="556" t="s">
        <v>110</v>
      </c>
      <c r="T6" s="556" t="s">
        <v>109</v>
      </c>
      <c r="U6" s="572" t="s">
        <v>89</v>
      </c>
    </row>
    <row r="7" spans="1:27" ht="15" customHeight="1" x14ac:dyDescent="0.25">
      <c r="A7" s="554"/>
      <c r="B7" s="554"/>
      <c r="C7" s="567"/>
      <c r="D7" s="567"/>
      <c r="E7" s="567"/>
      <c r="F7" s="567"/>
      <c r="G7" s="569" t="s">
        <v>104</v>
      </c>
      <c r="H7" s="570"/>
      <c r="I7" s="569" t="s">
        <v>105</v>
      </c>
      <c r="J7" s="570"/>
      <c r="K7" s="569" t="s">
        <v>106</v>
      </c>
      <c r="L7" s="570"/>
      <c r="M7" s="569" t="s">
        <v>107</v>
      </c>
      <c r="N7" s="570"/>
      <c r="O7" s="577"/>
      <c r="P7" s="578"/>
      <c r="Q7" s="554"/>
      <c r="R7" s="554"/>
      <c r="S7" s="554"/>
      <c r="T7" s="554"/>
      <c r="U7" s="573"/>
    </row>
    <row r="8" spans="1:27" ht="25.5" x14ac:dyDescent="0.25">
      <c r="A8" s="555"/>
      <c r="B8" s="555"/>
      <c r="C8" s="568"/>
      <c r="D8" s="568"/>
      <c r="E8" s="568"/>
      <c r="F8" s="568"/>
      <c r="G8" s="440" t="s">
        <v>108</v>
      </c>
      <c r="H8" s="440" t="s">
        <v>12</v>
      </c>
      <c r="I8" s="440" t="s">
        <v>108</v>
      </c>
      <c r="J8" s="440" t="s">
        <v>12</v>
      </c>
      <c r="K8" s="440" t="s">
        <v>108</v>
      </c>
      <c r="L8" s="440" t="s">
        <v>12</v>
      </c>
      <c r="M8" s="440" t="s">
        <v>108</v>
      </c>
      <c r="N8" s="440" t="s">
        <v>12</v>
      </c>
      <c r="O8" s="440" t="s">
        <v>108</v>
      </c>
      <c r="P8" s="440" t="s">
        <v>12</v>
      </c>
      <c r="Q8" s="555"/>
      <c r="R8" s="555"/>
      <c r="S8" s="555"/>
      <c r="T8" s="555"/>
      <c r="U8" s="574"/>
    </row>
    <row r="9" spans="1:27" s="365" customFormat="1" ht="15.6" x14ac:dyDescent="0.3">
      <c r="A9" s="441"/>
      <c r="B9" s="442"/>
      <c r="C9" s="443"/>
      <c r="D9" s="443"/>
      <c r="E9" s="444"/>
      <c r="F9" s="443"/>
      <c r="G9" s="445"/>
      <c r="H9" s="445"/>
      <c r="I9" s="445"/>
      <c r="J9" s="445"/>
      <c r="K9" s="445"/>
      <c r="L9" s="445"/>
      <c r="M9" s="445"/>
      <c r="N9" s="445"/>
      <c r="O9" s="445"/>
      <c r="P9" s="445"/>
      <c r="Q9" s="446"/>
      <c r="R9" s="446"/>
      <c r="S9" s="446"/>
      <c r="T9" s="446"/>
      <c r="U9" s="447"/>
    </row>
    <row r="10" spans="1:27" ht="15.75" x14ac:dyDescent="0.25">
      <c r="A10" s="619" t="s">
        <v>1432</v>
      </c>
      <c r="B10" s="619" t="s">
        <v>1431</v>
      </c>
      <c r="C10" s="325"/>
      <c r="D10" s="325"/>
      <c r="E10" s="325"/>
      <c r="F10" s="325"/>
      <c r="G10" s="355"/>
      <c r="H10" s="356"/>
      <c r="I10" s="355"/>
      <c r="J10" s="356"/>
      <c r="K10" s="355"/>
      <c r="L10" s="356"/>
      <c r="M10" s="355"/>
      <c r="N10" s="356"/>
      <c r="O10" s="403">
        <f t="shared" ref="O10:P10" si="0">G10+I10+K10+M10</f>
        <v>0</v>
      </c>
      <c r="P10" s="401">
        <f t="shared" si="0"/>
        <v>0</v>
      </c>
      <c r="Q10" s="325"/>
      <c r="R10" s="325"/>
      <c r="S10" s="325"/>
      <c r="T10" s="325"/>
      <c r="U10" s="325"/>
    </row>
    <row r="11" spans="1:27" s="365" customFormat="1" ht="15.75" x14ac:dyDescent="0.25">
      <c r="A11" s="619"/>
      <c r="B11" s="619"/>
      <c r="C11" s="325"/>
      <c r="D11" s="325"/>
      <c r="E11" s="325"/>
      <c r="F11" s="325"/>
      <c r="G11" s="355"/>
      <c r="H11" s="356"/>
      <c r="I11" s="355"/>
      <c r="J11" s="356"/>
      <c r="K11" s="355"/>
      <c r="L11" s="356"/>
      <c r="M11" s="355"/>
      <c r="N11" s="356"/>
      <c r="O11" s="403">
        <f t="shared" ref="O11:O28" si="1">G11+I11+K11+M11</f>
        <v>0</v>
      </c>
      <c r="P11" s="401">
        <f t="shared" ref="P11:P28" si="2">H11+J11+L11+N11</f>
        <v>0</v>
      </c>
      <c r="Q11" s="325"/>
      <c r="R11" s="325"/>
      <c r="S11" s="325"/>
      <c r="T11" s="325"/>
      <c r="U11" s="325"/>
    </row>
    <row r="12" spans="1:27" s="365" customFormat="1" ht="15.75" x14ac:dyDescent="0.25">
      <c r="A12" s="619"/>
      <c r="B12" s="619"/>
      <c r="C12" s="325"/>
      <c r="D12" s="325"/>
      <c r="E12" s="325"/>
      <c r="F12" s="325"/>
      <c r="G12" s="355"/>
      <c r="H12" s="356"/>
      <c r="I12" s="355"/>
      <c r="J12" s="356"/>
      <c r="K12" s="355"/>
      <c r="L12" s="356"/>
      <c r="M12" s="355"/>
      <c r="N12" s="356"/>
      <c r="O12" s="403">
        <f t="shared" si="1"/>
        <v>0</v>
      </c>
      <c r="P12" s="401">
        <f t="shared" si="2"/>
        <v>0</v>
      </c>
      <c r="Q12" s="325"/>
      <c r="R12" s="325"/>
      <c r="S12" s="325"/>
      <c r="T12" s="325"/>
      <c r="U12" s="325"/>
    </row>
    <row r="13" spans="1:27" s="365" customFormat="1" ht="15.75" x14ac:dyDescent="0.25">
      <c r="A13" s="619"/>
      <c r="B13" s="619"/>
      <c r="C13" s="325"/>
      <c r="D13" s="325"/>
      <c r="E13" s="325"/>
      <c r="F13" s="325"/>
      <c r="G13" s="355"/>
      <c r="H13" s="356"/>
      <c r="I13" s="355"/>
      <c r="J13" s="356"/>
      <c r="K13" s="355"/>
      <c r="L13" s="356"/>
      <c r="M13" s="355"/>
      <c r="N13" s="356"/>
      <c r="O13" s="403">
        <f t="shared" si="1"/>
        <v>0</v>
      </c>
      <c r="P13" s="401">
        <f t="shared" si="2"/>
        <v>0</v>
      </c>
      <c r="Q13" s="325"/>
      <c r="R13" s="325"/>
      <c r="S13" s="325"/>
      <c r="T13" s="325"/>
      <c r="U13" s="325"/>
    </row>
    <row r="14" spans="1:27" s="365" customFormat="1" ht="15.75" x14ac:dyDescent="0.25">
      <c r="A14" s="619"/>
      <c r="B14" s="619"/>
      <c r="C14" s="325"/>
      <c r="D14" s="325"/>
      <c r="E14" s="325"/>
      <c r="F14" s="325"/>
      <c r="G14" s="355"/>
      <c r="H14" s="356"/>
      <c r="I14" s="355"/>
      <c r="J14" s="356"/>
      <c r="K14" s="355"/>
      <c r="L14" s="356"/>
      <c r="M14" s="355"/>
      <c r="N14" s="356"/>
      <c r="O14" s="403">
        <f t="shared" si="1"/>
        <v>0</v>
      </c>
      <c r="P14" s="401">
        <f t="shared" si="2"/>
        <v>0</v>
      </c>
      <c r="Q14" s="325"/>
      <c r="R14" s="325"/>
      <c r="S14" s="325"/>
      <c r="T14" s="325"/>
      <c r="U14" s="325"/>
    </row>
    <row r="15" spans="1:27" s="365" customFormat="1" ht="15.75" x14ac:dyDescent="0.25">
      <c r="A15" s="619"/>
      <c r="B15" s="619"/>
      <c r="C15" s="325"/>
      <c r="D15" s="325"/>
      <c r="E15" s="325"/>
      <c r="F15" s="325"/>
      <c r="G15" s="355"/>
      <c r="H15" s="356"/>
      <c r="I15" s="355"/>
      <c r="J15" s="356"/>
      <c r="K15" s="355"/>
      <c r="L15" s="356"/>
      <c r="M15" s="355"/>
      <c r="N15" s="356"/>
      <c r="O15" s="403">
        <f t="shared" si="1"/>
        <v>0</v>
      </c>
      <c r="P15" s="401">
        <f t="shared" si="2"/>
        <v>0</v>
      </c>
      <c r="Q15" s="325"/>
      <c r="R15" s="325"/>
      <c r="S15" s="325"/>
      <c r="T15" s="325"/>
      <c r="U15" s="325"/>
    </row>
    <row r="16" spans="1:27" ht="15.75" x14ac:dyDescent="0.25">
      <c r="A16" s="619"/>
      <c r="B16" s="619"/>
      <c r="C16" s="325"/>
      <c r="D16" s="325"/>
      <c r="E16" s="325"/>
      <c r="F16" s="325"/>
      <c r="G16" s="355"/>
      <c r="H16" s="356"/>
      <c r="I16" s="355"/>
      <c r="J16" s="356"/>
      <c r="K16" s="355"/>
      <c r="L16" s="356"/>
      <c r="M16" s="355"/>
      <c r="N16" s="356"/>
      <c r="O16" s="403">
        <f t="shared" si="1"/>
        <v>0</v>
      </c>
      <c r="P16" s="401">
        <f t="shared" si="2"/>
        <v>0</v>
      </c>
      <c r="Q16" s="325"/>
      <c r="R16" s="325"/>
      <c r="S16" s="325"/>
      <c r="T16" s="325"/>
      <c r="U16" s="325"/>
    </row>
    <row r="17" spans="1:21" s="365" customFormat="1" ht="15.75" x14ac:dyDescent="0.25">
      <c r="A17" s="557" t="s">
        <v>1434</v>
      </c>
      <c r="B17" s="557" t="s">
        <v>117</v>
      </c>
      <c r="C17" s="325"/>
      <c r="D17" s="325"/>
      <c r="E17" s="325"/>
      <c r="F17" s="325"/>
      <c r="G17" s="355"/>
      <c r="H17" s="356"/>
      <c r="I17" s="355"/>
      <c r="J17" s="356"/>
      <c r="K17" s="355"/>
      <c r="L17" s="356"/>
      <c r="M17" s="355"/>
      <c r="N17" s="356"/>
      <c r="O17" s="403">
        <f t="shared" si="1"/>
        <v>0</v>
      </c>
      <c r="P17" s="401">
        <f t="shared" si="2"/>
        <v>0</v>
      </c>
      <c r="Q17" s="325"/>
      <c r="R17" s="325"/>
      <c r="S17" s="325"/>
      <c r="T17" s="325"/>
      <c r="U17" s="325"/>
    </row>
    <row r="18" spans="1:21" s="365" customFormat="1" ht="15.75" x14ac:dyDescent="0.25">
      <c r="A18" s="558"/>
      <c r="B18" s="558"/>
      <c r="C18" s="325"/>
      <c r="D18" s="325"/>
      <c r="E18" s="325"/>
      <c r="F18" s="325"/>
      <c r="G18" s="355"/>
      <c r="H18" s="356"/>
      <c r="I18" s="355"/>
      <c r="J18" s="356"/>
      <c r="K18" s="355"/>
      <c r="L18" s="356"/>
      <c r="M18" s="355"/>
      <c r="N18" s="356"/>
      <c r="O18" s="403">
        <f t="shared" si="1"/>
        <v>0</v>
      </c>
      <c r="P18" s="401">
        <f t="shared" si="2"/>
        <v>0</v>
      </c>
      <c r="Q18" s="325"/>
      <c r="R18" s="325"/>
      <c r="S18" s="325"/>
      <c r="T18" s="325"/>
      <c r="U18" s="325"/>
    </row>
    <row r="19" spans="1:21" s="365" customFormat="1" ht="15.75" x14ac:dyDescent="0.25">
      <c r="A19" s="558"/>
      <c r="B19" s="558"/>
      <c r="C19" s="325"/>
      <c r="D19" s="325"/>
      <c r="E19" s="325"/>
      <c r="F19" s="325"/>
      <c r="G19" s="355"/>
      <c r="H19" s="356"/>
      <c r="I19" s="355"/>
      <c r="J19" s="356"/>
      <c r="K19" s="355"/>
      <c r="L19" s="356"/>
      <c r="M19" s="355"/>
      <c r="N19" s="356"/>
      <c r="O19" s="403">
        <f t="shared" si="1"/>
        <v>0</v>
      </c>
      <c r="P19" s="401">
        <f t="shared" si="2"/>
        <v>0</v>
      </c>
      <c r="Q19" s="325"/>
      <c r="R19" s="325"/>
      <c r="S19" s="325"/>
      <c r="T19" s="325"/>
      <c r="U19" s="325"/>
    </row>
    <row r="20" spans="1:21" s="365" customFormat="1" ht="15.75" x14ac:dyDescent="0.25">
      <c r="A20" s="558"/>
      <c r="B20" s="558"/>
      <c r="C20" s="325"/>
      <c r="D20" s="325"/>
      <c r="E20" s="325"/>
      <c r="F20" s="325"/>
      <c r="G20" s="355"/>
      <c r="H20" s="356"/>
      <c r="I20" s="355"/>
      <c r="J20" s="356"/>
      <c r="K20" s="355"/>
      <c r="L20" s="356"/>
      <c r="M20" s="355"/>
      <c r="N20" s="356"/>
      <c r="O20" s="403">
        <f t="shared" si="1"/>
        <v>0</v>
      </c>
      <c r="P20" s="401">
        <f t="shared" si="2"/>
        <v>0</v>
      </c>
      <c r="Q20" s="325"/>
      <c r="R20" s="325"/>
      <c r="S20" s="325"/>
      <c r="T20" s="325"/>
      <c r="U20" s="325"/>
    </row>
    <row r="21" spans="1:21" s="365" customFormat="1" ht="15.75" x14ac:dyDescent="0.25">
      <c r="A21" s="558"/>
      <c r="B21" s="558"/>
      <c r="C21" s="325"/>
      <c r="D21" s="325"/>
      <c r="E21" s="325"/>
      <c r="F21" s="325"/>
      <c r="G21" s="355"/>
      <c r="H21" s="356"/>
      <c r="I21" s="355"/>
      <c r="J21" s="356"/>
      <c r="K21" s="355"/>
      <c r="L21" s="356"/>
      <c r="M21" s="355"/>
      <c r="N21" s="356"/>
      <c r="O21" s="403">
        <f t="shared" si="1"/>
        <v>0</v>
      </c>
      <c r="P21" s="401">
        <f t="shared" si="2"/>
        <v>0</v>
      </c>
      <c r="Q21" s="325"/>
      <c r="R21" s="325"/>
      <c r="S21" s="325"/>
      <c r="T21" s="325"/>
      <c r="U21" s="325"/>
    </row>
    <row r="22" spans="1:21" s="365" customFormat="1" ht="15.75" x14ac:dyDescent="0.25">
      <c r="A22" s="559"/>
      <c r="B22" s="559"/>
      <c r="C22" s="325"/>
      <c r="D22" s="325"/>
      <c r="E22" s="325"/>
      <c r="F22" s="325"/>
      <c r="G22" s="355"/>
      <c r="H22" s="356"/>
      <c r="I22" s="355"/>
      <c r="J22" s="356"/>
      <c r="K22" s="355"/>
      <c r="L22" s="356"/>
      <c r="M22" s="355"/>
      <c r="N22" s="356"/>
      <c r="O22" s="403">
        <f t="shared" si="1"/>
        <v>0</v>
      </c>
      <c r="P22" s="401">
        <f t="shared" si="2"/>
        <v>0</v>
      </c>
      <c r="Q22" s="325"/>
      <c r="R22" s="325"/>
      <c r="S22" s="325"/>
      <c r="T22" s="325"/>
      <c r="U22" s="325"/>
    </row>
    <row r="23" spans="1:21" s="365" customFormat="1" ht="15.75" x14ac:dyDescent="0.25">
      <c r="A23" s="619" t="s">
        <v>1435</v>
      </c>
      <c r="B23" s="557"/>
      <c r="C23" s="325"/>
      <c r="D23" s="325"/>
      <c r="E23" s="325"/>
      <c r="F23" s="325"/>
      <c r="G23" s="355"/>
      <c r="H23" s="356"/>
      <c r="I23" s="355"/>
      <c r="J23" s="356"/>
      <c r="K23" s="355"/>
      <c r="L23" s="356"/>
      <c r="M23" s="355"/>
      <c r="N23" s="356"/>
      <c r="O23" s="403">
        <f t="shared" si="1"/>
        <v>0</v>
      </c>
      <c r="P23" s="401">
        <f t="shared" si="2"/>
        <v>0</v>
      </c>
      <c r="Q23" s="325"/>
      <c r="R23" s="325"/>
      <c r="S23" s="325"/>
      <c r="T23" s="325"/>
      <c r="U23" s="325"/>
    </row>
    <row r="24" spans="1:21" s="365" customFormat="1" ht="15.75" x14ac:dyDescent="0.25">
      <c r="A24" s="619"/>
      <c r="B24" s="558"/>
      <c r="C24" s="325"/>
      <c r="D24" s="325"/>
      <c r="E24" s="325"/>
      <c r="F24" s="325"/>
      <c r="G24" s="355"/>
      <c r="H24" s="356"/>
      <c r="I24" s="355"/>
      <c r="J24" s="356"/>
      <c r="K24" s="355"/>
      <c r="L24" s="356"/>
      <c r="M24" s="355"/>
      <c r="N24" s="356"/>
      <c r="O24" s="403">
        <f t="shared" si="1"/>
        <v>0</v>
      </c>
      <c r="P24" s="401">
        <f t="shared" si="2"/>
        <v>0</v>
      </c>
      <c r="Q24" s="325"/>
      <c r="R24" s="325"/>
      <c r="S24" s="325"/>
      <c r="T24" s="325"/>
      <c r="U24" s="325"/>
    </row>
    <row r="25" spans="1:21" s="365" customFormat="1" ht="15.75" x14ac:dyDescent="0.25">
      <c r="A25" s="619"/>
      <c r="B25" s="558"/>
      <c r="C25" s="325"/>
      <c r="D25" s="325"/>
      <c r="E25" s="325"/>
      <c r="F25" s="325"/>
      <c r="G25" s="355"/>
      <c r="H25" s="356"/>
      <c r="I25" s="355"/>
      <c r="J25" s="356"/>
      <c r="K25" s="355"/>
      <c r="L25" s="356"/>
      <c r="M25" s="355"/>
      <c r="N25" s="356"/>
      <c r="O25" s="403">
        <f t="shared" si="1"/>
        <v>0</v>
      </c>
      <c r="P25" s="401">
        <f t="shared" si="2"/>
        <v>0</v>
      </c>
      <c r="Q25" s="325"/>
      <c r="R25" s="325"/>
      <c r="S25" s="325"/>
      <c r="T25" s="325"/>
      <c r="U25" s="325"/>
    </row>
    <row r="26" spans="1:21" s="365" customFormat="1" ht="15.75" x14ac:dyDescent="0.25">
      <c r="A26" s="619"/>
      <c r="B26" s="558"/>
      <c r="C26" s="325"/>
      <c r="D26" s="325"/>
      <c r="E26" s="325"/>
      <c r="F26" s="325"/>
      <c r="G26" s="355"/>
      <c r="H26" s="356"/>
      <c r="I26" s="355"/>
      <c r="J26" s="356"/>
      <c r="K26" s="355"/>
      <c r="L26" s="356"/>
      <c r="M26" s="355"/>
      <c r="N26" s="356"/>
      <c r="O26" s="403">
        <f t="shared" si="1"/>
        <v>0</v>
      </c>
      <c r="P26" s="401">
        <f t="shared" si="2"/>
        <v>0</v>
      </c>
      <c r="Q26" s="325"/>
      <c r="R26" s="325"/>
      <c r="S26" s="325"/>
      <c r="T26" s="325"/>
      <c r="U26" s="325"/>
    </row>
    <row r="27" spans="1:21" s="365" customFormat="1" ht="15.75" x14ac:dyDescent="0.25">
      <c r="A27" s="619"/>
      <c r="B27" s="558"/>
      <c r="C27" s="325"/>
      <c r="D27" s="325"/>
      <c r="E27" s="325"/>
      <c r="F27" s="325"/>
      <c r="G27" s="355"/>
      <c r="H27" s="356"/>
      <c r="I27" s="355"/>
      <c r="J27" s="356"/>
      <c r="K27" s="355"/>
      <c r="L27" s="356"/>
      <c r="M27" s="355"/>
      <c r="N27" s="356"/>
      <c r="O27" s="403">
        <f t="shared" si="1"/>
        <v>0</v>
      </c>
      <c r="P27" s="401">
        <f t="shared" si="2"/>
        <v>0</v>
      </c>
      <c r="Q27" s="325"/>
      <c r="R27" s="325"/>
      <c r="S27" s="325"/>
      <c r="T27" s="325"/>
      <c r="U27" s="325"/>
    </row>
    <row r="28" spans="1:21" ht="15.75" x14ac:dyDescent="0.25">
      <c r="A28" s="619"/>
      <c r="B28" s="559"/>
      <c r="C28" s="325"/>
      <c r="D28" s="325"/>
      <c r="E28" s="325"/>
      <c r="F28" s="325"/>
      <c r="G28" s="325"/>
      <c r="H28" s="356"/>
      <c r="I28" s="325"/>
      <c r="J28" s="356"/>
      <c r="K28" s="325"/>
      <c r="L28" s="356"/>
      <c r="M28" s="325"/>
      <c r="N28" s="356"/>
      <c r="O28" s="403">
        <f t="shared" si="1"/>
        <v>0</v>
      </c>
      <c r="P28" s="401">
        <f t="shared" si="2"/>
        <v>0</v>
      </c>
      <c r="Q28" s="325"/>
      <c r="R28" s="71"/>
      <c r="S28" s="325"/>
      <c r="T28" s="325"/>
      <c r="U28" s="325"/>
    </row>
    <row r="29" spans="1:21" ht="15.75" x14ac:dyDescent="0.25">
      <c r="A29" s="294"/>
      <c r="B29" s="295"/>
      <c r="C29" s="295"/>
      <c r="D29" s="294" t="s">
        <v>1433</v>
      </c>
      <c r="E29" s="295"/>
      <c r="F29" s="296"/>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P70"/>
  <sheetViews>
    <sheetView zoomScaleNormal="100" workbookViewId="0">
      <pane ySplit="8" topLeftCell="A51" activePane="bottomLeft" state="frozen"/>
      <selection activeCell="K7" sqref="K7"/>
      <selection pane="bottomLeft" activeCell="B10" sqref="B10:B17"/>
    </sheetView>
  </sheetViews>
  <sheetFormatPr baseColWidth="10" defaultColWidth="11.42578125" defaultRowHeight="15" x14ac:dyDescent="0.25"/>
  <cols>
    <col min="1" max="1" width="35.7109375" style="365" customWidth="1"/>
    <col min="2" max="2" width="35.85546875" style="365" customWidth="1"/>
    <col min="3" max="6" width="27.42578125" style="365" customWidth="1"/>
    <col min="7" max="7" width="15.28515625" style="365" customWidth="1"/>
    <col min="8" max="8" width="11.42578125" style="234"/>
    <col min="9" max="9" width="15.28515625" style="365" customWidth="1"/>
    <col min="10" max="10" width="18.85546875" style="234" customWidth="1"/>
    <col min="11" max="11" width="11.42578125" style="365"/>
    <col min="12" max="12" width="11.42578125" style="234"/>
    <col min="13" max="13" width="11.42578125" style="365"/>
    <col min="14" max="14" width="11.42578125" style="234"/>
    <col min="15" max="15" width="15.28515625" style="365" customWidth="1"/>
    <col min="16" max="16" width="18.28515625" style="234" customWidth="1"/>
    <col min="17" max="17" width="14.140625" style="365" hidden="1" customWidth="1"/>
    <col min="18" max="20" width="14.140625" style="365" customWidth="1"/>
    <col min="21" max="21" width="17" style="365" customWidth="1"/>
    <col min="22" max="16384" width="11.42578125" style="365"/>
  </cols>
  <sheetData>
    <row r="1" spans="1:42" ht="24.75" customHeight="1" x14ac:dyDescent="0.25">
      <c r="A1" s="409"/>
      <c r="B1" s="409"/>
      <c r="C1" s="409"/>
      <c r="D1" s="409"/>
      <c r="E1" s="622" t="s">
        <v>1474</v>
      </c>
      <c r="F1" s="622"/>
      <c r="G1" s="622"/>
      <c r="H1" s="622"/>
      <c r="I1" s="622"/>
      <c r="J1" s="622"/>
      <c r="K1" s="622"/>
      <c r="L1" s="622"/>
      <c r="M1" s="410"/>
      <c r="N1" s="410"/>
      <c r="O1" s="410"/>
      <c r="P1" s="410"/>
      <c r="Q1" s="410"/>
      <c r="R1" s="410"/>
      <c r="S1" s="410"/>
      <c r="T1" s="410"/>
      <c r="U1" s="410"/>
      <c r="V1" s="410"/>
      <c r="W1" s="410"/>
      <c r="X1" s="410"/>
      <c r="Y1" s="410"/>
      <c r="Z1" s="410"/>
      <c r="AA1" s="410"/>
      <c r="AB1" s="409"/>
      <c r="AC1" s="409"/>
      <c r="AD1" s="409"/>
      <c r="AE1" s="409"/>
      <c r="AF1" s="409"/>
      <c r="AG1" s="409"/>
      <c r="AH1" s="409"/>
      <c r="AI1" s="409"/>
      <c r="AJ1" s="409"/>
      <c r="AK1" s="409"/>
      <c r="AL1" s="409"/>
      <c r="AM1" s="409"/>
      <c r="AN1" s="409"/>
      <c r="AO1" s="409"/>
      <c r="AP1" s="409"/>
    </row>
    <row r="2" spans="1:42" ht="18" x14ac:dyDescent="0.3">
      <c r="A2" s="408" t="s">
        <v>1355</v>
      </c>
      <c r="B2" s="409"/>
      <c r="C2" s="409"/>
      <c r="D2" s="409"/>
      <c r="E2" s="409"/>
      <c r="F2" s="409"/>
      <c r="G2" s="410"/>
      <c r="H2" s="411"/>
      <c r="I2" s="410"/>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1480</v>
      </c>
      <c r="B3" s="409"/>
      <c r="C3" s="409"/>
      <c r="D3" s="409"/>
      <c r="E3" s="409"/>
      <c r="F3" s="409"/>
      <c r="G3" s="410"/>
      <c r="H3" s="411"/>
      <c r="I3" s="410"/>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1491</v>
      </c>
      <c r="G4" s="410"/>
      <c r="H4" s="411"/>
      <c r="I4" s="410"/>
      <c r="J4" s="410"/>
      <c r="K4" s="410"/>
      <c r="L4" s="410"/>
      <c r="M4" s="410"/>
      <c r="N4" s="410"/>
      <c r="O4" s="410"/>
      <c r="P4" s="410"/>
      <c r="Q4" s="410"/>
      <c r="R4" s="410"/>
      <c r="S4" s="410"/>
      <c r="T4" s="410"/>
      <c r="U4" s="410"/>
      <c r="V4" s="410"/>
      <c r="W4" s="410"/>
      <c r="X4" s="410"/>
      <c r="Y4" s="410"/>
      <c r="Z4" s="410"/>
      <c r="AA4" s="410"/>
    </row>
    <row r="5" spans="1:42" s="409" customFormat="1" ht="18.75" customHeight="1" x14ac:dyDescent="0.25">
      <c r="A5" s="412" t="s">
        <v>1481</v>
      </c>
      <c r="B5" s="413"/>
      <c r="C5" s="413"/>
      <c r="D5" s="413"/>
      <c r="E5" s="413"/>
      <c r="F5" s="413"/>
      <c r="G5" s="413"/>
      <c r="H5" s="413"/>
      <c r="I5" s="413"/>
      <c r="J5" s="413"/>
      <c r="K5" s="413"/>
      <c r="L5" s="413"/>
      <c r="M5" s="413"/>
      <c r="N5" s="413"/>
      <c r="O5" s="413"/>
      <c r="P5" s="413"/>
      <c r="Q5" s="413"/>
      <c r="R5" s="413"/>
      <c r="S5" s="413"/>
      <c r="T5" s="413"/>
      <c r="U5" s="413"/>
    </row>
    <row r="6" spans="1:42" ht="15" customHeight="1" x14ac:dyDescent="0.25">
      <c r="A6" s="554" t="s">
        <v>97</v>
      </c>
      <c r="B6" s="556" t="s">
        <v>111</v>
      </c>
      <c r="C6" s="566" t="s">
        <v>86</v>
      </c>
      <c r="D6" s="566" t="s">
        <v>87</v>
      </c>
      <c r="E6" s="566" t="s">
        <v>392</v>
      </c>
      <c r="F6" s="566" t="s">
        <v>88</v>
      </c>
      <c r="G6" s="569" t="s">
        <v>100</v>
      </c>
      <c r="H6" s="571"/>
      <c r="I6" s="571"/>
      <c r="J6" s="571"/>
      <c r="K6" s="571"/>
      <c r="L6" s="571"/>
      <c r="M6" s="571"/>
      <c r="N6" s="570"/>
      <c r="O6" s="575" t="s">
        <v>101</v>
      </c>
      <c r="P6" s="576"/>
      <c r="Q6" s="556" t="s">
        <v>102</v>
      </c>
      <c r="R6" s="556" t="s">
        <v>103</v>
      </c>
      <c r="S6" s="556" t="s">
        <v>110</v>
      </c>
      <c r="T6" s="556" t="s">
        <v>109</v>
      </c>
      <c r="U6" s="572" t="s">
        <v>89</v>
      </c>
    </row>
    <row r="7" spans="1:42" ht="15" customHeight="1" x14ac:dyDescent="0.25">
      <c r="A7" s="554"/>
      <c r="B7" s="554"/>
      <c r="C7" s="567"/>
      <c r="D7" s="567"/>
      <c r="E7" s="567"/>
      <c r="F7" s="567"/>
      <c r="G7" s="569" t="s">
        <v>104</v>
      </c>
      <c r="H7" s="570"/>
      <c r="I7" s="569" t="s">
        <v>105</v>
      </c>
      <c r="J7" s="570"/>
      <c r="K7" s="569" t="s">
        <v>106</v>
      </c>
      <c r="L7" s="570"/>
      <c r="M7" s="569" t="s">
        <v>107</v>
      </c>
      <c r="N7" s="570"/>
      <c r="O7" s="577"/>
      <c r="P7" s="578"/>
      <c r="Q7" s="554"/>
      <c r="R7" s="554"/>
      <c r="S7" s="554"/>
      <c r="T7" s="554"/>
      <c r="U7" s="573"/>
    </row>
    <row r="8" spans="1:42" ht="25.5" x14ac:dyDescent="0.25">
      <c r="A8" s="555"/>
      <c r="B8" s="555"/>
      <c r="C8" s="568"/>
      <c r="D8" s="568"/>
      <c r="E8" s="568"/>
      <c r="F8" s="568"/>
      <c r="G8" s="440" t="s">
        <v>108</v>
      </c>
      <c r="H8" s="440" t="s">
        <v>12</v>
      </c>
      <c r="I8" s="440" t="s">
        <v>108</v>
      </c>
      <c r="J8" s="440" t="s">
        <v>12</v>
      </c>
      <c r="K8" s="440" t="s">
        <v>108</v>
      </c>
      <c r="L8" s="440" t="s">
        <v>12</v>
      </c>
      <c r="M8" s="440" t="s">
        <v>108</v>
      </c>
      <c r="N8" s="440" t="s">
        <v>12</v>
      </c>
      <c r="O8" s="440" t="s">
        <v>108</v>
      </c>
      <c r="P8" s="440" t="s">
        <v>12</v>
      </c>
      <c r="Q8" s="555"/>
      <c r="R8" s="555"/>
      <c r="S8" s="555"/>
      <c r="T8" s="555"/>
      <c r="U8" s="574"/>
    </row>
    <row r="9" spans="1:42" ht="15.6" x14ac:dyDescent="0.3">
      <c r="A9" s="441"/>
      <c r="B9" s="442"/>
      <c r="C9" s="443"/>
      <c r="D9" s="443"/>
      <c r="E9" s="444"/>
      <c r="F9" s="443"/>
      <c r="G9" s="445"/>
      <c r="H9" s="445"/>
      <c r="I9" s="445"/>
      <c r="J9" s="445"/>
      <c r="K9" s="445"/>
      <c r="L9" s="445"/>
      <c r="M9" s="445"/>
      <c r="N9" s="445"/>
      <c r="O9" s="445"/>
      <c r="P9" s="445"/>
      <c r="Q9" s="446"/>
      <c r="R9" s="446"/>
      <c r="S9" s="446"/>
      <c r="T9" s="446"/>
      <c r="U9" s="447"/>
    </row>
    <row r="10" spans="1:42" ht="15.75" customHeight="1" x14ac:dyDescent="0.25">
      <c r="A10" s="557" t="s">
        <v>1482</v>
      </c>
      <c r="B10" s="557" t="s">
        <v>1483</v>
      </c>
      <c r="C10" s="325"/>
      <c r="D10" s="325"/>
      <c r="E10" s="325"/>
      <c r="F10" s="325"/>
      <c r="G10" s="355"/>
      <c r="H10" s="356"/>
      <c r="I10" s="355"/>
      <c r="J10" s="356"/>
      <c r="K10" s="355"/>
      <c r="L10" s="356"/>
      <c r="M10" s="355"/>
      <c r="N10" s="356"/>
      <c r="O10" s="403">
        <f t="shared" ref="O10:P62" si="0">G10+I10+K10+M10</f>
        <v>0</v>
      </c>
      <c r="P10" s="401">
        <f t="shared" si="0"/>
        <v>0</v>
      </c>
      <c r="Q10" s="325"/>
      <c r="R10" s="325"/>
      <c r="S10" s="325"/>
      <c r="T10" s="325"/>
      <c r="U10" s="325"/>
    </row>
    <row r="11" spans="1:42" ht="15.75" x14ac:dyDescent="0.25">
      <c r="A11" s="558"/>
      <c r="B11" s="558"/>
      <c r="C11" s="325"/>
      <c r="D11" s="325"/>
      <c r="E11" s="325"/>
      <c r="F11" s="325"/>
      <c r="G11" s="355"/>
      <c r="H11" s="356"/>
      <c r="I11" s="355"/>
      <c r="J11" s="356"/>
      <c r="K11" s="355"/>
      <c r="L11" s="356"/>
      <c r="M11" s="355"/>
      <c r="N11" s="356"/>
      <c r="O11" s="403">
        <f t="shared" si="0"/>
        <v>0</v>
      </c>
      <c r="P11" s="401">
        <f t="shared" si="0"/>
        <v>0</v>
      </c>
      <c r="Q11" s="325"/>
      <c r="R11" s="325"/>
      <c r="S11" s="325"/>
      <c r="T11" s="325"/>
      <c r="U11" s="325"/>
    </row>
    <row r="12" spans="1:42" ht="15.75" x14ac:dyDescent="0.25">
      <c r="A12" s="558"/>
      <c r="B12" s="558"/>
      <c r="C12" s="325"/>
      <c r="D12" s="325"/>
      <c r="E12" s="325"/>
      <c r="F12" s="325"/>
      <c r="G12" s="355"/>
      <c r="H12" s="356"/>
      <c r="I12" s="355"/>
      <c r="J12" s="356"/>
      <c r="K12" s="355"/>
      <c r="L12" s="356"/>
      <c r="M12" s="355"/>
      <c r="N12" s="356"/>
      <c r="O12" s="403">
        <f t="shared" si="0"/>
        <v>0</v>
      </c>
      <c r="P12" s="401">
        <f t="shared" si="0"/>
        <v>0</v>
      </c>
      <c r="Q12" s="325"/>
      <c r="R12" s="325"/>
      <c r="S12" s="325"/>
      <c r="T12" s="325"/>
      <c r="U12" s="325"/>
    </row>
    <row r="13" spans="1:42" ht="15.75" x14ac:dyDescent="0.25">
      <c r="A13" s="558"/>
      <c r="B13" s="558"/>
      <c r="C13" s="325"/>
      <c r="D13" s="325"/>
      <c r="E13" s="325"/>
      <c r="F13" s="325"/>
      <c r="G13" s="355"/>
      <c r="H13" s="356"/>
      <c r="I13" s="355"/>
      <c r="J13" s="356"/>
      <c r="K13" s="355"/>
      <c r="L13" s="356"/>
      <c r="M13" s="355"/>
      <c r="N13" s="356"/>
      <c r="O13" s="403">
        <f t="shared" ref="O13:O25" si="1">G13+I13+K13+M13</f>
        <v>0</v>
      </c>
      <c r="P13" s="401">
        <f t="shared" ref="P13:P25" si="2">H13+J13+L13+N13</f>
        <v>0</v>
      </c>
      <c r="Q13" s="325"/>
      <c r="R13" s="325"/>
      <c r="S13" s="325"/>
      <c r="T13" s="325"/>
      <c r="U13" s="325"/>
    </row>
    <row r="14" spans="1:42" ht="15.75" x14ac:dyDescent="0.25">
      <c r="A14" s="558"/>
      <c r="B14" s="558"/>
      <c r="C14" s="325"/>
      <c r="D14" s="325"/>
      <c r="E14" s="325"/>
      <c r="F14" s="325"/>
      <c r="G14" s="355"/>
      <c r="H14" s="356"/>
      <c r="I14" s="355"/>
      <c r="J14" s="356"/>
      <c r="K14" s="355"/>
      <c r="L14" s="356"/>
      <c r="M14" s="355"/>
      <c r="N14" s="356"/>
      <c r="O14" s="403">
        <f t="shared" si="1"/>
        <v>0</v>
      </c>
      <c r="P14" s="401">
        <f t="shared" si="2"/>
        <v>0</v>
      </c>
      <c r="Q14" s="325"/>
      <c r="R14" s="325"/>
      <c r="S14" s="325"/>
      <c r="T14" s="325"/>
      <c r="U14" s="325"/>
    </row>
    <row r="15" spans="1:42" ht="15.75" x14ac:dyDescent="0.25">
      <c r="A15" s="558"/>
      <c r="B15" s="558"/>
      <c r="C15" s="325"/>
      <c r="D15" s="325"/>
      <c r="E15" s="325"/>
      <c r="F15" s="325"/>
      <c r="G15" s="355"/>
      <c r="H15" s="356"/>
      <c r="I15" s="355"/>
      <c r="J15" s="356"/>
      <c r="K15" s="355"/>
      <c r="L15" s="356"/>
      <c r="M15" s="355"/>
      <c r="N15" s="356"/>
      <c r="O15" s="403">
        <f t="shared" si="1"/>
        <v>0</v>
      </c>
      <c r="P15" s="401">
        <f t="shared" si="2"/>
        <v>0</v>
      </c>
      <c r="Q15" s="325"/>
      <c r="R15" s="325"/>
      <c r="S15" s="325"/>
      <c r="T15" s="325"/>
      <c r="U15" s="325"/>
    </row>
    <row r="16" spans="1:42" ht="15.75" x14ac:dyDescent="0.25">
      <c r="A16" s="558"/>
      <c r="B16" s="558"/>
      <c r="C16" s="325"/>
      <c r="D16" s="325"/>
      <c r="E16" s="325"/>
      <c r="F16" s="325"/>
      <c r="G16" s="355"/>
      <c r="H16" s="356"/>
      <c r="I16" s="355"/>
      <c r="J16" s="356"/>
      <c r="K16" s="355"/>
      <c r="L16" s="356"/>
      <c r="M16" s="355"/>
      <c r="N16" s="356"/>
      <c r="O16" s="403">
        <f t="shared" si="1"/>
        <v>0</v>
      </c>
      <c r="P16" s="401">
        <f t="shared" si="2"/>
        <v>0</v>
      </c>
      <c r="Q16" s="325"/>
      <c r="R16" s="325"/>
      <c r="S16" s="325"/>
      <c r="T16" s="325"/>
      <c r="U16" s="325"/>
    </row>
    <row r="17" spans="1:21" ht="15.75" x14ac:dyDescent="0.25">
      <c r="A17" s="558"/>
      <c r="B17" s="559"/>
      <c r="C17" s="325"/>
      <c r="D17" s="325"/>
      <c r="E17" s="325"/>
      <c r="F17" s="325"/>
      <c r="G17" s="355"/>
      <c r="H17" s="356"/>
      <c r="I17" s="355"/>
      <c r="J17" s="356"/>
      <c r="K17" s="355"/>
      <c r="L17" s="356"/>
      <c r="M17" s="355"/>
      <c r="N17" s="356"/>
      <c r="O17" s="403">
        <f t="shared" si="1"/>
        <v>0</v>
      </c>
      <c r="P17" s="401">
        <f t="shared" si="2"/>
        <v>0</v>
      </c>
      <c r="Q17" s="325"/>
      <c r="R17" s="325"/>
      <c r="S17" s="325"/>
      <c r="T17" s="325"/>
      <c r="U17" s="325"/>
    </row>
    <row r="18" spans="1:21" ht="15.75" x14ac:dyDescent="0.25">
      <c r="A18" s="558"/>
      <c r="B18" s="557" t="s">
        <v>1484</v>
      </c>
      <c r="C18" s="325"/>
      <c r="D18" s="325"/>
      <c r="E18" s="325"/>
      <c r="F18" s="325"/>
      <c r="G18" s="355"/>
      <c r="H18" s="356"/>
      <c r="I18" s="355"/>
      <c r="J18" s="356"/>
      <c r="K18" s="355"/>
      <c r="L18" s="356"/>
      <c r="M18" s="355"/>
      <c r="N18" s="356"/>
      <c r="O18" s="403">
        <f t="shared" si="1"/>
        <v>0</v>
      </c>
      <c r="P18" s="401">
        <f t="shared" si="2"/>
        <v>0</v>
      </c>
      <c r="Q18" s="325"/>
      <c r="R18" s="325"/>
      <c r="S18" s="325"/>
      <c r="T18" s="325"/>
      <c r="U18" s="325"/>
    </row>
    <row r="19" spans="1:21" ht="15.75" x14ac:dyDescent="0.25">
      <c r="A19" s="558"/>
      <c r="B19" s="558"/>
      <c r="C19" s="325"/>
      <c r="D19" s="325"/>
      <c r="E19" s="325"/>
      <c r="F19" s="325"/>
      <c r="G19" s="355"/>
      <c r="H19" s="356"/>
      <c r="I19" s="355"/>
      <c r="J19" s="356"/>
      <c r="K19" s="355"/>
      <c r="L19" s="356"/>
      <c r="M19" s="355"/>
      <c r="N19" s="356"/>
      <c r="O19" s="403"/>
      <c r="P19" s="401"/>
      <c r="Q19" s="325"/>
      <c r="R19" s="325"/>
      <c r="S19" s="325"/>
      <c r="T19" s="325"/>
      <c r="U19" s="325"/>
    </row>
    <row r="20" spans="1:21" ht="15.75" x14ac:dyDescent="0.25">
      <c r="A20" s="558"/>
      <c r="B20" s="558"/>
      <c r="C20" s="325"/>
      <c r="D20" s="325"/>
      <c r="E20" s="325"/>
      <c r="F20" s="325"/>
      <c r="G20" s="355"/>
      <c r="H20" s="356"/>
      <c r="I20" s="355"/>
      <c r="J20" s="356"/>
      <c r="K20" s="355"/>
      <c r="L20" s="356"/>
      <c r="M20" s="355"/>
      <c r="N20" s="356"/>
      <c r="O20" s="403"/>
      <c r="P20" s="401"/>
      <c r="Q20" s="325"/>
      <c r="R20" s="325"/>
      <c r="S20" s="325"/>
      <c r="T20" s="325"/>
      <c r="U20" s="325"/>
    </row>
    <row r="21" spans="1:21" ht="15.75" x14ac:dyDescent="0.25">
      <c r="A21" s="558"/>
      <c r="B21" s="558"/>
      <c r="C21" s="325"/>
      <c r="D21" s="325"/>
      <c r="E21" s="325"/>
      <c r="F21" s="325"/>
      <c r="G21" s="355"/>
      <c r="H21" s="356"/>
      <c r="I21" s="355"/>
      <c r="J21" s="356"/>
      <c r="K21" s="355"/>
      <c r="L21" s="356"/>
      <c r="M21" s="355"/>
      <c r="N21" s="356"/>
      <c r="O21" s="403"/>
      <c r="P21" s="401"/>
      <c r="Q21" s="325"/>
      <c r="R21" s="325"/>
      <c r="S21" s="325"/>
      <c r="T21" s="325"/>
      <c r="U21" s="325"/>
    </row>
    <row r="22" spans="1:21" ht="15.75" x14ac:dyDescent="0.25">
      <c r="A22" s="558"/>
      <c r="B22" s="558"/>
      <c r="C22" s="325"/>
      <c r="D22" s="325"/>
      <c r="E22" s="325"/>
      <c r="F22" s="325"/>
      <c r="G22" s="355"/>
      <c r="H22" s="356"/>
      <c r="I22" s="355"/>
      <c r="J22" s="356"/>
      <c r="K22" s="355"/>
      <c r="L22" s="356"/>
      <c r="M22" s="355"/>
      <c r="N22" s="356"/>
      <c r="O22" s="403"/>
      <c r="P22" s="401"/>
      <c r="Q22" s="325"/>
      <c r="R22" s="325"/>
      <c r="S22" s="325"/>
      <c r="T22" s="325"/>
      <c r="U22" s="325"/>
    </row>
    <row r="23" spans="1:21" ht="15.75" x14ac:dyDescent="0.25">
      <c r="A23" s="558"/>
      <c r="B23" s="558"/>
      <c r="C23" s="325"/>
      <c r="D23" s="325"/>
      <c r="E23" s="325"/>
      <c r="F23" s="325"/>
      <c r="G23" s="355"/>
      <c r="H23" s="356"/>
      <c r="I23" s="355"/>
      <c r="J23" s="356"/>
      <c r="K23" s="355"/>
      <c r="L23" s="356"/>
      <c r="M23" s="355"/>
      <c r="N23" s="356"/>
      <c r="O23" s="403">
        <f t="shared" si="1"/>
        <v>0</v>
      </c>
      <c r="P23" s="401">
        <f t="shared" si="2"/>
        <v>0</v>
      </c>
      <c r="Q23" s="325"/>
      <c r="R23" s="325"/>
      <c r="S23" s="325"/>
      <c r="T23" s="325"/>
      <c r="U23" s="325"/>
    </row>
    <row r="24" spans="1:21" ht="15.75" x14ac:dyDescent="0.25">
      <c r="A24" s="558"/>
      <c r="B24" s="559"/>
      <c r="C24" s="325"/>
      <c r="D24" s="325"/>
      <c r="E24" s="325"/>
      <c r="F24" s="325"/>
      <c r="G24" s="355"/>
      <c r="H24" s="356"/>
      <c r="I24" s="355"/>
      <c r="J24" s="356"/>
      <c r="K24" s="355"/>
      <c r="L24" s="356"/>
      <c r="M24" s="355"/>
      <c r="N24" s="356"/>
      <c r="O24" s="403">
        <f t="shared" si="1"/>
        <v>0</v>
      </c>
      <c r="P24" s="401">
        <f t="shared" si="2"/>
        <v>0</v>
      </c>
      <c r="Q24" s="325"/>
      <c r="R24" s="325"/>
      <c r="S24" s="325"/>
      <c r="T24" s="325"/>
      <c r="U24" s="325"/>
    </row>
    <row r="25" spans="1:21" ht="15.75" x14ac:dyDescent="0.25">
      <c r="A25" s="558"/>
      <c r="B25" s="557" t="s">
        <v>1485</v>
      </c>
      <c r="C25" s="325"/>
      <c r="D25" s="325"/>
      <c r="E25" s="325"/>
      <c r="F25" s="325"/>
      <c r="G25" s="355"/>
      <c r="H25" s="356"/>
      <c r="I25" s="355"/>
      <c r="J25" s="356"/>
      <c r="K25" s="355"/>
      <c r="L25" s="356"/>
      <c r="M25" s="355"/>
      <c r="N25" s="356"/>
      <c r="O25" s="403">
        <f t="shared" si="1"/>
        <v>0</v>
      </c>
      <c r="P25" s="401">
        <f t="shared" si="2"/>
        <v>0</v>
      </c>
      <c r="Q25" s="325"/>
      <c r="R25" s="325"/>
      <c r="S25" s="325"/>
      <c r="T25" s="325"/>
      <c r="U25" s="325"/>
    </row>
    <row r="26" spans="1:21" ht="15.75" x14ac:dyDescent="0.25">
      <c r="A26" s="558"/>
      <c r="B26" s="558"/>
      <c r="C26" s="325"/>
      <c r="D26" s="325"/>
      <c r="E26" s="325"/>
      <c r="F26" s="325"/>
      <c r="G26" s="355"/>
      <c r="H26" s="356"/>
      <c r="I26" s="355"/>
      <c r="J26" s="356"/>
      <c r="K26" s="355"/>
      <c r="L26" s="356"/>
      <c r="M26" s="355"/>
      <c r="N26" s="356"/>
      <c r="O26" s="403">
        <f t="shared" si="0"/>
        <v>0</v>
      </c>
      <c r="P26" s="401">
        <f t="shared" si="0"/>
        <v>0</v>
      </c>
      <c r="Q26" s="325"/>
      <c r="R26" s="325"/>
      <c r="S26" s="325"/>
      <c r="T26" s="325"/>
      <c r="U26" s="325"/>
    </row>
    <row r="27" spans="1:21" ht="15.75" x14ac:dyDescent="0.25">
      <c r="A27" s="558"/>
      <c r="B27" s="558"/>
      <c r="C27" s="325"/>
      <c r="D27" s="325"/>
      <c r="E27" s="325"/>
      <c r="F27" s="325"/>
      <c r="G27" s="355"/>
      <c r="H27" s="356"/>
      <c r="I27" s="355"/>
      <c r="J27" s="356"/>
      <c r="K27" s="355"/>
      <c r="L27" s="356"/>
      <c r="M27" s="355"/>
      <c r="N27" s="356"/>
      <c r="O27" s="403">
        <f t="shared" si="0"/>
        <v>0</v>
      </c>
      <c r="P27" s="401">
        <f t="shared" si="0"/>
        <v>0</v>
      </c>
      <c r="Q27" s="325"/>
      <c r="R27" s="325"/>
      <c r="S27" s="325"/>
      <c r="T27" s="325"/>
      <c r="U27" s="325"/>
    </row>
    <row r="28" spans="1:21" ht="15.75" x14ac:dyDescent="0.25">
      <c r="A28" s="558"/>
      <c r="B28" s="559"/>
      <c r="C28" s="325"/>
      <c r="D28" s="325"/>
      <c r="E28" s="325"/>
      <c r="F28" s="325"/>
      <c r="G28" s="355"/>
      <c r="H28" s="356"/>
      <c r="I28" s="355"/>
      <c r="J28" s="356"/>
      <c r="K28" s="355"/>
      <c r="L28" s="356"/>
      <c r="M28" s="355"/>
      <c r="N28" s="356"/>
      <c r="O28" s="403">
        <f t="shared" si="0"/>
        <v>0</v>
      </c>
      <c r="P28" s="401">
        <f t="shared" si="0"/>
        <v>0</v>
      </c>
      <c r="Q28" s="325"/>
      <c r="R28" s="325"/>
      <c r="S28" s="325"/>
      <c r="T28" s="325"/>
      <c r="U28" s="325"/>
    </row>
    <row r="29" spans="1:21" ht="15.75" x14ac:dyDescent="0.25">
      <c r="A29" s="558"/>
      <c r="B29" s="557" t="s">
        <v>1486</v>
      </c>
      <c r="C29" s="325"/>
      <c r="D29" s="325"/>
      <c r="E29" s="325"/>
      <c r="F29" s="325"/>
      <c r="G29" s="355"/>
      <c r="H29" s="356"/>
      <c r="I29" s="355"/>
      <c r="J29" s="356"/>
      <c r="K29" s="355"/>
      <c r="L29" s="356"/>
      <c r="M29" s="355"/>
      <c r="N29" s="356"/>
      <c r="O29" s="403">
        <f t="shared" si="0"/>
        <v>0</v>
      </c>
      <c r="P29" s="401">
        <f t="shared" si="0"/>
        <v>0</v>
      </c>
      <c r="Q29" s="325"/>
      <c r="R29" s="325"/>
      <c r="S29" s="325"/>
      <c r="T29" s="325"/>
      <c r="U29" s="325"/>
    </row>
    <row r="30" spans="1:21" ht="15.75" x14ac:dyDescent="0.25">
      <c r="A30" s="558"/>
      <c r="B30" s="558"/>
      <c r="C30" s="325"/>
      <c r="D30" s="325"/>
      <c r="E30" s="325"/>
      <c r="F30" s="325"/>
      <c r="G30" s="355"/>
      <c r="H30" s="356"/>
      <c r="I30" s="355"/>
      <c r="J30" s="356"/>
      <c r="K30" s="355"/>
      <c r="L30" s="356"/>
      <c r="M30" s="355"/>
      <c r="N30" s="356"/>
      <c r="O30" s="403">
        <f t="shared" si="0"/>
        <v>0</v>
      </c>
      <c r="P30" s="401">
        <f t="shared" si="0"/>
        <v>0</v>
      </c>
      <c r="Q30" s="325"/>
      <c r="R30" s="325"/>
      <c r="S30" s="325"/>
      <c r="T30" s="325"/>
      <c r="U30" s="325"/>
    </row>
    <row r="31" spans="1:21" ht="15.75" x14ac:dyDescent="0.25">
      <c r="A31" s="558"/>
      <c r="B31" s="558"/>
      <c r="C31" s="325"/>
      <c r="D31" s="325"/>
      <c r="E31" s="325"/>
      <c r="F31" s="325"/>
      <c r="G31" s="355"/>
      <c r="H31" s="356"/>
      <c r="I31" s="355"/>
      <c r="J31" s="356"/>
      <c r="K31" s="355"/>
      <c r="L31" s="356"/>
      <c r="M31" s="355"/>
      <c r="N31" s="356"/>
      <c r="O31" s="403"/>
      <c r="P31" s="401"/>
      <c r="Q31" s="325"/>
      <c r="R31" s="325"/>
      <c r="S31" s="325"/>
      <c r="T31" s="325"/>
      <c r="U31" s="325"/>
    </row>
    <row r="32" spans="1:21" ht="15.75" x14ac:dyDescent="0.25">
      <c r="A32" s="558"/>
      <c r="B32" s="558"/>
      <c r="C32" s="325"/>
      <c r="D32" s="325"/>
      <c r="E32" s="325"/>
      <c r="F32" s="325"/>
      <c r="G32" s="355"/>
      <c r="H32" s="356"/>
      <c r="I32" s="355"/>
      <c r="J32" s="356"/>
      <c r="K32" s="355"/>
      <c r="L32" s="356"/>
      <c r="M32" s="355"/>
      <c r="N32" s="356"/>
      <c r="O32" s="403"/>
      <c r="P32" s="401"/>
      <c r="Q32" s="325"/>
      <c r="R32" s="325"/>
      <c r="S32" s="325"/>
      <c r="T32" s="325"/>
      <c r="U32" s="325"/>
    </row>
    <row r="33" spans="1:21" ht="15.75" x14ac:dyDescent="0.25">
      <c r="A33" s="558"/>
      <c r="B33" s="558"/>
      <c r="C33" s="325"/>
      <c r="D33" s="325"/>
      <c r="E33" s="325"/>
      <c r="F33" s="325"/>
      <c r="G33" s="355"/>
      <c r="H33" s="356"/>
      <c r="I33" s="355"/>
      <c r="J33" s="356"/>
      <c r="K33" s="355"/>
      <c r="L33" s="356"/>
      <c r="M33" s="355"/>
      <c r="N33" s="356"/>
      <c r="O33" s="403"/>
      <c r="P33" s="401"/>
      <c r="Q33" s="325"/>
      <c r="R33" s="325"/>
      <c r="S33" s="325"/>
      <c r="T33" s="325"/>
      <c r="U33" s="325"/>
    </row>
    <row r="34" spans="1:21" ht="15.75" x14ac:dyDescent="0.25">
      <c r="A34" s="558"/>
      <c r="B34" s="558"/>
      <c r="C34" s="325"/>
      <c r="D34" s="325"/>
      <c r="E34" s="325"/>
      <c r="F34" s="325"/>
      <c r="G34" s="355"/>
      <c r="H34" s="356"/>
      <c r="I34" s="355"/>
      <c r="J34" s="356"/>
      <c r="K34" s="355"/>
      <c r="L34" s="356"/>
      <c r="M34" s="355"/>
      <c r="N34" s="356"/>
      <c r="O34" s="403"/>
      <c r="P34" s="401"/>
      <c r="Q34" s="325"/>
      <c r="R34" s="325"/>
      <c r="S34" s="325"/>
      <c r="T34" s="325"/>
      <c r="U34" s="325"/>
    </row>
    <row r="35" spans="1:21" ht="15.75" x14ac:dyDescent="0.25">
      <c r="A35" s="558"/>
      <c r="B35" s="558"/>
      <c r="C35" s="325"/>
      <c r="D35" s="325"/>
      <c r="E35" s="325"/>
      <c r="F35" s="325"/>
      <c r="G35" s="355"/>
      <c r="H35" s="356"/>
      <c r="I35" s="355"/>
      <c r="J35" s="356"/>
      <c r="K35" s="355"/>
      <c r="L35" s="356"/>
      <c r="M35" s="355"/>
      <c r="N35" s="356"/>
      <c r="O35" s="403">
        <f t="shared" si="0"/>
        <v>0</v>
      </c>
      <c r="P35" s="401">
        <f t="shared" si="0"/>
        <v>0</v>
      </c>
      <c r="Q35" s="325"/>
      <c r="R35" s="325"/>
      <c r="S35" s="325"/>
      <c r="T35" s="325"/>
      <c r="U35" s="325"/>
    </row>
    <row r="36" spans="1:21" ht="15.75" x14ac:dyDescent="0.25">
      <c r="A36" s="558"/>
      <c r="B36" s="558"/>
      <c r="C36" s="325"/>
      <c r="D36" s="325"/>
      <c r="E36" s="325"/>
      <c r="F36" s="325"/>
      <c r="G36" s="355"/>
      <c r="H36" s="356"/>
      <c r="I36" s="355"/>
      <c r="J36" s="356"/>
      <c r="K36" s="355"/>
      <c r="L36" s="356"/>
      <c r="M36" s="355"/>
      <c r="N36" s="356"/>
      <c r="O36" s="403"/>
      <c r="P36" s="401"/>
      <c r="Q36" s="325"/>
      <c r="R36" s="325"/>
      <c r="S36" s="325"/>
      <c r="T36" s="325"/>
      <c r="U36" s="325"/>
    </row>
    <row r="37" spans="1:21" ht="15.75" x14ac:dyDescent="0.25">
      <c r="A37" s="558"/>
      <c r="B37" s="558"/>
      <c r="C37" s="325"/>
      <c r="D37" s="325"/>
      <c r="E37" s="325"/>
      <c r="F37" s="325"/>
      <c r="G37" s="355"/>
      <c r="H37" s="356"/>
      <c r="I37" s="355"/>
      <c r="J37" s="356"/>
      <c r="K37" s="355"/>
      <c r="L37" s="356"/>
      <c r="M37" s="355"/>
      <c r="N37" s="356"/>
      <c r="O37" s="403"/>
      <c r="P37" s="401"/>
      <c r="Q37" s="325"/>
      <c r="R37" s="325"/>
      <c r="S37" s="325"/>
      <c r="T37" s="325"/>
      <c r="U37" s="325"/>
    </row>
    <row r="38" spans="1:21" ht="15.75" x14ac:dyDescent="0.25">
      <c r="A38" s="558"/>
      <c r="B38" s="558"/>
      <c r="C38" s="325"/>
      <c r="D38" s="325"/>
      <c r="E38" s="325"/>
      <c r="F38" s="325"/>
      <c r="G38" s="355"/>
      <c r="H38" s="356"/>
      <c r="I38" s="355"/>
      <c r="J38" s="356"/>
      <c r="K38" s="355"/>
      <c r="L38" s="356"/>
      <c r="M38" s="355"/>
      <c r="N38" s="356"/>
      <c r="O38" s="403"/>
      <c r="P38" s="401"/>
      <c r="Q38" s="325"/>
      <c r="R38" s="325"/>
      <c r="S38" s="325"/>
      <c r="T38" s="325"/>
      <c r="U38" s="325"/>
    </row>
    <row r="39" spans="1:21" ht="15.75" x14ac:dyDescent="0.25">
      <c r="A39" s="558"/>
      <c r="B39" s="558"/>
      <c r="C39" s="325"/>
      <c r="D39" s="325"/>
      <c r="E39" s="325"/>
      <c r="F39" s="325"/>
      <c r="G39" s="355"/>
      <c r="H39" s="356"/>
      <c r="I39" s="355"/>
      <c r="J39" s="356"/>
      <c r="K39" s="355"/>
      <c r="L39" s="356"/>
      <c r="M39" s="355"/>
      <c r="N39" s="356"/>
      <c r="O39" s="403"/>
      <c r="P39" s="401"/>
      <c r="Q39" s="325"/>
      <c r="R39" s="325"/>
      <c r="S39" s="325"/>
      <c r="T39" s="325"/>
      <c r="U39" s="325"/>
    </row>
    <row r="40" spans="1:21" ht="15.75" x14ac:dyDescent="0.25">
      <c r="A40" s="559"/>
      <c r="B40" s="559"/>
      <c r="C40" s="325"/>
      <c r="D40" s="325"/>
      <c r="E40" s="325"/>
      <c r="F40" s="325"/>
      <c r="G40" s="355"/>
      <c r="H40" s="356"/>
      <c r="I40" s="355"/>
      <c r="J40" s="356"/>
      <c r="K40" s="355"/>
      <c r="L40" s="356"/>
      <c r="M40" s="355"/>
      <c r="N40" s="356"/>
      <c r="O40" s="403"/>
      <c r="P40" s="401"/>
      <c r="Q40" s="325"/>
      <c r="R40" s="325"/>
      <c r="S40" s="325"/>
      <c r="T40" s="325"/>
      <c r="U40" s="325"/>
    </row>
    <row r="41" spans="1:21" ht="15.75" x14ac:dyDescent="0.25">
      <c r="A41" s="557" t="s">
        <v>1487</v>
      </c>
      <c r="B41" s="557" t="s">
        <v>1488</v>
      </c>
      <c r="C41" s="325"/>
      <c r="D41" s="325"/>
      <c r="E41" s="325"/>
      <c r="F41" s="325"/>
      <c r="G41" s="355"/>
      <c r="H41" s="356"/>
      <c r="I41" s="355"/>
      <c r="J41" s="356"/>
      <c r="K41" s="355"/>
      <c r="L41" s="356"/>
      <c r="M41" s="355"/>
      <c r="N41" s="356"/>
      <c r="O41" s="403"/>
      <c r="P41" s="401"/>
      <c r="Q41" s="325"/>
      <c r="R41" s="325"/>
      <c r="S41" s="325"/>
      <c r="T41" s="325"/>
      <c r="U41" s="325"/>
    </row>
    <row r="42" spans="1:21" ht="15.75" x14ac:dyDescent="0.25">
      <c r="A42" s="558"/>
      <c r="B42" s="558"/>
      <c r="C42" s="325"/>
      <c r="D42" s="325"/>
      <c r="E42" s="325"/>
      <c r="F42" s="325"/>
      <c r="G42" s="355"/>
      <c r="H42" s="356"/>
      <c r="I42" s="355"/>
      <c r="J42" s="356"/>
      <c r="K42" s="355"/>
      <c r="L42" s="356"/>
      <c r="M42" s="355"/>
      <c r="N42" s="356"/>
      <c r="O42" s="403"/>
      <c r="P42" s="401"/>
      <c r="Q42" s="325"/>
      <c r="R42" s="325"/>
      <c r="S42" s="325"/>
      <c r="T42" s="325"/>
      <c r="U42" s="325"/>
    </row>
    <row r="43" spans="1:21" ht="15.75" x14ac:dyDescent="0.25">
      <c r="A43" s="558"/>
      <c r="B43" s="558"/>
      <c r="C43" s="325"/>
      <c r="D43" s="325"/>
      <c r="E43" s="325"/>
      <c r="F43" s="325"/>
      <c r="G43" s="355"/>
      <c r="H43" s="356"/>
      <c r="I43" s="355"/>
      <c r="J43" s="356"/>
      <c r="K43" s="355"/>
      <c r="L43" s="356"/>
      <c r="M43" s="355"/>
      <c r="N43" s="356"/>
      <c r="O43" s="403"/>
      <c r="P43" s="401"/>
      <c r="Q43" s="325"/>
      <c r="R43" s="325"/>
      <c r="S43" s="325"/>
      <c r="T43" s="325"/>
      <c r="U43" s="325"/>
    </row>
    <row r="44" spans="1:21" ht="15.75" x14ac:dyDescent="0.25">
      <c r="A44" s="558"/>
      <c r="B44" s="558"/>
      <c r="C44" s="325"/>
      <c r="D44" s="325"/>
      <c r="E44" s="325"/>
      <c r="F44" s="325"/>
      <c r="G44" s="355"/>
      <c r="H44" s="356"/>
      <c r="I44" s="355"/>
      <c r="J44" s="356"/>
      <c r="K44" s="355"/>
      <c r="L44" s="356"/>
      <c r="M44" s="355"/>
      <c r="N44" s="356"/>
      <c r="O44" s="403"/>
      <c r="P44" s="401"/>
      <c r="Q44" s="325"/>
      <c r="R44" s="325"/>
      <c r="S44" s="325"/>
      <c r="T44" s="325"/>
      <c r="U44" s="325"/>
    </row>
    <row r="45" spans="1:21" ht="15.75" x14ac:dyDescent="0.25">
      <c r="A45" s="558"/>
      <c r="B45" s="558"/>
      <c r="C45" s="325"/>
      <c r="D45" s="325"/>
      <c r="E45" s="325"/>
      <c r="F45" s="325"/>
      <c r="G45" s="355"/>
      <c r="H45" s="356"/>
      <c r="I45" s="355"/>
      <c r="J45" s="356"/>
      <c r="K45" s="355"/>
      <c r="L45" s="356"/>
      <c r="M45" s="355"/>
      <c r="N45" s="356"/>
      <c r="O45" s="403"/>
      <c r="P45" s="401"/>
      <c r="Q45" s="325"/>
      <c r="R45" s="325"/>
      <c r="S45" s="325"/>
      <c r="T45" s="325"/>
      <c r="U45" s="325"/>
    </row>
    <row r="46" spans="1:21" ht="15.75" x14ac:dyDescent="0.25">
      <c r="A46" s="558"/>
      <c r="B46" s="558"/>
      <c r="C46" s="325"/>
      <c r="D46" s="325"/>
      <c r="E46" s="325"/>
      <c r="F46" s="325"/>
      <c r="G46" s="355"/>
      <c r="H46" s="356"/>
      <c r="I46" s="355"/>
      <c r="J46" s="356"/>
      <c r="K46" s="355"/>
      <c r="L46" s="356"/>
      <c r="M46" s="355"/>
      <c r="N46" s="356"/>
      <c r="O46" s="403"/>
      <c r="P46" s="401"/>
      <c r="Q46" s="325"/>
      <c r="R46" s="325"/>
      <c r="S46" s="325"/>
      <c r="T46" s="325"/>
      <c r="U46" s="325"/>
    </row>
    <row r="47" spans="1:21" ht="15.75" x14ac:dyDescent="0.25">
      <c r="A47" s="558"/>
      <c r="B47" s="558"/>
      <c r="C47" s="325"/>
      <c r="D47" s="325"/>
      <c r="E47" s="325"/>
      <c r="F47" s="325"/>
      <c r="G47" s="355"/>
      <c r="H47" s="356"/>
      <c r="I47" s="355"/>
      <c r="J47" s="356"/>
      <c r="K47" s="355"/>
      <c r="L47" s="356"/>
      <c r="M47" s="355"/>
      <c r="N47" s="356"/>
      <c r="O47" s="403">
        <f t="shared" si="0"/>
        <v>0</v>
      </c>
      <c r="P47" s="401">
        <f t="shared" si="0"/>
        <v>0</v>
      </c>
      <c r="Q47" s="325"/>
      <c r="R47" s="325"/>
      <c r="S47" s="325"/>
      <c r="T47" s="325"/>
      <c r="U47" s="325"/>
    </row>
    <row r="48" spans="1:21" ht="15.75" x14ac:dyDescent="0.25">
      <c r="A48" s="558"/>
      <c r="B48" s="558"/>
      <c r="C48" s="325"/>
      <c r="D48" s="325"/>
      <c r="E48" s="325"/>
      <c r="F48" s="325"/>
      <c r="G48" s="355"/>
      <c r="H48" s="356"/>
      <c r="I48" s="355"/>
      <c r="J48" s="356"/>
      <c r="K48" s="355"/>
      <c r="L48" s="356"/>
      <c r="M48" s="355"/>
      <c r="N48" s="356"/>
      <c r="O48" s="403">
        <f t="shared" si="0"/>
        <v>0</v>
      </c>
      <c r="P48" s="401">
        <f t="shared" si="0"/>
        <v>0</v>
      </c>
      <c r="Q48" s="325"/>
      <c r="R48" s="325"/>
      <c r="S48" s="325"/>
      <c r="T48" s="325"/>
      <c r="U48" s="325"/>
    </row>
    <row r="49" spans="1:21" ht="15.75" x14ac:dyDescent="0.25">
      <c r="A49" s="558"/>
      <c r="B49" s="559"/>
      <c r="C49" s="325"/>
      <c r="D49" s="325"/>
      <c r="E49" s="325"/>
      <c r="F49" s="325"/>
      <c r="G49" s="355"/>
      <c r="H49" s="356"/>
      <c r="I49" s="355"/>
      <c r="J49" s="356"/>
      <c r="K49" s="355"/>
      <c r="L49" s="356"/>
      <c r="M49" s="355"/>
      <c r="N49" s="356"/>
      <c r="O49" s="403">
        <f t="shared" si="0"/>
        <v>0</v>
      </c>
      <c r="P49" s="401">
        <f t="shared" si="0"/>
        <v>0</v>
      </c>
      <c r="Q49" s="325"/>
      <c r="R49" s="325"/>
      <c r="S49" s="325"/>
      <c r="T49" s="325"/>
      <c r="U49" s="325"/>
    </row>
    <row r="50" spans="1:21" ht="15.75" x14ac:dyDescent="0.25">
      <c r="A50" s="558"/>
      <c r="B50" s="557" t="s">
        <v>1489</v>
      </c>
      <c r="C50" s="325"/>
      <c r="D50" s="325"/>
      <c r="E50" s="325"/>
      <c r="F50" s="325"/>
      <c r="G50" s="355"/>
      <c r="H50" s="356"/>
      <c r="I50" s="355"/>
      <c r="J50" s="356"/>
      <c r="K50" s="355"/>
      <c r="L50" s="356"/>
      <c r="M50" s="355"/>
      <c r="N50" s="356"/>
      <c r="O50" s="403">
        <f t="shared" si="0"/>
        <v>0</v>
      </c>
      <c r="P50" s="401">
        <f t="shared" si="0"/>
        <v>0</v>
      </c>
      <c r="Q50" s="325"/>
      <c r="R50" s="325"/>
      <c r="S50" s="325"/>
      <c r="T50" s="325"/>
      <c r="U50" s="325"/>
    </row>
    <row r="51" spans="1:21" ht="15.75" x14ac:dyDescent="0.25">
      <c r="A51" s="558"/>
      <c r="B51" s="558"/>
      <c r="C51" s="325"/>
      <c r="D51" s="325"/>
      <c r="E51" s="325"/>
      <c r="F51" s="325"/>
      <c r="G51" s="355"/>
      <c r="H51" s="356"/>
      <c r="I51" s="355"/>
      <c r="J51" s="356"/>
      <c r="K51" s="355"/>
      <c r="L51" s="356"/>
      <c r="M51" s="355"/>
      <c r="N51" s="356"/>
      <c r="O51" s="403"/>
      <c r="P51" s="401"/>
      <c r="Q51" s="325"/>
      <c r="R51" s="325"/>
      <c r="S51" s="325"/>
      <c r="T51" s="325"/>
      <c r="U51" s="325"/>
    </row>
    <row r="52" spans="1:21" ht="15.75" x14ac:dyDescent="0.25">
      <c r="A52" s="558"/>
      <c r="B52" s="558"/>
      <c r="C52" s="325"/>
      <c r="D52" s="325"/>
      <c r="E52" s="325"/>
      <c r="F52" s="325"/>
      <c r="G52" s="355"/>
      <c r="H52" s="356"/>
      <c r="I52" s="355"/>
      <c r="J52" s="356"/>
      <c r="K52" s="355"/>
      <c r="L52" s="356"/>
      <c r="M52" s="355"/>
      <c r="N52" s="356"/>
      <c r="O52" s="403"/>
      <c r="P52" s="401"/>
      <c r="Q52" s="325"/>
      <c r="R52" s="325"/>
      <c r="S52" s="325"/>
      <c r="T52" s="325"/>
      <c r="U52" s="325"/>
    </row>
    <row r="53" spans="1:21" ht="15.75" x14ac:dyDescent="0.25">
      <c r="A53" s="558"/>
      <c r="B53" s="558"/>
      <c r="C53" s="325"/>
      <c r="D53" s="325"/>
      <c r="E53" s="325"/>
      <c r="F53" s="325"/>
      <c r="G53" s="355"/>
      <c r="H53" s="356"/>
      <c r="I53" s="355"/>
      <c r="J53" s="356"/>
      <c r="K53" s="355"/>
      <c r="L53" s="356"/>
      <c r="M53" s="355"/>
      <c r="N53" s="356"/>
      <c r="O53" s="403"/>
      <c r="P53" s="401"/>
      <c r="Q53" s="325"/>
      <c r="R53" s="325"/>
      <c r="S53" s="325"/>
      <c r="T53" s="325"/>
      <c r="U53" s="325"/>
    </row>
    <row r="54" spans="1:21" ht="15.75" x14ac:dyDescent="0.25">
      <c r="A54" s="558"/>
      <c r="B54" s="558"/>
      <c r="C54" s="325"/>
      <c r="D54" s="325"/>
      <c r="E54" s="325"/>
      <c r="F54" s="325"/>
      <c r="G54" s="355"/>
      <c r="H54" s="356"/>
      <c r="I54" s="355"/>
      <c r="J54" s="356"/>
      <c r="K54" s="355"/>
      <c r="L54" s="356"/>
      <c r="M54" s="355"/>
      <c r="N54" s="356"/>
      <c r="O54" s="403"/>
      <c r="P54" s="401"/>
      <c r="Q54" s="325"/>
      <c r="R54" s="325"/>
      <c r="S54" s="325"/>
      <c r="T54" s="325"/>
      <c r="U54" s="325"/>
    </row>
    <row r="55" spans="1:21" ht="15.75" x14ac:dyDescent="0.25">
      <c r="A55" s="558"/>
      <c r="B55" s="558"/>
      <c r="C55" s="325"/>
      <c r="D55" s="325"/>
      <c r="E55" s="325"/>
      <c r="F55" s="325"/>
      <c r="G55" s="355"/>
      <c r="H55" s="356"/>
      <c r="I55" s="355"/>
      <c r="J55" s="356"/>
      <c r="K55" s="355"/>
      <c r="L55" s="356"/>
      <c r="M55" s="355"/>
      <c r="N55" s="356"/>
      <c r="O55" s="403"/>
      <c r="P55" s="401"/>
      <c r="Q55" s="325"/>
      <c r="R55" s="325"/>
      <c r="S55" s="325"/>
      <c r="T55" s="325"/>
      <c r="U55" s="325"/>
    </row>
    <row r="56" spans="1:21" ht="15.75" x14ac:dyDescent="0.25">
      <c r="A56" s="558"/>
      <c r="B56" s="558"/>
      <c r="C56" s="325"/>
      <c r="D56" s="325"/>
      <c r="E56" s="325"/>
      <c r="F56" s="325"/>
      <c r="G56" s="355"/>
      <c r="H56" s="356"/>
      <c r="I56" s="355"/>
      <c r="J56" s="356"/>
      <c r="K56" s="355"/>
      <c r="L56" s="356"/>
      <c r="M56" s="355"/>
      <c r="N56" s="356"/>
      <c r="O56" s="403"/>
      <c r="P56" s="401"/>
      <c r="Q56" s="325"/>
      <c r="R56" s="325"/>
      <c r="S56" s="325"/>
      <c r="T56" s="325"/>
      <c r="U56" s="325"/>
    </row>
    <row r="57" spans="1:21" ht="15.75" x14ac:dyDescent="0.25">
      <c r="A57" s="558"/>
      <c r="B57" s="558"/>
      <c r="C57" s="325"/>
      <c r="D57" s="325"/>
      <c r="E57" s="325"/>
      <c r="F57" s="325"/>
      <c r="G57" s="355"/>
      <c r="H57" s="356"/>
      <c r="I57" s="355"/>
      <c r="J57" s="356"/>
      <c r="K57" s="355"/>
      <c r="L57" s="356"/>
      <c r="M57" s="355"/>
      <c r="N57" s="356"/>
      <c r="O57" s="403"/>
      <c r="P57" s="401"/>
      <c r="Q57" s="325"/>
      <c r="R57" s="325"/>
      <c r="S57" s="325"/>
      <c r="T57" s="325"/>
      <c r="U57" s="325"/>
    </row>
    <row r="58" spans="1:21" ht="15.75" x14ac:dyDescent="0.25">
      <c r="A58" s="558"/>
      <c r="B58" s="558"/>
      <c r="C58" s="325"/>
      <c r="D58" s="325"/>
      <c r="E58" s="325"/>
      <c r="F58" s="325"/>
      <c r="G58" s="355"/>
      <c r="H58" s="356"/>
      <c r="I58" s="355"/>
      <c r="J58" s="356"/>
      <c r="K58" s="355"/>
      <c r="L58" s="356"/>
      <c r="M58" s="355"/>
      <c r="N58" s="356"/>
      <c r="O58" s="403"/>
      <c r="P58" s="401"/>
      <c r="Q58" s="325"/>
      <c r="R58" s="325"/>
      <c r="S58" s="325"/>
      <c r="T58" s="325"/>
      <c r="U58" s="325"/>
    </row>
    <row r="59" spans="1:21" ht="15.75" x14ac:dyDescent="0.25">
      <c r="A59" s="558"/>
      <c r="B59" s="558"/>
      <c r="C59" s="325"/>
      <c r="D59" s="325"/>
      <c r="E59" s="325"/>
      <c r="F59" s="325"/>
      <c r="G59" s="355"/>
      <c r="H59" s="356"/>
      <c r="I59" s="355"/>
      <c r="J59" s="356"/>
      <c r="K59" s="355"/>
      <c r="L59" s="356"/>
      <c r="M59" s="355"/>
      <c r="N59" s="356"/>
      <c r="O59" s="403"/>
      <c r="P59" s="401"/>
      <c r="Q59" s="325"/>
      <c r="R59" s="325"/>
      <c r="S59" s="325"/>
      <c r="T59" s="325"/>
      <c r="U59" s="325"/>
    </row>
    <row r="60" spans="1:21" ht="15.75" x14ac:dyDescent="0.25">
      <c r="A60" s="558"/>
      <c r="B60" s="558"/>
      <c r="C60" s="325"/>
      <c r="D60" s="325"/>
      <c r="E60" s="325"/>
      <c r="F60" s="325"/>
      <c r="G60" s="355"/>
      <c r="H60" s="356"/>
      <c r="I60" s="355"/>
      <c r="J60" s="356"/>
      <c r="K60" s="355"/>
      <c r="L60" s="356"/>
      <c r="M60" s="355"/>
      <c r="N60" s="356"/>
      <c r="O60" s="403"/>
      <c r="P60" s="401"/>
      <c r="Q60" s="325"/>
      <c r="R60" s="325"/>
      <c r="S60" s="325"/>
      <c r="T60" s="325"/>
      <c r="U60" s="325"/>
    </row>
    <row r="61" spans="1:21" ht="15.75" x14ac:dyDescent="0.25">
      <c r="A61" s="558"/>
      <c r="B61" s="558"/>
      <c r="C61" s="325"/>
      <c r="D61" s="325"/>
      <c r="E61" s="325"/>
      <c r="F61" s="325"/>
      <c r="G61" s="355"/>
      <c r="H61" s="356"/>
      <c r="I61" s="355"/>
      <c r="J61" s="356"/>
      <c r="K61" s="355"/>
      <c r="L61" s="356"/>
      <c r="M61" s="355"/>
      <c r="N61" s="356"/>
      <c r="O61" s="403"/>
      <c r="P61" s="401"/>
      <c r="Q61" s="325"/>
      <c r="R61" s="325"/>
      <c r="S61" s="325"/>
      <c r="T61" s="325"/>
      <c r="U61" s="325"/>
    </row>
    <row r="62" spans="1:21" ht="15.75" x14ac:dyDescent="0.25">
      <c r="A62" s="559"/>
      <c r="B62" s="559"/>
      <c r="C62" s="325"/>
      <c r="D62" s="325"/>
      <c r="E62" s="325"/>
      <c r="F62" s="325"/>
      <c r="G62" s="355"/>
      <c r="H62" s="356"/>
      <c r="I62" s="355"/>
      <c r="J62" s="356"/>
      <c r="K62" s="355"/>
      <c r="L62" s="356"/>
      <c r="M62" s="355"/>
      <c r="N62" s="356"/>
      <c r="O62" s="403">
        <f t="shared" si="0"/>
        <v>0</v>
      </c>
      <c r="P62" s="401">
        <f t="shared" si="0"/>
        <v>0</v>
      </c>
      <c r="Q62" s="325"/>
      <c r="R62" s="325"/>
      <c r="S62" s="325"/>
      <c r="T62" s="325"/>
      <c r="U62" s="325"/>
    </row>
    <row r="63" spans="1:21" ht="15.75" x14ac:dyDescent="0.25">
      <c r="A63" s="557" t="s">
        <v>1490</v>
      </c>
      <c r="B63" s="414"/>
      <c r="C63" s="325"/>
      <c r="D63" s="325"/>
      <c r="E63" s="325"/>
      <c r="F63" s="325"/>
      <c r="G63" s="355"/>
      <c r="H63" s="356"/>
      <c r="I63" s="355"/>
      <c r="J63" s="356"/>
      <c r="K63" s="355"/>
      <c r="L63" s="356"/>
      <c r="M63" s="355"/>
      <c r="N63" s="356"/>
      <c r="O63" s="403">
        <f t="shared" ref="O63:P69" si="3">G63+I63+K63+M63</f>
        <v>0</v>
      </c>
      <c r="P63" s="401">
        <f t="shared" si="3"/>
        <v>0</v>
      </c>
      <c r="Q63" s="325"/>
      <c r="R63" s="325"/>
      <c r="S63" s="325"/>
      <c r="T63" s="325"/>
      <c r="U63" s="325"/>
    </row>
    <row r="64" spans="1:21" ht="15.75" x14ac:dyDescent="0.25">
      <c r="A64" s="558"/>
      <c r="B64" s="414"/>
      <c r="C64" s="325"/>
      <c r="D64" s="325"/>
      <c r="E64" s="325"/>
      <c r="F64" s="325"/>
      <c r="G64" s="355"/>
      <c r="H64" s="356"/>
      <c r="I64" s="355"/>
      <c r="J64" s="356"/>
      <c r="K64" s="355"/>
      <c r="L64" s="356"/>
      <c r="M64" s="355"/>
      <c r="N64" s="356"/>
      <c r="O64" s="403"/>
      <c r="P64" s="401"/>
      <c r="Q64" s="325"/>
      <c r="R64" s="325"/>
      <c r="S64" s="325"/>
      <c r="T64" s="325"/>
      <c r="U64" s="325"/>
    </row>
    <row r="65" spans="1:21" ht="15.75" x14ac:dyDescent="0.25">
      <c r="A65" s="558"/>
      <c r="B65" s="414"/>
      <c r="C65" s="325"/>
      <c r="D65" s="325"/>
      <c r="E65" s="325"/>
      <c r="F65" s="325"/>
      <c r="G65" s="355"/>
      <c r="H65" s="356"/>
      <c r="I65" s="355"/>
      <c r="J65" s="356"/>
      <c r="K65" s="355"/>
      <c r="L65" s="356"/>
      <c r="M65" s="355"/>
      <c r="N65" s="356"/>
      <c r="O65" s="403"/>
      <c r="P65" s="401"/>
      <c r="Q65" s="325"/>
      <c r="R65" s="325"/>
      <c r="S65" s="325"/>
      <c r="T65" s="325"/>
      <c r="U65" s="325"/>
    </row>
    <row r="66" spans="1:21" ht="15.75" x14ac:dyDescent="0.25">
      <c r="A66" s="558"/>
      <c r="B66" s="414"/>
      <c r="C66" s="325"/>
      <c r="D66" s="325"/>
      <c r="E66" s="325"/>
      <c r="F66" s="325"/>
      <c r="G66" s="355"/>
      <c r="H66" s="356"/>
      <c r="I66" s="355"/>
      <c r="J66" s="356"/>
      <c r="K66" s="355"/>
      <c r="L66" s="356"/>
      <c r="M66" s="355"/>
      <c r="N66" s="356"/>
      <c r="O66" s="403"/>
      <c r="P66" s="401"/>
      <c r="Q66" s="325"/>
      <c r="R66" s="325"/>
      <c r="S66" s="325"/>
      <c r="T66" s="325"/>
      <c r="U66" s="325"/>
    </row>
    <row r="67" spans="1:21" ht="15.75" x14ac:dyDescent="0.25">
      <c r="A67" s="558"/>
      <c r="B67" s="414"/>
      <c r="C67" s="325"/>
      <c r="D67" s="325"/>
      <c r="E67" s="325"/>
      <c r="F67" s="325"/>
      <c r="G67" s="355"/>
      <c r="H67" s="356"/>
      <c r="I67" s="355"/>
      <c r="J67" s="356"/>
      <c r="K67" s="355"/>
      <c r="L67" s="356"/>
      <c r="M67" s="355"/>
      <c r="N67" s="356"/>
      <c r="O67" s="403"/>
      <c r="P67" s="401"/>
      <c r="Q67" s="325"/>
      <c r="R67" s="325"/>
      <c r="S67" s="325"/>
      <c r="T67" s="325"/>
      <c r="U67" s="325"/>
    </row>
    <row r="68" spans="1:21" ht="15.75" x14ac:dyDescent="0.25">
      <c r="A68" s="558"/>
      <c r="B68" s="414"/>
      <c r="C68" s="325"/>
      <c r="D68" s="325"/>
      <c r="E68" s="325"/>
      <c r="F68" s="325"/>
      <c r="G68" s="355"/>
      <c r="H68" s="356"/>
      <c r="I68" s="355"/>
      <c r="J68" s="356"/>
      <c r="K68" s="355"/>
      <c r="L68" s="356"/>
      <c r="M68" s="355"/>
      <c r="N68" s="356"/>
      <c r="O68" s="403">
        <f t="shared" si="3"/>
        <v>0</v>
      </c>
      <c r="P68" s="401">
        <f t="shared" si="3"/>
        <v>0</v>
      </c>
      <c r="Q68" s="325"/>
      <c r="R68" s="325"/>
      <c r="S68" s="325"/>
      <c r="T68" s="325"/>
      <c r="U68" s="325"/>
    </row>
    <row r="69" spans="1:21" ht="15.75" x14ac:dyDescent="0.25">
      <c r="A69" s="559"/>
      <c r="B69" s="414"/>
      <c r="C69" s="325"/>
      <c r="D69" s="325"/>
      <c r="E69" s="325"/>
      <c r="F69" s="325"/>
      <c r="G69" s="325"/>
      <c r="H69" s="356"/>
      <c r="I69" s="325"/>
      <c r="J69" s="356"/>
      <c r="K69" s="325"/>
      <c r="L69" s="356"/>
      <c r="M69" s="325"/>
      <c r="N69" s="356"/>
      <c r="O69" s="403">
        <f t="shared" si="3"/>
        <v>0</v>
      </c>
      <c r="P69" s="401">
        <f t="shared" si="3"/>
        <v>0</v>
      </c>
      <c r="Q69" s="325"/>
      <c r="R69" s="71"/>
      <c r="S69" s="325"/>
      <c r="T69" s="325"/>
      <c r="U69" s="325"/>
    </row>
    <row r="70" spans="1:21" ht="15.75" x14ac:dyDescent="0.25">
      <c r="A70" s="294"/>
      <c r="B70" s="295"/>
      <c r="C70" s="295"/>
      <c r="D70" s="294" t="s">
        <v>1475</v>
      </c>
      <c r="E70" s="295"/>
      <c r="F70" s="296"/>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58" activePane="bottomLeft" state="frozen"/>
      <selection activeCell="K7" sqref="K7"/>
      <selection pane="bottomLeft" activeCell="C16" sqref="C16"/>
    </sheetView>
  </sheetViews>
  <sheetFormatPr baseColWidth="10" defaultColWidth="11.42578125" defaultRowHeight="15" x14ac:dyDescent="0.25"/>
  <cols>
    <col min="1" max="1" width="35.7109375" style="464" customWidth="1"/>
    <col min="2" max="2" width="35.85546875" style="464" customWidth="1"/>
    <col min="3" max="6" width="27.42578125" style="464" customWidth="1"/>
    <col min="7" max="7" width="15.28515625" style="464" customWidth="1"/>
    <col min="8" max="8" width="11.42578125" style="234"/>
    <col min="9" max="9" width="15.28515625" style="464" customWidth="1"/>
    <col min="10" max="10" width="18.85546875" style="234" customWidth="1"/>
    <col min="11" max="11" width="11.42578125" style="464"/>
    <col min="12" max="12" width="11.42578125" style="234"/>
    <col min="13" max="13" width="11.42578125" style="464"/>
    <col min="14" max="14" width="11.42578125" style="234"/>
    <col min="15" max="15" width="15.28515625" style="464" customWidth="1"/>
    <col min="16" max="16" width="18.28515625" style="234" customWidth="1"/>
    <col min="17" max="17" width="14.140625" style="464" hidden="1" customWidth="1"/>
    <col min="18" max="20" width="14.140625" style="464" customWidth="1"/>
    <col min="21" max="21" width="17" style="464" customWidth="1"/>
    <col min="22" max="16384" width="11.42578125" style="464"/>
  </cols>
  <sheetData>
    <row r="1" spans="1:42" ht="21" x14ac:dyDescent="0.25">
      <c r="A1" s="409"/>
      <c r="B1" s="409"/>
      <c r="C1" s="409"/>
      <c r="D1" s="409"/>
      <c r="E1" s="622" t="s">
        <v>1508</v>
      </c>
      <c r="F1" s="622"/>
      <c r="G1" s="622"/>
      <c r="H1" s="622"/>
      <c r="I1" s="622"/>
      <c r="J1" s="622"/>
      <c r="K1" s="622"/>
      <c r="L1" s="622"/>
      <c r="M1" s="410"/>
      <c r="N1" s="410"/>
      <c r="O1" s="410"/>
      <c r="P1" s="410"/>
      <c r="Q1" s="410"/>
      <c r="R1" s="410"/>
      <c r="S1" s="410"/>
      <c r="T1" s="410"/>
      <c r="U1" s="410"/>
      <c r="V1" s="410"/>
      <c r="W1" s="410"/>
      <c r="X1" s="410"/>
      <c r="Y1" s="410"/>
      <c r="Z1" s="410"/>
      <c r="AA1" s="410"/>
      <c r="AB1" s="409"/>
      <c r="AC1" s="409"/>
      <c r="AD1" s="409"/>
      <c r="AE1" s="409"/>
      <c r="AF1" s="409"/>
      <c r="AG1" s="409"/>
      <c r="AH1" s="409"/>
      <c r="AI1" s="409"/>
      <c r="AJ1" s="409"/>
      <c r="AK1" s="409"/>
      <c r="AL1" s="409"/>
      <c r="AM1" s="409"/>
      <c r="AN1" s="409"/>
      <c r="AO1" s="409"/>
      <c r="AP1" s="409"/>
    </row>
    <row r="2" spans="1:42" ht="18" x14ac:dyDescent="0.3">
      <c r="A2" s="408" t="s">
        <v>1355</v>
      </c>
      <c r="B2" s="409"/>
      <c r="C2" s="409"/>
      <c r="D2" s="409"/>
      <c r="E2" s="409"/>
      <c r="F2" s="409"/>
      <c r="G2" s="410"/>
      <c r="H2" s="411"/>
      <c r="I2" s="410"/>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x14ac:dyDescent="0.25">
      <c r="A3" s="408" t="s">
        <v>1504</v>
      </c>
      <c r="B3" s="409"/>
      <c r="C3" s="409"/>
      <c r="D3" s="409"/>
      <c r="E3" s="409"/>
      <c r="F3" s="409"/>
      <c r="G3" s="410"/>
      <c r="H3" s="411"/>
      <c r="I3" s="410"/>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x14ac:dyDescent="0.25">
      <c r="A4" s="408" t="s">
        <v>1505</v>
      </c>
      <c r="G4" s="410"/>
      <c r="H4" s="411"/>
      <c r="I4" s="410"/>
      <c r="J4" s="410"/>
      <c r="K4" s="410"/>
      <c r="L4" s="410"/>
      <c r="M4" s="410"/>
      <c r="N4" s="410"/>
      <c r="O4" s="410"/>
      <c r="P4" s="410"/>
      <c r="Q4" s="410"/>
      <c r="R4" s="410"/>
      <c r="S4" s="410"/>
      <c r="T4" s="410"/>
      <c r="U4" s="410"/>
      <c r="V4" s="410"/>
      <c r="W4" s="410"/>
      <c r="X4" s="410"/>
      <c r="Y4" s="410"/>
      <c r="Z4" s="410"/>
      <c r="AA4" s="410"/>
    </row>
    <row r="5" spans="1:42" s="409" customFormat="1" ht="18.75" x14ac:dyDescent="0.25">
      <c r="A5" s="408" t="s">
        <v>1506</v>
      </c>
      <c r="G5" s="410"/>
      <c r="H5" s="411"/>
      <c r="I5" s="410"/>
      <c r="J5" s="410"/>
      <c r="K5" s="410"/>
      <c r="L5" s="410"/>
      <c r="M5" s="410"/>
      <c r="N5" s="410"/>
      <c r="O5" s="410"/>
      <c r="P5" s="410"/>
      <c r="Q5" s="410"/>
      <c r="R5" s="410"/>
      <c r="S5" s="410"/>
      <c r="T5" s="410"/>
      <c r="U5" s="410"/>
      <c r="V5" s="410"/>
      <c r="W5" s="410"/>
      <c r="X5" s="410"/>
      <c r="Y5" s="410"/>
      <c r="Z5" s="410"/>
      <c r="AA5" s="410"/>
    </row>
    <row r="6" spans="1:42" s="409" customFormat="1" x14ac:dyDescent="0.25">
      <c r="A6" s="413" t="s">
        <v>1507</v>
      </c>
      <c r="B6" s="413"/>
      <c r="C6" s="413"/>
      <c r="D6" s="413"/>
      <c r="E6" s="413"/>
      <c r="F6" s="413"/>
      <c r="G6" s="413"/>
      <c r="H6" s="413"/>
      <c r="I6" s="413"/>
      <c r="J6" s="413"/>
      <c r="K6" s="413"/>
      <c r="L6" s="413"/>
      <c r="M6" s="413"/>
      <c r="N6" s="413"/>
      <c r="O6" s="413"/>
      <c r="P6" s="413"/>
      <c r="Q6" s="413"/>
      <c r="R6" s="413"/>
      <c r="S6" s="413"/>
      <c r="T6" s="413"/>
      <c r="U6" s="413"/>
    </row>
    <row r="7" spans="1:42" ht="15" customHeight="1" x14ac:dyDescent="0.25">
      <c r="A7" s="554" t="s">
        <v>97</v>
      </c>
      <c r="B7" s="556" t="s">
        <v>111</v>
      </c>
      <c r="C7" s="566" t="s">
        <v>86</v>
      </c>
      <c r="D7" s="566" t="s">
        <v>87</v>
      </c>
      <c r="E7" s="566" t="s">
        <v>392</v>
      </c>
      <c r="F7" s="566" t="s">
        <v>88</v>
      </c>
      <c r="G7" s="569" t="s">
        <v>100</v>
      </c>
      <c r="H7" s="571"/>
      <c r="I7" s="571"/>
      <c r="J7" s="571"/>
      <c r="K7" s="571"/>
      <c r="L7" s="571"/>
      <c r="M7" s="571"/>
      <c r="N7" s="570"/>
      <c r="O7" s="575" t="s">
        <v>101</v>
      </c>
      <c r="P7" s="576"/>
      <c r="Q7" s="556" t="s">
        <v>102</v>
      </c>
      <c r="R7" s="556" t="s">
        <v>103</v>
      </c>
      <c r="S7" s="556" t="s">
        <v>110</v>
      </c>
      <c r="T7" s="556" t="s">
        <v>109</v>
      </c>
      <c r="U7" s="572" t="s">
        <v>89</v>
      </c>
    </row>
    <row r="8" spans="1:42" ht="15" customHeight="1" x14ac:dyDescent="0.25">
      <c r="A8" s="554"/>
      <c r="B8" s="554"/>
      <c r="C8" s="567"/>
      <c r="D8" s="567"/>
      <c r="E8" s="567"/>
      <c r="F8" s="567"/>
      <c r="G8" s="569" t="s">
        <v>104</v>
      </c>
      <c r="H8" s="570"/>
      <c r="I8" s="569" t="s">
        <v>105</v>
      </c>
      <c r="J8" s="570"/>
      <c r="K8" s="569" t="s">
        <v>106</v>
      </c>
      <c r="L8" s="570"/>
      <c r="M8" s="569" t="s">
        <v>107</v>
      </c>
      <c r="N8" s="570"/>
      <c r="O8" s="577"/>
      <c r="P8" s="578"/>
      <c r="Q8" s="554"/>
      <c r="R8" s="554"/>
      <c r="S8" s="554"/>
      <c r="T8" s="554"/>
      <c r="U8" s="573"/>
    </row>
    <row r="9" spans="1:42" ht="25.5" x14ac:dyDescent="0.25">
      <c r="A9" s="555"/>
      <c r="B9" s="555"/>
      <c r="C9" s="568"/>
      <c r="D9" s="568"/>
      <c r="E9" s="568"/>
      <c r="F9" s="568"/>
      <c r="G9" s="440" t="s">
        <v>108</v>
      </c>
      <c r="H9" s="440" t="s">
        <v>12</v>
      </c>
      <c r="I9" s="440" t="s">
        <v>108</v>
      </c>
      <c r="J9" s="440" t="s">
        <v>12</v>
      </c>
      <c r="K9" s="440" t="s">
        <v>108</v>
      </c>
      <c r="L9" s="440" t="s">
        <v>12</v>
      </c>
      <c r="M9" s="440" t="s">
        <v>108</v>
      </c>
      <c r="N9" s="440" t="s">
        <v>12</v>
      </c>
      <c r="O9" s="440" t="s">
        <v>108</v>
      </c>
      <c r="P9" s="440" t="s">
        <v>12</v>
      </c>
      <c r="Q9" s="555"/>
      <c r="R9" s="555"/>
      <c r="S9" s="555"/>
      <c r="T9" s="555"/>
      <c r="U9" s="574"/>
    </row>
    <row r="10" spans="1:42" ht="15.6" x14ac:dyDescent="0.3">
      <c r="A10" s="499"/>
      <c r="B10" s="500"/>
      <c r="C10" s="443"/>
      <c r="D10" s="443"/>
      <c r="E10" s="444"/>
      <c r="F10" s="443"/>
      <c r="G10" s="445"/>
      <c r="H10" s="445"/>
      <c r="I10" s="445"/>
      <c r="J10" s="445"/>
      <c r="K10" s="445"/>
      <c r="L10" s="445"/>
      <c r="M10" s="445"/>
      <c r="N10" s="445"/>
      <c r="O10" s="445"/>
      <c r="P10" s="445"/>
      <c r="Q10" s="446"/>
      <c r="R10" s="446"/>
      <c r="S10" s="446"/>
      <c r="T10" s="446"/>
      <c r="U10" s="447"/>
    </row>
    <row r="11" spans="1:42" s="498" customFormat="1" ht="21.75" customHeight="1" x14ac:dyDescent="0.25">
      <c r="A11" s="564" t="s">
        <v>1504</v>
      </c>
      <c r="B11" s="623" t="s">
        <v>1532</v>
      </c>
      <c r="C11" s="493"/>
      <c r="D11" s="493"/>
      <c r="E11" s="494"/>
      <c r="F11" s="493"/>
      <c r="G11" s="495"/>
      <c r="H11" s="495"/>
      <c r="I11" s="495"/>
      <c r="J11" s="495"/>
      <c r="K11" s="495"/>
      <c r="L11" s="495"/>
      <c r="M11" s="495"/>
      <c r="N11" s="495"/>
      <c r="O11" s="495"/>
      <c r="P11" s="495"/>
      <c r="Q11" s="496"/>
      <c r="R11" s="496"/>
      <c r="S11" s="496"/>
      <c r="T11" s="496"/>
      <c r="U11" s="497"/>
    </row>
    <row r="12" spans="1:42" s="498" customFormat="1" ht="15.75" x14ac:dyDescent="0.25">
      <c r="A12" s="564"/>
      <c r="B12" s="624"/>
      <c r="C12" s="493"/>
      <c r="D12" s="493"/>
      <c r="E12" s="494"/>
      <c r="F12" s="493"/>
      <c r="G12" s="495"/>
      <c r="H12" s="495"/>
      <c r="I12" s="495"/>
      <c r="J12" s="495"/>
      <c r="K12" s="495"/>
      <c r="L12" s="495"/>
      <c r="M12" s="495"/>
      <c r="N12" s="495"/>
      <c r="O12" s="495"/>
      <c r="P12" s="495"/>
      <c r="Q12" s="496"/>
      <c r="R12" s="496"/>
      <c r="S12" s="496"/>
      <c r="T12" s="496"/>
      <c r="U12" s="497"/>
    </row>
    <row r="13" spans="1:42" s="498" customFormat="1" ht="15.75" x14ac:dyDescent="0.25">
      <c r="A13" s="564"/>
      <c r="B13" s="624"/>
      <c r="C13" s="493"/>
      <c r="D13" s="493"/>
      <c r="E13" s="494"/>
      <c r="F13" s="493"/>
      <c r="G13" s="495"/>
      <c r="H13" s="495"/>
      <c r="I13" s="495"/>
      <c r="J13" s="495"/>
      <c r="K13" s="495"/>
      <c r="L13" s="495"/>
      <c r="M13" s="495"/>
      <c r="N13" s="495"/>
      <c r="O13" s="495"/>
      <c r="P13" s="495"/>
      <c r="Q13" s="496"/>
      <c r="R13" s="496"/>
      <c r="S13" s="496"/>
      <c r="T13" s="496"/>
      <c r="U13" s="497"/>
    </row>
    <row r="14" spans="1:42" s="498" customFormat="1" ht="15.75" x14ac:dyDescent="0.25">
      <c r="A14" s="564"/>
      <c r="B14" s="624"/>
      <c r="C14" s="493"/>
      <c r="D14" s="493"/>
      <c r="E14" s="494"/>
      <c r="F14" s="493"/>
      <c r="G14" s="495"/>
      <c r="H14" s="495"/>
      <c r="I14" s="495"/>
      <c r="J14" s="495"/>
      <c r="K14" s="495"/>
      <c r="L14" s="495"/>
      <c r="M14" s="495"/>
      <c r="N14" s="495"/>
      <c r="O14" s="495"/>
      <c r="P14" s="495"/>
      <c r="Q14" s="496"/>
      <c r="R14" s="496"/>
      <c r="S14" s="496"/>
      <c r="T14" s="496"/>
      <c r="U14" s="497"/>
    </row>
    <row r="15" spans="1:42" s="498" customFormat="1" ht="15.75" x14ac:dyDescent="0.25">
      <c r="A15" s="564"/>
      <c r="B15" s="624"/>
      <c r="C15" s="493"/>
      <c r="D15" s="493"/>
      <c r="E15" s="494"/>
      <c r="F15" s="493"/>
      <c r="G15" s="495"/>
      <c r="H15" s="495"/>
      <c r="I15" s="495"/>
      <c r="J15" s="495"/>
      <c r="K15" s="495"/>
      <c r="L15" s="495"/>
      <c r="M15" s="495"/>
      <c r="N15" s="495"/>
      <c r="O15" s="495"/>
      <c r="P15" s="495"/>
      <c r="Q15" s="496"/>
      <c r="R15" s="496"/>
      <c r="S15" s="496"/>
      <c r="T15" s="496"/>
      <c r="U15" s="497"/>
    </row>
    <row r="16" spans="1:42" s="498" customFormat="1" ht="15.75" x14ac:dyDescent="0.25">
      <c r="A16" s="564"/>
      <c r="B16" s="624"/>
      <c r="C16" s="493"/>
      <c r="D16" s="493"/>
      <c r="E16" s="494"/>
      <c r="F16" s="493"/>
      <c r="G16" s="495"/>
      <c r="H16" s="495"/>
      <c r="I16" s="495"/>
      <c r="J16" s="495"/>
      <c r="K16" s="495"/>
      <c r="L16" s="495"/>
      <c r="M16" s="495"/>
      <c r="N16" s="495"/>
      <c r="O16" s="495"/>
      <c r="P16" s="495"/>
      <c r="Q16" s="496"/>
      <c r="R16" s="496"/>
      <c r="S16" s="496"/>
      <c r="T16" s="496"/>
      <c r="U16" s="497"/>
    </row>
    <row r="17" spans="1:21" s="498" customFormat="1" ht="15.6" hidden="1" x14ac:dyDescent="0.3">
      <c r="A17" s="564"/>
      <c r="B17" s="625"/>
      <c r="C17" s="493"/>
      <c r="D17" s="493"/>
      <c r="E17" s="494"/>
      <c r="F17" s="493"/>
      <c r="G17" s="495"/>
      <c r="H17" s="495"/>
      <c r="I17" s="495"/>
      <c r="J17" s="495"/>
      <c r="K17" s="495"/>
      <c r="L17" s="495"/>
      <c r="M17" s="495"/>
      <c r="N17" s="495"/>
      <c r="O17" s="495"/>
      <c r="P17" s="495"/>
      <c r="Q17" s="496"/>
      <c r="R17" s="496"/>
      <c r="S17" s="496"/>
      <c r="T17" s="496"/>
      <c r="U17" s="497"/>
    </row>
    <row r="18" spans="1:21" ht="15.75" customHeight="1" x14ac:dyDescent="0.25">
      <c r="A18" s="564"/>
      <c r="B18" s="557" t="s">
        <v>1518</v>
      </c>
      <c r="C18" s="489"/>
      <c r="D18" s="489"/>
      <c r="E18" s="489"/>
      <c r="F18" s="361"/>
      <c r="G18" s="490"/>
      <c r="H18" s="491"/>
      <c r="I18" s="490"/>
      <c r="J18" s="491"/>
      <c r="K18" s="490"/>
      <c r="L18" s="491"/>
      <c r="M18" s="490"/>
      <c r="N18" s="491"/>
      <c r="O18" s="403">
        <f t="shared" ref="O18:P22" si="0">G18+I18+K18+M18</f>
        <v>0</v>
      </c>
      <c r="P18" s="401">
        <f t="shared" si="0"/>
        <v>0</v>
      </c>
      <c r="Q18" s="361"/>
      <c r="R18" s="361"/>
      <c r="S18" s="361"/>
      <c r="T18" s="361"/>
      <c r="U18" s="361"/>
    </row>
    <row r="19" spans="1:21" ht="15.75" x14ac:dyDescent="0.25">
      <c r="A19" s="564"/>
      <c r="B19" s="558"/>
      <c r="C19" s="489"/>
      <c r="D19" s="489"/>
      <c r="E19" s="489"/>
      <c r="F19" s="361"/>
      <c r="G19" s="490"/>
      <c r="H19" s="491"/>
      <c r="I19" s="490"/>
      <c r="J19" s="491"/>
      <c r="K19" s="490"/>
      <c r="L19" s="491"/>
      <c r="M19" s="490"/>
      <c r="N19" s="491"/>
      <c r="O19" s="403">
        <f t="shared" si="0"/>
        <v>0</v>
      </c>
      <c r="P19" s="401">
        <f t="shared" si="0"/>
        <v>0</v>
      </c>
      <c r="Q19" s="361"/>
      <c r="R19" s="361"/>
      <c r="S19" s="361"/>
      <c r="T19" s="361"/>
      <c r="U19" s="361"/>
    </row>
    <row r="20" spans="1:21" ht="15.75" x14ac:dyDescent="0.25">
      <c r="A20" s="564"/>
      <c r="B20" s="558"/>
      <c r="C20" s="489"/>
      <c r="D20" s="489"/>
      <c r="E20" s="489"/>
      <c r="F20" s="361"/>
      <c r="G20" s="490"/>
      <c r="H20" s="491"/>
      <c r="I20" s="490"/>
      <c r="J20" s="491"/>
      <c r="K20" s="490"/>
      <c r="L20" s="491"/>
      <c r="M20" s="490"/>
      <c r="N20" s="491"/>
      <c r="O20" s="403">
        <f t="shared" si="0"/>
        <v>0</v>
      </c>
      <c r="P20" s="401">
        <f t="shared" si="0"/>
        <v>0</v>
      </c>
      <c r="Q20" s="361"/>
      <c r="R20" s="361"/>
      <c r="S20" s="361"/>
      <c r="T20" s="361"/>
      <c r="U20" s="361"/>
    </row>
    <row r="21" spans="1:21" ht="15.75" x14ac:dyDescent="0.25">
      <c r="A21" s="564"/>
      <c r="B21" s="558"/>
      <c r="C21" s="489"/>
      <c r="D21" s="489"/>
      <c r="E21" s="489"/>
      <c r="F21" s="361"/>
      <c r="G21" s="490"/>
      <c r="H21" s="491"/>
      <c r="I21" s="490"/>
      <c r="J21" s="491"/>
      <c r="K21" s="490"/>
      <c r="L21" s="491"/>
      <c r="M21" s="490"/>
      <c r="N21" s="491"/>
      <c r="O21" s="403">
        <f t="shared" si="0"/>
        <v>0</v>
      </c>
      <c r="P21" s="401">
        <f t="shared" si="0"/>
        <v>0</v>
      </c>
      <c r="Q21" s="361"/>
      <c r="R21" s="361"/>
      <c r="S21" s="361"/>
      <c r="T21" s="361"/>
      <c r="U21" s="361"/>
    </row>
    <row r="22" spans="1:21" ht="15.75" x14ac:dyDescent="0.25">
      <c r="A22" s="564"/>
      <c r="B22" s="557" t="s">
        <v>1519</v>
      </c>
      <c r="C22" s="489"/>
      <c r="D22" s="489"/>
      <c r="E22" s="489"/>
      <c r="F22" s="361"/>
      <c r="G22" s="490"/>
      <c r="H22" s="491"/>
      <c r="I22" s="490"/>
      <c r="J22" s="491"/>
      <c r="K22" s="490"/>
      <c r="L22" s="491"/>
      <c r="M22" s="490"/>
      <c r="N22" s="491"/>
      <c r="O22" s="403">
        <f t="shared" si="0"/>
        <v>0</v>
      </c>
      <c r="P22" s="401">
        <f t="shared" si="0"/>
        <v>0</v>
      </c>
      <c r="Q22" s="361"/>
      <c r="R22" s="361"/>
      <c r="S22" s="361"/>
      <c r="T22" s="361"/>
      <c r="U22" s="361"/>
    </row>
    <row r="23" spans="1:21" ht="15.75" x14ac:dyDescent="0.25">
      <c r="A23" s="564"/>
      <c r="B23" s="558"/>
      <c r="C23" s="489"/>
      <c r="D23" s="489"/>
      <c r="E23" s="489"/>
      <c r="F23" s="361"/>
      <c r="G23" s="490"/>
      <c r="H23" s="491"/>
      <c r="I23" s="490"/>
      <c r="J23" s="491"/>
      <c r="K23" s="490"/>
      <c r="L23" s="491"/>
      <c r="M23" s="490"/>
      <c r="N23" s="491"/>
      <c r="O23" s="403">
        <f t="shared" ref="O23:O72" si="1">G23+I23+K23+M23</f>
        <v>0</v>
      </c>
      <c r="P23" s="401">
        <f t="shared" ref="P23:P72" si="2">H23+J23+L23+N23</f>
        <v>0</v>
      </c>
      <c r="Q23" s="361"/>
      <c r="R23" s="361"/>
      <c r="S23" s="361"/>
      <c r="T23" s="361"/>
      <c r="U23" s="361"/>
    </row>
    <row r="24" spans="1:21" ht="15.75" x14ac:dyDescent="0.25">
      <c r="A24" s="564"/>
      <c r="B24" s="558"/>
      <c r="C24" s="489"/>
      <c r="D24" s="489"/>
      <c r="E24" s="489"/>
      <c r="F24" s="361"/>
      <c r="G24" s="490"/>
      <c r="H24" s="491"/>
      <c r="I24" s="490"/>
      <c r="J24" s="491"/>
      <c r="K24" s="490"/>
      <c r="L24" s="491"/>
      <c r="M24" s="490"/>
      <c r="N24" s="491"/>
      <c r="O24" s="403">
        <f t="shared" si="1"/>
        <v>0</v>
      </c>
      <c r="P24" s="401">
        <f t="shared" si="2"/>
        <v>0</v>
      </c>
      <c r="Q24" s="361"/>
      <c r="R24" s="361"/>
      <c r="S24" s="361"/>
      <c r="T24" s="361"/>
      <c r="U24" s="361"/>
    </row>
    <row r="25" spans="1:21" ht="15.75" x14ac:dyDescent="0.25">
      <c r="A25" s="564"/>
      <c r="B25" s="559"/>
      <c r="C25" s="489"/>
      <c r="D25" s="489"/>
      <c r="E25" s="489"/>
      <c r="F25" s="361"/>
      <c r="G25" s="490"/>
      <c r="H25" s="491"/>
      <c r="I25" s="490"/>
      <c r="J25" s="491"/>
      <c r="K25" s="490"/>
      <c r="L25" s="491"/>
      <c r="M25" s="490"/>
      <c r="N25" s="491"/>
      <c r="O25" s="403">
        <f t="shared" si="1"/>
        <v>0</v>
      </c>
      <c r="P25" s="401">
        <f t="shared" si="2"/>
        <v>0</v>
      </c>
      <c r="Q25" s="361"/>
      <c r="R25" s="361"/>
      <c r="S25" s="361"/>
      <c r="T25" s="361"/>
      <c r="U25" s="361"/>
    </row>
    <row r="26" spans="1:21" ht="15.75" x14ac:dyDescent="0.25">
      <c r="A26" s="564"/>
      <c r="B26" s="557" t="s">
        <v>1520</v>
      </c>
      <c r="C26" s="489"/>
      <c r="D26" s="489"/>
      <c r="E26" s="489"/>
      <c r="F26" s="361"/>
      <c r="G26" s="490"/>
      <c r="H26" s="491"/>
      <c r="I26" s="490"/>
      <c r="J26" s="491"/>
      <c r="K26" s="490"/>
      <c r="L26" s="491"/>
      <c r="M26" s="490"/>
      <c r="N26" s="491"/>
      <c r="O26" s="403">
        <f t="shared" si="1"/>
        <v>0</v>
      </c>
      <c r="P26" s="401">
        <f t="shared" si="2"/>
        <v>0</v>
      </c>
      <c r="Q26" s="361"/>
      <c r="R26" s="361"/>
      <c r="S26" s="361"/>
      <c r="T26" s="361"/>
      <c r="U26" s="361"/>
    </row>
    <row r="27" spans="1:21" ht="15.75" x14ac:dyDescent="0.25">
      <c r="A27" s="564"/>
      <c r="B27" s="558"/>
      <c r="C27" s="489"/>
      <c r="D27" s="489"/>
      <c r="E27" s="489"/>
      <c r="F27" s="361"/>
      <c r="G27" s="490"/>
      <c r="H27" s="491"/>
      <c r="I27" s="490"/>
      <c r="J27" s="491"/>
      <c r="K27" s="490"/>
      <c r="L27" s="491"/>
      <c r="M27" s="490"/>
      <c r="N27" s="491"/>
      <c r="O27" s="403">
        <f t="shared" si="1"/>
        <v>0</v>
      </c>
      <c r="P27" s="401">
        <f t="shared" si="2"/>
        <v>0</v>
      </c>
      <c r="Q27" s="361"/>
      <c r="R27" s="361"/>
      <c r="S27" s="361"/>
      <c r="T27" s="361"/>
      <c r="U27" s="361"/>
    </row>
    <row r="28" spans="1:21" ht="15.75" x14ac:dyDescent="0.25">
      <c r="A28" s="564"/>
      <c r="B28" s="558"/>
      <c r="C28" s="489"/>
      <c r="D28" s="489"/>
      <c r="E28" s="489"/>
      <c r="F28" s="361"/>
      <c r="G28" s="490"/>
      <c r="H28" s="491"/>
      <c r="I28" s="490"/>
      <c r="J28" s="491"/>
      <c r="K28" s="490"/>
      <c r="L28" s="491"/>
      <c r="M28" s="490"/>
      <c r="N28" s="491"/>
      <c r="O28" s="403">
        <f t="shared" si="1"/>
        <v>0</v>
      </c>
      <c r="P28" s="401">
        <f t="shared" si="2"/>
        <v>0</v>
      </c>
      <c r="Q28" s="361"/>
      <c r="R28" s="361"/>
      <c r="S28" s="361"/>
      <c r="T28" s="361"/>
      <c r="U28" s="361"/>
    </row>
    <row r="29" spans="1:21" ht="15.75" x14ac:dyDescent="0.25">
      <c r="A29" s="564"/>
      <c r="B29" s="559"/>
      <c r="C29" s="489"/>
      <c r="D29" s="489"/>
      <c r="E29" s="489"/>
      <c r="F29" s="361"/>
      <c r="G29" s="490"/>
      <c r="H29" s="491"/>
      <c r="I29" s="490"/>
      <c r="J29" s="491"/>
      <c r="K29" s="490"/>
      <c r="L29" s="491"/>
      <c r="M29" s="490"/>
      <c r="N29" s="491"/>
      <c r="O29" s="403">
        <f t="shared" si="1"/>
        <v>0</v>
      </c>
      <c r="P29" s="401">
        <f t="shared" si="2"/>
        <v>0</v>
      </c>
      <c r="Q29" s="361"/>
      <c r="R29" s="361"/>
      <c r="S29" s="361"/>
      <c r="T29" s="361"/>
      <c r="U29" s="361"/>
    </row>
    <row r="30" spans="1:21" ht="15.75" x14ac:dyDescent="0.25">
      <c r="A30" s="564"/>
      <c r="B30" s="619" t="s">
        <v>1521</v>
      </c>
      <c r="C30" s="489"/>
      <c r="D30" s="489"/>
      <c r="E30" s="489"/>
      <c r="F30" s="361"/>
      <c r="G30" s="490"/>
      <c r="H30" s="491"/>
      <c r="I30" s="490"/>
      <c r="J30" s="491"/>
      <c r="K30" s="490"/>
      <c r="L30" s="491"/>
      <c r="M30" s="490"/>
      <c r="N30" s="491"/>
      <c r="O30" s="403">
        <f t="shared" si="1"/>
        <v>0</v>
      </c>
      <c r="P30" s="401">
        <f t="shared" si="2"/>
        <v>0</v>
      </c>
      <c r="Q30" s="361"/>
      <c r="R30" s="361"/>
      <c r="S30" s="361"/>
      <c r="T30" s="361"/>
      <c r="U30" s="361"/>
    </row>
    <row r="31" spans="1:21" ht="15.75" x14ac:dyDescent="0.25">
      <c r="A31" s="564"/>
      <c r="B31" s="619"/>
      <c r="C31" s="489"/>
      <c r="D31" s="489"/>
      <c r="E31" s="489"/>
      <c r="F31" s="361"/>
      <c r="G31" s="490"/>
      <c r="H31" s="491"/>
      <c r="I31" s="490"/>
      <c r="J31" s="491"/>
      <c r="K31" s="490"/>
      <c r="L31" s="491"/>
      <c r="M31" s="490"/>
      <c r="N31" s="491"/>
      <c r="O31" s="403">
        <f t="shared" si="1"/>
        <v>0</v>
      </c>
      <c r="P31" s="401">
        <f t="shared" si="2"/>
        <v>0</v>
      </c>
      <c r="Q31" s="361"/>
      <c r="R31" s="361"/>
      <c r="S31" s="361"/>
      <c r="T31" s="361"/>
      <c r="U31" s="361"/>
    </row>
    <row r="32" spans="1:21" ht="15.75" x14ac:dyDescent="0.25">
      <c r="A32" s="564"/>
      <c r="B32" s="619"/>
      <c r="C32" s="489"/>
      <c r="D32" s="489"/>
      <c r="E32" s="489"/>
      <c r="F32" s="361"/>
      <c r="G32" s="490"/>
      <c r="H32" s="491"/>
      <c r="I32" s="490"/>
      <c r="J32" s="491"/>
      <c r="K32" s="490"/>
      <c r="L32" s="491"/>
      <c r="M32" s="490"/>
      <c r="N32" s="491"/>
      <c r="O32" s="403">
        <f t="shared" si="1"/>
        <v>0</v>
      </c>
      <c r="P32" s="401">
        <f t="shared" si="2"/>
        <v>0</v>
      </c>
      <c r="Q32" s="361"/>
      <c r="R32" s="361"/>
      <c r="S32" s="361"/>
      <c r="T32" s="361"/>
      <c r="U32" s="361"/>
    </row>
    <row r="33" spans="1:21" ht="15.75" x14ac:dyDescent="0.25">
      <c r="A33" s="564"/>
      <c r="B33" s="619"/>
      <c r="C33" s="489"/>
      <c r="D33" s="489"/>
      <c r="E33" s="489"/>
      <c r="F33" s="361"/>
      <c r="G33" s="490"/>
      <c r="H33" s="491"/>
      <c r="I33" s="490"/>
      <c r="J33" s="491"/>
      <c r="K33" s="490"/>
      <c r="L33" s="491"/>
      <c r="M33" s="490"/>
      <c r="N33" s="491"/>
      <c r="O33" s="403">
        <f t="shared" si="1"/>
        <v>0</v>
      </c>
      <c r="P33" s="401">
        <f t="shared" si="2"/>
        <v>0</v>
      </c>
      <c r="Q33" s="361"/>
      <c r="R33" s="361"/>
      <c r="S33" s="361"/>
      <c r="T33" s="361"/>
      <c r="U33" s="361"/>
    </row>
    <row r="34" spans="1:21" ht="15.75" x14ac:dyDescent="0.25">
      <c r="A34" s="564"/>
      <c r="B34" s="619" t="s">
        <v>1522</v>
      </c>
      <c r="C34" s="489"/>
      <c r="D34" s="489"/>
      <c r="E34" s="489"/>
      <c r="F34" s="361"/>
      <c r="G34" s="490"/>
      <c r="H34" s="491"/>
      <c r="I34" s="490"/>
      <c r="J34" s="491"/>
      <c r="K34" s="490"/>
      <c r="L34" s="491"/>
      <c r="M34" s="490"/>
      <c r="N34" s="491"/>
      <c r="O34" s="403">
        <f t="shared" si="1"/>
        <v>0</v>
      </c>
      <c r="P34" s="401">
        <f t="shared" si="2"/>
        <v>0</v>
      </c>
      <c r="Q34" s="361"/>
      <c r="R34" s="361"/>
      <c r="S34" s="361"/>
      <c r="T34" s="361"/>
      <c r="U34" s="361"/>
    </row>
    <row r="35" spans="1:21" ht="15.75" x14ac:dyDescent="0.25">
      <c r="A35" s="564"/>
      <c r="B35" s="619"/>
      <c r="C35" s="489"/>
      <c r="D35" s="489"/>
      <c r="E35" s="489"/>
      <c r="F35" s="361"/>
      <c r="G35" s="490"/>
      <c r="H35" s="491"/>
      <c r="I35" s="490"/>
      <c r="J35" s="491"/>
      <c r="K35" s="490"/>
      <c r="L35" s="491"/>
      <c r="M35" s="490"/>
      <c r="N35" s="491"/>
      <c r="O35" s="403">
        <f t="shared" si="1"/>
        <v>0</v>
      </c>
      <c r="P35" s="401">
        <f t="shared" si="2"/>
        <v>0</v>
      </c>
      <c r="Q35" s="361"/>
      <c r="R35" s="361"/>
      <c r="S35" s="361"/>
      <c r="T35" s="361"/>
      <c r="U35" s="361"/>
    </row>
    <row r="36" spans="1:21" ht="15.75" x14ac:dyDescent="0.25">
      <c r="A36" s="564"/>
      <c r="B36" s="619"/>
      <c r="C36" s="489"/>
      <c r="D36" s="489"/>
      <c r="E36" s="489"/>
      <c r="F36" s="361"/>
      <c r="G36" s="490"/>
      <c r="H36" s="491"/>
      <c r="I36" s="490"/>
      <c r="J36" s="491"/>
      <c r="K36" s="490"/>
      <c r="L36" s="491"/>
      <c r="M36" s="490"/>
      <c r="N36" s="491"/>
      <c r="O36" s="403">
        <f t="shared" si="1"/>
        <v>0</v>
      </c>
      <c r="P36" s="401">
        <f t="shared" si="2"/>
        <v>0</v>
      </c>
      <c r="Q36" s="361"/>
      <c r="R36" s="361"/>
      <c r="S36" s="361"/>
      <c r="T36" s="361"/>
      <c r="U36" s="361"/>
    </row>
    <row r="37" spans="1:21" ht="15.75" x14ac:dyDescent="0.25">
      <c r="A37" s="565"/>
      <c r="B37" s="619"/>
      <c r="C37" s="489"/>
      <c r="D37" s="489"/>
      <c r="E37" s="489"/>
      <c r="F37" s="361"/>
      <c r="G37" s="490"/>
      <c r="H37" s="491"/>
      <c r="I37" s="490"/>
      <c r="J37" s="491"/>
      <c r="K37" s="490"/>
      <c r="L37" s="491"/>
      <c r="M37" s="490"/>
      <c r="N37" s="491"/>
      <c r="O37" s="403">
        <f t="shared" si="1"/>
        <v>0</v>
      </c>
      <c r="P37" s="401">
        <f t="shared" si="2"/>
        <v>0</v>
      </c>
      <c r="Q37" s="361"/>
      <c r="R37" s="361"/>
      <c r="S37" s="361"/>
      <c r="T37" s="361"/>
      <c r="U37" s="361"/>
    </row>
    <row r="38" spans="1:21" ht="15.75" customHeight="1" x14ac:dyDescent="0.25">
      <c r="A38" s="619" t="s">
        <v>1505</v>
      </c>
      <c r="B38" s="557" t="s">
        <v>1523</v>
      </c>
      <c r="C38" s="489"/>
      <c r="D38" s="489"/>
      <c r="E38" s="489"/>
      <c r="F38" s="361"/>
      <c r="G38" s="490"/>
      <c r="H38" s="491"/>
      <c r="I38" s="490"/>
      <c r="J38" s="491"/>
      <c r="K38" s="490"/>
      <c r="L38" s="491"/>
      <c r="M38" s="490"/>
      <c r="N38" s="491"/>
      <c r="O38" s="403">
        <f t="shared" si="1"/>
        <v>0</v>
      </c>
      <c r="P38" s="401">
        <f t="shared" si="2"/>
        <v>0</v>
      </c>
      <c r="Q38" s="361"/>
      <c r="R38" s="361"/>
      <c r="S38" s="361"/>
      <c r="T38" s="361"/>
      <c r="U38" s="361"/>
    </row>
    <row r="39" spans="1:21" ht="15.75" x14ac:dyDescent="0.25">
      <c r="A39" s="619"/>
      <c r="B39" s="558"/>
      <c r="C39" s="489"/>
      <c r="D39" s="489"/>
      <c r="E39" s="489"/>
      <c r="F39" s="361"/>
      <c r="G39" s="490"/>
      <c r="H39" s="491"/>
      <c r="I39" s="490"/>
      <c r="J39" s="491"/>
      <c r="K39" s="490"/>
      <c r="L39" s="491"/>
      <c r="M39" s="490"/>
      <c r="N39" s="491"/>
      <c r="O39" s="403">
        <f t="shared" si="1"/>
        <v>0</v>
      </c>
      <c r="P39" s="401">
        <f t="shared" si="2"/>
        <v>0</v>
      </c>
      <c r="Q39" s="361"/>
      <c r="R39" s="361"/>
      <c r="S39" s="361"/>
      <c r="T39" s="361"/>
      <c r="U39" s="361"/>
    </row>
    <row r="40" spans="1:21" ht="15.75" x14ac:dyDescent="0.25">
      <c r="A40" s="619"/>
      <c r="B40" s="558"/>
      <c r="C40" s="489"/>
      <c r="D40" s="489"/>
      <c r="E40" s="489"/>
      <c r="F40" s="361"/>
      <c r="G40" s="490"/>
      <c r="H40" s="491"/>
      <c r="I40" s="490"/>
      <c r="J40" s="491"/>
      <c r="K40" s="490"/>
      <c r="L40" s="491"/>
      <c r="M40" s="490"/>
      <c r="N40" s="491"/>
      <c r="O40" s="403">
        <f t="shared" si="1"/>
        <v>0</v>
      </c>
      <c r="P40" s="401">
        <f t="shared" si="2"/>
        <v>0</v>
      </c>
      <c r="Q40" s="361"/>
      <c r="R40" s="361"/>
      <c r="S40" s="361"/>
      <c r="T40" s="361"/>
      <c r="U40" s="361"/>
    </row>
    <row r="41" spans="1:21" ht="15.75" x14ac:dyDescent="0.25">
      <c r="A41" s="619"/>
      <c r="B41" s="559"/>
      <c r="C41" s="489"/>
      <c r="D41" s="489"/>
      <c r="E41" s="489"/>
      <c r="F41" s="361"/>
      <c r="G41" s="490"/>
      <c r="H41" s="491"/>
      <c r="I41" s="490"/>
      <c r="J41" s="491"/>
      <c r="K41" s="490"/>
      <c r="L41" s="491"/>
      <c r="M41" s="490"/>
      <c r="N41" s="491"/>
      <c r="O41" s="403">
        <f t="shared" si="1"/>
        <v>0</v>
      </c>
      <c r="P41" s="401">
        <f t="shared" si="2"/>
        <v>0</v>
      </c>
      <c r="Q41" s="361"/>
      <c r="R41" s="361"/>
      <c r="S41" s="361"/>
      <c r="T41" s="361"/>
      <c r="U41" s="361"/>
    </row>
    <row r="42" spans="1:21" ht="15.75" x14ac:dyDescent="0.25">
      <c r="A42" s="619"/>
      <c r="B42" s="557" t="s">
        <v>1524</v>
      </c>
      <c r="C42" s="489"/>
      <c r="D42" s="489"/>
      <c r="E42" s="489"/>
      <c r="F42" s="361"/>
      <c r="G42" s="490"/>
      <c r="H42" s="491"/>
      <c r="I42" s="490"/>
      <c r="J42" s="491"/>
      <c r="K42" s="490"/>
      <c r="L42" s="491"/>
      <c r="M42" s="490"/>
      <c r="N42" s="491"/>
      <c r="O42" s="403">
        <f t="shared" si="1"/>
        <v>0</v>
      </c>
      <c r="P42" s="401">
        <f t="shared" si="2"/>
        <v>0</v>
      </c>
      <c r="Q42" s="361"/>
      <c r="R42" s="361"/>
      <c r="S42" s="361"/>
      <c r="T42" s="361"/>
      <c r="U42" s="361"/>
    </row>
    <row r="43" spans="1:21" ht="15.75" x14ac:dyDescent="0.25">
      <c r="A43" s="619"/>
      <c r="B43" s="558"/>
      <c r="C43" s="489"/>
      <c r="D43" s="489"/>
      <c r="E43" s="489"/>
      <c r="F43" s="361"/>
      <c r="G43" s="490"/>
      <c r="H43" s="491"/>
      <c r="I43" s="490"/>
      <c r="J43" s="491"/>
      <c r="K43" s="490"/>
      <c r="L43" s="491"/>
      <c r="M43" s="490"/>
      <c r="N43" s="491"/>
      <c r="O43" s="403">
        <f t="shared" si="1"/>
        <v>0</v>
      </c>
      <c r="P43" s="401">
        <f t="shared" si="2"/>
        <v>0</v>
      </c>
      <c r="Q43" s="361"/>
      <c r="R43" s="361"/>
      <c r="S43" s="361"/>
      <c r="T43" s="361"/>
      <c r="U43" s="361"/>
    </row>
    <row r="44" spans="1:21" ht="15.75" x14ac:dyDescent="0.25">
      <c r="A44" s="619"/>
      <c r="B44" s="558"/>
      <c r="C44" s="489"/>
      <c r="D44" s="489"/>
      <c r="E44" s="489"/>
      <c r="F44" s="361"/>
      <c r="G44" s="490"/>
      <c r="H44" s="491"/>
      <c r="I44" s="490"/>
      <c r="J44" s="491"/>
      <c r="K44" s="490"/>
      <c r="L44" s="491"/>
      <c r="M44" s="490"/>
      <c r="N44" s="491"/>
      <c r="O44" s="403">
        <f t="shared" si="1"/>
        <v>0</v>
      </c>
      <c r="P44" s="401">
        <f t="shared" si="2"/>
        <v>0</v>
      </c>
      <c r="Q44" s="361"/>
      <c r="R44" s="361"/>
      <c r="S44" s="361"/>
      <c r="T44" s="361"/>
      <c r="U44" s="361"/>
    </row>
    <row r="45" spans="1:21" ht="15.75" x14ac:dyDescent="0.25">
      <c r="A45" s="619"/>
      <c r="B45" s="559"/>
      <c r="C45" s="489"/>
      <c r="D45" s="489"/>
      <c r="E45" s="489"/>
      <c r="F45" s="361"/>
      <c r="G45" s="490"/>
      <c r="H45" s="491"/>
      <c r="I45" s="490"/>
      <c r="J45" s="491"/>
      <c r="K45" s="490"/>
      <c r="L45" s="491"/>
      <c r="M45" s="490"/>
      <c r="N45" s="491"/>
      <c r="O45" s="403">
        <f t="shared" si="1"/>
        <v>0</v>
      </c>
      <c r="P45" s="401">
        <f t="shared" si="2"/>
        <v>0</v>
      </c>
      <c r="Q45" s="361"/>
      <c r="R45" s="361"/>
      <c r="S45" s="361"/>
      <c r="T45" s="361"/>
      <c r="U45" s="361"/>
    </row>
    <row r="46" spans="1:21" ht="15.75" x14ac:dyDescent="0.25">
      <c r="A46" s="557" t="s">
        <v>1506</v>
      </c>
      <c r="B46" s="619" t="s">
        <v>1525</v>
      </c>
      <c r="C46" s="489"/>
      <c r="D46" s="489"/>
      <c r="E46" s="489"/>
      <c r="F46" s="361"/>
      <c r="G46" s="490"/>
      <c r="H46" s="491"/>
      <c r="I46" s="490"/>
      <c r="J46" s="491"/>
      <c r="K46" s="490"/>
      <c r="L46" s="491"/>
      <c r="M46" s="490"/>
      <c r="N46" s="491"/>
      <c r="O46" s="403">
        <f t="shared" si="1"/>
        <v>0</v>
      </c>
      <c r="P46" s="401">
        <f t="shared" si="2"/>
        <v>0</v>
      </c>
      <c r="Q46" s="361"/>
      <c r="R46" s="361"/>
      <c r="S46" s="361"/>
      <c r="T46" s="361"/>
      <c r="U46" s="361"/>
    </row>
    <row r="47" spans="1:21" ht="15.75" x14ac:dyDescent="0.25">
      <c r="A47" s="558"/>
      <c r="B47" s="619"/>
      <c r="C47" s="489"/>
      <c r="D47" s="489"/>
      <c r="E47" s="489"/>
      <c r="F47" s="361"/>
      <c r="G47" s="490"/>
      <c r="H47" s="491"/>
      <c r="I47" s="490"/>
      <c r="J47" s="491"/>
      <c r="K47" s="490"/>
      <c r="L47" s="491"/>
      <c r="M47" s="490"/>
      <c r="N47" s="491"/>
      <c r="O47" s="403">
        <f t="shared" si="1"/>
        <v>0</v>
      </c>
      <c r="P47" s="401">
        <f t="shared" si="2"/>
        <v>0</v>
      </c>
      <c r="Q47" s="361"/>
      <c r="R47" s="361"/>
      <c r="S47" s="361"/>
      <c r="T47" s="361"/>
      <c r="U47" s="361"/>
    </row>
    <row r="48" spans="1:21" ht="15.75" x14ac:dyDescent="0.25">
      <c r="A48" s="558"/>
      <c r="B48" s="619"/>
      <c r="C48" s="489"/>
      <c r="D48" s="489"/>
      <c r="E48" s="489"/>
      <c r="F48" s="361"/>
      <c r="G48" s="490"/>
      <c r="H48" s="491"/>
      <c r="I48" s="490"/>
      <c r="J48" s="491"/>
      <c r="K48" s="490"/>
      <c r="L48" s="491"/>
      <c r="M48" s="490"/>
      <c r="N48" s="491"/>
      <c r="O48" s="403">
        <f t="shared" si="1"/>
        <v>0</v>
      </c>
      <c r="P48" s="401">
        <f t="shared" si="2"/>
        <v>0</v>
      </c>
      <c r="Q48" s="361"/>
      <c r="R48" s="361"/>
      <c r="S48" s="361"/>
      <c r="T48" s="361"/>
      <c r="U48" s="361"/>
    </row>
    <row r="49" spans="1:21" ht="15.75" x14ac:dyDescent="0.25">
      <c r="A49" s="558"/>
      <c r="B49" s="619"/>
      <c r="C49" s="489"/>
      <c r="D49" s="489"/>
      <c r="E49" s="489"/>
      <c r="F49" s="361"/>
      <c r="G49" s="490"/>
      <c r="H49" s="491"/>
      <c r="I49" s="490"/>
      <c r="J49" s="491"/>
      <c r="K49" s="490"/>
      <c r="L49" s="491"/>
      <c r="M49" s="490"/>
      <c r="N49" s="491"/>
      <c r="O49" s="403">
        <f t="shared" si="1"/>
        <v>0</v>
      </c>
      <c r="P49" s="401">
        <f t="shared" si="2"/>
        <v>0</v>
      </c>
      <c r="Q49" s="361"/>
      <c r="R49" s="361"/>
      <c r="S49" s="361"/>
      <c r="T49" s="361"/>
      <c r="U49" s="361"/>
    </row>
    <row r="50" spans="1:21" ht="15.75" x14ac:dyDescent="0.25">
      <c r="A50" s="558"/>
      <c r="B50" s="619" t="s">
        <v>1526</v>
      </c>
      <c r="C50" s="489"/>
      <c r="D50" s="489"/>
      <c r="E50" s="489"/>
      <c r="F50" s="361"/>
      <c r="G50" s="490"/>
      <c r="H50" s="491"/>
      <c r="I50" s="490"/>
      <c r="J50" s="491"/>
      <c r="K50" s="490"/>
      <c r="L50" s="491"/>
      <c r="M50" s="490"/>
      <c r="N50" s="491"/>
      <c r="O50" s="403">
        <f t="shared" si="1"/>
        <v>0</v>
      </c>
      <c r="P50" s="401">
        <f t="shared" si="2"/>
        <v>0</v>
      </c>
      <c r="Q50" s="361"/>
      <c r="R50" s="361"/>
      <c r="S50" s="361"/>
      <c r="T50" s="361"/>
      <c r="U50" s="361"/>
    </row>
    <row r="51" spans="1:21" ht="15.75" x14ac:dyDescent="0.25">
      <c r="A51" s="558"/>
      <c r="B51" s="619"/>
      <c r="C51" s="489"/>
      <c r="D51" s="489"/>
      <c r="E51" s="489"/>
      <c r="F51" s="361"/>
      <c r="G51" s="490"/>
      <c r="H51" s="491"/>
      <c r="I51" s="490"/>
      <c r="J51" s="491"/>
      <c r="K51" s="490"/>
      <c r="L51" s="491"/>
      <c r="M51" s="490"/>
      <c r="N51" s="491"/>
      <c r="O51" s="403">
        <f t="shared" si="1"/>
        <v>0</v>
      </c>
      <c r="P51" s="401">
        <f t="shared" si="2"/>
        <v>0</v>
      </c>
      <c r="Q51" s="361"/>
      <c r="R51" s="361"/>
      <c r="S51" s="361"/>
      <c r="T51" s="361"/>
      <c r="U51" s="361"/>
    </row>
    <row r="52" spans="1:21" ht="15.75" x14ac:dyDescent="0.25">
      <c r="A52" s="558"/>
      <c r="B52" s="619"/>
      <c r="C52" s="489"/>
      <c r="D52" s="489"/>
      <c r="E52" s="489"/>
      <c r="F52" s="361"/>
      <c r="G52" s="490"/>
      <c r="H52" s="491"/>
      <c r="I52" s="490"/>
      <c r="J52" s="491"/>
      <c r="K52" s="490"/>
      <c r="L52" s="491"/>
      <c r="M52" s="490"/>
      <c r="N52" s="491"/>
      <c r="O52" s="403">
        <f t="shared" si="1"/>
        <v>0</v>
      </c>
      <c r="P52" s="401">
        <f t="shared" si="2"/>
        <v>0</v>
      </c>
      <c r="Q52" s="361"/>
      <c r="R52" s="361"/>
      <c r="S52" s="361"/>
      <c r="T52" s="361"/>
      <c r="U52" s="361"/>
    </row>
    <row r="53" spans="1:21" ht="15.75" x14ac:dyDescent="0.25">
      <c r="A53" s="558"/>
      <c r="B53" s="619"/>
      <c r="C53" s="489"/>
      <c r="D53" s="489"/>
      <c r="E53" s="489"/>
      <c r="F53" s="361"/>
      <c r="G53" s="490"/>
      <c r="H53" s="491"/>
      <c r="I53" s="490"/>
      <c r="J53" s="491"/>
      <c r="K53" s="490"/>
      <c r="L53" s="491"/>
      <c r="M53" s="490"/>
      <c r="N53" s="491"/>
      <c r="O53" s="403">
        <f t="shared" si="1"/>
        <v>0</v>
      </c>
      <c r="P53" s="401">
        <f t="shared" si="2"/>
        <v>0</v>
      </c>
      <c r="Q53" s="361"/>
      <c r="R53" s="361"/>
      <c r="S53" s="361"/>
      <c r="T53" s="361"/>
      <c r="U53" s="361"/>
    </row>
    <row r="54" spans="1:21" ht="15.75" x14ac:dyDescent="0.25">
      <c r="A54" s="558"/>
      <c r="B54" s="557" t="s">
        <v>1527</v>
      </c>
      <c r="C54" s="489"/>
      <c r="D54" s="489"/>
      <c r="E54" s="489"/>
      <c r="F54" s="361"/>
      <c r="G54" s="490"/>
      <c r="H54" s="491"/>
      <c r="I54" s="490"/>
      <c r="J54" s="491"/>
      <c r="K54" s="490"/>
      <c r="L54" s="491"/>
      <c r="M54" s="490"/>
      <c r="N54" s="491"/>
      <c r="O54" s="403">
        <f t="shared" si="1"/>
        <v>0</v>
      </c>
      <c r="P54" s="401">
        <f t="shared" si="2"/>
        <v>0</v>
      </c>
      <c r="Q54" s="361"/>
      <c r="R54" s="361"/>
      <c r="S54" s="361"/>
      <c r="T54" s="361"/>
      <c r="U54" s="361"/>
    </row>
    <row r="55" spans="1:21" ht="15.75" x14ac:dyDescent="0.25">
      <c r="A55" s="558"/>
      <c r="B55" s="558"/>
      <c r="C55" s="489"/>
      <c r="D55" s="489"/>
      <c r="E55" s="489"/>
      <c r="F55" s="361"/>
      <c r="G55" s="490"/>
      <c r="H55" s="491"/>
      <c r="I55" s="490"/>
      <c r="J55" s="491"/>
      <c r="K55" s="490"/>
      <c r="L55" s="491"/>
      <c r="M55" s="490"/>
      <c r="N55" s="491"/>
      <c r="O55" s="403">
        <f t="shared" si="1"/>
        <v>0</v>
      </c>
      <c r="P55" s="401">
        <f t="shared" si="2"/>
        <v>0</v>
      </c>
      <c r="Q55" s="361"/>
      <c r="R55" s="361"/>
      <c r="S55" s="361"/>
      <c r="T55" s="361"/>
      <c r="U55" s="361"/>
    </row>
    <row r="56" spans="1:21" ht="15.75" x14ac:dyDescent="0.25">
      <c r="A56" s="558"/>
      <c r="B56" s="558"/>
      <c r="C56" s="489"/>
      <c r="D56" s="489"/>
      <c r="E56" s="489"/>
      <c r="F56" s="361"/>
      <c r="G56" s="490"/>
      <c r="H56" s="491"/>
      <c r="I56" s="490"/>
      <c r="J56" s="491"/>
      <c r="K56" s="490"/>
      <c r="L56" s="491"/>
      <c r="M56" s="490"/>
      <c r="N56" s="491"/>
      <c r="O56" s="403">
        <f t="shared" si="1"/>
        <v>0</v>
      </c>
      <c r="P56" s="401">
        <f t="shared" si="2"/>
        <v>0</v>
      </c>
      <c r="Q56" s="361"/>
      <c r="R56" s="361"/>
      <c r="S56" s="361"/>
      <c r="T56" s="361"/>
      <c r="U56" s="361"/>
    </row>
    <row r="57" spans="1:21" ht="15.75" x14ac:dyDescent="0.25">
      <c r="A57" s="559"/>
      <c r="B57" s="559"/>
      <c r="C57" s="489"/>
      <c r="D57" s="489"/>
      <c r="E57" s="489"/>
      <c r="F57" s="361"/>
      <c r="G57" s="490"/>
      <c r="H57" s="491"/>
      <c r="I57" s="490"/>
      <c r="J57" s="491"/>
      <c r="K57" s="490"/>
      <c r="L57" s="491"/>
      <c r="M57" s="490"/>
      <c r="N57" s="491"/>
      <c r="O57" s="403">
        <f t="shared" si="1"/>
        <v>0</v>
      </c>
      <c r="P57" s="401">
        <f t="shared" si="2"/>
        <v>0</v>
      </c>
      <c r="Q57" s="361"/>
      <c r="R57" s="361"/>
      <c r="S57" s="361"/>
      <c r="T57" s="361"/>
      <c r="U57" s="361"/>
    </row>
    <row r="58" spans="1:21" ht="15.75" x14ac:dyDescent="0.25">
      <c r="A58" s="557" t="s">
        <v>1507</v>
      </c>
      <c r="B58" s="557" t="s">
        <v>1528</v>
      </c>
      <c r="C58" s="489"/>
      <c r="D58" s="489"/>
      <c r="E58" s="489"/>
      <c r="F58" s="361"/>
      <c r="G58" s="490"/>
      <c r="H58" s="491"/>
      <c r="I58" s="490"/>
      <c r="J58" s="491"/>
      <c r="K58" s="490"/>
      <c r="L58" s="491"/>
      <c r="M58" s="490"/>
      <c r="N58" s="491"/>
      <c r="O58" s="403">
        <f t="shared" si="1"/>
        <v>0</v>
      </c>
      <c r="P58" s="401">
        <f t="shared" si="2"/>
        <v>0</v>
      </c>
      <c r="Q58" s="361"/>
      <c r="R58" s="361"/>
      <c r="S58" s="361"/>
      <c r="T58" s="361"/>
      <c r="U58" s="361"/>
    </row>
    <row r="59" spans="1:21" ht="15.75" x14ac:dyDescent="0.25">
      <c r="A59" s="558"/>
      <c r="B59" s="558"/>
      <c r="C59" s="489"/>
      <c r="D59" s="489"/>
      <c r="E59" s="489"/>
      <c r="F59" s="361"/>
      <c r="G59" s="490"/>
      <c r="H59" s="491"/>
      <c r="I59" s="490"/>
      <c r="J59" s="491"/>
      <c r="K59" s="490"/>
      <c r="L59" s="491"/>
      <c r="M59" s="490"/>
      <c r="N59" s="491"/>
      <c r="O59" s="403">
        <f t="shared" si="1"/>
        <v>0</v>
      </c>
      <c r="P59" s="401">
        <f t="shared" si="2"/>
        <v>0</v>
      </c>
      <c r="Q59" s="361"/>
      <c r="R59" s="361"/>
      <c r="S59" s="361"/>
      <c r="T59" s="361"/>
      <c r="U59" s="361"/>
    </row>
    <row r="60" spans="1:21" ht="15.75" x14ac:dyDescent="0.25">
      <c r="A60" s="558"/>
      <c r="B60" s="558"/>
      <c r="C60" s="489"/>
      <c r="D60" s="489"/>
      <c r="E60" s="489"/>
      <c r="F60" s="361"/>
      <c r="G60" s="490"/>
      <c r="H60" s="491"/>
      <c r="I60" s="490"/>
      <c r="J60" s="491"/>
      <c r="K60" s="490"/>
      <c r="L60" s="491"/>
      <c r="M60" s="490"/>
      <c r="N60" s="491"/>
      <c r="O60" s="403">
        <f t="shared" si="1"/>
        <v>0</v>
      </c>
      <c r="P60" s="401">
        <f t="shared" si="2"/>
        <v>0</v>
      </c>
      <c r="Q60" s="361"/>
      <c r="R60" s="361"/>
      <c r="S60" s="361"/>
      <c r="T60" s="361"/>
      <c r="U60" s="361"/>
    </row>
    <row r="61" spans="1:21" ht="15.75" x14ac:dyDescent="0.25">
      <c r="A61" s="558"/>
      <c r="B61" s="559"/>
      <c r="C61" s="489"/>
      <c r="D61" s="489"/>
      <c r="E61" s="489"/>
      <c r="F61" s="361"/>
      <c r="G61" s="490"/>
      <c r="H61" s="491"/>
      <c r="I61" s="490"/>
      <c r="J61" s="491"/>
      <c r="K61" s="490"/>
      <c r="L61" s="491"/>
      <c r="M61" s="490"/>
      <c r="N61" s="491"/>
      <c r="O61" s="403">
        <f t="shared" si="1"/>
        <v>0</v>
      </c>
      <c r="P61" s="401">
        <f t="shared" si="2"/>
        <v>0</v>
      </c>
      <c r="Q61" s="361"/>
      <c r="R61" s="361"/>
      <c r="S61" s="361"/>
      <c r="T61" s="361"/>
      <c r="U61" s="361"/>
    </row>
    <row r="62" spans="1:21" ht="15.75" x14ac:dyDescent="0.25">
      <c r="A62" s="558"/>
      <c r="B62" s="557" t="s">
        <v>1529</v>
      </c>
      <c r="C62" s="489"/>
      <c r="D62" s="489"/>
      <c r="E62" s="489"/>
      <c r="F62" s="361"/>
      <c r="G62" s="490"/>
      <c r="H62" s="491"/>
      <c r="I62" s="490"/>
      <c r="J62" s="491"/>
      <c r="K62" s="490"/>
      <c r="L62" s="491"/>
      <c r="M62" s="490"/>
      <c r="N62" s="491"/>
      <c r="O62" s="403">
        <f t="shared" si="1"/>
        <v>0</v>
      </c>
      <c r="P62" s="401">
        <f t="shared" si="2"/>
        <v>0</v>
      </c>
      <c r="Q62" s="361"/>
      <c r="R62" s="361"/>
      <c r="S62" s="361"/>
      <c r="T62" s="361"/>
      <c r="U62" s="361"/>
    </row>
    <row r="63" spans="1:21" ht="15.75" x14ac:dyDescent="0.25">
      <c r="A63" s="558"/>
      <c r="B63" s="558"/>
      <c r="C63" s="489"/>
      <c r="D63" s="489"/>
      <c r="E63" s="489"/>
      <c r="F63" s="361"/>
      <c r="G63" s="490"/>
      <c r="H63" s="491"/>
      <c r="I63" s="490"/>
      <c r="J63" s="491"/>
      <c r="K63" s="490"/>
      <c r="L63" s="491"/>
      <c r="M63" s="490"/>
      <c r="N63" s="491"/>
      <c r="O63" s="403">
        <f t="shared" si="1"/>
        <v>0</v>
      </c>
      <c r="P63" s="401">
        <f t="shared" si="2"/>
        <v>0</v>
      </c>
      <c r="Q63" s="361"/>
      <c r="R63" s="361"/>
      <c r="S63" s="361"/>
      <c r="T63" s="361"/>
      <c r="U63" s="361"/>
    </row>
    <row r="64" spans="1:21" ht="15.75" x14ac:dyDescent="0.25">
      <c r="A64" s="558"/>
      <c r="B64" s="558"/>
      <c r="C64" s="489"/>
      <c r="D64" s="489"/>
      <c r="E64" s="489"/>
      <c r="F64" s="361"/>
      <c r="G64" s="490"/>
      <c r="H64" s="491"/>
      <c r="I64" s="490"/>
      <c r="J64" s="491"/>
      <c r="K64" s="490"/>
      <c r="L64" s="491"/>
      <c r="M64" s="490"/>
      <c r="N64" s="491"/>
      <c r="O64" s="403">
        <f t="shared" si="1"/>
        <v>0</v>
      </c>
      <c r="P64" s="401">
        <f t="shared" si="2"/>
        <v>0</v>
      </c>
      <c r="Q64" s="361"/>
      <c r="R64" s="361"/>
      <c r="S64" s="361"/>
      <c r="T64" s="361"/>
      <c r="U64" s="361"/>
    </row>
    <row r="65" spans="1:21" ht="15.75" x14ac:dyDescent="0.25">
      <c r="A65" s="558"/>
      <c r="B65" s="559"/>
      <c r="C65" s="489"/>
      <c r="D65" s="489"/>
      <c r="E65" s="489"/>
      <c r="F65" s="361"/>
      <c r="G65" s="490"/>
      <c r="H65" s="491"/>
      <c r="I65" s="490"/>
      <c r="J65" s="491"/>
      <c r="K65" s="490"/>
      <c r="L65" s="491"/>
      <c r="M65" s="490"/>
      <c r="N65" s="491"/>
      <c r="O65" s="403">
        <f t="shared" si="1"/>
        <v>0</v>
      </c>
      <c r="P65" s="401">
        <f t="shared" si="2"/>
        <v>0</v>
      </c>
      <c r="Q65" s="361"/>
      <c r="R65" s="361"/>
      <c r="S65" s="361"/>
      <c r="T65" s="361"/>
      <c r="U65" s="361"/>
    </row>
    <row r="66" spans="1:21" ht="15.75" x14ac:dyDescent="0.25">
      <c r="A66" s="558"/>
      <c r="B66" s="557" t="s">
        <v>1530</v>
      </c>
      <c r="C66" s="489"/>
      <c r="D66" s="489"/>
      <c r="E66" s="489"/>
      <c r="F66" s="361"/>
      <c r="G66" s="490"/>
      <c r="H66" s="491"/>
      <c r="I66" s="490"/>
      <c r="J66" s="491"/>
      <c r="K66" s="490"/>
      <c r="L66" s="491"/>
      <c r="M66" s="490"/>
      <c r="N66" s="491"/>
      <c r="O66" s="403">
        <f t="shared" si="1"/>
        <v>0</v>
      </c>
      <c r="P66" s="401">
        <f t="shared" si="2"/>
        <v>0</v>
      </c>
      <c r="Q66" s="361"/>
      <c r="R66" s="361"/>
      <c r="S66" s="361"/>
      <c r="T66" s="361"/>
      <c r="U66" s="361"/>
    </row>
    <row r="67" spans="1:21" ht="15.75" x14ac:dyDescent="0.25">
      <c r="A67" s="558"/>
      <c r="B67" s="558"/>
      <c r="C67" s="489"/>
      <c r="D67" s="489"/>
      <c r="E67" s="489"/>
      <c r="F67" s="361"/>
      <c r="G67" s="490"/>
      <c r="H67" s="491"/>
      <c r="I67" s="490"/>
      <c r="J67" s="491"/>
      <c r="K67" s="490"/>
      <c r="L67" s="491"/>
      <c r="M67" s="490"/>
      <c r="N67" s="491"/>
      <c r="O67" s="403">
        <f t="shared" si="1"/>
        <v>0</v>
      </c>
      <c r="P67" s="401">
        <f t="shared" si="2"/>
        <v>0</v>
      </c>
      <c r="Q67" s="361"/>
      <c r="R67" s="361"/>
      <c r="S67" s="361"/>
      <c r="T67" s="361"/>
      <c r="U67" s="361"/>
    </row>
    <row r="68" spans="1:21" ht="15.75" x14ac:dyDescent="0.25">
      <c r="A68" s="558"/>
      <c r="B68" s="558"/>
      <c r="C68" s="489"/>
      <c r="D68" s="489"/>
      <c r="E68" s="489"/>
      <c r="F68" s="361"/>
      <c r="G68" s="490"/>
      <c r="H68" s="491"/>
      <c r="I68" s="490"/>
      <c r="J68" s="491"/>
      <c r="K68" s="490"/>
      <c r="L68" s="491"/>
      <c r="M68" s="490"/>
      <c r="N68" s="491"/>
      <c r="O68" s="403">
        <f t="shared" si="1"/>
        <v>0</v>
      </c>
      <c r="P68" s="401">
        <f t="shared" si="2"/>
        <v>0</v>
      </c>
      <c r="Q68" s="361"/>
      <c r="R68" s="361"/>
      <c r="S68" s="361"/>
      <c r="T68" s="361"/>
      <c r="U68" s="361"/>
    </row>
    <row r="69" spans="1:21" ht="15.75" x14ac:dyDescent="0.25">
      <c r="A69" s="558"/>
      <c r="B69" s="559"/>
      <c r="C69" s="489"/>
      <c r="D69" s="489"/>
      <c r="E69" s="489"/>
      <c r="F69" s="361"/>
      <c r="G69" s="490"/>
      <c r="H69" s="491"/>
      <c r="I69" s="490"/>
      <c r="J69" s="491"/>
      <c r="K69" s="490"/>
      <c r="L69" s="491"/>
      <c r="M69" s="490"/>
      <c r="N69" s="491"/>
      <c r="O69" s="403">
        <f t="shared" si="1"/>
        <v>0</v>
      </c>
      <c r="P69" s="401">
        <f t="shared" si="2"/>
        <v>0</v>
      </c>
      <c r="Q69" s="361"/>
      <c r="R69" s="361"/>
      <c r="S69" s="361"/>
      <c r="T69" s="361"/>
      <c r="U69" s="361"/>
    </row>
    <row r="70" spans="1:21" ht="15.75" x14ac:dyDescent="0.25">
      <c r="A70" s="558"/>
      <c r="B70" s="557" t="s">
        <v>1531</v>
      </c>
      <c r="C70" s="489"/>
      <c r="D70" s="489"/>
      <c r="E70" s="489"/>
      <c r="F70" s="361"/>
      <c r="G70" s="490"/>
      <c r="H70" s="491"/>
      <c r="I70" s="490"/>
      <c r="J70" s="491"/>
      <c r="K70" s="490"/>
      <c r="L70" s="491"/>
      <c r="M70" s="490"/>
      <c r="N70" s="491"/>
      <c r="O70" s="403">
        <f t="shared" si="1"/>
        <v>0</v>
      </c>
      <c r="P70" s="401">
        <f t="shared" si="2"/>
        <v>0</v>
      </c>
      <c r="Q70" s="361"/>
      <c r="R70" s="361"/>
      <c r="S70" s="361"/>
      <c r="T70" s="361"/>
      <c r="U70" s="361"/>
    </row>
    <row r="71" spans="1:21" ht="15.75" x14ac:dyDescent="0.25">
      <c r="A71" s="558"/>
      <c r="B71" s="558"/>
      <c r="C71" s="489"/>
      <c r="D71" s="489"/>
      <c r="E71" s="489"/>
      <c r="F71" s="361"/>
      <c r="G71" s="490"/>
      <c r="H71" s="491"/>
      <c r="I71" s="490"/>
      <c r="J71" s="491"/>
      <c r="K71" s="490"/>
      <c r="L71" s="491"/>
      <c r="M71" s="490"/>
      <c r="N71" s="491"/>
      <c r="O71" s="403">
        <f t="shared" si="1"/>
        <v>0</v>
      </c>
      <c r="P71" s="401">
        <f t="shared" si="2"/>
        <v>0</v>
      </c>
      <c r="Q71" s="361"/>
      <c r="R71" s="361"/>
      <c r="S71" s="361"/>
      <c r="T71" s="361"/>
      <c r="U71" s="361"/>
    </row>
    <row r="72" spans="1:21" ht="15.75" x14ac:dyDescent="0.25">
      <c r="A72" s="558"/>
      <c r="B72" s="558"/>
      <c r="C72" s="489"/>
      <c r="D72" s="489"/>
      <c r="E72" s="489"/>
      <c r="F72" s="361"/>
      <c r="G72" s="490"/>
      <c r="H72" s="491"/>
      <c r="I72" s="490"/>
      <c r="J72" s="491"/>
      <c r="K72" s="490"/>
      <c r="L72" s="491"/>
      <c r="M72" s="490"/>
      <c r="N72" s="491"/>
      <c r="O72" s="403">
        <f t="shared" si="1"/>
        <v>0</v>
      </c>
      <c r="P72" s="401">
        <f t="shared" si="2"/>
        <v>0</v>
      </c>
      <c r="Q72" s="361"/>
      <c r="R72" s="361"/>
      <c r="S72" s="361"/>
      <c r="T72" s="361"/>
      <c r="U72" s="361"/>
    </row>
    <row r="73" spans="1:21" ht="15.75" x14ac:dyDescent="0.25">
      <c r="A73" s="559"/>
      <c r="B73" s="559"/>
      <c r="C73" s="489"/>
      <c r="D73" s="489"/>
      <c r="E73" s="489"/>
      <c r="F73" s="361"/>
      <c r="G73" s="361"/>
      <c r="H73" s="491"/>
      <c r="I73" s="361"/>
      <c r="J73" s="491"/>
      <c r="K73" s="361"/>
      <c r="L73" s="491"/>
      <c r="M73" s="361"/>
      <c r="N73" s="491"/>
      <c r="O73" s="403">
        <f t="shared" ref="O73:P73" si="3">G73+I73+K73+M73</f>
        <v>0</v>
      </c>
      <c r="P73" s="401">
        <f t="shared" si="3"/>
        <v>0</v>
      </c>
      <c r="Q73" s="361"/>
      <c r="R73" s="492"/>
      <c r="S73" s="361"/>
      <c r="T73" s="361"/>
      <c r="U73" s="361"/>
    </row>
    <row r="74" spans="1:21" ht="15.75" x14ac:dyDescent="0.25">
      <c r="A74" s="294"/>
      <c r="B74" s="295"/>
      <c r="C74" s="295"/>
      <c r="D74" s="294" t="s">
        <v>1509</v>
      </c>
      <c r="E74" s="295"/>
      <c r="F74" s="296"/>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120" zoomScaleNormal="120" workbookViewId="0">
      <pane ySplit="11" topLeftCell="A142" activePane="bottomLeft" state="frozen"/>
      <selection activeCell="A11" sqref="A11"/>
      <selection pane="bottomLeft" activeCell="C150" sqref="C150"/>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5.9" hidden="1" x14ac:dyDescent="0.3">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9"/>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t="14.45" hidden="1" x14ac:dyDescent="0.3">
      <c r="K2" s="160"/>
      <c r="Z2" s="466"/>
      <c r="AB2" s="122" t="s">
        <v>129</v>
      </c>
      <c r="AC2" s="122" t="s">
        <v>130</v>
      </c>
    </row>
    <row r="3" spans="1:571" ht="14.45" hidden="1" x14ac:dyDescent="0.3">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t="14.45" hidden="1" x14ac:dyDescent="0.3">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ht="14.45" x14ac:dyDescent="0.3">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ht="14.45" x14ac:dyDescent="0.3">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ht="14.45" x14ac:dyDescent="0.3">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ht="14.45" x14ac:dyDescent="0.3">
      <c r="B8" s="91"/>
      <c r="C8" s="89" t="s">
        <v>1500</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ht="14.45" x14ac:dyDescent="0.3">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5">
      <c r="K10" s="551" t="s">
        <v>393</v>
      </c>
      <c r="L10" s="551"/>
      <c r="M10" s="551"/>
      <c r="N10" s="551"/>
      <c r="O10" s="551"/>
      <c r="P10" s="551"/>
      <c r="Q10" s="551"/>
      <c r="R10" s="551"/>
      <c r="S10" s="551"/>
      <c r="T10" s="551"/>
      <c r="U10" s="551"/>
      <c r="V10" s="551"/>
      <c r="W10" s="551"/>
      <c r="X10" s="551"/>
      <c r="Y10" s="551"/>
      <c r="Z10" s="551"/>
      <c r="AA10" s="551"/>
    </row>
    <row r="11" spans="1:571" ht="79.5" thickBot="1" x14ac:dyDescent="0.3">
      <c r="A11" s="374"/>
      <c r="B11" s="322" t="s">
        <v>133</v>
      </c>
      <c r="C11" s="193" t="s">
        <v>132</v>
      </c>
      <c r="D11" s="194" t="s">
        <v>129</v>
      </c>
      <c r="E11" s="212" t="s">
        <v>1502</v>
      </c>
      <c r="F11" s="194" t="s">
        <v>248</v>
      </c>
      <c r="G11" s="194" t="s">
        <v>460</v>
      </c>
      <c r="H11" s="194" t="s">
        <v>462</v>
      </c>
      <c r="I11" s="212" t="s">
        <v>463</v>
      </c>
      <c r="J11" s="194" t="s">
        <v>461</v>
      </c>
      <c r="K11" s="340" t="s">
        <v>1357</v>
      </c>
      <c r="L11" s="340" t="s">
        <v>1359</v>
      </c>
      <c r="M11" s="340" t="s">
        <v>471</v>
      </c>
      <c r="N11" s="340" t="s">
        <v>1358</v>
      </c>
      <c r="O11" s="340" t="s">
        <v>1360</v>
      </c>
      <c r="P11" s="340" t="s">
        <v>472</v>
      </c>
      <c r="Q11" s="340" t="s">
        <v>1361</v>
      </c>
      <c r="R11" s="340" t="s">
        <v>1362</v>
      </c>
      <c r="S11" s="340" t="s">
        <v>1363</v>
      </c>
      <c r="T11" s="340" t="s">
        <v>1454</v>
      </c>
      <c r="U11" s="340" t="s">
        <v>1364</v>
      </c>
      <c r="V11" s="340" t="s">
        <v>1365</v>
      </c>
      <c r="W11" s="340" t="s">
        <v>1366</v>
      </c>
      <c r="X11" s="340" t="s">
        <v>1367</v>
      </c>
      <c r="Y11" s="340" t="s">
        <v>1368</v>
      </c>
      <c r="Z11" s="340" t="s">
        <v>1473</v>
      </c>
      <c r="AA11" s="340" t="s">
        <v>1510</v>
      </c>
      <c r="AB11" s="339"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ht="14.45" x14ac:dyDescent="0.3">
      <c r="A12" s="373"/>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ht="14.45" x14ac:dyDescent="0.3">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ht="14.45" x14ac:dyDescent="0.3">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ht="14.45" x14ac:dyDescent="0.3">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ht="14.45" x14ac:dyDescent="0.3">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ht="14.45" x14ac:dyDescent="0.3">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ht="14.45" x14ac:dyDescent="0.3">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ht="14.45" x14ac:dyDescent="0.3">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ht="14.45" x14ac:dyDescent="0.3">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ht="14.45" x14ac:dyDescent="0.3">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ht="14.45" x14ac:dyDescent="0.3">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ht="14.45" x14ac:dyDescent="0.3">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ht="14.45" x14ac:dyDescent="0.3">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ht="14.45" x14ac:dyDescent="0.3">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ht="14.45" x14ac:dyDescent="0.3">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ht="14.45" x14ac:dyDescent="0.3">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ht="14.45" x14ac:dyDescent="0.3">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ht="14.45" x14ac:dyDescent="0.3">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ht="14.45" x14ac:dyDescent="0.3">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ht="14.45" x14ac:dyDescent="0.3">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ht="14.45" x14ac:dyDescent="0.3">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ht="14.45" x14ac:dyDescent="0.3">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ht="14.45" x14ac:dyDescent="0.3">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ht="14.45" x14ac:dyDescent="0.3">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ht="14.45" x14ac:dyDescent="0.3">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ht="14.45" x14ac:dyDescent="0.3">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ht="14.45" x14ac:dyDescent="0.3">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ht="14.45" x14ac:dyDescent="0.3">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ht="14.45" x14ac:dyDescent="0.3">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ht="14.45" x14ac:dyDescent="0.3">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ht="14.45" x14ac:dyDescent="0.3">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ht="14.45" x14ac:dyDescent="0.3">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ht="14.45" x14ac:dyDescent="0.3">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ht="14.45" x14ac:dyDescent="0.3">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ht="14.45" x14ac:dyDescent="0.3">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ht="14.45" x14ac:dyDescent="0.3">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ht="14.45" x14ac:dyDescent="0.3">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ht="14.45" x14ac:dyDescent="0.3">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ht="14.45" x14ac:dyDescent="0.3">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ht="14.45" x14ac:dyDescent="0.3">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ht="14.45" x14ac:dyDescent="0.3">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ht="14.45" x14ac:dyDescent="0.3">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ht="14.45" x14ac:dyDescent="0.3">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ht="14.45" x14ac:dyDescent="0.3">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ht="14.45" x14ac:dyDescent="0.3">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ht="14.45" x14ac:dyDescent="0.3">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ht="14.45" x14ac:dyDescent="0.3">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ht="14.45" x14ac:dyDescent="0.3">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ht="14.45" x14ac:dyDescent="0.3">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ht="14.45" x14ac:dyDescent="0.3">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ht="14.45" x14ac:dyDescent="0.3">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ht="14.45" x14ac:dyDescent="0.3">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ht="14.45" x14ac:dyDescent="0.3">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ht="14.45" x14ac:dyDescent="0.3">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ht="14.45" x14ac:dyDescent="0.3">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ht="14.45" x14ac:dyDescent="0.3">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ht="14.45" x14ac:dyDescent="0.3">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ht="14.45" x14ac:dyDescent="0.3">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ht="14.45" x14ac:dyDescent="0.3">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ht="14.45" x14ac:dyDescent="0.3">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ht="14.45" x14ac:dyDescent="0.3">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ht="14.45" x14ac:dyDescent="0.3">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ht="14.45" x14ac:dyDescent="0.3">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ht="14.45" x14ac:dyDescent="0.3">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ht="14.45" x14ac:dyDescent="0.3">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ht="14.45" x14ac:dyDescent="0.3">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ht="14.45" x14ac:dyDescent="0.3">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ht="14.45" x14ac:dyDescent="0.3">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ht="14.45" x14ac:dyDescent="0.3">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ht="14.45" x14ac:dyDescent="0.3">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ht="14.45" x14ac:dyDescent="0.3">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ht="14.45" x14ac:dyDescent="0.3">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ht="14.45" x14ac:dyDescent="0.3">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ht="14.45" x14ac:dyDescent="0.3">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ht="14.45" x14ac:dyDescent="0.3">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ht="14.45" x14ac:dyDescent="0.3">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ht="14.45" x14ac:dyDescent="0.3">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ht="14.45" x14ac:dyDescent="0.3">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ht="14.45" x14ac:dyDescent="0.3">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ht="14.45" x14ac:dyDescent="0.3">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ht="14.45" x14ac:dyDescent="0.3">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ht="14.45" x14ac:dyDescent="0.3">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ht="14.45" x14ac:dyDescent="0.3">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ht="14.45" x14ac:dyDescent="0.3">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ht="14.45" x14ac:dyDescent="0.3">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ht="14.45" x14ac:dyDescent="0.3">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ht="14.45" x14ac:dyDescent="0.3">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ht="14.45" x14ac:dyDescent="0.3">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ht="14.45" x14ac:dyDescent="0.3">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ht="14.45" x14ac:dyDescent="0.3">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ht="14.45" x14ac:dyDescent="0.3">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ht="14.45" x14ac:dyDescent="0.3">
      <c r="B106" s="178" t="s">
        <v>277</v>
      </c>
      <c r="C106" s="179" t="s">
        <v>161</v>
      </c>
      <c r="D106" s="180">
        <f>D107+D118+D133+D149+D164+D190+D207+D214</f>
        <v>110250</v>
      </c>
      <c r="E106" s="180">
        <f>E107+E118+E133+E149+E164+E190+E207+E214</f>
        <v>0</v>
      </c>
      <c r="F106" s="180">
        <f t="shared" si="0"/>
        <v>110250</v>
      </c>
      <c r="G106" s="180">
        <f>G107+G118+G133+G149+G164+G190+G207+G214</f>
        <v>0</v>
      </c>
      <c r="H106" s="180">
        <f t="shared" si="4"/>
        <v>110250</v>
      </c>
      <c r="I106" s="180">
        <f>I107+I118+I133+I149+I164+I190+I207+I214</f>
        <v>0</v>
      </c>
      <c r="J106" s="180">
        <f t="shared" si="5"/>
        <v>110250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110250</v>
      </c>
      <c r="X106" s="180">
        <f t="shared" si="297"/>
        <v>0</v>
      </c>
      <c r="Y106" s="180">
        <f t="shared" ref="Y106:Z106" si="299">Y107+Y118+Y133+Y149+Y164+Y190+Y207+Y214</f>
        <v>0</v>
      </c>
      <c r="Z106" s="180">
        <f t="shared" si="299"/>
        <v>0</v>
      </c>
      <c r="AA106" s="180">
        <f t="shared" si="297"/>
        <v>0</v>
      </c>
      <c r="AB106" s="180">
        <f t="shared" si="297"/>
        <v>0</v>
      </c>
      <c r="AC106" s="180">
        <f t="shared" si="297"/>
        <v>110250</v>
      </c>
      <c r="AD106" s="180">
        <f t="shared" si="297"/>
        <v>0</v>
      </c>
      <c r="AE106" s="180">
        <f t="shared" si="9"/>
        <v>110250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110250</v>
      </c>
    </row>
    <row r="107" spans="2:44" ht="14.45" x14ac:dyDescent="0.3">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ht="14.45" x14ac:dyDescent="0.3">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ht="14.45" x14ac:dyDescent="0.3">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ht="14.45" x14ac:dyDescent="0.3">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ht="14.45" x14ac:dyDescent="0.3">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ht="14.45" x14ac:dyDescent="0.3">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ht="14.45" x14ac:dyDescent="0.3">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ht="14.45" x14ac:dyDescent="0.3">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ht="14.45" x14ac:dyDescent="0.3">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ht="14.45" x14ac:dyDescent="0.3">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ht="14.45" x14ac:dyDescent="0.3">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ht="14.45" x14ac:dyDescent="0.3">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ht="14.45" x14ac:dyDescent="0.3">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ht="14.45" x14ac:dyDescent="0.3">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ht="14.45" x14ac:dyDescent="0.3">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ht="14.45" x14ac:dyDescent="0.3">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ht="14.45" x14ac:dyDescent="0.3">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ht="14.45" x14ac:dyDescent="0.3">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ht="14.45" x14ac:dyDescent="0.3">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ht="14.45" x14ac:dyDescent="0.3">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ht="14.45" x14ac:dyDescent="0.3">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ht="14.45" x14ac:dyDescent="0.3">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ht="14.45" x14ac:dyDescent="0.3">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ht="14.45" x14ac:dyDescent="0.3">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ht="14.45" x14ac:dyDescent="0.3">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ht="14.45" x14ac:dyDescent="0.3">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ht="14.45" x14ac:dyDescent="0.3">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ht="14.45" x14ac:dyDescent="0.3">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ht="14.45" x14ac:dyDescent="0.3">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ht="14.45" x14ac:dyDescent="0.3">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ht="14.45" x14ac:dyDescent="0.3">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ht="14.45" x14ac:dyDescent="0.3">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ht="14.45" x14ac:dyDescent="0.3">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ht="14.45" x14ac:dyDescent="0.3">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ht="14.45" x14ac:dyDescent="0.3">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ht="14.45" x14ac:dyDescent="0.3">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ht="14.45" x14ac:dyDescent="0.3">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ht="14.45" x14ac:dyDescent="0.3">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ht="14.45" x14ac:dyDescent="0.3">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ht="14.45" x14ac:dyDescent="0.3">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ht="14.45" x14ac:dyDescent="0.3">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ht="14.45" x14ac:dyDescent="0.3">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ht="14.45" x14ac:dyDescent="0.3">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ht="14.45" x14ac:dyDescent="0.3">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ht="14.45" x14ac:dyDescent="0.3">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ht="14.45" x14ac:dyDescent="0.3">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ht="14.45" x14ac:dyDescent="0.3">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ht="14.45" x14ac:dyDescent="0.3">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ht="14.45" x14ac:dyDescent="0.3">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ht="14.45" x14ac:dyDescent="0.3">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ht="14.45" x14ac:dyDescent="0.3">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ht="14.45" x14ac:dyDescent="0.3">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ht="14.45" x14ac:dyDescent="0.3">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ht="14.45" x14ac:dyDescent="0.3">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ht="14.45" x14ac:dyDescent="0.3">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ht="14.45" x14ac:dyDescent="0.3">
      <c r="B164" s="190" t="s">
        <v>292</v>
      </c>
      <c r="C164" s="191" t="s">
        <v>176</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110250</v>
      </c>
      <c r="E190" s="192">
        <f>E191+E199</f>
        <v>0</v>
      </c>
      <c r="F190" s="192">
        <f t="shared" si="300"/>
        <v>110250</v>
      </c>
      <c r="G190" s="192">
        <f>G191+G199</f>
        <v>0</v>
      </c>
      <c r="H190" s="192">
        <f t="shared" si="4"/>
        <v>110250</v>
      </c>
      <c r="I190" s="192">
        <f>I191+I199</f>
        <v>0</v>
      </c>
      <c r="J190" s="192">
        <f t="shared" si="5"/>
        <v>110250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110250</v>
      </c>
      <c r="X190" s="192">
        <f t="shared" si="491"/>
        <v>0</v>
      </c>
      <c r="Y190" s="192">
        <f t="shared" ref="Y190:Z190" si="492">Y191+Y199</f>
        <v>0</v>
      </c>
      <c r="Z190" s="192">
        <f t="shared" si="492"/>
        <v>0</v>
      </c>
      <c r="AA190" s="192">
        <f t="shared" si="491"/>
        <v>0</v>
      </c>
      <c r="AB190" s="192">
        <f t="shared" ref="AB190" si="493">AB191+AB199</f>
        <v>0</v>
      </c>
      <c r="AC190" s="192">
        <f t="shared" ref="AC190" si="494">AC191+AC199</f>
        <v>110250</v>
      </c>
      <c r="AD190" s="192">
        <f t="shared" ref="AD190" si="495">AD191+AD199</f>
        <v>0</v>
      </c>
      <c r="AE190" s="192">
        <f t="shared" si="9"/>
        <v>110250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110250</v>
      </c>
    </row>
    <row r="191" spans="2:44" x14ac:dyDescent="0.25">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110250</v>
      </c>
      <c r="E199" s="192">
        <f>SUM(E200:E206)</f>
        <v>0</v>
      </c>
      <c r="F199" s="192">
        <f>D199+E199</f>
        <v>110250</v>
      </c>
      <c r="G199" s="192">
        <f t="shared" ref="G199:I199" si="535">SUM(G200:G206)</f>
        <v>0</v>
      </c>
      <c r="H199" s="192">
        <f>F199-G199</f>
        <v>110250</v>
      </c>
      <c r="I199" s="192">
        <f t="shared" si="535"/>
        <v>0</v>
      </c>
      <c r="J199" s="192">
        <f>F199-I199</f>
        <v>110250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110250</v>
      </c>
      <c r="X199" s="192">
        <f t="shared" si="536"/>
        <v>0</v>
      </c>
      <c r="Y199" s="192">
        <f t="shared" ref="Y199:Z199" si="540">SUM(Y200:Y206)</f>
        <v>0</v>
      </c>
      <c r="Z199" s="192">
        <f t="shared" si="540"/>
        <v>0</v>
      </c>
      <c r="AA199" s="192">
        <f t="shared" si="536"/>
        <v>0</v>
      </c>
      <c r="AB199" s="192">
        <f t="shared" si="536"/>
        <v>0</v>
      </c>
      <c r="AC199" s="192">
        <f t="shared" si="536"/>
        <v>110250</v>
      </c>
      <c r="AD199" s="192">
        <f t="shared" si="536"/>
        <v>0</v>
      </c>
      <c r="AE199" s="192">
        <f>AB199+AC199+AD199</f>
        <v>110250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110250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110250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110250</v>
      </c>
      <c r="G201" s="183"/>
      <c r="H201" s="183">
        <f t="shared" si="541"/>
        <v>110250</v>
      </c>
      <c r="I201" s="183"/>
      <c r="J201" s="183">
        <f t="shared" si="542"/>
        <v>110250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110250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110250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110250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110250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0</v>
      </c>
      <c r="E222" s="180">
        <f>E223+E235+E243+E260+E267+E312</f>
        <v>0</v>
      </c>
      <c r="F222" s="180">
        <f t="shared" ref="F222:F382" si="622">D222+E222</f>
        <v>0</v>
      </c>
      <c r="G222" s="180">
        <f>G223+G235+G243+G260+G267+G312</f>
        <v>0</v>
      </c>
      <c r="H222" s="180">
        <f t="shared" ref="H222:H498" si="623">F222-G222</f>
        <v>0</v>
      </c>
      <c r="I222" s="180">
        <f>I223+I235+I243+I260+I267+I312</f>
        <v>0</v>
      </c>
      <c r="J222" s="180">
        <f t="shared" ref="J222:J498" si="624">F222-I222</f>
        <v>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0</v>
      </c>
      <c r="AE222" s="180">
        <f t="shared" ref="AE222:AE498" si="628">AB222+AC222+AD222</f>
        <v>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0</v>
      </c>
    </row>
    <row r="223" spans="2:44" x14ac:dyDescent="0.25">
      <c r="B223" s="190" t="s">
        <v>310</v>
      </c>
      <c r="C223" s="191" t="s">
        <v>189</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0</v>
      </c>
      <c r="E312" s="192">
        <f>SUM(E313:E326)</f>
        <v>0</v>
      </c>
      <c r="F312" s="192">
        <f t="shared" si="622"/>
        <v>0</v>
      </c>
      <c r="G312" s="192">
        <f>SUM(G313:G326)</f>
        <v>0</v>
      </c>
      <c r="H312" s="192">
        <f t="shared" si="623"/>
        <v>0</v>
      </c>
      <c r="I312" s="192">
        <f>SUM(I313:I326)</f>
        <v>0</v>
      </c>
      <c r="J312" s="192">
        <f t="shared" si="624"/>
        <v>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110250</v>
      </c>
      <c r="E566" s="186">
        <f>E12+E106+E222+E327+E397+E499+E526+E560</f>
        <v>0</v>
      </c>
      <c r="F566" s="186">
        <f t="shared" si="1050"/>
        <v>110250</v>
      </c>
      <c r="G566" s="186">
        <f>G12+G106+G222+G327+G397+G499+G526+G560</f>
        <v>0</v>
      </c>
      <c r="H566" s="186">
        <f t="shared" si="1052"/>
        <v>110250</v>
      </c>
      <c r="I566" s="186">
        <f>I12+I106+I222+I327+I397+I499+I526+I560</f>
        <v>0</v>
      </c>
      <c r="J566" s="186">
        <f t="shared" si="1053"/>
        <v>110250</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0</v>
      </c>
      <c r="V566" s="186">
        <f t="shared" si="1209"/>
        <v>0</v>
      </c>
      <c r="W566" s="186">
        <f t="shared" ref="W566" si="1212">W12+W106+W222+W327+W397+W499+W526+W560</f>
        <v>110250</v>
      </c>
      <c r="X566" s="186">
        <f t="shared" si="1209"/>
        <v>0</v>
      </c>
      <c r="Y566" s="186">
        <f t="shared" ref="Y566:Z566" si="1213">Y12+Y106+Y222+Y327+Y397+Y499+Y526+Y560</f>
        <v>0</v>
      </c>
      <c r="Z566" s="186">
        <f t="shared" si="1213"/>
        <v>0</v>
      </c>
      <c r="AA566" s="186">
        <f t="shared" si="1209"/>
        <v>0</v>
      </c>
      <c r="AB566" s="186">
        <f t="shared" si="1209"/>
        <v>0</v>
      </c>
      <c r="AC566" s="186">
        <f t="shared" si="1209"/>
        <v>110250</v>
      </c>
      <c r="AD566" s="186">
        <f t="shared" si="1209"/>
        <v>0</v>
      </c>
      <c r="AE566" s="186">
        <f t="shared" si="1059"/>
        <v>110250</v>
      </c>
      <c r="AF566" s="186">
        <f t="shared" ref="AF566:AH566" si="1214">AF12+AF106+AF222+AF327+AF397+AF499+AF526+AF560</f>
        <v>0</v>
      </c>
      <c r="AG566" s="186">
        <f t="shared" si="1214"/>
        <v>0</v>
      </c>
      <c r="AH566" s="186">
        <f t="shared" si="1214"/>
        <v>0</v>
      </c>
      <c r="AI566" s="186">
        <f t="shared" si="1060"/>
        <v>0</v>
      </c>
      <c r="AJ566" s="186">
        <f t="shared" ref="AJ566:AL566" si="1215">AJ12+AJ106+AJ222+AJ327+AJ397+AJ499+AJ526+AJ560</f>
        <v>0</v>
      </c>
      <c r="AK566" s="186">
        <f t="shared" si="1215"/>
        <v>0</v>
      </c>
      <c r="AL566" s="186">
        <f t="shared" si="1215"/>
        <v>0</v>
      </c>
      <c r="AM566" s="186">
        <f t="shared" si="1061"/>
        <v>0</v>
      </c>
      <c r="AN566" s="186">
        <f t="shared" ref="AN566:AP566" si="1216">AN12+AN106+AN222+AN327+AN397+AN499+AN526+AN560</f>
        <v>0</v>
      </c>
      <c r="AO566" s="186">
        <f t="shared" si="1216"/>
        <v>0</v>
      </c>
      <c r="AP566" s="186">
        <f t="shared" si="1216"/>
        <v>0</v>
      </c>
      <c r="AQ566" s="186">
        <f t="shared" si="1062"/>
        <v>0</v>
      </c>
      <c r="AR566" s="186">
        <f t="shared" si="1063"/>
        <v>110250</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1473</v>
      </c>
      <c r="Q2" s="122" t="s">
        <v>1510</v>
      </c>
      <c r="S2" s="461" t="str">
        <f>+Presupuesto!D11</f>
        <v>Recurrente</v>
      </c>
      <c r="T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t="14.45" hidden="1" x14ac:dyDescent="0.3">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3">
      <c r="C5" s="195" t="s">
        <v>249</v>
      </c>
      <c r="D5" s="462">
        <f>SUMIF(C:C,$C$10,D:D)</f>
        <v>0</v>
      </c>
    </row>
    <row r="6" spans="1:555" ht="14.45" x14ac:dyDescent="0.3">
      <c r="C6" s="70"/>
      <c r="D6" s="70"/>
      <c r="E6" s="70"/>
      <c r="F6" s="70"/>
      <c r="G6" s="70"/>
      <c r="H6" s="79"/>
      <c r="I6" s="70"/>
      <c r="J6" s="70"/>
    </row>
    <row r="7" spans="1:555" ht="14.45" x14ac:dyDescent="0.3">
      <c r="C7" s="70" t="s">
        <v>41</v>
      </c>
      <c r="D7" s="70"/>
      <c r="E7" s="70"/>
      <c r="F7" s="70"/>
      <c r="G7" s="70"/>
      <c r="H7" s="79"/>
      <c r="I7" s="70"/>
      <c r="J7" s="70"/>
    </row>
    <row r="8" spans="1:555" ht="14.45" x14ac:dyDescent="0.3">
      <c r="C8" s="70" t="s">
        <v>42</v>
      </c>
      <c r="D8" s="70"/>
      <c r="E8" s="70"/>
      <c r="F8" s="70"/>
      <c r="G8" s="70"/>
      <c r="H8" s="79"/>
      <c r="I8" s="70"/>
      <c r="J8" s="70"/>
    </row>
    <row r="9" spans="1:555" thickBot="1" x14ac:dyDescent="0.35">
      <c r="B9" s="93"/>
      <c r="C9" s="177"/>
      <c r="D9" s="177"/>
      <c r="E9" s="177"/>
      <c r="F9" s="177"/>
      <c r="G9" s="177"/>
      <c r="H9" s="79"/>
      <c r="I9" s="177"/>
      <c r="J9" s="177"/>
      <c r="K9" s="112"/>
    </row>
    <row r="10" spans="1:555" thickBot="1" x14ac:dyDescent="0.35">
      <c r="B10" s="93"/>
      <c r="C10" s="29" t="s">
        <v>43</v>
      </c>
      <c r="D10" s="30">
        <f>SUM(G17:G26)</f>
        <v>0</v>
      </c>
      <c r="E10" s="93"/>
      <c r="F10" s="93"/>
      <c r="G10" s="93"/>
      <c r="H10" s="76"/>
      <c r="I10" s="76"/>
      <c r="J10" s="76"/>
      <c r="K10" s="112"/>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c r="N12" s="153"/>
    </row>
    <row r="13" spans="1:555" ht="15.6" x14ac:dyDescent="0.3">
      <c r="B13" s="93"/>
      <c r="C13" s="202" t="s">
        <v>392</v>
      </c>
      <c r="D13" s="368"/>
      <c r="E13" s="93"/>
      <c r="F13" s="93"/>
      <c r="G13" s="93"/>
      <c r="H13" s="76"/>
      <c r="I13" s="76"/>
      <c r="J13" s="76"/>
      <c r="K13" s="112"/>
      <c r="N13" s="153"/>
    </row>
    <row r="14" spans="1:555" ht="18" x14ac:dyDescent="0.3">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c r="N14" s="153"/>
    </row>
    <row r="15" spans="1:555" thickBot="1" x14ac:dyDescent="0.35">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6" t="s">
        <v>47</v>
      </c>
      <c r="D17" s="552"/>
      <c r="E17" s="327"/>
      <c r="F17" s="115">
        <v>30000</v>
      </c>
      <c r="G17" s="328">
        <f t="shared" ref="G17:G25" si="0">E17*F17</f>
        <v>0</v>
      </c>
      <c r="H17" s="329"/>
      <c r="I17" s="116" t="s">
        <v>699</v>
      </c>
      <c r="J17" s="116" t="str">
        <f>VLOOKUP(I17,Presupuesto!$B$11:$C$566,2,0)</f>
        <v>SERVICIOS DE CAPACITACION.</v>
      </c>
      <c r="K17" s="330" t="s">
        <v>1510</v>
      </c>
      <c r="L17" s="116" t="s">
        <v>394</v>
      </c>
      <c r="N17" s="153"/>
    </row>
    <row r="18" spans="2:14" x14ac:dyDescent="0.25">
      <c r="B18" s="93"/>
      <c r="C18" s="99" t="s">
        <v>48</v>
      </c>
      <c r="D18" s="553"/>
      <c r="E18" s="200">
        <f>D17</f>
        <v>0</v>
      </c>
      <c r="F18" s="100">
        <v>50</v>
      </c>
      <c r="G18" s="97">
        <f t="shared" si="0"/>
        <v>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553"/>
      <c r="E19" s="200">
        <f>D17</f>
        <v>0</v>
      </c>
      <c r="F19" s="100">
        <v>150</v>
      </c>
      <c r="G19" s="97">
        <f t="shared" si="0"/>
        <v>0</v>
      </c>
      <c r="H19" s="161"/>
      <c r="I19" s="98" t="s">
        <v>792</v>
      </c>
      <c r="J19" s="98" t="str">
        <f>VLOOKUP(I19,Presupuesto!$B$11:$C$566,2,0)</f>
        <v>ALIMENTOS B EBIDAS PARA PERSONAS</v>
      </c>
      <c r="K19" s="98" t="str">
        <f t="shared" si="1"/>
        <v>Gestión Tecnologías de Información y Comunicación</v>
      </c>
      <c r="L19" s="98" t="s">
        <v>396</v>
      </c>
      <c r="N19" s="153"/>
    </row>
    <row r="20" spans="2:14" x14ac:dyDescent="0.25">
      <c r="B20" s="93"/>
      <c r="C20" s="99" t="s">
        <v>50</v>
      </c>
      <c r="D20" s="553"/>
      <c r="E20" s="151">
        <v>0</v>
      </c>
      <c r="F20" s="118">
        <v>10000</v>
      </c>
      <c r="G20" s="97">
        <f t="shared" si="0"/>
        <v>0</v>
      </c>
      <c r="H20" s="161"/>
      <c r="I20" s="321" t="s">
        <v>300</v>
      </c>
      <c r="J20" s="98" t="str">
        <f>VLOOKUP(I20,Presupuesto!$B$11:$C$566,2,0)</f>
        <v>PASAJES (26100-00)</v>
      </c>
      <c r="K20" s="98" t="str">
        <f t="shared" si="1"/>
        <v>Gestión Tecnologías de Información y Comunicación</v>
      </c>
      <c r="L20" s="98" t="s">
        <v>412</v>
      </c>
      <c r="N20" s="153"/>
    </row>
    <row r="21" spans="2:14" x14ac:dyDescent="0.25">
      <c r="B21" s="93"/>
      <c r="C21" s="99" t="s">
        <v>417</v>
      </c>
      <c r="D21" s="553"/>
      <c r="E21" s="151">
        <v>0</v>
      </c>
      <c r="F21" s="118">
        <v>250</v>
      </c>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99" t="s">
        <v>51</v>
      </c>
      <c r="D22" s="553"/>
      <c r="E22" s="200">
        <f>(D17*25)/500</f>
        <v>0</v>
      </c>
      <c r="F22" s="100">
        <v>85</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99" t="s">
        <v>123</v>
      </c>
      <c r="D23" s="553"/>
      <c r="E23" s="200">
        <f>D17/12</f>
        <v>0</v>
      </c>
      <c r="F23" s="100">
        <v>36</v>
      </c>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x14ac:dyDescent="0.25">
      <c r="B24" s="93"/>
      <c r="C24" s="99" t="s">
        <v>34</v>
      </c>
      <c r="D24" s="553"/>
      <c r="E24" s="200">
        <f>D17/12</f>
        <v>0</v>
      </c>
      <c r="F24" s="100">
        <v>80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109" t="s">
        <v>52</v>
      </c>
      <c r="D25" s="553"/>
      <c r="E25" s="213">
        <v>0</v>
      </c>
      <c r="F25" s="119">
        <v>25</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7" t="s">
        <v>432</v>
      </c>
      <c r="D26" s="218">
        <v>0</v>
      </c>
      <c r="E26" s="331">
        <v>0</v>
      </c>
      <c r="F26" s="104">
        <f>HLOOKUP(C26,$AH$2:$BU$3,2,0)</f>
        <v>1750</v>
      </c>
      <c r="G26" s="105">
        <f>D26*E26*F26</f>
        <v>0</v>
      </c>
      <c r="H26" s="332"/>
      <c r="I26" s="333" t="s">
        <v>301</v>
      </c>
      <c r="J26" s="106" t="str">
        <f>VLOOKUP(I26,Presupuesto!$B$11:$C$566,2,0)</f>
        <v>VIATICOS (26200-00)</v>
      </c>
      <c r="K26" s="334" t="str">
        <f t="shared" si="1"/>
        <v>Gestión Tecnologías de Información y Comunicación</v>
      </c>
      <c r="L26" s="334" t="s">
        <v>412</v>
      </c>
    </row>
    <row r="27" spans="2:14" ht="14.45" x14ac:dyDescent="0.3">
      <c r="B27" s="93"/>
      <c r="C27" s="93"/>
      <c r="E27" s="112"/>
      <c r="F27" s="112"/>
      <c r="G27" s="112"/>
      <c r="H27" s="174"/>
      <c r="I27" s="112"/>
      <c r="J27" s="112"/>
      <c r="K27" s="112"/>
    </row>
    <row r="28" spans="2:14" thickBot="1" x14ac:dyDescent="0.35"/>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68"/>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6" t="s">
        <v>47</v>
      </c>
      <c r="D36" s="552"/>
      <c r="E36" s="327"/>
      <c r="F36" s="115">
        <v>30000</v>
      </c>
      <c r="G36" s="328">
        <f t="shared" ref="G36:G44" si="2">E36*F36</f>
        <v>0</v>
      </c>
      <c r="H36" s="329"/>
      <c r="I36" s="116" t="s">
        <v>699</v>
      </c>
      <c r="J36" s="116" t="str">
        <f>VLOOKUP(I36,Presupuesto!$B$11:$C$566,2,0)</f>
        <v>SERVICIOS DE CAPACITACION.</v>
      </c>
      <c r="K36" s="330" t="s">
        <v>1510</v>
      </c>
      <c r="L36" s="116" t="s">
        <v>394</v>
      </c>
    </row>
    <row r="37" spans="3:12" x14ac:dyDescent="0.25">
      <c r="C37" s="99" t="s">
        <v>48</v>
      </c>
      <c r="D37" s="553"/>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553"/>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53"/>
      <c r="E39" s="151">
        <v>0</v>
      </c>
      <c r="F39" s="118">
        <v>10000</v>
      </c>
      <c r="G39" s="97">
        <f t="shared" si="2"/>
        <v>0</v>
      </c>
      <c r="H39" s="161"/>
      <c r="I39" s="321" t="s">
        <v>300</v>
      </c>
      <c r="J39" s="98" t="str">
        <f>VLOOKUP(I39,Presupuesto!$B$11:$C$566,2,0)</f>
        <v>PASAJES (26100-00)</v>
      </c>
      <c r="K39" s="98" t="str">
        <f t="shared" si="3"/>
        <v>Gestión Tecnologías de Información y Comunicación</v>
      </c>
      <c r="L39" s="98" t="s">
        <v>412</v>
      </c>
    </row>
    <row r="40" spans="3:12" x14ac:dyDescent="0.25">
      <c r="C40" s="99" t="s">
        <v>417</v>
      </c>
      <c r="D40" s="553"/>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53"/>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53"/>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53"/>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53"/>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1">
        <v>0</v>
      </c>
      <c r="F45" s="104">
        <f>HLOOKUP(C45,$AH$2:$BU$3,2,0)</f>
        <v>1150</v>
      </c>
      <c r="G45" s="105">
        <f>D45*E45*F45</f>
        <v>0</v>
      </c>
      <c r="H45" s="332"/>
      <c r="I45" s="333" t="s">
        <v>301</v>
      </c>
      <c r="J45" s="106" t="str">
        <f>VLOOKUP(I45,Presupuesto!$B$11:$C$566,2,0)</f>
        <v>VIATICOS (26200-00)</v>
      </c>
      <c r="K45" s="334" t="str">
        <f t="shared" si="3"/>
        <v>Gestión Tecnologías de Información y Comunicación</v>
      </c>
      <c r="L45" s="334"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68"/>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6" t="s">
        <v>47</v>
      </c>
      <c r="D55" s="552"/>
      <c r="E55" s="327"/>
      <c r="F55" s="115">
        <v>30000</v>
      </c>
      <c r="G55" s="328">
        <f t="shared" ref="G55:G63" si="4">E55*F55</f>
        <v>0</v>
      </c>
      <c r="H55" s="329"/>
      <c r="I55" s="116" t="s">
        <v>699</v>
      </c>
      <c r="J55" s="116" t="str">
        <f>VLOOKUP(I55,Presupuesto!$B$11:$C$566,2,0)</f>
        <v>SERVICIOS DE CAPACITACION.</v>
      </c>
      <c r="K55" s="330" t="s">
        <v>1510</v>
      </c>
      <c r="L55" s="116" t="s">
        <v>394</v>
      </c>
    </row>
    <row r="56" spans="3:12" x14ac:dyDescent="0.25">
      <c r="C56" s="99" t="s">
        <v>48</v>
      </c>
      <c r="D56" s="553"/>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53"/>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553"/>
      <c r="E58" s="151">
        <v>0</v>
      </c>
      <c r="F58" s="118">
        <v>10000</v>
      </c>
      <c r="G58" s="97">
        <f t="shared" si="4"/>
        <v>0</v>
      </c>
      <c r="H58" s="161"/>
      <c r="I58" s="321" t="s">
        <v>300</v>
      </c>
      <c r="J58" s="98" t="str">
        <f>VLOOKUP(I58,Presupuesto!$B$11:$C$566,2,0)</f>
        <v>PASAJES (26100-00)</v>
      </c>
      <c r="K58" s="98" t="str">
        <f>$K$55</f>
        <v>Gestión Tecnologías de Información y Comunicación</v>
      </c>
      <c r="L58" s="98" t="s">
        <v>412</v>
      </c>
    </row>
    <row r="59" spans="3:12" x14ac:dyDescent="0.25">
      <c r="C59" s="99" t="s">
        <v>417</v>
      </c>
      <c r="D59" s="553"/>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553"/>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553"/>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553"/>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553"/>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1">
        <v>0</v>
      </c>
      <c r="F64" s="104">
        <f>HLOOKUP(C64,$AH$2:$BU$3,2,0)</f>
        <v>1150</v>
      </c>
      <c r="G64" s="105">
        <f>D64*E64*F64</f>
        <v>0</v>
      </c>
      <c r="H64" s="332"/>
      <c r="I64" s="333" t="s">
        <v>301</v>
      </c>
      <c r="J64" s="106" t="str">
        <f>VLOOKUP(I64,Presupuesto!$B$11:$C$566,2,0)</f>
        <v>VIATICOS (26200-00)</v>
      </c>
      <c r="K64" s="334" t="str">
        <f t="shared" si="6"/>
        <v>Gestión Tecnologías de Información y Comunicación</v>
      </c>
      <c r="L64" s="334"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68"/>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6" t="s">
        <v>47</v>
      </c>
      <c r="D74" s="552"/>
      <c r="E74" s="327"/>
      <c r="F74" s="115">
        <v>30000</v>
      </c>
      <c r="G74" s="328">
        <f t="shared" ref="G74:G82" si="7">E74*F74</f>
        <v>0</v>
      </c>
      <c r="H74" s="329"/>
      <c r="I74" s="116" t="s">
        <v>699</v>
      </c>
      <c r="J74" s="116" t="str">
        <f>VLOOKUP(I74,Presupuesto!$B$11:$C$566,2,0)</f>
        <v>SERVICIOS DE CAPACITACION.</v>
      </c>
      <c r="K74" s="330" t="s">
        <v>1510</v>
      </c>
      <c r="L74" s="116" t="s">
        <v>394</v>
      </c>
    </row>
    <row r="75" spans="3:12" x14ac:dyDescent="0.25">
      <c r="C75" s="99" t="s">
        <v>48</v>
      </c>
      <c r="D75" s="553"/>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553"/>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53"/>
      <c r="E77" s="151">
        <v>0</v>
      </c>
      <c r="F77" s="118">
        <v>10000</v>
      </c>
      <c r="G77" s="97">
        <f t="shared" si="7"/>
        <v>0</v>
      </c>
      <c r="H77" s="161"/>
      <c r="I77" s="321" t="s">
        <v>300</v>
      </c>
      <c r="J77" s="98" t="str">
        <f>VLOOKUP(I77,Presupuesto!$B$11:$C$566,2,0)</f>
        <v>PASAJES (26100-00)</v>
      </c>
      <c r="K77" s="98" t="str">
        <f t="shared" si="8"/>
        <v>Gestión Tecnologías de Información y Comunicación</v>
      </c>
      <c r="L77" s="98" t="s">
        <v>412</v>
      </c>
    </row>
    <row r="78" spans="3:12" x14ac:dyDescent="0.25">
      <c r="C78" s="99" t="s">
        <v>417</v>
      </c>
      <c r="D78" s="553"/>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553"/>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553"/>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553"/>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553"/>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1">
        <v>0</v>
      </c>
      <c r="F83" s="104">
        <f>HLOOKUP(C83,$AH$2:$BU$3,2,0)</f>
        <v>1150</v>
      </c>
      <c r="G83" s="105">
        <f>D83*E83*F83</f>
        <v>0</v>
      </c>
      <c r="H83" s="332"/>
      <c r="I83" s="333" t="s">
        <v>301</v>
      </c>
      <c r="J83" s="106" t="str">
        <f>VLOOKUP(I83,Presupuesto!$B$11:$C$566,2,0)</f>
        <v>VIATICOS (26200-00)</v>
      </c>
      <c r="K83" s="334" t="str">
        <f t="shared" si="8"/>
        <v>Gestión Tecnologías de Información y Comunicación</v>
      </c>
      <c r="L83" s="334"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68"/>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6" t="s">
        <v>47</v>
      </c>
      <c r="D93" s="552"/>
      <c r="E93" s="327"/>
      <c r="F93" s="115">
        <v>30000</v>
      </c>
      <c r="G93" s="328">
        <f t="shared" ref="G93:G101" si="9">E93*F93</f>
        <v>0</v>
      </c>
      <c r="H93" s="329"/>
      <c r="I93" s="116" t="s">
        <v>699</v>
      </c>
      <c r="J93" s="116" t="str">
        <f>VLOOKUP(I93,Presupuesto!$B$11:$C$566,2,0)</f>
        <v>SERVICIOS DE CAPACITACION.</v>
      </c>
      <c r="K93" s="330" t="s">
        <v>1510</v>
      </c>
      <c r="L93" s="116" t="s">
        <v>394</v>
      </c>
    </row>
    <row r="94" spans="3:12" x14ac:dyDescent="0.25">
      <c r="C94" s="99" t="s">
        <v>48</v>
      </c>
      <c r="D94" s="553"/>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553"/>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53"/>
      <c r="E96" s="151">
        <v>0</v>
      </c>
      <c r="F96" s="118">
        <v>10000</v>
      </c>
      <c r="G96" s="97">
        <f t="shared" si="9"/>
        <v>0</v>
      </c>
      <c r="H96" s="161"/>
      <c r="I96" s="321" t="s">
        <v>300</v>
      </c>
      <c r="J96" s="98" t="str">
        <f>VLOOKUP(I96,Presupuesto!$B$11:$C$566,2,0)</f>
        <v>PASAJES (26100-00)</v>
      </c>
      <c r="K96" s="98" t="str">
        <f t="shared" si="10"/>
        <v>Gestión Tecnologías de Información y Comunicación</v>
      </c>
      <c r="L96" s="98" t="s">
        <v>412</v>
      </c>
    </row>
    <row r="97" spans="3:12" x14ac:dyDescent="0.25">
      <c r="C97" s="99" t="s">
        <v>417</v>
      </c>
      <c r="D97" s="553"/>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53"/>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53"/>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53"/>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53"/>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1">
        <v>0</v>
      </c>
      <c r="F102" s="104">
        <f>HLOOKUP(C102,$AH$2:$BU$3,2,0)</f>
        <v>1150</v>
      </c>
      <c r="G102" s="105">
        <f>D102*E102*F102</f>
        <v>0</v>
      </c>
      <c r="H102" s="332"/>
      <c r="I102" s="333" t="s">
        <v>301</v>
      </c>
      <c r="J102" s="106" t="str">
        <f>VLOOKUP(I102,Presupuesto!$B$11:$C$566,2,0)</f>
        <v>VIATICOS (26200-00)</v>
      </c>
      <c r="K102" s="334" t="str">
        <f t="shared" si="10"/>
        <v>Gestión Tecnologías de Información y Comunicación</v>
      </c>
      <c r="L102" s="334"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68"/>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6" t="s">
        <v>47</v>
      </c>
      <c r="D112" s="552"/>
      <c r="E112" s="327"/>
      <c r="F112" s="115">
        <v>30000</v>
      </c>
      <c r="G112" s="328">
        <f t="shared" ref="G112:G120" si="11">E112*F112</f>
        <v>0</v>
      </c>
      <c r="H112" s="329"/>
      <c r="I112" s="116" t="s">
        <v>699</v>
      </c>
      <c r="J112" s="116" t="str">
        <f>VLOOKUP(I112,Presupuesto!$B$11:$C$566,2,0)</f>
        <v>SERVICIOS DE CAPACITACION.</v>
      </c>
      <c r="K112" s="330" t="s">
        <v>1510</v>
      </c>
      <c r="L112" s="116" t="s">
        <v>394</v>
      </c>
    </row>
    <row r="113" spans="3:12" x14ac:dyDescent="0.25">
      <c r="C113" s="99" t="s">
        <v>48</v>
      </c>
      <c r="D113" s="553"/>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553"/>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53"/>
      <c r="E115" s="151">
        <v>0</v>
      </c>
      <c r="F115" s="118">
        <v>10000</v>
      </c>
      <c r="G115" s="97">
        <f t="shared" si="11"/>
        <v>0</v>
      </c>
      <c r="H115" s="161"/>
      <c r="I115" s="321" t="s">
        <v>300</v>
      </c>
      <c r="J115" s="98" t="str">
        <f>VLOOKUP(I115,Presupuesto!$B$11:$C$566,2,0)</f>
        <v>PASAJES (26100-00)</v>
      </c>
      <c r="K115" s="98" t="str">
        <f t="shared" si="12"/>
        <v>Gestión Tecnologías de Información y Comunicación</v>
      </c>
      <c r="L115" s="98" t="s">
        <v>412</v>
      </c>
    </row>
    <row r="116" spans="3:12" x14ac:dyDescent="0.25">
      <c r="C116" s="99" t="s">
        <v>417</v>
      </c>
      <c r="D116" s="553"/>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553"/>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553"/>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53"/>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53"/>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1">
        <v>0</v>
      </c>
      <c r="F121" s="104">
        <f>HLOOKUP(C121,$AH$2:$BU$3,2,0)</f>
        <v>1150</v>
      </c>
      <c r="G121" s="105">
        <f>D121*E121*F121</f>
        <v>0</v>
      </c>
      <c r="H121" s="332"/>
      <c r="I121" s="333" t="s">
        <v>301</v>
      </c>
      <c r="J121" s="106" t="str">
        <f>VLOOKUP(I121,Presupuesto!$B$11:$C$566,2,0)</f>
        <v>VIATICOS (26200-00)</v>
      </c>
      <c r="K121" s="334" t="str">
        <f t="shared" si="12"/>
        <v>Gestión Tecnologías de Información y Comunicación</v>
      </c>
      <c r="L121" s="334"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68"/>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6" t="s">
        <v>47</v>
      </c>
      <c r="D131" s="552"/>
      <c r="E131" s="327"/>
      <c r="F131" s="115">
        <v>30000</v>
      </c>
      <c r="G131" s="328">
        <f t="shared" ref="G131:G139" si="13">E131*F131</f>
        <v>0</v>
      </c>
      <c r="H131" s="329"/>
      <c r="I131" s="116" t="s">
        <v>699</v>
      </c>
      <c r="J131" s="116" t="str">
        <f>VLOOKUP(I131,Presupuesto!$B$11:$C$566,2,0)</f>
        <v>SERVICIOS DE CAPACITACION.</v>
      </c>
      <c r="K131" s="330" t="s">
        <v>1510</v>
      </c>
      <c r="L131" s="116" t="s">
        <v>394</v>
      </c>
    </row>
    <row r="132" spans="3:12" x14ac:dyDescent="0.25">
      <c r="C132" s="99" t="s">
        <v>48</v>
      </c>
      <c r="D132" s="553"/>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553"/>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53"/>
      <c r="E134" s="151">
        <v>0</v>
      </c>
      <c r="F134" s="118">
        <v>10000</v>
      </c>
      <c r="G134" s="97">
        <f t="shared" si="13"/>
        <v>0</v>
      </c>
      <c r="H134" s="161"/>
      <c r="I134" s="321" t="s">
        <v>300</v>
      </c>
      <c r="J134" s="98" t="str">
        <f>VLOOKUP(I134,Presupuesto!$B$11:$C$566,2,0)</f>
        <v>PASAJES (26100-00)</v>
      </c>
      <c r="K134" s="98" t="str">
        <f t="shared" si="14"/>
        <v>Gestión Tecnologías de Información y Comunicación</v>
      </c>
      <c r="L134" s="98" t="s">
        <v>412</v>
      </c>
    </row>
    <row r="135" spans="3:12" x14ac:dyDescent="0.25">
      <c r="C135" s="99" t="s">
        <v>417</v>
      </c>
      <c r="D135" s="553"/>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553"/>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553"/>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53"/>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53"/>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1">
        <v>0</v>
      </c>
      <c r="F140" s="104">
        <f>HLOOKUP(C140,$AH$2:$BU$3,2,0)</f>
        <v>1150</v>
      </c>
      <c r="G140" s="105">
        <f>D140*E140*F140</f>
        <v>0</v>
      </c>
      <c r="H140" s="332"/>
      <c r="I140" s="333" t="s">
        <v>301</v>
      </c>
      <c r="J140" s="106" t="str">
        <f>VLOOKUP(I140,Presupuesto!$B$11:$C$566,2,0)</f>
        <v>VIATICOS (26200-00)</v>
      </c>
      <c r="K140" s="334" t="str">
        <f t="shared" si="14"/>
        <v>Gestión Tecnologías de Información y Comunicación</v>
      </c>
      <c r="L140" s="334"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68"/>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6" t="s">
        <v>47</v>
      </c>
      <c r="D150" s="552"/>
      <c r="E150" s="327"/>
      <c r="F150" s="115">
        <v>30000</v>
      </c>
      <c r="G150" s="328">
        <f t="shared" ref="G150:G158" si="15">E150*F150</f>
        <v>0</v>
      </c>
      <c r="H150" s="329"/>
      <c r="I150" s="116" t="s">
        <v>699</v>
      </c>
      <c r="J150" s="116" t="str">
        <f>VLOOKUP(I150,Presupuesto!$B$11:$C$566,2,0)</f>
        <v>SERVICIOS DE CAPACITACION.</v>
      </c>
      <c r="K150" s="330" t="s">
        <v>1510</v>
      </c>
      <c r="L150" s="116" t="s">
        <v>394</v>
      </c>
    </row>
    <row r="151" spans="3:12" x14ac:dyDescent="0.25">
      <c r="C151" s="99" t="s">
        <v>48</v>
      </c>
      <c r="D151" s="553"/>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53"/>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53"/>
      <c r="E153" s="151">
        <v>0</v>
      </c>
      <c r="F153" s="118">
        <v>10000</v>
      </c>
      <c r="G153" s="97">
        <f t="shared" si="15"/>
        <v>0</v>
      </c>
      <c r="H153" s="161"/>
      <c r="I153" s="321" t="s">
        <v>300</v>
      </c>
      <c r="J153" s="98" t="str">
        <f>VLOOKUP(I153,Presupuesto!$B$11:$C$566,2,0)</f>
        <v>PASAJES (26100-00)</v>
      </c>
      <c r="K153" s="98" t="str">
        <f t="shared" si="16"/>
        <v>Gestión Tecnologías de Información y Comunicación</v>
      </c>
      <c r="L153" s="98" t="s">
        <v>412</v>
      </c>
    </row>
    <row r="154" spans="3:12" x14ac:dyDescent="0.25">
      <c r="C154" s="99" t="s">
        <v>417</v>
      </c>
      <c r="D154" s="553"/>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53"/>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53"/>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53"/>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53"/>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1">
        <v>0</v>
      </c>
      <c r="F159" s="104">
        <f>HLOOKUP(C159,$AH$2:$BU$3,2,0)</f>
        <v>1150</v>
      </c>
      <c r="G159" s="105">
        <f>D159*E159*F159</f>
        <v>0</v>
      </c>
      <c r="H159" s="332"/>
      <c r="I159" s="333" t="s">
        <v>301</v>
      </c>
      <c r="J159" s="106" t="str">
        <f>VLOOKUP(I159,Presupuesto!$B$11:$C$566,2,0)</f>
        <v>VIATICOS (26200-00)</v>
      </c>
      <c r="K159" s="334" t="str">
        <f t="shared" si="16"/>
        <v>Gestión Tecnologías de Información y Comunicación</v>
      </c>
      <c r="L159" s="334"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68"/>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6" t="s">
        <v>47</v>
      </c>
      <c r="D169" s="552"/>
      <c r="E169" s="327"/>
      <c r="F169" s="115">
        <v>30000</v>
      </c>
      <c r="G169" s="328">
        <f t="shared" ref="G169:G177" si="17">E169*F169</f>
        <v>0</v>
      </c>
      <c r="H169" s="329"/>
      <c r="I169" s="116" t="s">
        <v>699</v>
      </c>
      <c r="J169" s="116" t="str">
        <f>VLOOKUP(I169,Presupuesto!$B$11:$C$566,2,0)</f>
        <v>SERVICIOS DE CAPACITACION.</v>
      </c>
      <c r="K169" s="330" t="s">
        <v>1510</v>
      </c>
      <c r="L169" s="116" t="s">
        <v>394</v>
      </c>
    </row>
    <row r="170" spans="3:12" x14ac:dyDescent="0.25">
      <c r="C170" s="99" t="s">
        <v>48</v>
      </c>
      <c r="D170" s="553"/>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53"/>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53"/>
      <c r="E172" s="151">
        <v>0</v>
      </c>
      <c r="F172" s="118">
        <v>10000</v>
      </c>
      <c r="G172" s="97">
        <f t="shared" si="17"/>
        <v>0</v>
      </c>
      <c r="H172" s="161"/>
      <c r="I172" s="321" t="s">
        <v>300</v>
      </c>
      <c r="J172" s="98" t="str">
        <f>VLOOKUP(I172,Presupuesto!$B$11:$C$566,2,0)</f>
        <v>PASAJES (26100-00)</v>
      </c>
      <c r="K172" s="98" t="str">
        <f t="shared" si="18"/>
        <v>Gestión Tecnologías de Información y Comunicación</v>
      </c>
      <c r="L172" s="98" t="s">
        <v>412</v>
      </c>
    </row>
    <row r="173" spans="3:12" x14ac:dyDescent="0.25">
      <c r="C173" s="99" t="s">
        <v>417</v>
      </c>
      <c r="D173" s="553"/>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53"/>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53"/>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53"/>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53"/>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1">
        <v>0</v>
      </c>
      <c r="F178" s="104">
        <f>HLOOKUP(C178,$AH$2:$BU$3,2,0)</f>
        <v>1150</v>
      </c>
      <c r="G178" s="105">
        <f>D178*E178*F178</f>
        <v>0</v>
      </c>
      <c r="H178" s="332"/>
      <c r="I178" s="333" t="s">
        <v>301</v>
      </c>
      <c r="J178" s="106" t="str">
        <f>VLOOKUP(I178,Presupuesto!$B$11:$C$566,2,0)</f>
        <v>VIATICOS (26200-00)</v>
      </c>
      <c r="K178" s="334" t="str">
        <f t="shared" si="18"/>
        <v>Gestión Tecnologías de Información y Comunicación</v>
      </c>
      <c r="L178" s="334"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68"/>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6" t="s">
        <v>47</v>
      </c>
      <c r="D188" s="552"/>
      <c r="E188" s="327"/>
      <c r="F188" s="115">
        <v>30000</v>
      </c>
      <c r="G188" s="328">
        <f t="shared" ref="G188:G196" si="19">E188*F188</f>
        <v>0</v>
      </c>
      <c r="H188" s="329"/>
      <c r="I188" s="116" t="s">
        <v>699</v>
      </c>
      <c r="J188" s="116" t="str">
        <f>VLOOKUP(I188,Presupuesto!$B$11:$C$566,2,0)</f>
        <v>SERVICIOS DE CAPACITACION.</v>
      </c>
      <c r="K188" s="330" t="s">
        <v>1510</v>
      </c>
      <c r="L188" s="116" t="s">
        <v>394</v>
      </c>
    </row>
    <row r="189" spans="3:12" x14ac:dyDescent="0.25">
      <c r="C189" s="99" t="s">
        <v>48</v>
      </c>
      <c r="D189" s="553"/>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53"/>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53"/>
      <c r="E191" s="151">
        <v>0</v>
      </c>
      <c r="F191" s="118">
        <v>10000</v>
      </c>
      <c r="G191" s="97">
        <f t="shared" si="19"/>
        <v>0</v>
      </c>
      <c r="H191" s="161"/>
      <c r="I191" s="321" t="s">
        <v>300</v>
      </c>
      <c r="J191" s="98" t="str">
        <f>VLOOKUP(I191,Presupuesto!$B$11:$C$566,2,0)</f>
        <v>PASAJES (26100-00)</v>
      </c>
      <c r="K191" s="98" t="str">
        <f t="shared" si="20"/>
        <v>Gestión Tecnologías de Información y Comunicación</v>
      </c>
      <c r="L191" s="98" t="s">
        <v>412</v>
      </c>
    </row>
    <row r="192" spans="3:12" x14ac:dyDescent="0.25">
      <c r="C192" s="99" t="s">
        <v>417</v>
      </c>
      <c r="D192" s="553"/>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53"/>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53"/>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53"/>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53"/>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1">
        <v>0</v>
      </c>
      <c r="F197" s="104">
        <f>HLOOKUP(C197,$AH$2:$BU$3,2,0)</f>
        <v>1150</v>
      </c>
      <c r="G197" s="105">
        <f>D197*E197*F197</f>
        <v>0</v>
      </c>
      <c r="H197" s="332"/>
      <c r="I197" s="333" t="s">
        <v>301</v>
      </c>
      <c r="J197" s="106" t="str">
        <f>VLOOKUP(I197,Presupuesto!$B$11:$C$566,2,0)</f>
        <v>VIATICOS (26200-00)</v>
      </c>
      <c r="K197" s="334" t="str">
        <f t="shared" si="20"/>
        <v>Gestión Tecnologías de Información y Comunicación</v>
      </c>
      <c r="L197" s="334"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68"/>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6" t="s">
        <v>47</v>
      </c>
      <c r="D207" s="552"/>
      <c r="E207" s="327"/>
      <c r="F207" s="115">
        <v>30000</v>
      </c>
      <c r="G207" s="328">
        <f t="shared" ref="G207:G215" si="21">E207*F207</f>
        <v>0</v>
      </c>
      <c r="H207" s="329"/>
      <c r="I207" s="116" t="s">
        <v>699</v>
      </c>
      <c r="J207" s="116" t="str">
        <f>VLOOKUP(I207,Presupuesto!$B$11:$C$566,2,0)</f>
        <v>SERVICIOS DE CAPACITACION.</v>
      </c>
      <c r="K207" s="330" t="s">
        <v>1510</v>
      </c>
      <c r="L207" s="116" t="s">
        <v>394</v>
      </c>
    </row>
    <row r="208" spans="3:12" x14ac:dyDescent="0.25">
      <c r="C208" s="99" t="s">
        <v>48</v>
      </c>
      <c r="D208" s="553"/>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53"/>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53"/>
      <c r="E210" s="151">
        <v>0</v>
      </c>
      <c r="F210" s="118">
        <v>10000</v>
      </c>
      <c r="G210" s="97">
        <f t="shared" si="21"/>
        <v>0</v>
      </c>
      <c r="H210" s="161"/>
      <c r="I210" s="321" t="s">
        <v>300</v>
      </c>
      <c r="J210" s="98" t="str">
        <f>VLOOKUP(I210,Presupuesto!$B$11:$C$566,2,0)</f>
        <v>PASAJES (26100-00)</v>
      </c>
      <c r="K210" s="98" t="str">
        <f t="shared" si="22"/>
        <v>Gestión Tecnologías de Información y Comunicación</v>
      </c>
      <c r="L210" s="98" t="s">
        <v>412</v>
      </c>
    </row>
    <row r="211" spans="3:12" x14ac:dyDescent="0.25">
      <c r="C211" s="99" t="s">
        <v>417</v>
      </c>
      <c r="D211" s="553"/>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53"/>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53"/>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53"/>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53"/>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1">
        <v>0</v>
      </c>
      <c r="F216" s="104">
        <f>HLOOKUP(C216,$AH$2:$BU$3,2,0)</f>
        <v>1150</v>
      </c>
      <c r="G216" s="105">
        <f>D216*E216*F216</f>
        <v>0</v>
      </c>
      <c r="H216" s="332"/>
      <c r="I216" s="333" t="s">
        <v>301</v>
      </c>
      <c r="J216" s="106" t="str">
        <f>VLOOKUP(I216,Presupuesto!$B$11:$C$566,2,0)</f>
        <v>VIATICOS (26200-00)</v>
      </c>
      <c r="K216" s="334" t="str">
        <f t="shared" si="22"/>
        <v>Gestión Tecnologías de Información y Comunicación</v>
      </c>
      <c r="L216" s="334"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68"/>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6" t="s">
        <v>47</v>
      </c>
      <c r="D226" s="552"/>
      <c r="E226" s="327"/>
      <c r="F226" s="115">
        <v>30000</v>
      </c>
      <c r="G226" s="328">
        <f t="shared" ref="G226:G234" si="23">E226*F226</f>
        <v>0</v>
      </c>
      <c r="H226" s="329"/>
      <c r="I226" s="116" t="s">
        <v>699</v>
      </c>
      <c r="J226" s="116" t="str">
        <f>VLOOKUP(I226,Presupuesto!$B$11:$C$566,2,0)</f>
        <v>SERVICIOS DE CAPACITACION.</v>
      </c>
      <c r="K226" s="330" t="s">
        <v>1510</v>
      </c>
      <c r="L226" s="116" t="s">
        <v>394</v>
      </c>
    </row>
    <row r="227" spans="3:12" x14ac:dyDescent="0.25">
      <c r="C227" s="99" t="s">
        <v>48</v>
      </c>
      <c r="D227" s="553"/>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53"/>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53"/>
      <c r="E229" s="151">
        <v>0</v>
      </c>
      <c r="F229" s="118">
        <v>10000</v>
      </c>
      <c r="G229" s="97">
        <f t="shared" si="23"/>
        <v>0</v>
      </c>
      <c r="H229" s="161"/>
      <c r="I229" s="321" t="s">
        <v>300</v>
      </c>
      <c r="J229" s="98" t="str">
        <f>VLOOKUP(I229,Presupuesto!$B$11:$C$566,2,0)</f>
        <v>PASAJES (26100-00)</v>
      </c>
      <c r="K229" s="98" t="str">
        <f t="shared" si="24"/>
        <v>Gestión Tecnologías de Información y Comunicación</v>
      </c>
      <c r="L229" s="98" t="s">
        <v>412</v>
      </c>
    </row>
    <row r="230" spans="3:12" x14ac:dyDescent="0.25">
      <c r="C230" s="99" t="s">
        <v>417</v>
      </c>
      <c r="D230" s="553"/>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53"/>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53"/>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53"/>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53"/>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1">
        <v>0</v>
      </c>
      <c r="F235" s="104">
        <f>HLOOKUP(C235,$AH$2:$BU$3,2,0)</f>
        <v>1150</v>
      </c>
      <c r="G235" s="105">
        <f>D235*E235*F235</f>
        <v>0</v>
      </c>
      <c r="H235" s="332"/>
      <c r="I235" s="333" t="s">
        <v>301</v>
      </c>
      <c r="J235" s="106" t="str">
        <f>VLOOKUP(I235,Presupuesto!$B$11:$C$566,2,0)</f>
        <v>VIATICOS (26200-00)</v>
      </c>
      <c r="K235" s="334" t="str">
        <f t="shared" si="24"/>
        <v>Gestión Tecnologías de Información y Comunicación</v>
      </c>
      <c r="L235" s="334" t="s">
        <v>412</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4" zoomScaleNormal="100" workbookViewId="0">
      <selection activeCell="H18" sqref="H18"/>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1473</v>
      </c>
      <c r="Q2" s="122" t="s">
        <v>1510</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t="14.45" hidden="1" x14ac:dyDescent="0.3">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2">
        <v>43674.39</v>
      </c>
      <c r="CA3" s="302">
        <v>39703.99</v>
      </c>
      <c r="CB3" s="302">
        <v>35733.589999999997</v>
      </c>
      <c r="CC3" s="302">
        <v>31763.19</v>
      </c>
      <c r="CD3" s="302">
        <v>29777.99</v>
      </c>
      <c r="CE3" s="302">
        <v>27792.79</v>
      </c>
      <c r="CF3" s="302">
        <v>18859.39</v>
      </c>
      <c r="CG3" s="302">
        <v>17866.8</v>
      </c>
      <c r="CH3" s="302">
        <v>13896.4</v>
      </c>
      <c r="CI3" s="302">
        <v>15004.09</v>
      </c>
      <c r="CJ3" s="302">
        <v>13238.9</v>
      </c>
      <c r="CK3" s="302">
        <v>12356.31</v>
      </c>
      <c r="CL3" s="302">
        <v>463.22</v>
      </c>
      <c r="CM3" s="302">
        <v>2007.3</v>
      </c>
    </row>
    <row r="5" spans="1:555" ht="51.6" x14ac:dyDescent="0.3">
      <c r="C5" s="195" t="s">
        <v>128</v>
      </c>
      <c r="D5" s="462">
        <f>SUMIF(C:C,$C$10,D:D)</f>
        <v>0</v>
      </c>
      <c r="CA5" s="302"/>
    </row>
    <row r="6" spans="1:555" ht="14.45" x14ac:dyDescent="0.3">
      <c r="CA6" s="302"/>
    </row>
    <row r="7" spans="1:555" ht="14.45" x14ac:dyDescent="0.3">
      <c r="CA7" s="302"/>
    </row>
    <row r="8" spans="1:555" x14ac:dyDescent="0.25">
      <c r="C8" s="70" t="s">
        <v>54</v>
      </c>
      <c r="D8" s="79"/>
      <c r="E8" s="70"/>
      <c r="F8" s="70"/>
      <c r="G8" s="70"/>
      <c r="H8" s="79"/>
      <c r="I8" s="70"/>
      <c r="J8" s="70"/>
      <c r="CA8" s="302"/>
    </row>
    <row r="9" spans="1:555" thickBot="1" x14ac:dyDescent="0.35">
      <c r="C9" s="94"/>
      <c r="D9" s="79"/>
      <c r="E9" s="94"/>
      <c r="F9" s="94"/>
      <c r="G9" s="94"/>
      <c r="H9" s="79"/>
      <c r="I9" s="94"/>
      <c r="J9" s="121"/>
      <c r="CA9" s="302"/>
    </row>
    <row r="10" spans="1:555" thickBot="1" x14ac:dyDescent="0.35">
      <c r="C10" s="69" t="s">
        <v>43</v>
      </c>
      <c r="D10" s="30">
        <f>SUM(G17:G67)</f>
        <v>0</v>
      </c>
      <c r="E10" s="93"/>
      <c r="F10" s="93"/>
      <c r="G10" s="93"/>
      <c r="H10" s="76"/>
      <c r="I10" s="76"/>
      <c r="J10" s="76"/>
      <c r="K10" s="153"/>
      <c r="CA10" s="302"/>
    </row>
    <row r="11" spans="1:555" ht="14.45" x14ac:dyDescent="0.3">
      <c r="B11" s="177"/>
      <c r="D11" s="31"/>
      <c r="E11" s="93"/>
      <c r="F11" s="93"/>
      <c r="G11" s="93"/>
      <c r="H11" s="76"/>
      <c r="I11" s="76"/>
      <c r="J11" s="76"/>
      <c r="K11" s="153"/>
      <c r="CA11" s="302"/>
    </row>
    <row r="12" spans="1:555" ht="14.45" x14ac:dyDescent="0.3">
      <c r="B12" s="177"/>
      <c r="D12" s="31"/>
      <c r="E12" s="93"/>
      <c r="F12" s="93"/>
      <c r="G12" s="93"/>
      <c r="H12" s="76"/>
      <c r="I12" s="76"/>
      <c r="J12" s="76"/>
      <c r="K12" s="153"/>
      <c r="CA12" s="302"/>
    </row>
    <row r="13" spans="1:555" ht="15.6" x14ac:dyDescent="0.3">
      <c r="C13" s="202" t="s">
        <v>392</v>
      </c>
      <c r="D13" s="368"/>
      <c r="E13" s="93"/>
      <c r="F13" s="93"/>
      <c r="G13" s="93"/>
      <c r="H13" s="76"/>
      <c r="I13" s="76"/>
      <c r="J13" s="76"/>
      <c r="K13" s="153"/>
      <c r="CA13" s="302"/>
    </row>
    <row r="14" spans="1:555" ht="18" x14ac:dyDescent="0.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53"/>
      <c r="CA14" s="302"/>
    </row>
    <row r="15" spans="1:555" thickBot="1" x14ac:dyDescent="0.35">
      <c r="C15" s="94"/>
      <c r="D15" s="31"/>
      <c r="E15" s="93"/>
      <c r="F15" s="93"/>
      <c r="G15" s="93"/>
      <c r="H15" s="76"/>
      <c r="I15" s="76"/>
      <c r="J15" s="76"/>
      <c r="K15" s="153"/>
      <c r="CA15" s="302"/>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2"/>
    </row>
    <row r="17" spans="3:79" ht="15.75" thickBot="1" x14ac:dyDescent="0.3">
      <c r="C17" s="137" t="s">
        <v>482</v>
      </c>
      <c r="D17" s="199"/>
      <c r="E17" s="152">
        <v>12</v>
      </c>
      <c r="F17" s="303">
        <f>HLOOKUP($C17,$BZ$2:$CM$3,2,0)</f>
        <v>43674.39</v>
      </c>
      <c r="G17" s="113">
        <f>D17*E17*F17</f>
        <v>0</v>
      </c>
      <c r="H17" s="166"/>
      <c r="I17" s="114" t="s">
        <v>496</v>
      </c>
      <c r="J17" s="114" t="str">
        <f>VLOOKUP(I17,Presupuesto!$B$11:$C$565,2,0)</f>
        <v>SUELDOS Y SALARIOS PERMANENTES</v>
      </c>
      <c r="K17" s="219" t="s">
        <v>1510</v>
      </c>
      <c r="L17" s="98" t="s">
        <v>394</v>
      </c>
      <c r="CA17" s="302"/>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2"/>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2"/>
    </row>
    <row r="20" spans="3:79" thickBot="1" x14ac:dyDescent="0.35">
      <c r="C20" s="137" t="s">
        <v>483</v>
      </c>
      <c r="D20" s="199"/>
      <c r="E20" s="152">
        <v>12</v>
      </c>
      <c r="F20" s="303">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thickBot="1" x14ac:dyDescent="0.35">
      <c r="C23" s="137" t="s">
        <v>484</v>
      </c>
      <c r="D23" s="199"/>
      <c r="E23" s="152">
        <v>12</v>
      </c>
      <c r="F23" s="303">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thickBot="1" x14ac:dyDescent="0.35">
      <c r="C26" s="137" t="s">
        <v>485</v>
      </c>
      <c r="D26" s="199"/>
      <c r="E26" s="152">
        <v>12</v>
      </c>
      <c r="F26" s="303">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thickBot="1" x14ac:dyDescent="0.35">
      <c r="C29" s="137" t="s">
        <v>486</v>
      </c>
      <c r="D29" s="199"/>
      <c r="E29" s="152">
        <v>12</v>
      </c>
      <c r="F29" s="303">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3">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3">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3">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3">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3">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3">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3">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3">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3">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68"/>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3">
        <f>HLOOKUP($C77,$BZ$2:$CM$3,2,0)</f>
        <v>43674.39</v>
      </c>
      <c r="G77" s="113">
        <f>D77*E77*F77</f>
        <v>0</v>
      </c>
      <c r="H77" s="166"/>
      <c r="I77" s="114" t="s">
        <v>496</v>
      </c>
      <c r="J77" s="114" t="str">
        <f>VLOOKUP(I77,Presupuesto!$B$11:$C$565,2,0)</f>
        <v>SUELDOS Y SALARIOS PERMANENTES</v>
      </c>
      <c r="K77" s="219" t="s">
        <v>1454</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3">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3">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3">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3">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3">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3">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3">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3">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3">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3">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3">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3">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3">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68"/>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3">
        <f>HLOOKUP($C137,$BZ$2:$CM$3,2,0)</f>
        <v>43674.39</v>
      </c>
      <c r="G137" s="113">
        <f>D137*E137*F137</f>
        <v>0</v>
      </c>
      <c r="H137" s="166"/>
      <c r="I137" s="114" t="s">
        <v>496</v>
      </c>
      <c r="J137" s="114" t="str">
        <f>VLOOKUP(I137,Presupuesto!$B$11:$C$565,2,0)</f>
        <v>SUELDOS Y SALARIOS PERMANENTES</v>
      </c>
      <c r="K137" s="219" t="s">
        <v>1454</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3">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3">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3">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3">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3">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3">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3">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3">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3">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3">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3">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3">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3">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68"/>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3">
        <f>HLOOKUP($C197,$BZ$2:$CM$3,2,0)</f>
        <v>43674.39</v>
      </c>
      <c r="G197" s="113">
        <f>D197*E197*F197</f>
        <v>0</v>
      </c>
      <c r="H197" s="166"/>
      <c r="I197" s="114" t="s">
        <v>496</v>
      </c>
      <c r="J197" s="114" t="str">
        <f>VLOOKUP(I197,Presupuesto!$B$11:$C$565,2,0)</f>
        <v>SUELDOS Y SALARIOS PERMANENTES</v>
      </c>
      <c r="K197" s="219" t="s">
        <v>1454</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3">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3">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3">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3">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3">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3">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3">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3">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3">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3">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3">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3">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3">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68"/>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3">
        <f>HLOOKUP($C257,$BZ$2:$CM$3,2,0)</f>
        <v>43674.39</v>
      </c>
      <c r="G257" s="113">
        <f>D257*E257*F257</f>
        <v>0</v>
      </c>
      <c r="H257" s="166"/>
      <c r="I257" s="114" t="s">
        <v>496</v>
      </c>
      <c r="J257" s="114" t="str">
        <f>VLOOKUP(I257,Presupuesto!$B$11:$C$565,2,0)</f>
        <v>SUELDOS Y SALARIOS PERMANENTES</v>
      </c>
      <c r="K257" s="219" t="s">
        <v>1454</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3">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3">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3">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3">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3">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3">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3">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3">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3">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3">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3">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3">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3">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68"/>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3">
        <f>HLOOKUP($C317,$BZ$2:$CM$3,2,0)</f>
        <v>43674.39</v>
      </c>
      <c r="G317" s="113">
        <f>D317*E317*F317</f>
        <v>0</v>
      </c>
      <c r="H317" s="166"/>
      <c r="I317" s="114" t="s">
        <v>496</v>
      </c>
      <c r="J317" s="114" t="str">
        <f>VLOOKUP(I317,Presupuesto!$B$11:$C$565,2,0)</f>
        <v>SUELDOS Y SALARIOS PERMANENTES</v>
      </c>
      <c r="K317" s="219" t="s">
        <v>1454</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3">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3">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3">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3">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3">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3">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3">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3">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3">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3">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3">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3">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3">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68"/>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3">
        <f>HLOOKUP($C377,$BZ$2:$CM$3,2,0)</f>
        <v>43674.39</v>
      </c>
      <c r="G377" s="113">
        <f>D377*E377*F377</f>
        <v>0</v>
      </c>
      <c r="H377" s="166"/>
      <c r="I377" s="114" t="s">
        <v>496</v>
      </c>
      <c r="J377" s="114" t="str">
        <f>VLOOKUP(I377,Presupuesto!$B$11:$C$565,2,0)</f>
        <v>SUELDOS Y SALARIOS PERMANENTES</v>
      </c>
      <c r="K377" s="219" t="s">
        <v>1454</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3">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3">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3">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3">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3">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3">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3">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3">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3">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3">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3">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3">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3">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68"/>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3">
        <f>HLOOKUP($C437,$BZ$2:$CM$3,2,0)</f>
        <v>43674.39</v>
      </c>
      <c r="G437" s="113">
        <f>D437*E437*F437</f>
        <v>0</v>
      </c>
      <c r="H437" s="166"/>
      <c r="I437" s="114" t="s">
        <v>496</v>
      </c>
      <c r="J437" s="114" t="str">
        <f>VLOOKUP(I437,Presupuesto!$B$11:$C$565,2,0)</f>
        <v>SUELDOS Y SALARIOS PERMANENTES</v>
      </c>
      <c r="K437" s="219" t="s">
        <v>1454</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3">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3">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3">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3">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3">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3">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3">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3">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3">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3">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3">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3">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3">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68"/>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3">
        <f>HLOOKUP($C497,$BZ$2:$CM$3,2,0)</f>
        <v>43674.39</v>
      </c>
      <c r="G497" s="113">
        <f>D497*E497*F497</f>
        <v>0</v>
      </c>
      <c r="H497" s="166"/>
      <c r="I497" s="114" t="s">
        <v>496</v>
      </c>
      <c r="J497" s="114" t="str">
        <f>VLOOKUP(I497,Presupuesto!$B$11:$C$565,2,0)</f>
        <v>SUELDOS Y SALARIOS PERMANENTES</v>
      </c>
      <c r="K497" s="219" t="s">
        <v>1454</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3">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3">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3">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3">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3">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3">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3">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3">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3">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3">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3">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3">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3">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68"/>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3">
        <f>HLOOKUP($C557,$BZ$2:$CM$3,2,0)</f>
        <v>43674.39</v>
      </c>
      <c r="G557" s="113">
        <f>D557*E557*F557</f>
        <v>0</v>
      </c>
      <c r="H557" s="166"/>
      <c r="I557" s="114" t="s">
        <v>496</v>
      </c>
      <c r="J557" s="114" t="str">
        <f>VLOOKUP(I557,Presupuesto!$B$11:$C$565,2,0)</f>
        <v>SUELDOS Y SALARIOS PERMANENTES</v>
      </c>
      <c r="K557" s="219" t="s">
        <v>1454</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3">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3">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3">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3">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3">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3">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3">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3">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3">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3">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3">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3">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3">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68"/>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3">
        <f>HLOOKUP($C617,$BZ$2:$CM$3,2,0)</f>
        <v>43674.39</v>
      </c>
      <c r="G617" s="113">
        <f>D617*E617*F617</f>
        <v>0</v>
      </c>
      <c r="H617" s="166"/>
      <c r="I617" s="114" t="s">
        <v>496</v>
      </c>
      <c r="J617" s="114" t="str">
        <f>VLOOKUP(I617,Presupuesto!$B$11:$C$565,2,0)</f>
        <v>SUELDOS Y SALARIOS PERMANENTES</v>
      </c>
      <c r="K617" s="219" t="s">
        <v>1454</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3">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3">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3">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3">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3">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3">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3">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3">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3">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3">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3">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3">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3">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68"/>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3">
        <f>HLOOKUP($C677,$BZ$2:$CM$3,2,0)</f>
        <v>43674.39</v>
      </c>
      <c r="G677" s="113">
        <f>D677*E677*F677</f>
        <v>0</v>
      </c>
      <c r="H677" s="166"/>
      <c r="I677" s="114" t="s">
        <v>496</v>
      </c>
      <c r="J677" s="114" t="str">
        <f>VLOOKUP(I677,Presupuesto!$B$11:$C$565,2,0)</f>
        <v>SUELDOS Y SALARIOS PERMANENTES</v>
      </c>
      <c r="K677" s="219" t="s">
        <v>1454</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3">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3">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3">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3">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3">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3">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3">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3">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3">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3">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3">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3">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3">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68"/>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3">
        <f>HLOOKUP($C737,$BZ$2:$CM$3,2,0)</f>
        <v>43674.39</v>
      </c>
      <c r="G737" s="113">
        <f>D737*E737*F737</f>
        <v>0</v>
      </c>
      <c r="H737" s="166"/>
      <c r="I737" s="114" t="s">
        <v>496</v>
      </c>
      <c r="J737" s="114" t="str">
        <f>VLOOKUP(I737,Presupuesto!$B$11:$C$565,2,0)</f>
        <v>SUELDOS Y SALARIOS PERMANENTES</v>
      </c>
      <c r="K737" s="219" t="s">
        <v>1454</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3">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3">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3">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3">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3">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3">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3">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3">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3">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3">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3">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3">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3">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68"/>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3">
        <f>HLOOKUP($C797,$BZ$2:$CM$3,2,0)</f>
        <v>43674.39</v>
      </c>
      <c r="G797" s="113">
        <f>D797*E797*F797</f>
        <v>0</v>
      </c>
      <c r="H797" s="166"/>
      <c r="I797" s="114" t="s">
        <v>496</v>
      </c>
      <c r="J797" s="114" t="str">
        <f>VLOOKUP(I797,Presupuesto!$B$11:$C$565,2,0)</f>
        <v>SUELDOS Y SALARIOS PERMANENTES</v>
      </c>
      <c r="K797" s="219" t="s">
        <v>1454</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3">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3">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3">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3">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3">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3">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3">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3">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3">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3">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3">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3">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3">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68"/>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3">
        <f>HLOOKUP($C857,$BZ$2:$CM$3,2,0)</f>
        <v>43674.39</v>
      </c>
      <c r="G857" s="113">
        <f>D857*E857*F857</f>
        <v>0</v>
      </c>
      <c r="H857" s="166"/>
      <c r="I857" s="114" t="s">
        <v>496</v>
      </c>
      <c r="J857" s="114" t="str">
        <f>VLOOKUP(I857,Presupuesto!$B$11:$C$565,2,0)</f>
        <v>SUELDOS Y SALARIOS PERMANENTES</v>
      </c>
      <c r="K857" s="219" t="s">
        <v>1454</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3">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3">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3">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3">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3">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3">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3">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3">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3">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3">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3">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3">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3">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68"/>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3">
        <f>HLOOKUP($C917,$BZ$2:$CM$3,2,0)</f>
        <v>43674.39</v>
      </c>
      <c r="G917" s="113">
        <f>D917*E917*F917</f>
        <v>0</v>
      </c>
      <c r="H917" s="166"/>
      <c r="I917" s="114" t="s">
        <v>496</v>
      </c>
      <c r="J917" s="114" t="str">
        <f>VLOOKUP(I917,Presupuesto!$B$11:$C$565,2,0)</f>
        <v>SUELDOS Y SALARIOS PERMANENTES</v>
      </c>
      <c r="K917" s="219" t="s">
        <v>1473</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3">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3">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3">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3">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3">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3">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3">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3">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3">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3">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3">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3">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3">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1510</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t="14.45" hidden="1" x14ac:dyDescent="0.3">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1.6" x14ac:dyDescent="0.3">
      <c r="C5" s="87" t="s">
        <v>384</v>
      </c>
      <c r="D5" s="460">
        <f>SUMIF($C:$C,$C$10,D:D)</f>
        <v>0</v>
      </c>
    </row>
    <row r="8" spans="1:555" ht="14.45" x14ac:dyDescent="0.3">
      <c r="C8" s="70" t="s">
        <v>62</v>
      </c>
      <c r="D8" s="70"/>
      <c r="E8" s="70"/>
      <c r="F8" s="70"/>
      <c r="G8" s="79"/>
      <c r="H8" s="70"/>
      <c r="I8" s="70"/>
    </row>
    <row r="9" spans="1:555" thickBot="1" x14ac:dyDescent="0.35">
      <c r="C9" s="70"/>
      <c r="D9" s="70"/>
      <c r="E9" s="70"/>
      <c r="F9" s="70"/>
      <c r="G9" s="79"/>
      <c r="H9" s="70"/>
      <c r="I9" s="70"/>
    </row>
    <row r="10" spans="1:555" thickBot="1" x14ac:dyDescent="0.35">
      <c r="C10" s="29" t="s">
        <v>43</v>
      </c>
      <c r="D10" s="30">
        <f>SUM(F17:F26)</f>
        <v>0</v>
      </c>
      <c r="E10" s="94"/>
      <c r="F10" s="94"/>
      <c r="G10" s="79"/>
      <c r="H10" s="94"/>
      <c r="I10" s="121"/>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392</v>
      </c>
      <c r="D13" s="368"/>
      <c r="E13" s="93"/>
      <c r="F13" s="93"/>
      <c r="G13" s="93"/>
      <c r="H13" s="76"/>
      <c r="I13" s="76"/>
      <c r="J13" s="76"/>
      <c r="K13" s="112"/>
    </row>
    <row r="14" spans="1:555" ht="18" x14ac:dyDescent="0.3">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thickBot="1" x14ac:dyDescent="0.35">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ht="14.45" x14ac:dyDescent="0.3">
      <c r="B17" s="93"/>
      <c r="C17" s="95" t="s">
        <v>63</v>
      </c>
      <c r="D17" s="158"/>
      <c r="E17" s="96">
        <v>2800</v>
      </c>
      <c r="F17" s="97">
        <f>D17*E17</f>
        <v>0</v>
      </c>
      <c r="G17" s="161"/>
      <c r="H17" s="98" t="s">
        <v>985</v>
      </c>
      <c r="I17" s="98" t="str">
        <f>VLOOKUP(H17,Presupuesto!$B$11:$C$565,2,0)</f>
        <v>MUEBLES VARIOS DE OFICINA</v>
      </c>
      <c r="J17" s="219" t="s">
        <v>1454</v>
      </c>
      <c r="K17" s="98" t="s">
        <v>404</v>
      </c>
    </row>
    <row r="18" spans="2:11" ht="32.25" customHeight="1" x14ac:dyDescent="0.3">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ht="14.45" x14ac:dyDescent="0.3">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ht="14.45" x14ac:dyDescent="0.3">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ht="14.45" x14ac:dyDescent="0.3">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ht="14.45" x14ac:dyDescent="0.3">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ht="14.45" x14ac:dyDescent="0.3">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ht="14.45" x14ac:dyDescent="0.3">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ht="14.45" x14ac:dyDescent="0.3">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thickBot="1" x14ac:dyDescent="0.35">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ht="14.45" x14ac:dyDescent="0.3">
      <c r="B27" s="93"/>
    </row>
    <row r="28" spans="2:11" thickBot="1" x14ac:dyDescent="0.35">
      <c r="B28" s="93"/>
      <c r="C28" s="335"/>
      <c r="D28" s="336"/>
      <c r="E28" s="337"/>
      <c r="F28" s="337"/>
      <c r="G28" s="338"/>
      <c r="H28" s="337"/>
      <c r="I28" s="337"/>
      <c r="J28" s="155"/>
      <c r="K28" s="155"/>
    </row>
    <row r="29" spans="2:11" thickBot="1" x14ac:dyDescent="0.35">
      <c r="B29" s="93"/>
      <c r="C29" s="29" t="s">
        <v>43</v>
      </c>
      <c r="D29" s="30">
        <f>SUM(F36:F45)</f>
        <v>0</v>
      </c>
      <c r="E29" s="177"/>
      <c r="F29" s="177"/>
      <c r="G29" s="79"/>
      <c r="H29" s="177"/>
      <c r="I29" s="177"/>
    </row>
    <row r="30" spans="2:11" ht="14.45" x14ac:dyDescent="0.3">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68"/>
      <c r="E32" s="93"/>
      <c r="F32" s="93"/>
      <c r="G32" s="93"/>
      <c r="H32" s="76"/>
      <c r="I32" s="76"/>
      <c r="J32" s="76"/>
      <c r="K32" s="112"/>
    </row>
    <row r="33" spans="3:11"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1454</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68"/>
      <c r="E51" s="93"/>
      <c r="F51" s="93"/>
      <c r="G51" s="93"/>
      <c r="H51" s="76"/>
      <c r="I51" s="76"/>
      <c r="J51" s="76"/>
      <c r="K51" s="112"/>
    </row>
    <row r="52" spans="3:11"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c r="H55" s="98" t="s">
        <v>985</v>
      </c>
      <c r="I55" s="98" t="str">
        <f>VLOOKUP(H55,Presupuesto!$B$11:$C$565,2,0)</f>
        <v>MUEBLES VARIOS DE OFICINA</v>
      </c>
      <c r="J55" s="219" t="s">
        <v>1454</v>
      </c>
      <c r="K55" s="98" t="s">
        <v>404</v>
      </c>
    </row>
    <row r="56" spans="3:11" x14ac:dyDescent="0.25">
      <c r="C56" s="99" t="s">
        <v>64</v>
      </c>
      <c r="D56" s="151"/>
      <c r="E56" s="100">
        <v>2400</v>
      </c>
      <c r="F56" s="97">
        <f>D56*E56</f>
        <v>0</v>
      </c>
      <c r="G56" s="161"/>
      <c r="H56" s="101" t="s">
        <v>985</v>
      </c>
      <c r="I56" s="98" t="str">
        <f>VLOOKUP(H56,Presupuesto!$B$11:$C$565,2,0)</f>
        <v>MUEBLES VARIOS DE OFICINA</v>
      </c>
      <c r="J56" s="98" t="str">
        <f>$J$55</f>
        <v>Posgrado</v>
      </c>
      <c r="K56" s="98" t="s">
        <v>412</v>
      </c>
    </row>
    <row r="57" spans="3:11" x14ac:dyDescent="0.25">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x14ac:dyDescent="0.25">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x14ac:dyDescent="0.25">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x14ac:dyDescent="0.25">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x14ac:dyDescent="0.25">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x14ac:dyDescent="0.3">
      <c r="C66" s="335"/>
      <c r="D66" s="336"/>
      <c r="E66" s="337"/>
      <c r="F66" s="337"/>
      <c r="G66" s="338"/>
      <c r="H66" s="337"/>
      <c r="I66" s="337"/>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68"/>
      <c r="E70" s="93"/>
      <c r="F70" s="93"/>
      <c r="G70" s="93"/>
      <c r="H70" s="76"/>
      <c r="I70" s="76"/>
      <c r="J70" s="76"/>
      <c r="K70" s="112"/>
    </row>
    <row r="71" spans="3:11"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1454</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68"/>
      <c r="E89" s="93"/>
      <c r="F89" s="93"/>
      <c r="G89" s="93"/>
      <c r="H89" s="76"/>
      <c r="I89" s="76"/>
      <c r="J89" s="76"/>
      <c r="K89" s="112"/>
    </row>
    <row r="90" spans="3:11"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9" t="s">
        <v>1454</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5"/>
      <c r="D104" s="336"/>
      <c r="E104" s="337"/>
      <c r="F104" s="337"/>
      <c r="G104" s="338"/>
      <c r="H104" s="337"/>
      <c r="I104" s="337"/>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68"/>
      <c r="E108" s="93"/>
      <c r="F108" s="93"/>
      <c r="G108" s="93"/>
      <c r="H108" s="76"/>
      <c r="I108" s="76"/>
      <c r="J108" s="76"/>
      <c r="K108" s="112"/>
    </row>
    <row r="109" spans="3:11"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9" t="s">
        <v>1454</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68"/>
      <c r="E127" s="93"/>
      <c r="F127" s="93"/>
      <c r="G127" s="93"/>
      <c r="H127" s="76"/>
      <c r="I127" s="76"/>
      <c r="J127" s="76"/>
      <c r="K127" s="112"/>
    </row>
    <row r="128" spans="3:11"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9" t="s">
        <v>1454</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5"/>
      <c r="D142" s="336"/>
      <c r="E142" s="337"/>
      <c r="F142" s="337"/>
      <c r="G142" s="338"/>
      <c r="H142" s="337"/>
      <c r="I142" s="337"/>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68"/>
      <c r="E146" s="93"/>
      <c r="F146" s="93"/>
      <c r="G146" s="93"/>
      <c r="H146" s="76"/>
      <c r="I146" s="76"/>
      <c r="J146" s="76"/>
      <c r="K146" s="112"/>
    </row>
    <row r="147" spans="3:11"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9" t="s">
        <v>1454</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68"/>
      <c r="E165" s="93"/>
      <c r="F165" s="93"/>
      <c r="G165" s="93"/>
      <c r="H165" s="76"/>
      <c r="I165" s="76"/>
      <c r="J165" s="76"/>
      <c r="K165" s="112"/>
    </row>
    <row r="166" spans="3:11"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9" t="s">
        <v>1454</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5"/>
      <c r="D180" s="336"/>
      <c r="E180" s="337"/>
      <c r="F180" s="337"/>
      <c r="G180" s="338"/>
      <c r="H180" s="337"/>
      <c r="I180" s="337"/>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68"/>
      <c r="E184" s="93"/>
      <c r="F184" s="93"/>
      <c r="G184" s="93"/>
      <c r="H184" s="76"/>
      <c r="I184" s="76"/>
      <c r="J184" s="76"/>
      <c r="K184" s="112"/>
    </row>
    <row r="185" spans="3:11"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9" t="s">
        <v>1454</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68"/>
      <c r="E203" s="93"/>
      <c r="F203" s="93"/>
      <c r="G203" s="93"/>
      <c r="H203" s="76"/>
      <c r="I203" s="76"/>
      <c r="J203" s="76"/>
      <c r="K203" s="112"/>
    </row>
    <row r="204" spans="3:11"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9" t="s">
        <v>1454</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5"/>
      <c r="D218" s="336"/>
      <c r="E218" s="337"/>
      <c r="F218" s="337"/>
      <c r="G218" s="338"/>
      <c r="H218" s="337"/>
      <c r="I218" s="337"/>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68"/>
      <c r="E222" s="93"/>
      <c r="F222" s="93"/>
      <c r="G222" s="93"/>
      <c r="H222" s="76"/>
      <c r="I222" s="76"/>
      <c r="J222" s="76"/>
      <c r="K222" s="112"/>
    </row>
    <row r="223" spans="3:11"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9" t="s">
        <v>1473</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7" workbookViewId="0">
      <selection activeCell="C14" sqref="C1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1510</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c r="CB2" s="122" t="s">
        <v>1337</v>
      </c>
      <c r="CC2" s="122" t="s">
        <v>1338</v>
      </c>
      <c r="CD2" s="122" t="s">
        <v>1336</v>
      </c>
      <c r="CE2" s="122" t="s">
        <v>1339</v>
      </c>
    </row>
    <row r="3" spans="1:555" ht="14.45" hidden="1" x14ac:dyDescent="0.3">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c r="CB3" s="86">
        <v>35000</v>
      </c>
      <c r="CC3" s="86">
        <v>15000</v>
      </c>
      <c r="CD3" s="86">
        <v>35000</v>
      </c>
      <c r="CE3" s="86">
        <v>15000</v>
      </c>
    </row>
    <row r="4" spans="1:555" thickBot="1" x14ac:dyDescent="0.35"/>
    <row r="5" spans="1:555" ht="53.25" thickBot="1" x14ac:dyDescent="0.3">
      <c r="C5" s="87" t="s">
        <v>383</v>
      </c>
      <c r="D5" s="198">
        <f>SUMIF(C:C,$C$10,D:D)</f>
        <v>0</v>
      </c>
    </row>
    <row r="8" spans="1:555" ht="14.45" x14ac:dyDescent="0.3">
      <c r="C8" s="107"/>
      <c r="D8" s="107"/>
      <c r="E8" s="107"/>
      <c r="F8" s="107"/>
      <c r="G8" s="78"/>
      <c r="H8" s="107"/>
      <c r="I8" s="107"/>
    </row>
    <row r="9" spans="1:555" thickBot="1" x14ac:dyDescent="0.35">
      <c r="C9" s="107"/>
      <c r="D9" s="107"/>
      <c r="E9" s="107"/>
      <c r="F9" s="107"/>
      <c r="G9" s="78"/>
      <c r="H9" s="107"/>
      <c r="I9" s="107"/>
    </row>
    <row r="10" spans="1:555" thickBot="1" x14ac:dyDescent="0.35">
      <c r="B10" s="93"/>
      <c r="C10" s="29" t="s">
        <v>43</v>
      </c>
      <c r="D10" s="108">
        <f>SUM(F17:F30)</f>
        <v>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392</v>
      </c>
      <c r="D13" s="368"/>
      <c r="E13" s="93"/>
      <c r="F13" s="93"/>
      <c r="G13" s="93"/>
      <c r="H13" s="76"/>
      <c r="I13" s="76"/>
      <c r="J13" s="76"/>
      <c r="K13" s="112"/>
    </row>
    <row r="14" spans="1:555" ht="18" x14ac:dyDescent="0.3">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4.45" x14ac:dyDescent="0.3">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thickBot="1" x14ac:dyDescent="0.35">
      <c r="B17" s="93"/>
      <c r="C17" s="304" t="s">
        <v>1339</v>
      </c>
      <c r="D17" s="158"/>
      <c r="E17" s="96">
        <f>HLOOKUP($C17,$CB$2:$CE$3,2,0)</f>
        <v>15000</v>
      </c>
      <c r="F17" s="97">
        <f>D17*E17</f>
        <v>0</v>
      </c>
      <c r="G17" s="165"/>
      <c r="H17" s="98" t="s">
        <v>1014</v>
      </c>
      <c r="I17" s="98" t="str">
        <f>VLOOKUP(H17,Presupuesto!$B$11:$C$565,2,0)</f>
        <v>EQUIPO DE COMPUTACION</v>
      </c>
      <c r="J17" s="219" t="s">
        <v>1454</v>
      </c>
      <c r="K17" s="98" t="s">
        <v>394</v>
      </c>
      <c r="L17" s="98"/>
    </row>
    <row r="18" spans="2:12" x14ac:dyDescent="0.25">
      <c r="B18" s="93"/>
      <c r="C18" s="304" t="s">
        <v>1337</v>
      </c>
      <c r="D18" s="151"/>
      <c r="E18" s="96">
        <f>HLOOKUP($C18,$CB$2:$CE$3,2,0)</f>
        <v>35000</v>
      </c>
      <c r="F18" s="97">
        <f>D18*E18</f>
        <v>0</v>
      </c>
      <c r="G18" s="165"/>
      <c r="H18" s="101" t="s">
        <v>1014</v>
      </c>
      <c r="I18" s="101" t="str">
        <f>VLOOKUP(H18,Presupuesto!$B$11:$C$565,2,0)</f>
        <v>EQUIPO DE COMPUTACION</v>
      </c>
      <c r="J18" s="98" t="str">
        <f t="shared" ref="J18:J29" si="0">$J$17</f>
        <v>Posgrado</v>
      </c>
      <c r="K18" s="98" t="s">
        <v>412</v>
      </c>
      <c r="L18" s="98"/>
    </row>
    <row r="19" spans="2:12" ht="14.45" x14ac:dyDescent="0.3">
      <c r="B19" s="93"/>
      <c r="C19" s="99" t="s">
        <v>73</v>
      </c>
      <c r="D19" s="151"/>
      <c r="E19" s="100">
        <v>4000</v>
      </c>
      <c r="F19" s="97">
        <f t="shared" ref="F19:F30" si="1">D19*E19</f>
        <v>0</v>
      </c>
      <c r="G19" s="165"/>
      <c r="H19" s="101" t="s">
        <v>986</v>
      </c>
      <c r="I19" s="101" t="str">
        <f>VLOOKUP(H19,Presupuesto!$B$11:$C$565,2,0)</f>
        <v>EQUIPOS VARIOS DE OFICINA</v>
      </c>
      <c r="J19" s="98" t="str">
        <f t="shared" si="0"/>
        <v>Posgrado</v>
      </c>
      <c r="K19" s="98" t="s">
        <v>395</v>
      </c>
      <c r="L19" s="98"/>
    </row>
    <row r="20" spans="2:12" ht="14.45" x14ac:dyDescent="0.3">
      <c r="B20" s="93"/>
      <c r="C20" s="99" t="s">
        <v>74</v>
      </c>
      <c r="D20" s="151"/>
      <c r="E20" s="100">
        <v>8000</v>
      </c>
      <c r="F20" s="97">
        <f t="shared" si="1"/>
        <v>0</v>
      </c>
      <c r="G20" s="165"/>
      <c r="H20" s="101" t="s">
        <v>1014</v>
      </c>
      <c r="I20" s="101" t="str">
        <f>VLOOKUP(H20,Presupuesto!$B$11:$C$565,2,0)</f>
        <v>EQUIPO DE COMPUTACION</v>
      </c>
      <c r="J20" s="98" t="str">
        <f t="shared" si="0"/>
        <v>Posgrado</v>
      </c>
      <c r="K20" s="98" t="s">
        <v>395</v>
      </c>
      <c r="L20" s="98"/>
    </row>
    <row r="21" spans="2:12" ht="14.45" x14ac:dyDescent="0.3">
      <c r="B21" s="93"/>
      <c r="C21" s="99" t="s">
        <v>75</v>
      </c>
      <c r="D21" s="151"/>
      <c r="E21" s="100">
        <v>5000</v>
      </c>
      <c r="F21" s="97">
        <f t="shared" si="1"/>
        <v>0</v>
      </c>
      <c r="G21" s="165"/>
      <c r="H21" s="101" t="s">
        <v>1014</v>
      </c>
      <c r="I21" s="101" t="str">
        <f>VLOOKUP(H21,Presupuesto!$B$11:$C$565,2,0)</f>
        <v>EQUIPO DE COMPUTACION</v>
      </c>
      <c r="J21" s="98" t="str">
        <f t="shared" si="0"/>
        <v>Posgrado</v>
      </c>
      <c r="K21" s="98" t="s">
        <v>395</v>
      </c>
      <c r="L21" s="98"/>
    </row>
    <row r="22" spans="2:12" ht="14.45" x14ac:dyDescent="0.3">
      <c r="B22" s="93"/>
      <c r="C22" s="99" t="s">
        <v>35</v>
      </c>
      <c r="D22" s="151"/>
      <c r="E22" s="100">
        <v>13000</v>
      </c>
      <c r="F22" s="97">
        <f t="shared" si="1"/>
        <v>0</v>
      </c>
      <c r="G22" s="165"/>
      <c r="H22" s="101" t="s">
        <v>1000</v>
      </c>
      <c r="I22" s="101" t="str">
        <f>VLOOKUP(H22,Presupuesto!$B$11:$C$565,2,0)</f>
        <v>EQUIPO DE TRANSPORTE TRACCION Y ELEVACION</v>
      </c>
      <c r="J22" s="98" t="str">
        <f t="shared" si="0"/>
        <v>Posgrado</v>
      </c>
      <c r="K22" s="98" t="s">
        <v>395</v>
      </c>
      <c r="L22" s="98"/>
    </row>
    <row r="23" spans="2:12" ht="14.45" x14ac:dyDescent="0.3">
      <c r="B23" s="93"/>
      <c r="C23" s="99" t="s">
        <v>76</v>
      </c>
      <c r="D23" s="151"/>
      <c r="E23" s="100">
        <v>15000</v>
      </c>
      <c r="F23" s="97">
        <f t="shared" si="1"/>
        <v>0</v>
      </c>
      <c r="G23" s="165"/>
      <c r="H23" s="101" t="s">
        <v>1000</v>
      </c>
      <c r="I23" s="101" t="str">
        <f>VLOOKUP(H23,Presupuesto!$B$11:$C$565,2,0)</f>
        <v>EQUIPO DE TRANSPORTE TRACCION Y ELEVACION</v>
      </c>
      <c r="J23" s="98" t="str">
        <f t="shared" si="0"/>
        <v>Posgrado</v>
      </c>
      <c r="K23" s="98" t="s">
        <v>395</v>
      </c>
      <c r="L23" s="98"/>
    </row>
    <row r="24" spans="2:12" ht="14.45" x14ac:dyDescent="0.3">
      <c r="B24" s="93"/>
      <c r="C24" s="99" t="s">
        <v>77</v>
      </c>
      <c r="D24" s="151"/>
      <c r="E24" s="100">
        <v>10000</v>
      </c>
      <c r="F24" s="97">
        <f t="shared" si="1"/>
        <v>0</v>
      </c>
      <c r="G24" s="165"/>
      <c r="H24" s="101" t="s">
        <v>1000</v>
      </c>
      <c r="I24" s="101" t="str">
        <f>VLOOKUP(H24,Presupuesto!$B$11:$C$565,2,0)</f>
        <v>EQUIPO DE TRANSPORTE TRACCION Y ELEVACION</v>
      </c>
      <c r="J24" s="98" t="str">
        <f t="shared" si="0"/>
        <v>Posgrado</v>
      </c>
      <c r="K24" s="98" t="s">
        <v>403</v>
      </c>
      <c r="L24" s="98"/>
    </row>
    <row r="25" spans="2:12" ht="14.45" x14ac:dyDescent="0.3">
      <c r="C25" s="99" t="s">
        <v>78</v>
      </c>
      <c r="D25" s="151"/>
      <c r="E25" s="100">
        <v>10000</v>
      </c>
      <c r="F25" s="97">
        <f t="shared" si="1"/>
        <v>0</v>
      </c>
      <c r="G25" s="165"/>
      <c r="H25" s="101" t="s">
        <v>1046</v>
      </c>
      <c r="I25" s="101" t="str">
        <f>VLOOKUP(H25,Presupuesto!$B$11:$C$565,2,0)</f>
        <v>APLICACIONES INFORMATICAS</v>
      </c>
      <c r="J25" s="98" t="str">
        <f t="shared" si="0"/>
        <v>Posgrado</v>
      </c>
      <c r="K25" s="98" t="s">
        <v>399</v>
      </c>
      <c r="L25" s="98"/>
    </row>
    <row r="26" spans="2:12" ht="14.45" x14ac:dyDescent="0.3">
      <c r="C26" s="109" t="s">
        <v>79</v>
      </c>
      <c r="D26" s="151"/>
      <c r="E26" s="100">
        <v>2000</v>
      </c>
      <c r="F26" s="97">
        <f t="shared" si="1"/>
        <v>0</v>
      </c>
      <c r="G26" s="165"/>
      <c r="H26" s="110" t="s">
        <v>1014</v>
      </c>
      <c r="I26" s="110" t="str">
        <f>VLOOKUP(H26,Presupuesto!$B$11:$C$565,2,0)</f>
        <v>EQUIPO DE COMPUTACION</v>
      </c>
      <c r="J26" s="98" t="str">
        <f t="shared" si="0"/>
        <v>Posgrado</v>
      </c>
      <c r="K26" s="98" t="s">
        <v>395</v>
      </c>
      <c r="L26" s="98"/>
    </row>
    <row r="27" spans="2:12" x14ac:dyDescent="0.25">
      <c r="C27" s="109" t="s">
        <v>1476</v>
      </c>
      <c r="D27" s="151"/>
      <c r="E27" s="100">
        <v>1500</v>
      </c>
      <c r="F27" s="97">
        <f t="shared" si="1"/>
        <v>0</v>
      </c>
      <c r="G27" s="165"/>
      <c r="H27" s="110" t="s">
        <v>946</v>
      </c>
      <c r="I27" s="110" t="str">
        <f>VLOOKUP(H27,Presupuesto!$B$11:$C$565,2,0)</f>
        <v>UTILES Y MATERIALES ELECTRICOS</v>
      </c>
      <c r="J27" s="98" t="str">
        <f t="shared" si="0"/>
        <v>Posgrado</v>
      </c>
      <c r="K27" s="98" t="s">
        <v>395</v>
      </c>
      <c r="L27" s="98"/>
    </row>
    <row r="28" spans="2:12" x14ac:dyDescent="0.25">
      <c r="C28" s="109" t="s">
        <v>80</v>
      </c>
      <c r="D28" s="151"/>
      <c r="E28" s="100">
        <v>1500</v>
      </c>
      <c r="F28" s="97">
        <f t="shared" si="1"/>
        <v>0</v>
      </c>
      <c r="G28" s="165"/>
      <c r="H28" s="110" t="s">
        <v>1014</v>
      </c>
      <c r="I28" s="110" t="str">
        <f>VLOOKUP(H28,Presupuesto!$B$11:$C$565,2,0)</f>
        <v>EQUIPO DE COMPUTACION</v>
      </c>
      <c r="J28" s="98" t="str">
        <f t="shared" si="0"/>
        <v>Posgrado</v>
      </c>
      <c r="K28" s="98" t="s">
        <v>395</v>
      </c>
      <c r="L28" s="98"/>
    </row>
    <row r="29" spans="2:12" x14ac:dyDescent="0.25">
      <c r="C29" s="109" t="s">
        <v>81</v>
      </c>
      <c r="D29" s="151"/>
      <c r="E29" s="100">
        <v>500</v>
      </c>
      <c r="F29" s="97">
        <f t="shared" si="1"/>
        <v>0</v>
      </c>
      <c r="G29" s="165"/>
      <c r="H29" s="110" t="s">
        <v>955</v>
      </c>
      <c r="I29" s="110" t="str">
        <f>VLOOKUP(H29,Presupuesto!$B$11:$C$565,2,0)</f>
        <v>OTROS RESPUESTOS Y ACCESORIOS MENORES</v>
      </c>
      <c r="J29" s="98" t="str">
        <f t="shared" si="0"/>
        <v>Posgrado</v>
      </c>
      <c r="K29" s="98" t="s">
        <v>395</v>
      </c>
      <c r="L29" s="98"/>
    </row>
    <row r="30" spans="2:12" ht="15.75" thickBot="1" x14ac:dyDescent="0.3">
      <c r="B30" s="93"/>
      <c r="C30" s="102" t="s">
        <v>82</v>
      </c>
      <c r="D30" s="159"/>
      <c r="E30" s="104">
        <v>20</v>
      </c>
      <c r="F30" s="105">
        <f t="shared" si="1"/>
        <v>0</v>
      </c>
      <c r="G30" s="162"/>
      <c r="H30" s="106" t="s">
        <v>955</v>
      </c>
      <c r="I30" s="106" t="str">
        <f>VLOOKUP(H30,Presupuesto!$B$11:$C$565,2,0)</f>
        <v>OTROS RESPUESTOS Y ACCESORIOS MENORES</v>
      </c>
      <c r="J30" s="106" t="str">
        <f t="shared" ref="J30" si="2">$J$17</f>
        <v>Posgrado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68"/>
      <c r="E36" s="93"/>
      <c r="F36" s="93"/>
      <c r="G36" s="93"/>
      <c r="H36" s="76"/>
      <c r="I36" s="76"/>
      <c r="J36" s="76"/>
      <c r="K36" s="112"/>
    </row>
    <row r="37" spans="3:12" ht="18.75" x14ac:dyDescent="0.25">
      <c r="C37" s="211"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4" t="s">
        <v>1339</v>
      </c>
      <c r="D40" s="158"/>
      <c r="E40" s="96">
        <f>HLOOKUP($C40,$CB$2:$CE$3,2,0)</f>
        <v>15000</v>
      </c>
      <c r="F40" s="97">
        <f>D40*E40</f>
        <v>0</v>
      </c>
      <c r="G40" s="165"/>
      <c r="H40" s="98" t="s">
        <v>1014</v>
      </c>
      <c r="I40" s="98" t="str">
        <f>VLOOKUP(H40,Presupuesto!$B$11:$C$565,2,0)</f>
        <v>EQUIPO DE COMPUTACION</v>
      </c>
      <c r="J40" s="219" t="s">
        <v>1454</v>
      </c>
      <c r="K40" s="98" t="s">
        <v>394</v>
      </c>
      <c r="L40" s="98"/>
    </row>
    <row r="41" spans="3:12" x14ac:dyDescent="0.25">
      <c r="C41" s="304"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x14ac:dyDescent="0.25">
      <c r="C42" s="99" t="s">
        <v>73</v>
      </c>
      <c r="D42" s="151"/>
      <c r="E42" s="100">
        <v>4000</v>
      </c>
      <c r="F42" s="97">
        <f t="shared" ref="F42:F53" si="3">D42*E42</f>
        <v>0</v>
      </c>
      <c r="G42" s="165"/>
      <c r="H42" s="101" t="s">
        <v>986</v>
      </c>
      <c r="I42" s="101" t="str">
        <f>VLOOKUP(H42,Presupuesto!$B$11:$C$565,2,0)</f>
        <v>EQUIPOS VARIOS DE OFICINA</v>
      </c>
      <c r="J42" s="98" t="str">
        <f t="shared" ref="J42:J53" si="4">$J$40</f>
        <v>Posgrado</v>
      </c>
      <c r="K42" s="98" t="s">
        <v>395</v>
      </c>
      <c r="L42" s="98"/>
    </row>
    <row r="43" spans="3:12" x14ac:dyDescent="0.25">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x14ac:dyDescent="0.25">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x14ac:dyDescent="0.25">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1046</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1476</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68"/>
      <c r="E59" s="93"/>
      <c r="F59" s="93"/>
      <c r="G59" s="93"/>
      <c r="H59" s="76"/>
      <c r="I59" s="76"/>
      <c r="J59" s="76"/>
      <c r="K59" s="112"/>
    </row>
    <row r="60" spans="3: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4" t="s">
        <v>1339</v>
      </c>
      <c r="D63" s="158"/>
      <c r="E63" s="96">
        <f>HLOOKUP($C63,$CB$2:$CE$3,2,0)</f>
        <v>15000</v>
      </c>
      <c r="F63" s="97">
        <f>D63*E63</f>
        <v>0</v>
      </c>
      <c r="G63" s="165"/>
      <c r="H63" s="98" t="s">
        <v>1014</v>
      </c>
      <c r="I63" s="98" t="str">
        <f>VLOOKUP(H63,Presupuesto!$B$11:$C$565,2,0)</f>
        <v>EQUIPO DE COMPUTACION</v>
      </c>
      <c r="J63" s="219" t="s">
        <v>1454</v>
      </c>
      <c r="K63" s="98" t="s">
        <v>394</v>
      </c>
      <c r="L63" s="98"/>
    </row>
    <row r="64" spans="3:12" x14ac:dyDescent="0.25">
      <c r="C64" s="304"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986</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1014</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Posgrado</v>
      </c>
      <c r="K67" s="98" t="s">
        <v>395</v>
      </c>
      <c r="L67" s="98"/>
    </row>
    <row r="68" spans="3:12" x14ac:dyDescent="0.25">
      <c r="C68" s="99" t="s">
        <v>35</v>
      </c>
      <c r="D68" s="151"/>
      <c r="E68" s="100">
        <v>13000</v>
      </c>
      <c r="F68" s="97">
        <f t="shared" si="5"/>
        <v>0</v>
      </c>
      <c r="G68" s="165"/>
      <c r="H68" s="101" t="s">
        <v>1000</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Posgrado</v>
      </c>
      <c r="K72" s="98" t="s">
        <v>395</v>
      </c>
      <c r="L72" s="98"/>
    </row>
    <row r="73" spans="3:12" x14ac:dyDescent="0.25">
      <c r="C73" s="109" t="s">
        <v>1476</v>
      </c>
      <c r="D73" s="151"/>
      <c r="E73" s="100">
        <v>1500</v>
      </c>
      <c r="F73" s="97">
        <f t="shared" si="5"/>
        <v>0</v>
      </c>
      <c r="G73" s="165"/>
      <c r="H73" s="110" t="s">
        <v>946</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68"/>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4" t="s">
        <v>1339</v>
      </c>
      <c r="D86" s="158"/>
      <c r="E86" s="96">
        <f>HLOOKUP($C86,$CB$2:$CE$3,2,0)</f>
        <v>15000</v>
      </c>
      <c r="F86" s="97">
        <f>D86*E86</f>
        <v>0</v>
      </c>
      <c r="G86" s="165"/>
      <c r="H86" s="98" t="s">
        <v>1014</v>
      </c>
      <c r="I86" s="98" t="str">
        <f>VLOOKUP(H86,Presupuesto!$B$11:$C$565,2,0)</f>
        <v>EQUIPO DE COMPUTACION</v>
      </c>
      <c r="J86" s="219" t="s">
        <v>1454</v>
      </c>
      <c r="K86" s="98" t="s">
        <v>394</v>
      </c>
      <c r="L86" s="98"/>
    </row>
    <row r="87" spans="3:12" x14ac:dyDescent="0.25">
      <c r="C87" s="304"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1476</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68"/>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4" t="s">
        <v>1339</v>
      </c>
      <c r="D109" s="158"/>
      <c r="E109" s="96">
        <f>HLOOKUP($C109,$CB$2:$CE$3,2,0)</f>
        <v>15000</v>
      </c>
      <c r="F109" s="97">
        <f>D109*E109</f>
        <v>0</v>
      </c>
      <c r="G109" s="165"/>
      <c r="H109" s="98" t="s">
        <v>1014</v>
      </c>
      <c r="I109" s="98" t="str">
        <f>VLOOKUP(H109,Presupuesto!$B$11:$C$565,2,0)</f>
        <v>EQUIPO DE COMPUTACION</v>
      </c>
      <c r="J109" s="219" t="s">
        <v>1510</v>
      </c>
      <c r="K109" s="98" t="s">
        <v>394</v>
      </c>
      <c r="L109" s="98"/>
    </row>
    <row r="110" spans="3:12" x14ac:dyDescent="0.25">
      <c r="C110" s="304"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1476</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68"/>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4" t="s">
        <v>1339</v>
      </c>
      <c r="D132" s="158"/>
      <c r="E132" s="96">
        <f>HLOOKUP($C132,$CB$2:$CE$3,2,0)</f>
        <v>15000</v>
      </c>
      <c r="F132" s="97">
        <f>D132*E132</f>
        <v>0</v>
      </c>
      <c r="G132" s="165"/>
      <c r="H132" s="98" t="s">
        <v>1014</v>
      </c>
      <c r="I132" s="98" t="str">
        <f>VLOOKUP(H132,Presupuesto!$B$11:$C$565,2,0)</f>
        <v>EQUIPO DE COMPUTACION</v>
      </c>
      <c r="J132" s="219" t="s">
        <v>1454</v>
      </c>
      <c r="K132" s="98" t="s">
        <v>394</v>
      </c>
      <c r="L132" s="98"/>
    </row>
    <row r="133" spans="3:12" x14ac:dyDescent="0.25">
      <c r="C133" s="304"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1476</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68"/>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4" t="s">
        <v>1339</v>
      </c>
      <c r="D155" s="158"/>
      <c r="E155" s="96">
        <f>HLOOKUP($C155,$CB$2:$CE$3,2,0)</f>
        <v>15000</v>
      </c>
      <c r="F155" s="97">
        <f>D155*E155</f>
        <v>0</v>
      </c>
      <c r="G155" s="165"/>
      <c r="H155" s="98" t="s">
        <v>1014</v>
      </c>
      <c r="I155" s="98" t="str">
        <f>VLOOKUP(H155,Presupuesto!$B$11:$C$565,2,0)</f>
        <v>EQUIPO DE COMPUTACION</v>
      </c>
      <c r="J155" s="219" t="s">
        <v>1454</v>
      </c>
      <c r="K155" s="98" t="s">
        <v>394</v>
      </c>
      <c r="L155" s="98"/>
    </row>
    <row r="156" spans="3:12" x14ac:dyDescent="0.25">
      <c r="C156" s="304"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1476</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68"/>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4" t="s">
        <v>1339</v>
      </c>
      <c r="D178" s="158"/>
      <c r="E178" s="96">
        <f>HLOOKUP($C178,$CB$2:$CE$3,2,0)</f>
        <v>15000</v>
      </c>
      <c r="F178" s="97">
        <f>D178*E178</f>
        <v>0</v>
      </c>
      <c r="G178" s="165"/>
      <c r="H178" s="98" t="s">
        <v>1014</v>
      </c>
      <c r="I178" s="98" t="str">
        <f>VLOOKUP(H178,Presupuesto!$B$11:$C$565,2,0)</f>
        <v>EQUIPO DE COMPUTACION</v>
      </c>
      <c r="J178" s="219" t="s">
        <v>1454</v>
      </c>
      <c r="K178" s="98" t="s">
        <v>394</v>
      </c>
      <c r="L178" s="98"/>
    </row>
    <row r="179" spans="3:12" x14ac:dyDescent="0.25">
      <c r="C179" s="304"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1476</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68"/>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4" t="s">
        <v>1339</v>
      </c>
      <c r="D201" s="158"/>
      <c r="E201" s="96">
        <f>HLOOKUP($C201,$CB$2:$CE$3,2,0)</f>
        <v>15000</v>
      </c>
      <c r="F201" s="97">
        <f>D201*E201</f>
        <v>0</v>
      </c>
      <c r="G201" s="165"/>
      <c r="H201" s="98" t="s">
        <v>1014</v>
      </c>
      <c r="I201" s="98" t="str">
        <f>VLOOKUP(H201,Presupuesto!$B$11:$C$565,2,0)</f>
        <v>EQUIPO DE COMPUTACION</v>
      </c>
      <c r="J201" s="219" t="s">
        <v>1454</v>
      </c>
      <c r="K201" s="98" t="s">
        <v>394</v>
      </c>
      <c r="L201" s="98"/>
    </row>
    <row r="202" spans="3:12" x14ac:dyDescent="0.25">
      <c r="C202" s="304"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1476</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68"/>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4" t="s">
        <v>1339</v>
      </c>
      <c r="D224" s="158"/>
      <c r="E224" s="96">
        <f>HLOOKUP($C224,$CB$2:$CE$3,2,0)</f>
        <v>15000</v>
      </c>
      <c r="F224" s="97">
        <f>D224*E224</f>
        <v>0</v>
      </c>
      <c r="G224" s="165"/>
      <c r="H224" s="98" t="s">
        <v>1014</v>
      </c>
      <c r="I224" s="98" t="str">
        <f>VLOOKUP(H224,Presupuesto!$B$11:$C$565,2,0)</f>
        <v>EQUIPO DE COMPUTACION</v>
      </c>
      <c r="J224" s="219" t="s">
        <v>1454</v>
      </c>
      <c r="K224" s="98" t="s">
        <v>394</v>
      </c>
      <c r="L224" s="98"/>
    </row>
    <row r="225" spans="3:12" x14ac:dyDescent="0.25">
      <c r="C225" s="304"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1476</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68"/>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4" t="s">
        <v>1339</v>
      </c>
      <c r="D247" s="158"/>
      <c r="E247" s="96">
        <f>HLOOKUP($C247,$CB$2:$CE$3,2,0)</f>
        <v>15000</v>
      </c>
      <c r="F247" s="97">
        <f>D247*E247</f>
        <v>0</v>
      </c>
      <c r="G247" s="165"/>
      <c r="H247" s="98" t="s">
        <v>1014</v>
      </c>
      <c r="I247" s="98" t="str">
        <f>VLOOKUP(H247,Presupuesto!$B$11:$C$565,2,0)</f>
        <v>EQUIPO DE COMPUTACION</v>
      </c>
      <c r="J247" s="219" t="s">
        <v>1454</v>
      </c>
      <c r="K247" s="98" t="s">
        <v>394</v>
      </c>
      <c r="L247" s="98"/>
    </row>
    <row r="248" spans="3:12" x14ac:dyDescent="0.25">
      <c r="C248" s="304"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1476</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68"/>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4" t="s">
        <v>1339</v>
      </c>
      <c r="D270" s="158"/>
      <c r="E270" s="96">
        <f>HLOOKUP($C270,$CB$2:$CE$3,2,0)</f>
        <v>15000</v>
      </c>
      <c r="F270" s="97">
        <f>D270*E270</f>
        <v>0</v>
      </c>
      <c r="G270" s="165"/>
      <c r="H270" s="98" t="s">
        <v>1014</v>
      </c>
      <c r="I270" s="98" t="str">
        <f>VLOOKUP(H270,Presupuesto!$B$11:$C$565,2,0)</f>
        <v>EQUIPO DE COMPUTACION</v>
      </c>
      <c r="J270" s="219" t="s">
        <v>1473</v>
      </c>
      <c r="K270" s="98" t="s">
        <v>394</v>
      </c>
      <c r="L270" s="98"/>
    </row>
    <row r="271" spans="3:12" x14ac:dyDescent="0.25">
      <c r="C271" s="304"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1476</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H22" sqref="H22"/>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5.9" hidden="1" x14ac:dyDescent="0.3">
      <c r="A1" s="471" t="s">
        <v>251</v>
      </c>
      <c r="B1" s="472" t="s">
        <v>252</v>
      </c>
      <c r="C1" s="469" t="s">
        <v>253</v>
      </c>
      <c r="D1" s="469" t="s">
        <v>496</v>
      </c>
      <c r="E1" s="469" t="s">
        <v>498</v>
      </c>
      <c r="F1" s="469" t="s">
        <v>500</v>
      </c>
      <c r="G1" s="469" t="s">
        <v>502</v>
      </c>
      <c r="H1" s="469" t="s">
        <v>504</v>
      </c>
      <c r="I1" s="469" t="s">
        <v>506</v>
      </c>
      <c r="J1" s="469" t="s">
        <v>254</v>
      </c>
      <c r="K1" s="469" t="s">
        <v>509</v>
      </c>
      <c r="L1" s="469" t="s">
        <v>255</v>
      </c>
      <c r="M1" s="469" t="s">
        <v>511</v>
      </c>
      <c r="N1" s="469" t="s">
        <v>513</v>
      </c>
      <c r="O1" s="469" t="s">
        <v>515</v>
      </c>
      <c r="P1" s="469" t="s">
        <v>256</v>
      </c>
      <c r="Q1" s="469" t="s">
        <v>516</v>
      </c>
      <c r="R1" s="469" t="s">
        <v>519</v>
      </c>
      <c r="S1" s="469" t="s">
        <v>257</v>
      </c>
      <c r="T1" s="469" t="s">
        <v>521</v>
      </c>
      <c r="U1" s="469" t="s">
        <v>258</v>
      </c>
      <c r="V1" s="469" t="s">
        <v>522</v>
      </c>
      <c r="W1" s="469" t="s">
        <v>523</v>
      </c>
      <c r="X1" s="469" t="s">
        <v>527</v>
      </c>
      <c r="Y1" s="469" t="s">
        <v>274</v>
      </c>
      <c r="Z1" s="469" t="s">
        <v>528</v>
      </c>
      <c r="AA1" s="469" t="s">
        <v>530</v>
      </c>
      <c r="AB1" s="469" t="s">
        <v>532</v>
      </c>
      <c r="AC1" s="469" t="s">
        <v>275</v>
      </c>
      <c r="AD1" s="469" t="s">
        <v>534</v>
      </c>
      <c r="AE1" s="469" t="s">
        <v>536</v>
      </c>
      <c r="AF1" s="469" t="s">
        <v>538</v>
      </c>
      <c r="AG1" s="469" t="s">
        <v>540</v>
      </c>
      <c r="AH1" s="469" t="s">
        <v>250</v>
      </c>
      <c r="AI1" s="469" t="s">
        <v>542</v>
      </c>
      <c r="AJ1" s="472" t="s">
        <v>259</v>
      </c>
      <c r="AK1" s="469" t="s">
        <v>544</v>
      </c>
      <c r="AL1" s="469" t="s">
        <v>260</v>
      </c>
      <c r="AM1" s="469" t="s">
        <v>546</v>
      </c>
      <c r="AN1" s="469" t="s">
        <v>548</v>
      </c>
      <c r="AO1" s="469" t="s">
        <v>261</v>
      </c>
      <c r="AP1" s="469" t="s">
        <v>550</v>
      </c>
      <c r="AQ1" s="469" t="s">
        <v>552</v>
      </c>
      <c r="AR1" s="469" t="s">
        <v>262</v>
      </c>
      <c r="AS1" s="469" t="s">
        <v>553</v>
      </c>
      <c r="AT1" s="469" t="s">
        <v>555</v>
      </c>
      <c r="AU1" s="469" t="s">
        <v>556</v>
      </c>
      <c r="AV1" s="469" t="s">
        <v>557</v>
      </c>
      <c r="AW1" s="469" t="s">
        <v>559</v>
      </c>
      <c r="AX1" s="469" t="s">
        <v>561</v>
      </c>
      <c r="AY1" s="469" t="s">
        <v>562</v>
      </c>
      <c r="AZ1" s="469" t="s">
        <v>263</v>
      </c>
      <c r="BA1" s="469" t="s">
        <v>564</v>
      </c>
      <c r="BB1" s="469" t="s">
        <v>566</v>
      </c>
      <c r="BC1" s="469" t="s">
        <v>568</v>
      </c>
      <c r="BD1" s="469" t="s">
        <v>570</v>
      </c>
      <c r="BE1" s="469" t="s">
        <v>572</v>
      </c>
      <c r="BF1" s="469" t="s">
        <v>574</v>
      </c>
      <c r="BG1" s="469" t="s">
        <v>576</v>
      </c>
      <c r="BH1" s="469" t="s">
        <v>578</v>
      </c>
      <c r="BI1" s="469" t="s">
        <v>276</v>
      </c>
      <c r="BJ1" s="469" t="s">
        <v>580</v>
      </c>
      <c r="BK1" s="469" t="s">
        <v>582</v>
      </c>
      <c r="BL1" s="469" t="s">
        <v>584</v>
      </c>
      <c r="BM1" s="469" t="s">
        <v>586</v>
      </c>
      <c r="BN1" s="469" t="s">
        <v>588</v>
      </c>
      <c r="BO1" s="469" t="s">
        <v>590</v>
      </c>
      <c r="BP1" s="469" t="s">
        <v>592</v>
      </c>
      <c r="BQ1" s="469" t="s">
        <v>594</v>
      </c>
      <c r="BR1" s="469" t="s">
        <v>596</v>
      </c>
      <c r="BS1" s="469" t="s">
        <v>598</v>
      </c>
      <c r="BT1" s="472" t="s">
        <v>264</v>
      </c>
      <c r="BU1" s="469" t="s">
        <v>265</v>
      </c>
      <c r="BV1" s="469" t="s">
        <v>600</v>
      </c>
      <c r="BW1" s="469" t="s">
        <v>266</v>
      </c>
      <c r="BX1" s="469" t="s">
        <v>602</v>
      </c>
      <c r="BY1" s="469" t="s">
        <v>604</v>
      </c>
      <c r="BZ1" s="472" t="s">
        <v>267</v>
      </c>
      <c r="CA1" s="469" t="s">
        <v>268</v>
      </c>
      <c r="CB1" s="469" t="s">
        <v>606</v>
      </c>
      <c r="CC1" s="469" t="s">
        <v>269</v>
      </c>
      <c r="CD1" s="469" t="s">
        <v>608</v>
      </c>
      <c r="CE1" s="469" t="s">
        <v>610</v>
      </c>
      <c r="CF1" s="469" t="s">
        <v>612</v>
      </c>
      <c r="CG1" s="472" t="s">
        <v>270</v>
      </c>
      <c r="CH1" s="469" t="s">
        <v>618</v>
      </c>
      <c r="CI1" s="469" t="s">
        <v>620</v>
      </c>
      <c r="CJ1" s="469" t="s">
        <v>271</v>
      </c>
      <c r="CK1" s="469" t="s">
        <v>614</v>
      </c>
      <c r="CL1" s="469" t="s">
        <v>616</v>
      </c>
      <c r="CM1" s="469" t="s">
        <v>272</v>
      </c>
      <c r="CN1" s="469" t="s">
        <v>622</v>
      </c>
      <c r="CO1" s="469" t="s">
        <v>273</v>
      </c>
      <c r="CP1" s="469" t="s">
        <v>623</v>
      </c>
      <c r="CQ1" s="468" t="s">
        <v>277</v>
      </c>
      <c r="CR1" s="472" t="s">
        <v>278</v>
      </c>
      <c r="CS1" s="469" t="s">
        <v>624</v>
      </c>
      <c r="CT1" s="469" t="s">
        <v>625</v>
      </c>
      <c r="CU1" s="469" t="s">
        <v>627</v>
      </c>
      <c r="CV1" s="469" t="s">
        <v>279</v>
      </c>
      <c r="CW1" s="469" t="s">
        <v>629</v>
      </c>
      <c r="CX1" s="469" t="s">
        <v>631</v>
      </c>
      <c r="CY1" s="469" t="s">
        <v>633</v>
      </c>
      <c r="CZ1" s="469" t="s">
        <v>635</v>
      </c>
      <c r="DA1" s="469" t="s">
        <v>637</v>
      </c>
      <c r="DB1" s="469" t="s">
        <v>639</v>
      </c>
      <c r="DC1" s="472" t="s">
        <v>280</v>
      </c>
      <c r="DD1" s="469" t="s">
        <v>281</v>
      </c>
      <c r="DE1" s="469" t="s">
        <v>641</v>
      </c>
      <c r="DF1" s="469" t="s">
        <v>282</v>
      </c>
      <c r="DG1" s="469" t="s">
        <v>643</v>
      </c>
      <c r="DH1" s="469" t="s">
        <v>645</v>
      </c>
      <c r="DI1" s="469" t="s">
        <v>647</v>
      </c>
      <c r="DJ1" s="469" t="s">
        <v>649</v>
      </c>
      <c r="DK1" s="469" t="s">
        <v>651</v>
      </c>
      <c r="DL1" s="469" t="s">
        <v>653</v>
      </c>
      <c r="DM1" s="469" t="s">
        <v>655</v>
      </c>
      <c r="DN1" s="469" t="s">
        <v>283</v>
      </c>
      <c r="DO1" s="469" t="s">
        <v>657</v>
      </c>
      <c r="DP1" s="469" t="s">
        <v>659</v>
      </c>
      <c r="DQ1" s="469" t="s">
        <v>661</v>
      </c>
      <c r="DR1" s="472" t="s">
        <v>284</v>
      </c>
      <c r="DS1" s="469" t="s">
        <v>663</v>
      </c>
      <c r="DT1" s="469" t="s">
        <v>285</v>
      </c>
      <c r="DU1" s="469" t="s">
        <v>665</v>
      </c>
      <c r="DV1" s="469" t="s">
        <v>286</v>
      </c>
      <c r="DW1" s="469" t="s">
        <v>667</v>
      </c>
      <c r="DX1" s="469" t="s">
        <v>669</v>
      </c>
      <c r="DY1" s="469" t="s">
        <v>671</v>
      </c>
      <c r="DZ1" s="469" t="s">
        <v>673</v>
      </c>
      <c r="EA1" s="469" t="s">
        <v>675</v>
      </c>
      <c r="EB1" s="469" t="s">
        <v>677</v>
      </c>
      <c r="EC1" s="469" t="s">
        <v>679</v>
      </c>
      <c r="ED1" s="469" t="s">
        <v>681</v>
      </c>
      <c r="EE1" s="469" t="s">
        <v>683</v>
      </c>
      <c r="EF1" s="469" t="s">
        <v>685</v>
      </c>
      <c r="EG1" s="469" t="s">
        <v>687</v>
      </c>
      <c r="EH1" s="472" t="s">
        <v>287</v>
      </c>
      <c r="EI1" s="469" t="s">
        <v>689</v>
      </c>
      <c r="EJ1" s="469" t="s">
        <v>288</v>
      </c>
      <c r="EK1" s="469" t="s">
        <v>691</v>
      </c>
      <c r="EL1" s="469" t="s">
        <v>693</v>
      </c>
      <c r="EM1" s="469" t="s">
        <v>289</v>
      </c>
      <c r="EN1" s="469" t="s">
        <v>695</v>
      </c>
      <c r="EO1" s="469" t="s">
        <v>697</v>
      </c>
      <c r="EP1" s="469" t="s">
        <v>290</v>
      </c>
      <c r="EQ1" s="469" t="s">
        <v>699</v>
      </c>
      <c r="ER1" s="469" t="s">
        <v>701</v>
      </c>
      <c r="ES1" s="469" t="s">
        <v>703</v>
      </c>
      <c r="ET1" s="469" t="s">
        <v>291</v>
      </c>
      <c r="EU1" s="469" t="s">
        <v>705</v>
      </c>
      <c r="EV1" s="469" t="s">
        <v>707</v>
      </c>
      <c r="EW1" s="472" t="s">
        <v>292</v>
      </c>
      <c r="EX1" s="469" t="s">
        <v>293</v>
      </c>
      <c r="EY1" s="469" t="s">
        <v>709</v>
      </c>
      <c r="EZ1" s="469" t="s">
        <v>711</v>
      </c>
      <c r="FA1" s="469" t="s">
        <v>713</v>
      </c>
      <c r="FB1" s="469" t="s">
        <v>715</v>
      </c>
      <c r="FC1" s="469" t="s">
        <v>294</v>
      </c>
      <c r="FD1" s="469" t="s">
        <v>717</v>
      </c>
      <c r="FE1" s="469" t="s">
        <v>719</v>
      </c>
      <c r="FF1" s="469" t="s">
        <v>721</v>
      </c>
      <c r="FG1" s="469" t="s">
        <v>723</v>
      </c>
      <c r="FH1" s="469" t="s">
        <v>725</v>
      </c>
      <c r="FI1" s="469" t="s">
        <v>295</v>
      </c>
      <c r="FJ1" s="469" t="s">
        <v>728</v>
      </c>
      <c r="FK1" s="469" t="s">
        <v>296</v>
      </c>
      <c r="FL1" s="469" t="s">
        <v>731</v>
      </c>
      <c r="FM1" s="469" t="s">
        <v>732</v>
      </c>
      <c r="FN1" s="469" t="s">
        <v>734</v>
      </c>
      <c r="FO1" s="469" t="s">
        <v>297</v>
      </c>
      <c r="FP1" s="469" t="s">
        <v>737</v>
      </c>
      <c r="FQ1" s="469" t="s">
        <v>738</v>
      </c>
      <c r="FR1" s="469" t="s">
        <v>740</v>
      </c>
      <c r="FS1" s="469" t="s">
        <v>298</v>
      </c>
      <c r="FT1" s="469" t="s">
        <v>743</v>
      </c>
      <c r="FU1" s="469" t="s">
        <v>745</v>
      </c>
      <c r="FV1" s="469" t="s">
        <v>747</v>
      </c>
      <c r="FW1" s="472" t="s">
        <v>299</v>
      </c>
      <c r="FX1" s="472" t="s">
        <v>300</v>
      </c>
      <c r="FY1" s="469" t="s">
        <v>306</v>
      </c>
      <c r="FZ1" s="469" t="s">
        <v>749</v>
      </c>
      <c r="GA1" s="469" t="s">
        <v>751</v>
      </c>
      <c r="GB1" s="469" t="s">
        <v>753</v>
      </c>
      <c r="GC1" s="469" t="s">
        <v>755</v>
      </c>
      <c r="GD1" s="469" t="s">
        <v>757</v>
      </c>
      <c r="GE1" s="469" t="s">
        <v>759</v>
      </c>
      <c r="GF1" s="472" t="s">
        <v>301</v>
      </c>
      <c r="GG1" s="469" t="s">
        <v>307</v>
      </c>
      <c r="GH1" s="469" t="s">
        <v>761</v>
      </c>
      <c r="GI1" s="469" t="s">
        <v>763</v>
      </c>
      <c r="GJ1" s="469" t="s">
        <v>764</v>
      </c>
      <c r="GK1" s="469" t="s">
        <v>308</v>
      </c>
      <c r="GL1" s="469" t="s">
        <v>767</v>
      </c>
      <c r="GM1" s="469" t="s">
        <v>768</v>
      </c>
      <c r="GN1" s="472" t="s">
        <v>302</v>
      </c>
      <c r="GO1" s="469" t="s">
        <v>303</v>
      </c>
      <c r="GP1" s="469" t="s">
        <v>770</v>
      </c>
      <c r="GQ1" s="469" t="s">
        <v>772</v>
      </c>
      <c r="GR1" s="469" t="s">
        <v>774</v>
      </c>
      <c r="GS1" s="469" t="s">
        <v>776</v>
      </c>
      <c r="GT1" s="469" t="s">
        <v>778</v>
      </c>
      <c r="GU1" s="472" t="s">
        <v>304</v>
      </c>
      <c r="GV1" s="469" t="s">
        <v>305</v>
      </c>
      <c r="GW1" s="469" t="s">
        <v>780</v>
      </c>
      <c r="GX1" s="469" t="s">
        <v>782</v>
      </c>
      <c r="GY1" s="469" t="s">
        <v>784</v>
      </c>
      <c r="GZ1" s="469" t="s">
        <v>786</v>
      </c>
      <c r="HA1" s="469" t="s">
        <v>788</v>
      </c>
      <c r="HB1" s="469" t="s">
        <v>790</v>
      </c>
      <c r="HC1" s="468" t="s">
        <v>309</v>
      </c>
      <c r="HD1" s="472" t="s">
        <v>310</v>
      </c>
      <c r="HE1" s="469" t="s">
        <v>311</v>
      </c>
      <c r="HF1" s="469" t="s">
        <v>792</v>
      </c>
      <c r="HG1" s="469" t="s">
        <v>794</v>
      </c>
      <c r="HH1" s="469" t="s">
        <v>796</v>
      </c>
      <c r="HI1" s="469" t="s">
        <v>798</v>
      </c>
      <c r="HJ1" s="469" t="s">
        <v>312</v>
      </c>
      <c r="HK1" s="469" t="s">
        <v>801</v>
      </c>
      <c r="HL1" s="469" t="s">
        <v>329</v>
      </c>
      <c r="HM1" s="469" t="s">
        <v>839</v>
      </c>
      <c r="HN1" s="469" t="s">
        <v>841</v>
      </c>
      <c r="HO1" s="469" t="s">
        <v>843</v>
      </c>
      <c r="HP1" s="472" t="s">
        <v>313</v>
      </c>
      <c r="HQ1" s="469" t="s">
        <v>803</v>
      </c>
      <c r="HR1" s="469" t="s">
        <v>805</v>
      </c>
      <c r="HS1" s="469" t="s">
        <v>314</v>
      </c>
      <c r="HT1" s="469" t="s">
        <v>808</v>
      </c>
      <c r="HU1" s="469" t="s">
        <v>810</v>
      </c>
      <c r="HV1" s="469" t="s">
        <v>811</v>
      </c>
      <c r="HW1" s="469" t="s">
        <v>813</v>
      </c>
      <c r="HX1" s="472" t="s">
        <v>315</v>
      </c>
      <c r="HY1" s="469" t="s">
        <v>815</v>
      </c>
      <c r="HZ1" s="469" t="s">
        <v>817</v>
      </c>
      <c r="IA1" s="469" t="s">
        <v>819</v>
      </c>
      <c r="IB1" s="469" t="s">
        <v>316</v>
      </c>
      <c r="IC1" s="469" t="s">
        <v>821</v>
      </c>
      <c r="ID1" s="469" t="s">
        <v>823</v>
      </c>
      <c r="IE1" s="469" t="s">
        <v>317</v>
      </c>
      <c r="IF1" s="469" t="s">
        <v>825</v>
      </c>
      <c r="IG1" s="469" t="s">
        <v>827</v>
      </c>
      <c r="IH1" s="469" t="s">
        <v>318</v>
      </c>
      <c r="II1" s="469" t="s">
        <v>829</v>
      </c>
      <c r="IJ1" s="469" t="s">
        <v>831</v>
      </c>
      <c r="IK1" s="469" t="s">
        <v>833</v>
      </c>
      <c r="IL1" s="469" t="s">
        <v>835</v>
      </c>
      <c r="IM1" s="469" t="s">
        <v>319</v>
      </c>
      <c r="IN1" s="469" t="s">
        <v>837</v>
      </c>
      <c r="IO1" s="472" t="s">
        <v>320</v>
      </c>
      <c r="IP1" s="469" t="s">
        <v>845</v>
      </c>
      <c r="IQ1" s="469" t="s">
        <v>847</v>
      </c>
      <c r="IR1" s="469" t="s">
        <v>321</v>
      </c>
      <c r="IS1" s="469" t="s">
        <v>849</v>
      </c>
      <c r="IT1" s="469" t="s">
        <v>851</v>
      </c>
      <c r="IU1" s="469" t="s">
        <v>853</v>
      </c>
      <c r="IV1" s="472" t="s">
        <v>322</v>
      </c>
      <c r="IW1" s="469" t="s">
        <v>855</v>
      </c>
      <c r="IX1" s="469" t="s">
        <v>323</v>
      </c>
      <c r="IY1" s="469" t="s">
        <v>858</v>
      </c>
      <c r="IZ1" s="469" t="s">
        <v>860</v>
      </c>
      <c r="JA1" s="469" t="s">
        <v>862</v>
      </c>
      <c r="JB1" s="469" t="s">
        <v>864</v>
      </c>
      <c r="JC1" s="469" t="s">
        <v>866</v>
      </c>
      <c r="JD1" s="469" t="s">
        <v>868</v>
      </c>
      <c r="JE1" s="469" t="s">
        <v>324</v>
      </c>
      <c r="JF1" s="469" t="s">
        <v>871</v>
      </c>
      <c r="JG1" s="469" t="s">
        <v>873</v>
      </c>
      <c r="JH1" s="469" t="s">
        <v>875</v>
      </c>
      <c r="JI1" s="469" t="s">
        <v>877</v>
      </c>
      <c r="JJ1" s="469" t="s">
        <v>879</v>
      </c>
      <c r="JK1" s="469" t="s">
        <v>881</v>
      </c>
      <c r="JL1" s="469" t="s">
        <v>883</v>
      </c>
      <c r="JM1" s="469" t="s">
        <v>885</v>
      </c>
      <c r="JN1" s="469" t="s">
        <v>325</v>
      </c>
      <c r="JO1" s="469" t="s">
        <v>888</v>
      </c>
      <c r="JP1" s="469" t="s">
        <v>890</v>
      </c>
      <c r="JQ1" s="469" t="s">
        <v>892</v>
      </c>
      <c r="JR1" s="469" t="s">
        <v>894</v>
      </c>
      <c r="JS1" s="469" t="s">
        <v>895</v>
      </c>
      <c r="JT1" s="469" t="s">
        <v>897</v>
      </c>
      <c r="JU1" s="469" t="s">
        <v>899</v>
      </c>
      <c r="JV1" s="469" t="s">
        <v>901</v>
      </c>
      <c r="JW1" s="469" t="s">
        <v>903</v>
      </c>
      <c r="JX1" s="469" t="s">
        <v>905</v>
      </c>
      <c r="JY1" s="469" t="s">
        <v>907</v>
      </c>
      <c r="JZ1" s="469" t="s">
        <v>909</v>
      </c>
      <c r="KA1" s="469" t="s">
        <v>911</v>
      </c>
      <c r="KB1" s="469" t="s">
        <v>913</v>
      </c>
      <c r="KC1" s="469" t="s">
        <v>915</v>
      </c>
      <c r="KD1" s="469" t="s">
        <v>917</v>
      </c>
      <c r="KE1" s="469" t="s">
        <v>919</v>
      </c>
      <c r="KF1" s="469" t="s">
        <v>921</v>
      </c>
      <c r="KG1" s="469" t="s">
        <v>923</v>
      </c>
      <c r="KH1" s="469" t="s">
        <v>925</v>
      </c>
      <c r="KI1" s="469" t="s">
        <v>927</v>
      </c>
      <c r="KJ1" s="469" t="s">
        <v>929</v>
      </c>
      <c r="KK1" s="469" t="s">
        <v>931</v>
      </c>
      <c r="KL1" s="469" t="s">
        <v>933</v>
      </c>
      <c r="KM1" s="469" t="s">
        <v>935</v>
      </c>
      <c r="KN1" s="469" t="s">
        <v>937</v>
      </c>
      <c r="KO1" s="472" t="s">
        <v>326</v>
      </c>
      <c r="KP1" s="469" t="s">
        <v>939</v>
      </c>
      <c r="KQ1" s="469" t="s">
        <v>327</v>
      </c>
      <c r="KR1" s="469" t="s">
        <v>942</v>
      </c>
      <c r="KS1" s="469" t="s">
        <v>944</v>
      </c>
      <c r="KT1" s="469" t="s">
        <v>946</v>
      </c>
      <c r="KU1" s="469" t="s">
        <v>948</v>
      </c>
      <c r="KV1" s="469" t="s">
        <v>328</v>
      </c>
      <c r="KW1" s="469" t="s">
        <v>951</v>
      </c>
      <c r="KX1" s="469" t="s">
        <v>953</v>
      </c>
      <c r="KY1" s="469" t="s">
        <v>955</v>
      </c>
      <c r="KZ1" s="469" t="s">
        <v>957</v>
      </c>
      <c r="LA1" s="469" t="s">
        <v>959</v>
      </c>
      <c r="LB1" s="469" t="s">
        <v>961</v>
      </c>
      <c r="LC1" s="469" t="s">
        <v>963</v>
      </c>
      <c r="LD1" s="468" t="s">
        <v>330</v>
      </c>
      <c r="LE1" s="472" t="s">
        <v>331</v>
      </c>
      <c r="LF1" s="469" t="s">
        <v>332</v>
      </c>
      <c r="LG1" s="469" t="s">
        <v>346</v>
      </c>
      <c r="LH1" s="469" t="s">
        <v>965</v>
      </c>
      <c r="LI1" s="469" t="s">
        <v>967</v>
      </c>
      <c r="LJ1" s="469" t="s">
        <v>969</v>
      </c>
      <c r="LK1" s="469" t="s">
        <v>971</v>
      </c>
      <c r="LL1" s="469" t="s">
        <v>347</v>
      </c>
      <c r="LM1" s="469" t="s">
        <v>973</v>
      </c>
      <c r="LN1" s="469" t="s">
        <v>348</v>
      </c>
      <c r="LO1" s="469" t="s">
        <v>975</v>
      </c>
      <c r="LP1" s="469" t="s">
        <v>333</v>
      </c>
      <c r="LQ1" s="469" t="s">
        <v>977</v>
      </c>
      <c r="LR1" s="469" t="s">
        <v>349</v>
      </c>
      <c r="LS1" s="469" t="s">
        <v>979</v>
      </c>
      <c r="LT1" s="469" t="s">
        <v>981</v>
      </c>
      <c r="LU1" s="469" t="s">
        <v>350</v>
      </c>
      <c r="LV1" s="472" t="s">
        <v>334</v>
      </c>
      <c r="LW1" s="469" t="s">
        <v>335</v>
      </c>
      <c r="LX1" s="469" t="s">
        <v>983</v>
      </c>
      <c r="LY1" s="469" t="s">
        <v>985</v>
      </c>
      <c r="LZ1" s="469" t="s">
        <v>986</v>
      </c>
      <c r="MA1" s="469" t="s">
        <v>988</v>
      </c>
      <c r="MB1" s="469" t="s">
        <v>989</v>
      </c>
      <c r="MC1" s="469" t="s">
        <v>991</v>
      </c>
      <c r="MD1" s="469" t="s">
        <v>993</v>
      </c>
      <c r="ME1" s="469" t="s">
        <v>995</v>
      </c>
      <c r="MF1" s="469" t="s">
        <v>997</v>
      </c>
      <c r="MG1" s="469" t="s">
        <v>336</v>
      </c>
      <c r="MH1" s="469" t="s">
        <v>1000</v>
      </c>
      <c r="MI1" s="469" t="s">
        <v>1001</v>
      </c>
      <c r="MJ1" s="469" t="s">
        <v>1003</v>
      </c>
      <c r="MK1" s="469" t="s">
        <v>337</v>
      </c>
      <c r="ML1" s="469" t="s">
        <v>1006</v>
      </c>
      <c r="MM1" s="469" t="s">
        <v>1007</v>
      </c>
      <c r="MN1" s="469" t="s">
        <v>1009</v>
      </c>
      <c r="MO1" s="469" t="s">
        <v>1011</v>
      </c>
      <c r="MP1" s="469" t="s">
        <v>338</v>
      </c>
      <c r="MQ1" s="469" t="s">
        <v>1014</v>
      </c>
      <c r="MR1" s="469" t="s">
        <v>1016</v>
      </c>
      <c r="MS1" s="469" t="s">
        <v>1018</v>
      </c>
      <c r="MT1" s="469" t="s">
        <v>1020</v>
      </c>
      <c r="MU1" s="469" t="s">
        <v>339</v>
      </c>
      <c r="MV1" s="469" t="s">
        <v>1023</v>
      </c>
      <c r="MW1" s="469" t="s">
        <v>1025</v>
      </c>
      <c r="MX1" s="469" t="s">
        <v>1027</v>
      </c>
      <c r="MY1" s="469" t="s">
        <v>1029</v>
      </c>
      <c r="MZ1" s="469" t="s">
        <v>1031</v>
      </c>
      <c r="NA1" s="469" t="s">
        <v>1033</v>
      </c>
      <c r="NB1" s="469" t="s">
        <v>1035</v>
      </c>
      <c r="NC1" s="469" t="s">
        <v>1037</v>
      </c>
      <c r="ND1" s="469" t="s">
        <v>1039</v>
      </c>
      <c r="NE1" s="469" t="s">
        <v>1041</v>
      </c>
      <c r="NF1" s="469" t="s">
        <v>1043</v>
      </c>
      <c r="NG1" s="469" t="s">
        <v>1044</v>
      </c>
      <c r="NH1" s="472" t="s">
        <v>340</v>
      </c>
      <c r="NI1" s="469" t="s">
        <v>341</v>
      </c>
      <c r="NJ1" s="469" t="s">
        <v>1046</v>
      </c>
      <c r="NK1" s="469" t="s">
        <v>1048</v>
      </c>
      <c r="NL1" s="469" t="s">
        <v>1050</v>
      </c>
      <c r="NM1" s="469" t="s">
        <v>1052</v>
      </c>
      <c r="NN1" s="472" t="s">
        <v>342</v>
      </c>
      <c r="NO1" s="469" t="s">
        <v>343</v>
      </c>
      <c r="NP1" s="469" t="s">
        <v>1053</v>
      </c>
      <c r="NQ1" s="469" t="s">
        <v>344</v>
      </c>
      <c r="NR1" s="469" t="s">
        <v>1055</v>
      </c>
      <c r="NS1" s="469" t="s">
        <v>1057</v>
      </c>
      <c r="NT1" s="469" t="s">
        <v>345</v>
      </c>
      <c r="NU1" s="469" t="s">
        <v>1059</v>
      </c>
      <c r="NV1" s="468" t="s">
        <v>351</v>
      </c>
      <c r="NW1" s="472" t="s">
        <v>352</v>
      </c>
      <c r="NX1" s="469" t="s">
        <v>353</v>
      </c>
      <c r="NY1" s="469" t="s">
        <v>1062</v>
      </c>
      <c r="NZ1" s="469" t="s">
        <v>1064</v>
      </c>
      <c r="OA1" s="469" t="s">
        <v>354</v>
      </c>
      <c r="OB1" s="469" t="s">
        <v>364</v>
      </c>
      <c r="OC1" s="469" t="s">
        <v>1066</v>
      </c>
      <c r="OD1" s="469" t="s">
        <v>1068</v>
      </c>
      <c r="OE1" s="469" t="s">
        <v>1070</v>
      </c>
      <c r="OF1" s="469" t="s">
        <v>1072</v>
      </c>
      <c r="OG1" s="469" t="s">
        <v>1074</v>
      </c>
      <c r="OH1" s="469" t="s">
        <v>1076</v>
      </c>
      <c r="OI1" s="469" t="s">
        <v>1078</v>
      </c>
      <c r="OJ1" s="469" t="s">
        <v>1080</v>
      </c>
      <c r="OK1" s="469" t="s">
        <v>1082</v>
      </c>
      <c r="OL1" s="469" t="s">
        <v>1084</v>
      </c>
      <c r="OM1" s="469" t="s">
        <v>1086</v>
      </c>
      <c r="ON1" s="469" t="s">
        <v>1088</v>
      </c>
      <c r="OO1" s="469" t="s">
        <v>1090</v>
      </c>
      <c r="OP1" s="469" t="s">
        <v>1092</v>
      </c>
      <c r="OQ1" s="469" t="s">
        <v>1094</v>
      </c>
      <c r="OR1" s="469" t="s">
        <v>1096</v>
      </c>
      <c r="OS1" s="469" t="s">
        <v>1098</v>
      </c>
      <c r="OT1" s="469" t="s">
        <v>1100</v>
      </c>
      <c r="OU1" s="469" t="s">
        <v>1102</v>
      </c>
      <c r="OV1" s="469" t="s">
        <v>1104</v>
      </c>
      <c r="OW1" s="469" t="s">
        <v>1106</v>
      </c>
      <c r="OX1" s="469" t="s">
        <v>1108</v>
      </c>
      <c r="OY1" s="469" t="s">
        <v>365</v>
      </c>
      <c r="OZ1" s="469" t="s">
        <v>1111</v>
      </c>
      <c r="PA1" s="469" t="s">
        <v>1113</v>
      </c>
      <c r="PB1" s="469" t="s">
        <v>1114</v>
      </c>
      <c r="PC1" s="469" t="s">
        <v>1116</v>
      </c>
      <c r="PD1" s="469" t="s">
        <v>1118</v>
      </c>
      <c r="PE1" s="469" t="s">
        <v>1120</v>
      </c>
      <c r="PF1" s="469" t="s">
        <v>1122</v>
      </c>
      <c r="PG1" s="469" t="s">
        <v>1124</v>
      </c>
      <c r="PH1" s="469" t="s">
        <v>1126</v>
      </c>
      <c r="PI1" s="469" t="s">
        <v>1128</v>
      </c>
      <c r="PJ1" s="469" t="s">
        <v>1130</v>
      </c>
      <c r="PK1" s="469" t="s">
        <v>1132</v>
      </c>
      <c r="PL1" s="469" t="s">
        <v>1134</v>
      </c>
      <c r="PM1" s="469" t="s">
        <v>1136</v>
      </c>
      <c r="PN1" s="469" t="s">
        <v>1138</v>
      </c>
      <c r="PO1" s="469" t="s">
        <v>1140</v>
      </c>
      <c r="PP1" s="469" t="s">
        <v>1142</v>
      </c>
      <c r="PQ1" s="469" t="s">
        <v>1144</v>
      </c>
      <c r="PR1" s="469" t="s">
        <v>1146</v>
      </c>
      <c r="PS1" s="469" t="s">
        <v>1148</v>
      </c>
      <c r="PT1" s="469" t="s">
        <v>1150</v>
      </c>
      <c r="PU1" s="469" t="s">
        <v>1152</v>
      </c>
      <c r="PV1" s="469" t="s">
        <v>1154</v>
      </c>
      <c r="PW1" s="469" t="s">
        <v>1156</v>
      </c>
      <c r="PX1" s="469" t="s">
        <v>1158</v>
      </c>
      <c r="PY1" s="469" t="s">
        <v>1160</v>
      </c>
      <c r="PZ1" s="469" t="s">
        <v>355</v>
      </c>
      <c r="QA1" s="469" t="s">
        <v>1162</v>
      </c>
      <c r="QB1" s="469" t="s">
        <v>1164</v>
      </c>
      <c r="QC1" s="469" t="s">
        <v>1166</v>
      </c>
      <c r="QD1" s="469" t="s">
        <v>1168</v>
      </c>
      <c r="QE1" s="469" t="s">
        <v>1170</v>
      </c>
      <c r="QF1" s="472" t="s">
        <v>356</v>
      </c>
      <c r="QG1" s="469" t="s">
        <v>357</v>
      </c>
      <c r="QH1" s="469" t="s">
        <v>1172</v>
      </c>
      <c r="QI1" s="469" t="s">
        <v>1174</v>
      </c>
      <c r="QJ1" s="469" t="s">
        <v>1176</v>
      </c>
      <c r="QK1" s="469" t="s">
        <v>1178</v>
      </c>
      <c r="QL1" s="469" t="s">
        <v>1180</v>
      </c>
      <c r="QM1" s="469" t="s">
        <v>1182</v>
      </c>
      <c r="QN1" s="472" t="s">
        <v>358</v>
      </c>
      <c r="QO1" s="469" t="s">
        <v>1184</v>
      </c>
      <c r="QP1" s="469" t="s">
        <v>359</v>
      </c>
      <c r="QQ1" s="469" t="s">
        <v>366</v>
      </c>
      <c r="QR1" s="469" t="s">
        <v>1186</v>
      </c>
      <c r="QS1" s="469" t="s">
        <v>1188</v>
      </c>
      <c r="QT1" s="469" t="s">
        <v>1190</v>
      </c>
      <c r="QU1" s="469" t="s">
        <v>1192</v>
      </c>
      <c r="QV1" s="469" t="s">
        <v>1194</v>
      </c>
      <c r="QW1" s="469" t="s">
        <v>1196</v>
      </c>
      <c r="QX1" s="469" t="s">
        <v>1198</v>
      </c>
      <c r="QY1" s="469" t="s">
        <v>1200</v>
      </c>
      <c r="QZ1" s="469" t="s">
        <v>1202</v>
      </c>
      <c r="RA1" s="469" t="s">
        <v>1204</v>
      </c>
      <c r="RB1" s="469" t="s">
        <v>1206</v>
      </c>
      <c r="RC1" s="469" t="s">
        <v>1208</v>
      </c>
      <c r="RD1" s="469" t="s">
        <v>1210</v>
      </c>
      <c r="RE1" s="469" t="s">
        <v>1212</v>
      </c>
      <c r="RF1" s="472" t="s">
        <v>360</v>
      </c>
      <c r="RG1" s="469" t="s">
        <v>361</v>
      </c>
      <c r="RH1" s="469" t="s">
        <v>1214</v>
      </c>
      <c r="RI1" s="469" t="s">
        <v>1216</v>
      </c>
      <c r="RJ1" s="472" t="s">
        <v>362</v>
      </c>
      <c r="RK1" s="469" t="s">
        <v>363</v>
      </c>
      <c r="RL1" s="469" t="s">
        <v>1218</v>
      </c>
      <c r="RM1" s="469" t="s">
        <v>1219</v>
      </c>
      <c r="RN1" s="469" t="s">
        <v>1220</v>
      </c>
      <c r="RO1" s="469" t="s">
        <v>1221</v>
      </c>
      <c r="RP1" s="469" t="s">
        <v>1223</v>
      </c>
      <c r="RQ1" s="469" t="s">
        <v>1224</v>
      </c>
      <c r="RR1" s="469" t="s">
        <v>1226</v>
      </c>
      <c r="RS1" s="469" t="s">
        <v>1227</v>
      </c>
      <c r="RT1" s="468" t="s">
        <v>367</v>
      </c>
      <c r="RU1" s="472" t="s">
        <v>368</v>
      </c>
      <c r="RV1" s="469" t="s">
        <v>369</v>
      </c>
      <c r="RW1" s="469" t="s">
        <v>1229</v>
      </c>
      <c r="RX1" s="469" t="s">
        <v>1231</v>
      </c>
      <c r="RY1" s="469" t="s">
        <v>370</v>
      </c>
      <c r="RZ1" s="469" t="s">
        <v>1233</v>
      </c>
      <c r="SA1" s="469" t="s">
        <v>1235</v>
      </c>
      <c r="SB1" s="469" t="s">
        <v>1237</v>
      </c>
      <c r="SC1" s="469" t="s">
        <v>1239</v>
      </c>
      <c r="SD1" s="472" t="s">
        <v>371</v>
      </c>
      <c r="SE1" s="469" t="s">
        <v>372</v>
      </c>
      <c r="SF1" s="469" t="s">
        <v>1241</v>
      </c>
      <c r="SG1" s="469" t="s">
        <v>1243</v>
      </c>
      <c r="SH1" s="469" t="s">
        <v>1245</v>
      </c>
      <c r="SI1" s="469" t="s">
        <v>1247</v>
      </c>
      <c r="SJ1" s="469" t="s">
        <v>1249</v>
      </c>
      <c r="SK1" s="469" t="s">
        <v>1251</v>
      </c>
      <c r="SL1" s="469" t="s">
        <v>1253</v>
      </c>
      <c r="SM1" s="469" t="s">
        <v>1255</v>
      </c>
      <c r="SN1" s="469" t="s">
        <v>1257</v>
      </c>
      <c r="SO1" s="469" t="s">
        <v>1259</v>
      </c>
      <c r="SP1" s="469" t="s">
        <v>1261</v>
      </c>
      <c r="SQ1" s="469" t="s">
        <v>1263</v>
      </c>
      <c r="SR1" s="469" t="s">
        <v>1265</v>
      </c>
      <c r="SS1" s="469" t="s">
        <v>1267</v>
      </c>
      <c r="ST1" s="469" t="s">
        <v>1269</v>
      </c>
      <c r="SU1" s="468" t="s">
        <v>373</v>
      </c>
      <c r="SV1" s="472" t="s">
        <v>374</v>
      </c>
      <c r="SW1" s="469" t="s">
        <v>375</v>
      </c>
      <c r="SX1" s="469" t="s">
        <v>1271</v>
      </c>
      <c r="SY1" s="469" t="s">
        <v>1273</v>
      </c>
      <c r="SZ1" s="469" t="s">
        <v>1275</v>
      </c>
      <c r="TA1" s="469" t="s">
        <v>1277</v>
      </c>
      <c r="TB1" s="469" t="s">
        <v>1279</v>
      </c>
      <c r="TC1" s="469" t="s">
        <v>376</v>
      </c>
      <c r="TD1" s="469" t="s">
        <v>1281</v>
      </c>
      <c r="TE1" s="469" t="s">
        <v>1283</v>
      </c>
      <c r="TF1" s="469" t="s">
        <v>1285</v>
      </c>
      <c r="TG1" s="469" t="s">
        <v>1287</v>
      </c>
      <c r="TH1" s="469" t="s">
        <v>1289</v>
      </c>
      <c r="TI1" s="469" t="s">
        <v>1291</v>
      </c>
      <c r="TJ1" s="472" t="s">
        <v>377</v>
      </c>
      <c r="TK1" s="469" t="s">
        <v>378</v>
      </c>
      <c r="TL1" s="469" t="s">
        <v>379</v>
      </c>
      <c r="TM1" s="469" t="s">
        <v>1293</v>
      </c>
      <c r="TN1" s="469" t="s">
        <v>1295</v>
      </c>
      <c r="TO1" s="469" t="s">
        <v>1296</v>
      </c>
      <c r="TP1" s="469" t="s">
        <v>1298</v>
      </c>
      <c r="TQ1" s="469" t="s">
        <v>1300</v>
      </c>
      <c r="TR1" s="469" t="s">
        <v>1302</v>
      </c>
      <c r="TS1" s="469" t="s">
        <v>1304</v>
      </c>
      <c r="TT1" s="469" t="s">
        <v>1306</v>
      </c>
      <c r="TU1" s="469" t="s">
        <v>1308</v>
      </c>
      <c r="TV1" s="469" t="s">
        <v>1310</v>
      </c>
      <c r="TW1" s="469" t="s">
        <v>1312</v>
      </c>
      <c r="TX1" s="469" t="s">
        <v>1314</v>
      </c>
      <c r="TY1" s="469" t="s">
        <v>1316</v>
      </c>
      <c r="TZ1" s="469" t="s">
        <v>1318</v>
      </c>
      <c r="UA1" s="469" t="s">
        <v>1320</v>
      </c>
      <c r="UB1" s="469" t="s">
        <v>1322</v>
      </c>
      <c r="UC1" s="468" t="s">
        <v>1324</v>
      </c>
      <c r="UD1" s="469" t="s">
        <v>1326</v>
      </c>
      <c r="UE1" s="469" t="s">
        <v>1328</v>
      </c>
      <c r="UF1" s="469" t="s">
        <v>1330</v>
      </c>
      <c r="UG1" s="469" t="s">
        <v>1332</v>
      </c>
      <c r="UH1" s="469" t="s">
        <v>1334</v>
      </c>
      <c r="UI1" s="470"/>
    </row>
    <row r="2" spans="1:555" s="122" customFormat="1" ht="14.45" hidden="1" x14ac:dyDescent="0.3">
      <c r="A2" s="466" t="s">
        <v>1357</v>
      </c>
      <c r="B2" s="466" t="s">
        <v>1359</v>
      </c>
      <c r="C2" s="466" t="s">
        <v>471</v>
      </c>
      <c r="D2" s="466" t="s">
        <v>1358</v>
      </c>
      <c r="E2" s="466" t="s">
        <v>1360</v>
      </c>
      <c r="F2" s="466" t="s">
        <v>472</v>
      </c>
      <c r="G2" s="467" t="s">
        <v>1361</v>
      </c>
      <c r="H2" s="466" t="s">
        <v>1362</v>
      </c>
      <c r="I2" s="466" t="s">
        <v>1363</v>
      </c>
      <c r="J2" s="466" t="s">
        <v>1454</v>
      </c>
      <c r="K2" s="466" t="s">
        <v>1364</v>
      </c>
      <c r="L2" s="466" t="s">
        <v>1365</v>
      </c>
      <c r="M2" s="466" t="s">
        <v>1366</v>
      </c>
      <c r="N2" s="466" t="s">
        <v>1367</v>
      </c>
      <c r="O2" s="466" t="s">
        <v>1368</v>
      </c>
      <c r="P2" s="466" t="s">
        <v>1473</v>
      </c>
      <c r="Q2" s="466" t="s">
        <v>1510</v>
      </c>
      <c r="R2" s="461" t="str">
        <f>+Presupuesto!D11</f>
        <v>Recurrente</v>
      </c>
      <c r="S2" s="461" t="str">
        <f>+Presupuesto!E11</f>
        <v>Programa / Proyecto 2016</v>
      </c>
      <c r="T2" s="466"/>
      <c r="U2" s="466" t="s">
        <v>394</v>
      </c>
      <c r="V2" s="466" t="s">
        <v>412</v>
      </c>
      <c r="W2" s="466" t="s">
        <v>395</v>
      </c>
      <c r="X2" s="466" t="s">
        <v>396</v>
      </c>
      <c r="Y2" s="466" t="s">
        <v>397</v>
      </c>
      <c r="Z2" s="466" t="s">
        <v>398</v>
      </c>
      <c r="AA2" s="466" t="s">
        <v>399</v>
      </c>
      <c r="AB2" s="466" t="s">
        <v>400</v>
      </c>
      <c r="AC2" s="466" t="s">
        <v>401</v>
      </c>
      <c r="AD2" s="466" t="s">
        <v>402</v>
      </c>
      <c r="AE2" s="466" t="s">
        <v>403</v>
      </c>
      <c r="AF2" s="466" t="s">
        <v>404</v>
      </c>
      <c r="AG2" s="466"/>
      <c r="AH2" s="466" t="s">
        <v>420</v>
      </c>
      <c r="AI2" s="466" t="s">
        <v>421</v>
      </c>
      <c r="AJ2" s="466" t="s">
        <v>422</v>
      </c>
      <c r="AK2" s="466" t="s">
        <v>423</v>
      </c>
      <c r="AL2" s="466" t="s">
        <v>424</v>
      </c>
      <c r="AM2" s="466" t="s">
        <v>427</v>
      </c>
      <c r="AN2" s="466" t="s">
        <v>425</v>
      </c>
      <c r="AO2" s="466" t="s">
        <v>426</v>
      </c>
      <c r="AP2" s="466" t="s">
        <v>428</v>
      </c>
      <c r="AQ2" s="466" t="s">
        <v>429</v>
      </c>
      <c r="AR2" s="466" t="s">
        <v>430</v>
      </c>
      <c r="AS2" s="466" t="s">
        <v>431</v>
      </c>
      <c r="AT2" s="466" t="s">
        <v>432</v>
      </c>
      <c r="AU2" s="466" t="s">
        <v>433</v>
      </c>
      <c r="AV2" s="466" t="s">
        <v>434</v>
      </c>
      <c r="AW2" s="466" t="s">
        <v>435</v>
      </c>
      <c r="AX2" s="466" t="s">
        <v>436</v>
      </c>
      <c r="AY2" s="466" t="s">
        <v>437</v>
      </c>
      <c r="AZ2" s="466" t="s">
        <v>438</v>
      </c>
      <c r="BA2" s="466" t="s">
        <v>439</v>
      </c>
      <c r="BB2" s="466" t="s">
        <v>440</v>
      </c>
      <c r="BC2" s="466" t="s">
        <v>441</v>
      </c>
      <c r="BD2" s="466" t="s">
        <v>442</v>
      </c>
      <c r="BE2" s="466" t="s">
        <v>443</v>
      </c>
      <c r="BF2" s="466" t="s">
        <v>444</v>
      </c>
      <c r="BG2" s="466" t="s">
        <v>445</v>
      </c>
      <c r="BH2" s="466" t="s">
        <v>446</v>
      </c>
      <c r="BI2" s="466" t="s">
        <v>447</v>
      </c>
      <c r="BJ2" s="466" t="s">
        <v>448</v>
      </c>
      <c r="BK2" s="466" t="s">
        <v>449</v>
      </c>
      <c r="BL2" s="466" t="s">
        <v>450</v>
      </c>
      <c r="BM2" s="466" t="s">
        <v>451</v>
      </c>
      <c r="BN2" s="466" t="s">
        <v>452</v>
      </c>
      <c r="BO2" s="466" t="s">
        <v>453</v>
      </c>
      <c r="BP2" s="466" t="s">
        <v>454</v>
      </c>
      <c r="BQ2" s="466" t="s">
        <v>455</v>
      </c>
      <c r="BR2" s="466" t="s">
        <v>456</v>
      </c>
      <c r="BS2" s="466" t="s">
        <v>457</v>
      </c>
      <c r="BT2" s="466" t="s">
        <v>458</v>
      </c>
      <c r="BU2" s="466" t="s">
        <v>459</v>
      </c>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66"/>
      <c r="DK2" s="466"/>
      <c r="DL2" s="466"/>
      <c r="DM2" s="466"/>
      <c r="DN2" s="466"/>
      <c r="DO2" s="466"/>
      <c r="DP2" s="466"/>
      <c r="DQ2" s="466"/>
      <c r="DR2" s="466"/>
      <c r="DS2" s="466"/>
      <c r="DT2" s="466"/>
      <c r="DU2" s="466"/>
      <c r="DV2" s="466"/>
      <c r="DW2" s="466"/>
      <c r="DX2" s="466"/>
      <c r="DY2" s="466"/>
      <c r="DZ2" s="466"/>
      <c r="EA2" s="466"/>
      <c r="EB2" s="466"/>
      <c r="EC2" s="466"/>
      <c r="ED2" s="466"/>
      <c r="EE2" s="466"/>
      <c r="EF2" s="466"/>
      <c r="EG2" s="466"/>
      <c r="EH2" s="466"/>
      <c r="EI2" s="466"/>
      <c r="EJ2" s="466"/>
      <c r="EK2" s="466"/>
      <c r="EL2" s="466"/>
      <c r="EM2" s="466"/>
      <c r="EN2" s="466"/>
      <c r="EO2" s="466"/>
      <c r="EP2" s="466"/>
      <c r="EQ2" s="466"/>
      <c r="ER2" s="466"/>
      <c r="ES2" s="466"/>
      <c r="ET2" s="466"/>
      <c r="EU2" s="466"/>
      <c r="EV2" s="466"/>
      <c r="EW2" s="466"/>
      <c r="EX2" s="466"/>
      <c r="EY2" s="466"/>
      <c r="EZ2" s="466"/>
      <c r="FA2" s="466"/>
      <c r="FB2" s="466"/>
      <c r="FC2" s="466"/>
      <c r="FD2" s="466"/>
      <c r="FE2" s="466"/>
      <c r="FF2" s="466"/>
      <c r="FG2" s="466"/>
      <c r="FH2" s="466"/>
      <c r="FI2" s="466"/>
      <c r="FJ2" s="466"/>
      <c r="FK2" s="466"/>
      <c r="FL2" s="466"/>
      <c r="FM2" s="466"/>
      <c r="FN2" s="466"/>
      <c r="FO2" s="466"/>
      <c r="FP2" s="466"/>
      <c r="FQ2" s="466"/>
      <c r="FR2" s="466"/>
      <c r="FS2" s="466"/>
      <c r="FT2" s="466"/>
      <c r="FU2" s="466"/>
      <c r="FV2" s="466"/>
      <c r="FW2" s="466"/>
      <c r="FX2" s="466"/>
      <c r="FY2" s="466"/>
      <c r="FZ2" s="466"/>
      <c r="GA2" s="466"/>
      <c r="GB2" s="466"/>
      <c r="GC2" s="466"/>
      <c r="GD2" s="466"/>
      <c r="GE2" s="466"/>
      <c r="GF2" s="466"/>
      <c r="GG2" s="466"/>
      <c r="GH2" s="466"/>
      <c r="GI2" s="466"/>
      <c r="GJ2" s="466"/>
      <c r="GK2" s="466"/>
      <c r="GL2" s="466"/>
      <c r="GM2" s="466"/>
      <c r="GN2" s="466"/>
      <c r="GO2" s="466"/>
      <c r="GP2" s="466"/>
      <c r="GQ2" s="466"/>
      <c r="GR2" s="466"/>
      <c r="GS2" s="466"/>
      <c r="GT2" s="466"/>
      <c r="GU2" s="466"/>
      <c r="GV2" s="466"/>
      <c r="GW2" s="466"/>
      <c r="GX2" s="466"/>
      <c r="GY2" s="466"/>
      <c r="GZ2" s="466"/>
      <c r="HA2" s="466"/>
      <c r="HB2" s="466"/>
      <c r="HC2" s="466"/>
      <c r="HD2" s="466"/>
      <c r="HE2" s="466"/>
      <c r="HF2" s="466"/>
      <c r="HG2" s="466"/>
      <c r="HH2" s="466"/>
      <c r="HI2" s="466"/>
      <c r="HJ2" s="466"/>
      <c r="HK2" s="466"/>
      <c r="HL2" s="466"/>
      <c r="HM2" s="466"/>
      <c r="HN2" s="466"/>
      <c r="HO2" s="466"/>
      <c r="HP2" s="466"/>
      <c r="HQ2" s="466"/>
      <c r="HR2" s="466"/>
      <c r="HS2" s="466"/>
      <c r="HT2" s="466"/>
      <c r="HU2" s="466"/>
      <c r="HV2" s="466"/>
      <c r="HW2" s="466"/>
      <c r="HX2" s="466"/>
      <c r="HY2" s="466"/>
      <c r="HZ2" s="466"/>
      <c r="IA2" s="466"/>
      <c r="IB2" s="466"/>
      <c r="IC2" s="466"/>
      <c r="ID2" s="466"/>
      <c r="IE2" s="466"/>
      <c r="IF2" s="466"/>
      <c r="IG2" s="466"/>
      <c r="IH2" s="466"/>
      <c r="II2" s="466"/>
      <c r="IJ2" s="466"/>
      <c r="IK2" s="466"/>
      <c r="IL2" s="466"/>
      <c r="IM2" s="466"/>
      <c r="IN2" s="466"/>
      <c r="IO2" s="466"/>
      <c r="IP2" s="466"/>
      <c r="IQ2" s="466"/>
      <c r="IR2" s="466"/>
      <c r="IS2" s="466"/>
      <c r="IT2" s="466"/>
      <c r="IU2" s="466"/>
      <c r="IV2" s="466"/>
      <c r="IW2" s="466"/>
      <c r="IX2" s="466"/>
      <c r="IY2" s="466"/>
      <c r="IZ2" s="466"/>
      <c r="JA2" s="466"/>
      <c r="JB2" s="466"/>
      <c r="JC2" s="466"/>
      <c r="JD2" s="466"/>
      <c r="JE2" s="466"/>
      <c r="JF2" s="466"/>
      <c r="JG2" s="466"/>
      <c r="JH2" s="466"/>
      <c r="JI2" s="466"/>
      <c r="JJ2" s="466"/>
      <c r="JK2" s="466"/>
      <c r="JL2" s="466"/>
      <c r="JM2" s="466"/>
      <c r="JN2" s="466"/>
      <c r="JO2" s="466"/>
      <c r="JP2" s="466"/>
      <c r="JQ2" s="466"/>
      <c r="JR2" s="466"/>
      <c r="JS2" s="466"/>
      <c r="JT2" s="466"/>
      <c r="JU2" s="466"/>
      <c r="JV2" s="466"/>
      <c r="JW2" s="466"/>
      <c r="JX2" s="466"/>
      <c r="JY2" s="466"/>
      <c r="JZ2" s="466"/>
      <c r="KA2" s="466"/>
      <c r="KB2" s="466"/>
      <c r="KC2" s="466"/>
      <c r="KD2" s="466"/>
      <c r="KE2" s="466"/>
      <c r="KF2" s="466"/>
      <c r="KG2" s="466"/>
      <c r="KH2" s="466"/>
      <c r="KI2" s="466"/>
      <c r="KJ2" s="466"/>
      <c r="KK2" s="466"/>
      <c r="KL2" s="466"/>
      <c r="KM2" s="466"/>
      <c r="KN2" s="466"/>
      <c r="KO2" s="466"/>
      <c r="KP2" s="466"/>
      <c r="KQ2" s="466"/>
      <c r="KR2" s="466"/>
      <c r="KS2" s="466"/>
      <c r="KT2" s="466"/>
      <c r="KU2" s="466"/>
      <c r="KV2" s="466"/>
      <c r="KW2" s="466"/>
      <c r="KX2" s="466"/>
      <c r="KY2" s="466"/>
      <c r="KZ2" s="466"/>
      <c r="LA2" s="466"/>
      <c r="LB2" s="466"/>
      <c r="LC2" s="466"/>
      <c r="LD2" s="466"/>
      <c r="LE2" s="466"/>
      <c r="LF2" s="466"/>
      <c r="LG2" s="466"/>
      <c r="LH2" s="466"/>
      <c r="LI2" s="466"/>
      <c r="LJ2" s="466"/>
      <c r="LK2" s="466"/>
      <c r="LL2" s="466"/>
      <c r="LM2" s="466"/>
      <c r="LN2" s="466"/>
      <c r="LO2" s="466"/>
      <c r="LP2" s="466"/>
      <c r="LQ2" s="466"/>
      <c r="LR2" s="466"/>
      <c r="LS2" s="466"/>
      <c r="LT2" s="466"/>
      <c r="LU2" s="466"/>
      <c r="LV2" s="466"/>
      <c r="LW2" s="466"/>
      <c r="LX2" s="466"/>
      <c r="LY2" s="466"/>
      <c r="LZ2" s="466"/>
      <c r="MA2" s="466"/>
      <c r="MB2" s="466"/>
      <c r="MC2" s="466"/>
      <c r="MD2" s="466"/>
      <c r="ME2" s="466"/>
      <c r="MF2" s="466"/>
      <c r="MG2" s="466"/>
      <c r="MH2" s="466"/>
      <c r="MI2" s="466"/>
      <c r="MJ2" s="466"/>
      <c r="MK2" s="466"/>
      <c r="ML2" s="466"/>
      <c r="MM2" s="466"/>
      <c r="MN2" s="466"/>
      <c r="MO2" s="466"/>
      <c r="MP2" s="466"/>
      <c r="MQ2" s="466"/>
      <c r="MR2" s="466"/>
      <c r="MS2" s="466"/>
      <c r="MT2" s="466"/>
      <c r="MU2" s="466"/>
      <c r="MV2" s="466"/>
      <c r="MW2" s="466"/>
      <c r="MX2" s="466"/>
      <c r="MY2" s="466"/>
      <c r="MZ2" s="466"/>
      <c r="NA2" s="466"/>
      <c r="NB2" s="466"/>
      <c r="NC2" s="466"/>
      <c r="ND2" s="466"/>
      <c r="NE2" s="466"/>
      <c r="NF2" s="466"/>
      <c r="NG2" s="466"/>
      <c r="NH2" s="466"/>
      <c r="NI2" s="466"/>
      <c r="NJ2" s="466"/>
      <c r="NK2" s="466"/>
      <c r="NL2" s="466"/>
      <c r="NM2" s="466"/>
      <c r="NN2" s="466"/>
      <c r="NO2" s="466"/>
      <c r="NP2" s="466"/>
      <c r="NQ2" s="466"/>
      <c r="NR2" s="466"/>
      <c r="NS2" s="466"/>
      <c r="NT2" s="466"/>
      <c r="NU2" s="466"/>
      <c r="NV2" s="466"/>
      <c r="NW2" s="466"/>
      <c r="NX2" s="466"/>
      <c r="NY2" s="466"/>
      <c r="NZ2" s="466"/>
      <c r="OA2" s="466"/>
      <c r="OB2" s="466"/>
      <c r="OC2" s="466"/>
      <c r="OD2" s="466"/>
      <c r="OE2" s="466"/>
      <c r="OF2" s="466"/>
      <c r="OG2" s="466"/>
      <c r="OH2" s="466"/>
      <c r="OI2" s="466"/>
      <c r="OJ2" s="466"/>
      <c r="OK2" s="466"/>
      <c r="OL2" s="466"/>
      <c r="OM2" s="466"/>
      <c r="ON2" s="466"/>
      <c r="OO2" s="466"/>
      <c r="OP2" s="466"/>
      <c r="OQ2" s="466"/>
      <c r="OR2" s="466"/>
      <c r="OS2" s="466"/>
      <c r="OT2" s="466"/>
      <c r="OU2" s="466"/>
      <c r="OV2" s="466"/>
      <c r="OW2" s="466"/>
      <c r="OX2" s="466"/>
      <c r="OY2" s="466"/>
      <c r="OZ2" s="466"/>
      <c r="PA2" s="466"/>
      <c r="PB2" s="466"/>
      <c r="PC2" s="466"/>
      <c r="PD2" s="466"/>
      <c r="PE2" s="466"/>
      <c r="PF2" s="466"/>
      <c r="PG2" s="466"/>
      <c r="PH2" s="466"/>
      <c r="PI2" s="466"/>
      <c r="PJ2" s="466"/>
      <c r="PK2" s="466"/>
      <c r="PL2" s="466"/>
      <c r="PM2" s="466"/>
      <c r="PN2" s="466"/>
      <c r="PO2" s="466"/>
      <c r="PP2" s="466"/>
      <c r="PQ2" s="466"/>
      <c r="PR2" s="466"/>
      <c r="PS2" s="466"/>
      <c r="PT2" s="466"/>
      <c r="PU2" s="466"/>
      <c r="PV2" s="466"/>
      <c r="PW2" s="466"/>
      <c r="PX2" s="466"/>
      <c r="PY2" s="466"/>
      <c r="PZ2" s="466"/>
      <c r="QA2" s="466"/>
      <c r="QB2" s="466"/>
      <c r="QC2" s="466"/>
      <c r="QD2" s="466"/>
      <c r="QE2" s="466"/>
      <c r="QF2" s="466"/>
      <c r="QG2" s="466"/>
      <c r="QH2" s="466"/>
      <c r="QI2" s="466"/>
      <c r="QJ2" s="466"/>
      <c r="QK2" s="466"/>
      <c r="QL2" s="466"/>
      <c r="QM2" s="466"/>
      <c r="QN2" s="466"/>
      <c r="QO2" s="466"/>
      <c r="QP2" s="466"/>
      <c r="QQ2" s="466"/>
      <c r="QR2" s="466"/>
      <c r="QS2" s="466"/>
      <c r="QT2" s="466"/>
      <c r="QU2" s="466"/>
      <c r="QV2" s="466"/>
      <c r="QW2" s="466"/>
      <c r="QX2" s="466"/>
      <c r="QY2" s="466"/>
      <c r="QZ2" s="466"/>
      <c r="RA2" s="466"/>
      <c r="RB2" s="466"/>
      <c r="RC2" s="466"/>
      <c r="RD2" s="466"/>
      <c r="RE2" s="466"/>
      <c r="RF2" s="466"/>
      <c r="RG2" s="466"/>
      <c r="RH2" s="466"/>
      <c r="RI2" s="466"/>
      <c r="RJ2" s="466"/>
      <c r="RK2" s="466"/>
      <c r="RL2" s="466"/>
      <c r="RM2" s="466"/>
      <c r="RN2" s="466"/>
      <c r="RO2" s="466"/>
      <c r="RP2" s="466"/>
      <c r="RQ2" s="466"/>
      <c r="RR2" s="466"/>
      <c r="RS2" s="466"/>
      <c r="RT2" s="466"/>
      <c r="RU2" s="466"/>
      <c r="RV2" s="466"/>
      <c r="RW2" s="466"/>
      <c r="RX2" s="466"/>
      <c r="RY2" s="466"/>
      <c r="RZ2" s="466"/>
      <c r="SA2" s="466"/>
      <c r="SB2" s="466"/>
      <c r="SC2" s="466"/>
      <c r="SD2" s="466"/>
      <c r="SE2" s="466"/>
      <c r="SF2" s="466"/>
      <c r="SG2" s="466"/>
      <c r="SH2" s="466"/>
      <c r="SI2" s="466"/>
      <c r="SJ2" s="466"/>
      <c r="SK2" s="466"/>
      <c r="SL2" s="466"/>
      <c r="SM2" s="466"/>
      <c r="SN2" s="466"/>
      <c r="SO2" s="466"/>
      <c r="SP2" s="466"/>
      <c r="SQ2" s="466"/>
      <c r="SR2" s="466"/>
      <c r="SS2" s="466"/>
      <c r="ST2" s="466"/>
      <c r="SU2" s="466"/>
      <c r="SV2" s="466"/>
      <c r="SW2" s="466"/>
      <c r="SX2" s="466"/>
      <c r="SY2" s="466"/>
      <c r="SZ2" s="466"/>
      <c r="TA2" s="466"/>
      <c r="TB2" s="466"/>
      <c r="TC2" s="466"/>
      <c r="TD2" s="466"/>
      <c r="TE2" s="466"/>
      <c r="TF2" s="466"/>
      <c r="TG2" s="466"/>
      <c r="TH2" s="466"/>
      <c r="TI2" s="466"/>
      <c r="TJ2" s="466"/>
      <c r="TK2" s="466"/>
      <c r="TL2" s="466"/>
      <c r="TM2" s="466"/>
      <c r="TN2" s="466"/>
      <c r="TO2" s="466"/>
      <c r="TP2" s="466"/>
      <c r="TQ2" s="466"/>
      <c r="TR2" s="466"/>
      <c r="TS2" s="466"/>
      <c r="TT2" s="466"/>
      <c r="TU2" s="466"/>
      <c r="TV2" s="466"/>
      <c r="TW2" s="466"/>
      <c r="TX2" s="466"/>
      <c r="TY2" s="466"/>
      <c r="TZ2" s="466"/>
      <c r="UA2" s="466"/>
      <c r="UB2" s="466"/>
      <c r="UC2" s="466"/>
      <c r="UD2" s="466"/>
      <c r="UE2" s="466"/>
      <c r="UF2" s="466"/>
      <c r="UG2" s="466"/>
      <c r="UH2" s="466"/>
      <c r="UI2" s="466"/>
    </row>
    <row r="3" spans="1:555" s="122" customFormat="1" ht="14.45" hidden="1" x14ac:dyDescent="0.3">
      <c r="A3" s="464"/>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5">
        <v>2500</v>
      </c>
      <c r="AI3" s="465">
        <v>1900</v>
      </c>
      <c r="AJ3" s="465">
        <v>1650</v>
      </c>
      <c r="AK3" s="465">
        <v>1580</v>
      </c>
      <c r="AL3" s="465">
        <v>2250</v>
      </c>
      <c r="AM3" s="465">
        <v>1650</v>
      </c>
      <c r="AN3" s="465">
        <v>1400</v>
      </c>
      <c r="AO3" s="465">
        <v>1340</v>
      </c>
      <c r="AP3" s="465">
        <v>2000</v>
      </c>
      <c r="AQ3" s="465">
        <v>1400</v>
      </c>
      <c r="AR3" s="465">
        <v>1150</v>
      </c>
      <c r="AS3" s="465">
        <v>1100</v>
      </c>
      <c r="AT3" s="465">
        <v>1750</v>
      </c>
      <c r="AU3" s="465">
        <v>1150</v>
      </c>
      <c r="AV3" s="465">
        <v>900</v>
      </c>
      <c r="AW3" s="465">
        <v>860</v>
      </c>
      <c r="AX3" s="465">
        <v>1200</v>
      </c>
      <c r="AY3" s="465">
        <v>900</v>
      </c>
      <c r="AZ3" s="465">
        <v>650</v>
      </c>
      <c r="BA3" s="465">
        <v>620</v>
      </c>
      <c r="BB3" s="463">
        <f>+'Cuadro Resumen'!C213</f>
        <v>5605.2314999999999</v>
      </c>
      <c r="BC3" s="463">
        <f>+'Cuadro Resumen'!D213</f>
        <v>5165.6055000000006</v>
      </c>
      <c r="BD3" s="463">
        <f>+'Cuadro Resumen'!E213</f>
        <v>6594.39</v>
      </c>
      <c r="BE3" s="463">
        <f>+'Cuadro Resumen'!F213</f>
        <v>6154.7640000000001</v>
      </c>
      <c r="BF3" s="463">
        <f>+'Cuadro Resumen'!C214</f>
        <v>4945.7925000000005</v>
      </c>
      <c r="BG3" s="463">
        <f>+'Cuadro Resumen'!D214</f>
        <v>4506.1665000000003</v>
      </c>
      <c r="BH3" s="463">
        <f>+'Cuadro Resumen'!E214</f>
        <v>5934.951</v>
      </c>
      <c r="BI3" s="463">
        <f>+'Cuadro Resumen'!F214</f>
        <v>5495.3249999999998</v>
      </c>
      <c r="BJ3" s="463">
        <f>+'Cuadro Resumen'!C215</f>
        <v>4286.3535000000002</v>
      </c>
      <c r="BK3" s="463">
        <f>+'Cuadro Resumen'!D215</f>
        <v>3956.634</v>
      </c>
      <c r="BL3" s="463">
        <f>+'Cuadro Resumen'!E215</f>
        <v>5275.5120000000006</v>
      </c>
      <c r="BM3" s="463">
        <f>+'Cuadro Resumen'!F215</f>
        <v>4835.8860000000004</v>
      </c>
      <c r="BN3" s="463">
        <f>+'Cuadro Resumen'!C216</f>
        <v>3626.9145000000003</v>
      </c>
      <c r="BO3" s="463">
        <f>+'Cuadro Resumen'!D216</f>
        <v>3297.1950000000002</v>
      </c>
      <c r="BP3" s="463">
        <f>+'Cuadro Resumen'!E216</f>
        <v>4616.0730000000003</v>
      </c>
      <c r="BQ3" s="463">
        <f>+'Cuadro Resumen'!F216</f>
        <v>4286.3535000000002</v>
      </c>
      <c r="BR3" s="463">
        <f>+'Cuadro Resumen'!C217</f>
        <v>3187.2885000000001</v>
      </c>
      <c r="BS3" s="463">
        <f>+'Cuadro Resumen'!D217</f>
        <v>2967.4755</v>
      </c>
      <c r="BT3" s="463">
        <f>+'Cuadro Resumen'!E217</f>
        <v>4066.5405000000001</v>
      </c>
      <c r="BU3" s="463">
        <f>+'Cuadro Resumen'!F217</f>
        <v>3736.8210000000004</v>
      </c>
      <c r="BV3" s="464"/>
      <c r="BW3" s="464"/>
      <c r="BX3" s="464"/>
      <c r="BY3" s="464"/>
      <c r="BZ3" s="464"/>
      <c r="CA3" s="464"/>
      <c r="CB3" s="464"/>
      <c r="CC3" s="464"/>
      <c r="CD3" s="464"/>
      <c r="CE3" s="464"/>
      <c r="CF3" s="464"/>
      <c r="CG3" s="464"/>
      <c r="CH3" s="464"/>
      <c r="CI3" s="464"/>
      <c r="CJ3" s="464"/>
      <c r="CK3" s="464"/>
      <c r="CL3" s="464"/>
      <c r="CM3" s="464"/>
      <c r="CN3" s="464"/>
      <c r="CO3" s="464"/>
      <c r="CP3" s="464"/>
      <c r="CQ3" s="464"/>
      <c r="CR3" s="464"/>
      <c r="CS3" s="464"/>
      <c r="CT3" s="464"/>
      <c r="CU3" s="464"/>
      <c r="CV3" s="464"/>
      <c r="CW3" s="464"/>
      <c r="CX3" s="464"/>
      <c r="CY3" s="464"/>
      <c r="CZ3" s="464"/>
      <c r="DA3" s="464"/>
      <c r="DB3" s="464"/>
      <c r="DC3" s="464"/>
      <c r="DD3" s="464"/>
      <c r="DE3" s="464"/>
      <c r="DF3" s="464"/>
      <c r="DG3" s="464"/>
      <c r="DH3" s="464"/>
      <c r="DI3" s="464"/>
      <c r="DJ3" s="464"/>
      <c r="DK3" s="464"/>
      <c r="DL3" s="464"/>
      <c r="DM3" s="464"/>
      <c r="DN3" s="464"/>
      <c r="DO3" s="464"/>
      <c r="DP3" s="464"/>
      <c r="DQ3" s="464"/>
      <c r="DR3" s="464"/>
      <c r="DS3" s="464"/>
      <c r="DT3" s="464"/>
      <c r="DU3" s="464"/>
      <c r="DV3" s="464"/>
      <c r="DW3" s="464"/>
      <c r="DX3" s="464"/>
      <c r="DY3" s="464"/>
      <c r="DZ3" s="464"/>
      <c r="EA3" s="464"/>
      <c r="EB3" s="464"/>
      <c r="EC3" s="464"/>
      <c r="ED3" s="464"/>
      <c r="EE3" s="464"/>
      <c r="EF3" s="464"/>
      <c r="EG3" s="464"/>
      <c r="EH3" s="464"/>
      <c r="EI3" s="464"/>
      <c r="EJ3" s="464"/>
      <c r="EK3" s="464"/>
      <c r="EL3" s="464"/>
      <c r="EM3" s="464"/>
      <c r="EN3" s="464"/>
      <c r="EO3" s="464"/>
      <c r="EP3" s="464"/>
      <c r="EQ3" s="464"/>
      <c r="ER3" s="464"/>
      <c r="ES3" s="464"/>
      <c r="ET3" s="464"/>
      <c r="EU3" s="464"/>
      <c r="EV3" s="464"/>
      <c r="EW3" s="464"/>
      <c r="EX3" s="464"/>
      <c r="EY3" s="464"/>
      <c r="EZ3" s="464"/>
      <c r="FA3" s="464"/>
      <c r="FB3" s="464"/>
      <c r="FC3" s="464"/>
      <c r="FD3" s="464"/>
      <c r="FE3" s="464"/>
      <c r="FF3" s="464"/>
      <c r="FG3" s="464"/>
      <c r="FH3" s="464"/>
      <c r="FI3" s="464"/>
      <c r="FJ3" s="464"/>
      <c r="FK3" s="464"/>
      <c r="FL3" s="464"/>
      <c r="FM3" s="464"/>
      <c r="FN3" s="464"/>
      <c r="FO3" s="464"/>
      <c r="FP3" s="464"/>
      <c r="FQ3" s="464"/>
      <c r="FR3" s="464"/>
      <c r="FS3" s="464"/>
      <c r="FT3" s="464"/>
      <c r="FU3" s="464"/>
      <c r="FV3" s="464"/>
      <c r="FW3" s="464"/>
      <c r="FX3" s="464"/>
      <c r="FY3" s="464"/>
      <c r="FZ3" s="464"/>
      <c r="GA3" s="464"/>
      <c r="GB3" s="464"/>
      <c r="GC3" s="464"/>
      <c r="GD3" s="464"/>
      <c r="GE3" s="464"/>
      <c r="GF3" s="464"/>
      <c r="GG3" s="464"/>
      <c r="GH3" s="464"/>
      <c r="GI3" s="464"/>
      <c r="GJ3" s="464"/>
      <c r="GK3" s="464"/>
      <c r="GL3" s="464"/>
      <c r="GM3" s="464"/>
      <c r="GN3" s="464"/>
      <c r="GO3" s="464"/>
      <c r="GP3" s="464"/>
      <c r="GQ3" s="464"/>
      <c r="GR3" s="464"/>
      <c r="GS3" s="464"/>
      <c r="GT3" s="464"/>
      <c r="GU3" s="464"/>
      <c r="GV3" s="464"/>
      <c r="GW3" s="464"/>
      <c r="GX3" s="464"/>
      <c r="GY3" s="464"/>
      <c r="GZ3" s="464"/>
      <c r="HA3" s="464"/>
      <c r="HB3" s="464"/>
      <c r="HC3" s="464"/>
      <c r="HD3" s="464"/>
      <c r="HE3" s="464"/>
      <c r="HF3" s="464"/>
      <c r="HG3" s="464"/>
      <c r="HH3" s="464"/>
      <c r="HI3" s="464"/>
      <c r="HJ3" s="464"/>
      <c r="HK3" s="464"/>
      <c r="HL3" s="464"/>
      <c r="HM3" s="464"/>
      <c r="HN3" s="464"/>
      <c r="HO3" s="464"/>
      <c r="HP3" s="464"/>
      <c r="HQ3" s="464"/>
      <c r="HR3" s="464"/>
      <c r="HS3" s="464"/>
      <c r="HT3" s="464"/>
      <c r="HU3" s="464"/>
      <c r="HV3" s="464"/>
      <c r="HW3" s="464"/>
      <c r="HX3" s="464"/>
      <c r="HY3" s="464"/>
      <c r="HZ3" s="464"/>
      <c r="IA3" s="464"/>
      <c r="IB3" s="464"/>
      <c r="IC3" s="464"/>
      <c r="ID3" s="464"/>
      <c r="IE3" s="464"/>
      <c r="IF3" s="464"/>
      <c r="IG3" s="464"/>
      <c r="IH3" s="464"/>
      <c r="II3" s="464"/>
      <c r="IJ3" s="464"/>
      <c r="IK3" s="464"/>
      <c r="IL3" s="464"/>
      <c r="IM3" s="464"/>
      <c r="IN3" s="464"/>
      <c r="IO3" s="464"/>
      <c r="IP3" s="464"/>
      <c r="IQ3" s="464"/>
      <c r="IR3" s="464"/>
      <c r="IS3" s="464"/>
      <c r="IT3" s="464"/>
      <c r="IU3" s="464"/>
      <c r="IV3" s="464"/>
      <c r="IW3" s="464"/>
      <c r="IX3" s="464"/>
      <c r="IY3" s="464"/>
      <c r="IZ3" s="464"/>
      <c r="JA3" s="464"/>
      <c r="JB3" s="464"/>
      <c r="JC3" s="464"/>
      <c r="JD3" s="464"/>
      <c r="JE3" s="464"/>
      <c r="JF3" s="464"/>
      <c r="JG3" s="464"/>
      <c r="JH3" s="464"/>
      <c r="JI3" s="464"/>
      <c r="JJ3" s="464"/>
      <c r="JK3" s="464"/>
      <c r="JL3" s="464"/>
      <c r="JM3" s="464"/>
      <c r="JN3" s="464"/>
      <c r="JO3" s="464"/>
      <c r="JP3" s="464"/>
      <c r="JQ3" s="464"/>
      <c r="JR3" s="464"/>
      <c r="JS3" s="464"/>
      <c r="JT3" s="464"/>
      <c r="JU3" s="464"/>
      <c r="JV3" s="464"/>
      <c r="JW3" s="464"/>
      <c r="JX3" s="464"/>
      <c r="JY3" s="464"/>
      <c r="JZ3" s="464"/>
      <c r="KA3" s="464"/>
      <c r="KB3" s="464"/>
      <c r="KC3" s="464"/>
      <c r="KD3" s="464"/>
      <c r="KE3" s="464"/>
      <c r="KF3" s="464"/>
      <c r="KG3" s="464"/>
      <c r="KH3" s="464"/>
      <c r="KI3" s="464"/>
      <c r="KJ3" s="464"/>
      <c r="KK3" s="464"/>
      <c r="KL3" s="464"/>
      <c r="KM3" s="464"/>
      <c r="KN3" s="464"/>
      <c r="KO3" s="464"/>
      <c r="KP3" s="464"/>
      <c r="KQ3" s="464"/>
      <c r="KR3" s="464"/>
      <c r="KS3" s="464"/>
      <c r="KT3" s="464"/>
      <c r="KU3" s="464"/>
      <c r="KV3" s="464"/>
      <c r="KW3" s="464"/>
      <c r="KX3" s="464"/>
      <c r="KY3" s="464"/>
      <c r="KZ3" s="464"/>
      <c r="LA3" s="464"/>
      <c r="LB3" s="464"/>
      <c r="LC3" s="464"/>
      <c r="LD3" s="464"/>
      <c r="LE3" s="464"/>
      <c r="LF3" s="464"/>
      <c r="LG3" s="464"/>
      <c r="LH3" s="464"/>
      <c r="LI3" s="464"/>
      <c r="LJ3" s="464"/>
      <c r="LK3" s="464"/>
      <c r="LL3" s="464"/>
      <c r="LM3" s="464"/>
      <c r="LN3" s="464"/>
      <c r="LO3" s="464"/>
      <c r="LP3" s="464"/>
      <c r="LQ3" s="464"/>
      <c r="LR3" s="464"/>
      <c r="LS3" s="464"/>
      <c r="LT3" s="464"/>
      <c r="LU3" s="464"/>
      <c r="LV3" s="464"/>
      <c r="LW3" s="464"/>
      <c r="LX3" s="464"/>
      <c r="LY3" s="464"/>
      <c r="LZ3" s="464"/>
      <c r="MA3" s="464"/>
      <c r="MB3" s="464"/>
      <c r="MC3" s="464"/>
      <c r="MD3" s="464"/>
      <c r="ME3" s="464"/>
      <c r="MF3" s="464"/>
      <c r="MG3" s="464"/>
      <c r="MH3" s="464"/>
      <c r="MI3" s="464"/>
      <c r="MJ3" s="464"/>
      <c r="MK3" s="464"/>
      <c r="ML3" s="464"/>
      <c r="MM3" s="464"/>
      <c r="MN3" s="464"/>
      <c r="MO3" s="464"/>
      <c r="MP3" s="464"/>
      <c r="MQ3" s="464"/>
      <c r="MR3" s="464"/>
      <c r="MS3" s="464"/>
      <c r="MT3" s="464"/>
      <c r="MU3" s="464"/>
      <c r="MV3" s="464"/>
      <c r="MW3" s="464"/>
      <c r="MX3" s="464"/>
      <c r="MY3" s="464"/>
      <c r="MZ3" s="464"/>
      <c r="NA3" s="464"/>
      <c r="NB3" s="464"/>
      <c r="NC3" s="464"/>
      <c r="ND3" s="464"/>
      <c r="NE3" s="464"/>
      <c r="NF3" s="464"/>
      <c r="NG3" s="464"/>
      <c r="NH3" s="464"/>
      <c r="NI3" s="464"/>
      <c r="NJ3" s="464"/>
      <c r="NK3" s="464"/>
      <c r="NL3" s="464"/>
      <c r="NM3" s="464"/>
      <c r="NN3" s="464"/>
      <c r="NO3" s="464"/>
      <c r="NP3" s="464"/>
      <c r="NQ3" s="464"/>
      <c r="NR3" s="464"/>
      <c r="NS3" s="464"/>
      <c r="NT3" s="464"/>
      <c r="NU3" s="464"/>
      <c r="NV3" s="464"/>
      <c r="NW3" s="464"/>
      <c r="NX3" s="464"/>
      <c r="NY3" s="464"/>
      <c r="NZ3" s="464"/>
      <c r="OA3" s="464"/>
      <c r="OB3" s="464"/>
      <c r="OC3" s="464"/>
      <c r="OD3" s="464"/>
      <c r="OE3" s="464"/>
      <c r="OF3" s="464"/>
      <c r="OG3" s="464"/>
      <c r="OH3" s="464"/>
      <c r="OI3" s="464"/>
      <c r="OJ3" s="464"/>
      <c r="OK3" s="464"/>
      <c r="OL3" s="464"/>
      <c r="OM3" s="464"/>
      <c r="ON3" s="464"/>
      <c r="OO3" s="464"/>
      <c r="OP3" s="464"/>
      <c r="OQ3" s="464"/>
      <c r="OR3" s="464"/>
      <c r="OS3" s="464"/>
      <c r="OT3" s="464"/>
      <c r="OU3" s="464"/>
      <c r="OV3" s="464"/>
      <c r="OW3" s="464"/>
      <c r="OX3" s="464"/>
      <c r="OY3" s="464"/>
      <c r="OZ3" s="464"/>
      <c r="PA3" s="464"/>
      <c r="PB3" s="464"/>
      <c r="PC3" s="464"/>
      <c r="PD3" s="464"/>
      <c r="PE3" s="464"/>
      <c r="PF3" s="464"/>
      <c r="PG3" s="464"/>
      <c r="PH3" s="464"/>
      <c r="PI3" s="464"/>
      <c r="PJ3" s="464"/>
      <c r="PK3" s="464"/>
      <c r="PL3" s="464"/>
      <c r="PM3" s="464"/>
      <c r="PN3" s="464"/>
      <c r="PO3" s="464"/>
      <c r="PP3" s="464"/>
      <c r="PQ3" s="464"/>
      <c r="PR3" s="464"/>
      <c r="PS3" s="464"/>
      <c r="PT3" s="464"/>
      <c r="PU3" s="464"/>
      <c r="PV3" s="464"/>
      <c r="PW3" s="464"/>
      <c r="PX3" s="464"/>
      <c r="PY3" s="464"/>
      <c r="PZ3" s="464"/>
      <c r="QA3" s="464"/>
      <c r="QB3" s="464"/>
      <c r="QC3" s="464"/>
      <c r="QD3" s="464"/>
      <c r="QE3" s="464"/>
      <c r="QF3" s="464"/>
      <c r="QG3" s="464"/>
      <c r="QH3" s="464"/>
      <c r="QI3" s="464"/>
      <c r="QJ3" s="464"/>
      <c r="QK3" s="464"/>
      <c r="QL3" s="464"/>
      <c r="QM3" s="464"/>
      <c r="QN3" s="464"/>
      <c r="QO3" s="464"/>
      <c r="QP3" s="464"/>
      <c r="QQ3" s="464"/>
      <c r="QR3" s="464"/>
      <c r="QS3" s="464"/>
      <c r="QT3" s="464"/>
      <c r="QU3" s="464"/>
      <c r="QV3" s="464"/>
      <c r="QW3" s="464"/>
      <c r="QX3" s="464"/>
      <c r="QY3" s="464"/>
      <c r="QZ3" s="464"/>
      <c r="RA3" s="464"/>
      <c r="RB3" s="464"/>
      <c r="RC3" s="464"/>
      <c r="RD3" s="464"/>
      <c r="RE3" s="464"/>
      <c r="RF3" s="464"/>
      <c r="RG3" s="464"/>
      <c r="RH3" s="464"/>
      <c r="RI3" s="464"/>
      <c r="RJ3" s="464"/>
      <c r="RK3" s="464"/>
      <c r="RL3" s="464"/>
      <c r="RM3" s="464"/>
      <c r="RN3" s="464"/>
      <c r="RO3" s="464"/>
      <c r="RP3" s="464"/>
      <c r="RQ3" s="464"/>
      <c r="RR3" s="464"/>
      <c r="RS3" s="464"/>
      <c r="RT3" s="464"/>
      <c r="RU3" s="464"/>
      <c r="RV3" s="464"/>
      <c r="RW3" s="464"/>
      <c r="RX3" s="464"/>
      <c r="RY3" s="464"/>
      <c r="RZ3" s="464"/>
      <c r="SA3" s="464"/>
      <c r="SB3" s="464"/>
      <c r="SC3" s="464"/>
      <c r="SD3" s="464"/>
      <c r="SE3" s="464"/>
      <c r="SF3" s="464"/>
      <c r="SG3" s="464"/>
      <c r="SH3" s="464"/>
      <c r="SI3" s="464"/>
      <c r="SJ3" s="464"/>
      <c r="SK3" s="464"/>
      <c r="SL3" s="464"/>
      <c r="SM3" s="464"/>
      <c r="SN3" s="464"/>
      <c r="SO3" s="464"/>
      <c r="SP3" s="464"/>
      <c r="SQ3" s="464"/>
      <c r="SR3" s="464"/>
      <c r="SS3" s="464"/>
      <c r="ST3" s="464"/>
      <c r="SU3" s="464"/>
      <c r="SV3" s="464"/>
      <c r="SW3" s="464"/>
      <c r="SX3" s="464"/>
      <c r="SY3" s="464"/>
      <c r="SZ3" s="464"/>
      <c r="TA3" s="464"/>
      <c r="TB3" s="464"/>
      <c r="TC3" s="464"/>
      <c r="TD3" s="464"/>
      <c r="TE3" s="464"/>
      <c r="TF3" s="464"/>
      <c r="TG3" s="464"/>
      <c r="TH3" s="464"/>
      <c r="TI3" s="464"/>
      <c r="TJ3" s="464"/>
      <c r="TK3" s="464"/>
      <c r="TL3" s="464"/>
      <c r="TM3" s="464"/>
      <c r="TN3" s="464"/>
      <c r="TO3" s="464"/>
      <c r="TP3" s="464"/>
      <c r="TQ3" s="464"/>
      <c r="TR3" s="464"/>
      <c r="TS3" s="464"/>
      <c r="TT3" s="464"/>
      <c r="TU3" s="464"/>
      <c r="TV3" s="464"/>
      <c r="TW3" s="464"/>
      <c r="TX3" s="464"/>
      <c r="TY3" s="464"/>
      <c r="TZ3" s="464"/>
      <c r="UA3" s="464"/>
      <c r="UB3" s="464"/>
      <c r="UC3" s="464"/>
      <c r="UD3" s="464"/>
      <c r="UE3" s="464"/>
      <c r="UF3" s="464"/>
      <c r="UG3" s="464"/>
      <c r="UH3" s="464"/>
      <c r="UI3" s="464"/>
    </row>
    <row r="4" spans="1:555" thickBot="1" x14ac:dyDescent="0.35"/>
    <row r="5" spans="1:555" ht="52.15" thickBot="1" x14ac:dyDescent="0.35">
      <c r="C5" s="87" t="s">
        <v>385</v>
      </c>
      <c r="D5" s="198">
        <f>SUMIF(C:C,$C$10,D:D)</f>
        <v>110250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2">
        <f>SUM(F17:F51)</f>
        <v>110250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392</v>
      </c>
      <c r="D13" s="368" t="s">
        <v>1643</v>
      </c>
      <c r="E13" s="93"/>
      <c r="F13" s="93"/>
      <c r="G13" s="93"/>
      <c r="H13" s="76"/>
      <c r="I13" s="76"/>
      <c r="J13" s="76"/>
      <c r="K13" s="112"/>
    </row>
    <row r="14" spans="1:555" ht="18" x14ac:dyDescent="0.3">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Visitas a los centros regionales para mantenimiento de estaciones meteorológicas</v>
      </c>
      <c r="D14" s="31"/>
      <c r="E14" s="93"/>
      <c r="F14" s="93"/>
      <c r="G14" s="93"/>
      <c r="H14" s="76"/>
      <c r="I14" s="76"/>
      <c r="J14" s="76"/>
      <c r="K14" s="112"/>
    </row>
    <row r="15" spans="1:555" thickBot="1" x14ac:dyDescent="0.35">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454</v>
      </c>
      <c r="D17" s="222"/>
      <c r="E17" s="220">
        <f>HLOOKUP(C17,$AH$2:$BU$3,2,0)</f>
        <v>4616.0730000000003</v>
      </c>
      <c r="F17" s="97">
        <f t="shared" ref="F17:F51" si="0">D17*E17</f>
        <v>0</v>
      </c>
      <c r="G17" s="161"/>
      <c r="H17" s="142"/>
      <c r="I17" s="130" t="e">
        <f>VLOOKUP(H17,Presupuesto!$B$11:$C$565,2,0)</f>
        <v>#N/A</v>
      </c>
      <c r="J17" s="219" t="s">
        <v>1473</v>
      </c>
      <c r="K17" s="98" t="s">
        <v>394</v>
      </c>
    </row>
    <row r="18" spans="3:11" x14ac:dyDescent="0.25">
      <c r="C18" s="141" t="s">
        <v>1646</v>
      </c>
      <c r="D18" s="158">
        <v>4</v>
      </c>
      <c r="E18" s="123">
        <v>27562.5</v>
      </c>
      <c r="F18" s="97">
        <f t="shared" ref="F18:F24" si="1">D18*E18</f>
        <v>110250</v>
      </c>
      <c r="G18" s="161" t="s">
        <v>129</v>
      </c>
      <c r="H18" s="142" t="s">
        <v>761</v>
      </c>
      <c r="I18" s="130" t="str">
        <f>VLOOKUP(H18,Presupuesto!$B$11:$C$565,2,0)</f>
        <v>VIATICOS NACIONALES</v>
      </c>
      <c r="J18" s="98" t="s">
        <v>1366</v>
      </c>
      <c r="K18" s="98" t="s">
        <v>412</v>
      </c>
    </row>
    <row r="19" spans="3:11" ht="14.45" x14ac:dyDescent="0.3">
      <c r="C19" s="141"/>
      <c r="D19" s="158"/>
      <c r="E19" s="123"/>
      <c r="F19" s="97">
        <f t="shared" si="1"/>
        <v>0</v>
      </c>
      <c r="G19" s="161"/>
      <c r="H19" s="142"/>
      <c r="I19" s="130" t="e">
        <f>VLOOKUP(H19,Presupuesto!$B$11:$C$565,2,0)</f>
        <v>#N/A</v>
      </c>
      <c r="J19" s="98" t="str">
        <f t="shared" ref="J19:J51" si="2">$J$17</f>
        <v>Desarrollo del Sistema de Educación Superior</v>
      </c>
      <c r="K19" s="98" t="s">
        <v>412</v>
      </c>
    </row>
    <row r="20" spans="3:11" ht="14.45" x14ac:dyDescent="0.3">
      <c r="C20" s="141"/>
      <c r="D20" s="158"/>
      <c r="E20" s="123"/>
      <c r="F20" s="97">
        <f t="shared" si="1"/>
        <v>0</v>
      </c>
      <c r="G20" s="161"/>
      <c r="H20" s="142"/>
      <c r="I20" s="130" t="e">
        <f>VLOOKUP(H20,Presupuesto!$B$11:$C$565,2,0)</f>
        <v>#N/A</v>
      </c>
      <c r="J20" s="98" t="str">
        <f t="shared" si="2"/>
        <v>Desarrollo del Sistema de Educación Superior</v>
      </c>
      <c r="K20" s="98" t="s">
        <v>412</v>
      </c>
    </row>
    <row r="21" spans="3:11" ht="14.45" x14ac:dyDescent="0.3">
      <c r="C21" s="141"/>
      <c r="D21" s="158"/>
      <c r="E21" s="123"/>
      <c r="F21" s="97">
        <f t="shared" si="1"/>
        <v>0</v>
      </c>
      <c r="G21" s="161"/>
      <c r="H21" s="142"/>
      <c r="I21" s="130" t="e">
        <f>VLOOKUP(H21,Presupuesto!$B$11:$C$565,2,0)</f>
        <v>#N/A</v>
      </c>
      <c r="J21" s="98" t="str">
        <f t="shared" si="2"/>
        <v>Desarrollo del Sistema de Educación Superior</v>
      </c>
      <c r="K21" s="98" t="s">
        <v>412</v>
      </c>
    </row>
    <row r="22" spans="3:11" ht="14.45" x14ac:dyDescent="0.3">
      <c r="C22" s="141"/>
      <c r="D22" s="158"/>
      <c r="E22" s="123"/>
      <c r="F22" s="97">
        <f t="shared" si="1"/>
        <v>0</v>
      </c>
      <c r="G22" s="161"/>
      <c r="H22" s="142"/>
      <c r="I22" s="130" t="e">
        <f>VLOOKUP(H22,Presupuesto!$B$11:$C$565,2,0)</f>
        <v>#N/A</v>
      </c>
      <c r="J22" s="98" t="str">
        <f t="shared" si="2"/>
        <v>Desarrollo del Sistema de Educación Superior</v>
      </c>
      <c r="K22" s="98" t="s">
        <v>401</v>
      </c>
    </row>
    <row r="23" spans="3:11" ht="14.45" x14ac:dyDescent="0.3">
      <c r="C23" s="141"/>
      <c r="D23" s="158"/>
      <c r="E23" s="123"/>
      <c r="F23" s="97">
        <f t="shared" si="1"/>
        <v>0</v>
      </c>
      <c r="G23" s="161"/>
      <c r="H23" s="142"/>
      <c r="I23" s="130" t="e">
        <f>VLOOKUP(H23,Presupuesto!$B$11:$C$565,2,0)</f>
        <v>#N/A</v>
      </c>
      <c r="J23" s="98" t="str">
        <f t="shared" si="2"/>
        <v>Desarrollo del Sistema de Educación Superior</v>
      </c>
      <c r="K23" s="98" t="s">
        <v>412</v>
      </c>
    </row>
    <row r="24" spans="3:11" ht="14.45" x14ac:dyDescent="0.3">
      <c r="C24" s="141"/>
      <c r="D24" s="158"/>
      <c r="E24" s="123"/>
      <c r="F24" s="97">
        <f t="shared" si="1"/>
        <v>0</v>
      </c>
      <c r="G24" s="161"/>
      <c r="H24" s="142"/>
      <c r="I24" s="130" t="e">
        <f>VLOOKUP(H24,Presupuesto!$B$11:$C$565,2,0)</f>
        <v>#N/A</v>
      </c>
      <c r="J24" s="98" t="str">
        <f t="shared" si="2"/>
        <v>Desarrollo del Sistema de Educación Superior</v>
      </c>
      <c r="K24" s="98" t="s">
        <v>412</v>
      </c>
    </row>
    <row r="25" spans="3:11" ht="14.45" x14ac:dyDescent="0.3">
      <c r="C25" s="141"/>
      <c r="D25" s="158"/>
      <c r="E25" s="123"/>
      <c r="F25" s="97">
        <f t="shared" si="0"/>
        <v>0</v>
      </c>
      <c r="G25" s="161"/>
      <c r="H25" s="142"/>
      <c r="I25" s="130" t="e">
        <f>VLOOKUP(H25,Presupuesto!$B$11:$C$565,2,0)</f>
        <v>#N/A</v>
      </c>
      <c r="J25" s="98" t="str">
        <f t="shared" si="2"/>
        <v>Desarrollo del Sistema de Educación Superior</v>
      </c>
      <c r="K25" s="98" t="s">
        <v>412</v>
      </c>
    </row>
    <row r="26" spans="3:11" ht="14.45" x14ac:dyDescent="0.3">
      <c r="C26" s="141"/>
      <c r="D26" s="158"/>
      <c r="E26" s="123"/>
      <c r="F26" s="97">
        <f t="shared" si="0"/>
        <v>0</v>
      </c>
      <c r="G26" s="161"/>
      <c r="H26" s="142"/>
      <c r="I26" s="130" t="e">
        <f>VLOOKUP(H26,Presupuesto!$B$11:$C$565,2,0)</f>
        <v>#N/A</v>
      </c>
      <c r="J26" s="98" t="str">
        <f t="shared" si="2"/>
        <v>Desarrollo del Sistema de Educación Superior</v>
      </c>
      <c r="K26" s="98" t="s">
        <v>412</v>
      </c>
    </row>
    <row r="27" spans="3:11" ht="14.45" x14ac:dyDescent="0.3">
      <c r="C27" s="141"/>
      <c r="D27" s="158"/>
      <c r="E27" s="123"/>
      <c r="F27" s="97">
        <f t="shared" si="0"/>
        <v>0</v>
      </c>
      <c r="G27" s="161"/>
      <c r="H27" s="142"/>
      <c r="I27" s="130" t="e">
        <f>VLOOKUP(H27,Presupuesto!$B$11:$C$565,2,0)</f>
        <v>#N/A</v>
      </c>
      <c r="J27" s="98" t="str">
        <f t="shared" si="2"/>
        <v>Desarrollo del Sistema de Educación Superior</v>
      </c>
      <c r="K27" s="98" t="s">
        <v>412</v>
      </c>
    </row>
    <row r="28" spans="3:11" ht="14.45" x14ac:dyDescent="0.3">
      <c r="C28" s="141"/>
      <c r="D28" s="158"/>
      <c r="E28" s="123"/>
      <c r="F28" s="97">
        <f t="shared" si="0"/>
        <v>0</v>
      </c>
      <c r="G28" s="161"/>
      <c r="H28" s="142"/>
      <c r="I28" s="130" t="e">
        <f>VLOOKUP(H28,Presupuesto!$B$11:$C$565,2,0)</f>
        <v>#N/A</v>
      </c>
      <c r="J28" s="98" t="str">
        <f t="shared" si="2"/>
        <v>Desarrollo del Sistema de Educación Superior</v>
      </c>
      <c r="K28" s="98" t="s">
        <v>412</v>
      </c>
    </row>
    <row r="29" spans="3:11" ht="14.45" x14ac:dyDescent="0.3">
      <c r="C29" s="141"/>
      <c r="D29" s="158"/>
      <c r="E29" s="123"/>
      <c r="F29" s="97">
        <f t="shared" si="0"/>
        <v>0</v>
      </c>
      <c r="G29" s="161"/>
      <c r="H29" s="142"/>
      <c r="I29" s="130" t="e">
        <f>VLOOKUP(H29,Presupuesto!$B$11:$C$565,2,0)</f>
        <v>#N/A</v>
      </c>
      <c r="J29" s="98" t="str">
        <f t="shared" si="2"/>
        <v>Desarrollo del Sistema de Educación Superior</v>
      </c>
      <c r="K29" s="98" t="s">
        <v>412</v>
      </c>
    </row>
    <row r="30" spans="3:11" ht="14.45" x14ac:dyDescent="0.3">
      <c r="C30" s="141"/>
      <c r="D30" s="158"/>
      <c r="E30" s="123"/>
      <c r="F30" s="97">
        <f t="shared" si="0"/>
        <v>0</v>
      </c>
      <c r="G30" s="161"/>
      <c r="H30" s="142"/>
      <c r="I30" s="130" t="e">
        <f>VLOOKUP(H30,Presupuesto!$B$11:$C$565,2,0)</f>
        <v>#N/A</v>
      </c>
      <c r="J30" s="98" t="str">
        <f t="shared" si="2"/>
        <v>Desarrollo del Sistema de Educación Superior</v>
      </c>
      <c r="K30" s="98" t="s">
        <v>412</v>
      </c>
    </row>
    <row r="31" spans="3:11" ht="14.45" x14ac:dyDescent="0.3">
      <c r="C31" s="141"/>
      <c r="D31" s="158"/>
      <c r="E31" s="123"/>
      <c r="F31" s="97">
        <f t="shared" si="0"/>
        <v>0</v>
      </c>
      <c r="G31" s="161"/>
      <c r="H31" s="142"/>
      <c r="I31" s="130" t="e">
        <f>VLOOKUP(H31,Presupuesto!$B$11:$C$565,2,0)</f>
        <v>#N/A</v>
      </c>
      <c r="J31" s="98" t="str">
        <f t="shared" si="2"/>
        <v>Desarrollo del Sistema de Educación Superior</v>
      </c>
      <c r="K31" s="98" t="s">
        <v>412</v>
      </c>
    </row>
    <row r="32" spans="3:11" x14ac:dyDescent="0.25">
      <c r="C32" s="141"/>
      <c r="D32" s="158"/>
      <c r="E32" s="123"/>
      <c r="F32" s="97">
        <f t="shared" si="0"/>
        <v>0</v>
      </c>
      <c r="G32" s="161"/>
      <c r="H32" s="142"/>
      <c r="I32" s="130" t="e">
        <f>VLOOKUP(H32,Presupuesto!$B$11:$C$565,2,0)</f>
        <v>#N/A</v>
      </c>
      <c r="J32" s="98" t="str">
        <f t="shared" si="2"/>
        <v>Desarrollo del Sistema de Educación Superior</v>
      </c>
      <c r="K32" s="98" t="s">
        <v>412</v>
      </c>
    </row>
    <row r="33" spans="3:11" x14ac:dyDescent="0.25">
      <c r="C33" s="141"/>
      <c r="D33" s="158"/>
      <c r="E33" s="123"/>
      <c r="F33" s="97">
        <f t="shared" si="0"/>
        <v>0</v>
      </c>
      <c r="G33" s="161"/>
      <c r="H33" s="142"/>
      <c r="I33" s="130" t="e">
        <f>VLOOKUP(H33,Presupuesto!$B$11:$C$565,2,0)</f>
        <v>#N/A</v>
      </c>
      <c r="J33" s="98" t="str">
        <f t="shared" si="2"/>
        <v>Desarrollo del Sistema de Educación Superior</v>
      </c>
      <c r="K33" s="98" t="s">
        <v>412</v>
      </c>
    </row>
    <row r="34" spans="3:11" x14ac:dyDescent="0.25">
      <c r="C34" s="141"/>
      <c r="D34" s="158"/>
      <c r="E34" s="123"/>
      <c r="F34" s="97">
        <f t="shared" si="0"/>
        <v>0</v>
      </c>
      <c r="G34" s="161"/>
      <c r="H34" s="142"/>
      <c r="I34" s="130" t="e">
        <f>VLOOKUP(H34,Presupuesto!$B$11:$C$565,2,0)</f>
        <v>#N/A</v>
      </c>
      <c r="J34" s="98" t="str">
        <f t="shared" si="2"/>
        <v>Desarrollo del Sistema de Educación Superior</v>
      </c>
      <c r="K34" s="98" t="s">
        <v>412</v>
      </c>
    </row>
    <row r="35" spans="3:11" x14ac:dyDescent="0.25">
      <c r="C35" s="141"/>
      <c r="D35" s="158"/>
      <c r="E35" s="123"/>
      <c r="F35" s="97">
        <f t="shared" si="0"/>
        <v>0</v>
      </c>
      <c r="G35" s="161"/>
      <c r="H35" s="142"/>
      <c r="I35" s="130" t="e">
        <f>VLOOKUP(H35,Presupuesto!$B$11:$C$565,2,0)</f>
        <v>#N/A</v>
      </c>
      <c r="J35" s="98" t="str">
        <f t="shared" si="2"/>
        <v>Desarrollo del Sistema de Educación Superior</v>
      </c>
      <c r="K35" s="98" t="s">
        <v>412</v>
      </c>
    </row>
    <row r="36" spans="3:11" x14ac:dyDescent="0.25">
      <c r="C36" s="141"/>
      <c r="D36" s="158"/>
      <c r="E36" s="123"/>
      <c r="F36" s="97">
        <f t="shared" si="0"/>
        <v>0</v>
      </c>
      <c r="G36" s="161"/>
      <c r="H36" s="142"/>
      <c r="I36" s="130" t="e">
        <f>VLOOKUP(H36,Presupuesto!$B$11:$C$565,2,0)</f>
        <v>#N/A</v>
      </c>
      <c r="J36" s="98" t="str">
        <f t="shared" si="2"/>
        <v>Desarrollo del Sistema de Educación Superior</v>
      </c>
      <c r="K36" s="98" t="s">
        <v>412</v>
      </c>
    </row>
    <row r="37" spans="3:11" x14ac:dyDescent="0.25">
      <c r="C37" s="141"/>
      <c r="D37" s="158"/>
      <c r="E37" s="123"/>
      <c r="F37" s="97">
        <f t="shared" si="0"/>
        <v>0</v>
      </c>
      <c r="G37" s="161"/>
      <c r="H37" s="142"/>
      <c r="I37" s="130" t="e">
        <f>VLOOKUP(H37,Presupuesto!$B$11:$C$565,2,0)</f>
        <v>#N/A</v>
      </c>
      <c r="J37" s="98" t="str">
        <f t="shared" si="2"/>
        <v>Desarrollo del Sistema de Educación Superior</v>
      </c>
      <c r="K37" s="98" t="s">
        <v>412</v>
      </c>
    </row>
    <row r="38" spans="3:11" x14ac:dyDescent="0.25">
      <c r="C38" s="141"/>
      <c r="D38" s="158"/>
      <c r="E38" s="123"/>
      <c r="F38" s="97">
        <f t="shared" si="0"/>
        <v>0</v>
      </c>
      <c r="G38" s="161"/>
      <c r="H38" s="142"/>
      <c r="I38" s="130" t="e">
        <f>VLOOKUP(H38,Presupuesto!$B$11:$C$565,2,0)</f>
        <v>#N/A</v>
      </c>
      <c r="J38" s="98" t="str">
        <f t="shared" si="2"/>
        <v>Desarrollo del Sistema de Educación Superior</v>
      </c>
      <c r="K38" s="98" t="s">
        <v>412</v>
      </c>
    </row>
    <row r="39" spans="3:11" x14ac:dyDescent="0.25">
      <c r="C39" s="143"/>
      <c r="D39" s="151"/>
      <c r="E39" s="118"/>
      <c r="F39" s="97">
        <f t="shared" ref="F39:F45" si="3">D39*E39</f>
        <v>0</v>
      </c>
      <c r="G39" s="161"/>
      <c r="H39" s="144"/>
      <c r="I39" s="130" t="e">
        <f>VLOOKUP(H39,Presupuesto!$B$11:$C$565,2,0)</f>
        <v>#N/A</v>
      </c>
      <c r="J39" s="98" t="str">
        <f t="shared" si="2"/>
        <v>Desarrollo del Sistema de Educación Superior</v>
      </c>
      <c r="K39" s="98" t="s">
        <v>412</v>
      </c>
    </row>
    <row r="40" spans="3:11" x14ac:dyDescent="0.25">
      <c r="C40" s="143"/>
      <c r="D40" s="151"/>
      <c r="E40" s="118"/>
      <c r="F40" s="97">
        <f t="shared" si="3"/>
        <v>0</v>
      </c>
      <c r="G40" s="161"/>
      <c r="H40" s="144"/>
      <c r="I40" s="130" t="e">
        <f>VLOOKUP(H40,Presupuesto!$B$11:$C$565,2,0)</f>
        <v>#N/A</v>
      </c>
      <c r="J40" s="98" t="str">
        <f t="shared" si="2"/>
        <v>Desarrollo del Sistema de Educación Superior</v>
      </c>
      <c r="K40" s="98" t="s">
        <v>412</v>
      </c>
    </row>
    <row r="41" spans="3:11" x14ac:dyDescent="0.25">
      <c r="C41" s="143"/>
      <c r="D41" s="151"/>
      <c r="E41" s="118"/>
      <c r="F41" s="97">
        <f t="shared" si="3"/>
        <v>0</v>
      </c>
      <c r="G41" s="161"/>
      <c r="H41" s="144"/>
      <c r="I41" s="130" t="e">
        <f>VLOOKUP(H41,Presupuesto!$B$11:$C$565,2,0)</f>
        <v>#N/A</v>
      </c>
      <c r="J41" s="98" t="str">
        <f t="shared" si="2"/>
        <v>Desarrollo del Sistema de Educación Superior</v>
      </c>
      <c r="K41" s="98" t="s">
        <v>412</v>
      </c>
    </row>
    <row r="42" spans="3:11" x14ac:dyDescent="0.25">
      <c r="C42" s="143"/>
      <c r="D42" s="151"/>
      <c r="E42" s="118"/>
      <c r="F42" s="97">
        <f t="shared" si="3"/>
        <v>0</v>
      </c>
      <c r="G42" s="161"/>
      <c r="H42" s="144"/>
      <c r="I42" s="130" t="e">
        <f>VLOOKUP(H42,Presupuesto!$B$11:$C$565,2,0)</f>
        <v>#N/A</v>
      </c>
      <c r="J42" s="98" t="str">
        <f t="shared" si="2"/>
        <v>Desarrollo del Sistema de Educación Superior</v>
      </c>
      <c r="K42" s="98" t="s">
        <v>412</v>
      </c>
    </row>
    <row r="43" spans="3:11" x14ac:dyDescent="0.25">
      <c r="C43" s="143"/>
      <c r="D43" s="151"/>
      <c r="E43" s="118"/>
      <c r="F43" s="97">
        <f t="shared" si="3"/>
        <v>0</v>
      </c>
      <c r="G43" s="161"/>
      <c r="H43" s="144"/>
      <c r="I43" s="130" t="e">
        <f>VLOOKUP(H43,Presupuesto!$B$11:$C$565,2,0)</f>
        <v>#N/A</v>
      </c>
      <c r="J43" s="98" t="str">
        <f t="shared" si="2"/>
        <v>Desarrollo del Sistema de Educación Superior</v>
      </c>
      <c r="K43" s="98" t="s">
        <v>412</v>
      </c>
    </row>
    <row r="44" spans="3:11" x14ac:dyDescent="0.25">
      <c r="C44" s="143"/>
      <c r="D44" s="151"/>
      <c r="E44" s="118"/>
      <c r="F44" s="97">
        <f t="shared" si="3"/>
        <v>0</v>
      </c>
      <c r="G44" s="161"/>
      <c r="H44" s="144"/>
      <c r="I44" s="130" t="e">
        <f>VLOOKUP(H44,Presupuesto!$B$11:$C$565,2,0)</f>
        <v>#N/A</v>
      </c>
      <c r="J44" s="98" t="str">
        <f t="shared" si="2"/>
        <v>Desarrollo del Sistema de Educación Superior</v>
      </c>
      <c r="K44" s="98" t="s">
        <v>412</v>
      </c>
    </row>
    <row r="45" spans="3:11" x14ac:dyDescent="0.25">
      <c r="C45" s="143"/>
      <c r="D45" s="151"/>
      <c r="E45" s="118"/>
      <c r="F45" s="97">
        <f t="shared" si="3"/>
        <v>0</v>
      </c>
      <c r="G45" s="161"/>
      <c r="H45" s="144"/>
      <c r="I45" s="130" t="e">
        <f>VLOOKUP(H45,Presupuesto!$B$11:$C$565,2,0)</f>
        <v>#N/A</v>
      </c>
      <c r="J45" s="98" t="str">
        <f t="shared" si="2"/>
        <v>Desarrollo del Sistema de Educación Superior</v>
      </c>
      <c r="K45" s="98" t="s">
        <v>412</v>
      </c>
    </row>
    <row r="46" spans="3:11" x14ac:dyDescent="0.25">
      <c r="C46" s="143"/>
      <c r="D46" s="151"/>
      <c r="E46" s="118"/>
      <c r="F46" s="97">
        <f t="shared" si="0"/>
        <v>0</v>
      </c>
      <c r="G46" s="161"/>
      <c r="H46" s="144"/>
      <c r="I46" s="130" t="e">
        <f>VLOOKUP(H46,Presupuesto!$B$11:$C$565,2,0)</f>
        <v>#N/A</v>
      </c>
      <c r="J46" s="98" t="str">
        <f t="shared" si="2"/>
        <v>Desarrollo del Sistema de Educación Superior</v>
      </c>
      <c r="K46" s="98" t="s">
        <v>412</v>
      </c>
    </row>
    <row r="47" spans="3:11" x14ac:dyDescent="0.25">
      <c r="C47" s="145"/>
      <c r="D47" s="151"/>
      <c r="E47" s="118"/>
      <c r="F47" s="97">
        <f t="shared" si="0"/>
        <v>0</v>
      </c>
      <c r="G47" s="161"/>
      <c r="H47" s="146"/>
      <c r="I47" s="130" t="e">
        <f>VLOOKUP(H47,Presupuesto!$B$11:$C$565,2,0)</f>
        <v>#N/A</v>
      </c>
      <c r="J47" s="98" t="str">
        <f t="shared" si="2"/>
        <v>Desarrollo del Sistema de Educación Superior</v>
      </c>
      <c r="K47" s="98" t="s">
        <v>403</v>
      </c>
    </row>
    <row r="48" spans="3:11" x14ac:dyDescent="0.25">
      <c r="C48" s="145"/>
      <c r="D48" s="151"/>
      <c r="E48" s="118"/>
      <c r="F48" s="97">
        <f t="shared" si="0"/>
        <v>0</v>
      </c>
      <c r="G48" s="161"/>
      <c r="H48" s="146"/>
      <c r="I48" s="130" t="e">
        <f>VLOOKUP(H48,Presupuesto!$B$11:$C$565,2,0)</f>
        <v>#N/A</v>
      </c>
      <c r="J48" s="98" t="str">
        <f t="shared" si="2"/>
        <v>Desarrollo del Sistema de Educación Superior</v>
      </c>
      <c r="K48" s="98" t="s">
        <v>412</v>
      </c>
    </row>
    <row r="49" spans="3:11" x14ac:dyDescent="0.25">
      <c r="C49" s="145"/>
      <c r="D49" s="151"/>
      <c r="E49" s="118"/>
      <c r="F49" s="97">
        <f t="shared" si="0"/>
        <v>0</v>
      </c>
      <c r="G49" s="161"/>
      <c r="H49" s="146"/>
      <c r="I49" s="130" t="e">
        <f>VLOOKUP(H49,Presupuesto!$B$11:$C$565,2,0)</f>
        <v>#N/A</v>
      </c>
      <c r="J49" s="98" t="str">
        <f t="shared" si="2"/>
        <v>Desarrollo del Sistema de Educación Superior</v>
      </c>
      <c r="K49" s="98" t="s">
        <v>412</v>
      </c>
    </row>
    <row r="50" spans="3:11" x14ac:dyDescent="0.25">
      <c r="C50" s="145"/>
      <c r="D50" s="151"/>
      <c r="E50" s="118"/>
      <c r="F50" s="97">
        <f t="shared" si="0"/>
        <v>0</v>
      </c>
      <c r="G50" s="161"/>
      <c r="H50" s="146"/>
      <c r="I50" s="130" t="e">
        <f>VLOOKUP(H50,Presupuesto!$B$11:$C$565,2,0)</f>
        <v>#N/A</v>
      </c>
      <c r="J50" s="98" t="str">
        <f t="shared" si="2"/>
        <v>Desarrollo del Sistema de Educación Superior</v>
      </c>
      <c r="K50" s="98" t="s">
        <v>412</v>
      </c>
    </row>
    <row r="51" spans="3:11" ht="15.75" thickBot="1" x14ac:dyDescent="0.3">
      <c r="C51" s="147"/>
      <c r="D51" s="159"/>
      <c r="E51" s="103"/>
      <c r="F51" s="105">
        <f t="shared" si="0"/>
        <v>0</v>
      </c>
      <c r="G51" s="162"/>
      <c r="H51" s="148"/>
      <c r="I51" s="132" t="e">
        <f>VLOOKUP(H51,Presupuesto!$B$11:$C$565,2,0)</f>
        <v>#N/A</v>
      </c>
      <c r="J51" s="106" t="str">
        <f t="shared" si="2"/>
        <v>Desarrollo del Sistema de Educación Superior</v>
      </c>
      <c r="K51" s="124" t="s">
        <v>394</v>
      </c>
    </row>
    <row r="53" spans="3:11" ht="15.75" thickBot="1" x14ac:dyDescent="0.3">
      <c r="F53" s="90"/>
      <c r="G53" s="89"/>
      <c r="H53" s="90"/>
      <c r="I53" s="90"/>
    </row>
    <row r="54" spans="3:11" ht="15.75" thickBot="1" x14ac:dyDescent="0.3">
      <c r="C54" s="157" t="s">
        <v>53</v>
      </c>
      <c r="D54" s="372">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68"/>
      <c r="E57" s="93"/>
      <c r="F57" s="93"/>
      <c r="G57" s="93"/>
      <c r="H57" s="76"/>
      <c r="I57" s="76"/>
      <c r="J57" s="76"/>
      <c r="K57" s="112"/>
    </row>
    <row r="58" spans="3:11" ht="18.75"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439</v>
      </c>
      <c r="D61" s="222"/>
      <c r="E61" s="220">
        <f>HLOOKUP(C61,$AH$2:$BU$3,2,0)</f>
        <v>620</v>
      </c>
      <c r="F61" s="97">
        <f t="shared" ref="F61:F95" si="4">D61*E61</f>
        <v>0</v>
      </c>
      <c r="G61" s="161"/>
      <c r="H61" s="142"/>
      <c r="I61" s="130" t="e">
        <f>VLOOKUP(H61,Presupuesto!$B$11:$C$565,2,0)</f>
        <v>#N/A</v>
      </c>
      <c r="J61" s="219" t="s">
        <v>1473</v>
      </c>
      <c r="K61" s="98" t="s">
        <v>394</v>
      </c>
    </row>
    <row r="62" spans="3:11" x14ac:dyDescent="0.25">
      <c r="C62" s="141"/>
      <c r="D62" s="158"/>
      <c r="E62" s="123"/>
      <c r="F62" s="97">
        <f t="shared" si="4"/>
        <v>0</v>
      </c>
      <c r="G62" s="161"/>
      <c r="H62" s="142"/>
      <c r="I62" s="130" t="e">
        <f>VLOOKUP(H62,Presupuesto!$B$11:$C$565,2,0)</f>
        <v>#N/A</v>
      </c>
      <c r="J62" s="98" t="str">
        <f>$J$61</f>
        <v>Desarrollo del Sistema de Educación Superior</v>
      </c>
      <c r="K62" s="98" t="s">
        <v>412</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412</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412</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401</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412</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412</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412</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412</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412</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412</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412</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412</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412</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412</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412</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412</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412</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412</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412</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412</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412</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412</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412</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412</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412</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412</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412</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412</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403</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412</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412</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x14ac:dyDescent="0.3"/>
    <row r="98" spans="3:11" ht="15.75" thickBot="1" x14ac:dyDescent="0.3">
      <c r="C98" s="157" t="s">
        <v>53</v>
      </c>
      <c r="D98" s="372">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68"/>
      <c r="E101" s="93"/>
      <c r="F101" s="93"/>
      <c r="G101" s="93"/>
      <c r="H101" s="76"/>
      <c r="I101" s="76"/>
      <c r="J101" s="76"/>
      <c r="K101" s="112"/>
    </row>
    <row r="102" spans="3:11" ht="18.75" x14ac:dyDescent="0.25">
      <c r="C102" s="211"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407"/>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439</v>
      </c>
      <c r="D105" s="222"/>
      <c r="E105" s="220">
        <f>HLOOKUP(C105,$AH$2:$BU$3,2,0)</f>
        <v>620</v>
      </c>
      <c r="F105" s="97">
        <f t="shared" ref="F105:F139" si="6">D105*E105</f>
        <v>0</v>
      </c>
      <c r="G105" s="161"/>
      <c r="H105" s="142"/>
      <c r="I105" s="130" t="e">
        <f>VLOOKUP(H105,Presupuesto!$B$11:$C$565,2,0)</f>
        <v>#N/A</v>
      </c>
      <c r="J105" s="219" t="s">
        <v>1473</v>
      </c>
      <c r="K105" s="98" t="s">
        <v>394</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412</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x14ac:dyDescent="0.3">
      <c r="F141" s="90"/>
      <c r="G141" s="89"/>
      <c r="H141" s="90"/>
      <c r="I141" s="90"/>
    </row>
    <row r="142" spans="3:11" ht="15.75" thickBot="1" x14ac:dyDescent="0.3">
      <c r="C142" s="157" t="s">
        <v>53</v>
      </c>
      <c r="D142" s="372">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68"/>
      <c r="E145" s="93"/>
      <c r="F145" s="93"/>
      <c r="G145" s="93"/>
      <c r="H145" s="76"/>
      <c r="I145" s="76"/>
      <c r="J145" s="76"/>
      <c r="K145" s="112"/>
    </row>
    <row r="146" spans="3:11" ht="18.75" x14ac:dyDescent="0.25">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1473</v>
      </c>
      <c r="K149" s="98" t="s">
        <v>394</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412</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x14ac:dyDescent="0.3"/>
    <row r="186" spans="3:11" ht="15.75" thickBot="1" x14ac:dyDescent="0.3">
      <c r="C186" s="157" t="s">
        <v>53</v>
      </c>
      <c r="D186" s="372">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68"/>
      <c r="E189" s="93"/>
      <c r="F189" s="93"/>
      <c r="G189" s="93"/>
      <c r="H189" s="76"/>
      <c r="I189" s="76"/>
      <c r="J189" s="76"/>
      <c r="K189" s="112"/>
    </row>
    <row r="190" spans="3:11" ht="18.75" x14ac:dyDescent="0.25">
      <c r="C190" s="211"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1473</v>
      </c>
      <c r="K193" s="98" t="s">
        <v>394</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412</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x14ac:dyDescent="0.3">
      <c r="F229" s="90"/>
      <c r="G229" s="89"/>
      <c r="H229" s="90"/>
      <c r="I229" s="90"/>
    </row>
    <row r="230" spans="3:11" ht="15.75" thickBot="1" x14ac:dyDescent="0.3">
      <c r="C230" s="157" t="s">
        <v>53</v>
      </c>
      <c r="D230" s="372">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68"/>
      <c r="E233" s="93"/>
      <c r="F233" s="93"/>
      <c r="G233" s="93"/>
      <c r="H233" s="76"/>
      <c r="I233" s="76"/>
      <c r="J233" s="76"/>
      <c r="K233" s="112"/>
    </row>
    <row r="234" spans="3:11" ht="18.75" x14ac:dyDescent="0.25">
      <c r="C234" s="211"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1473</v>
      </c>
      <c r="K237" s="98" t="s">
        <v>394</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412</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72">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68"/>
      <c r="E277" s="93"/>
      <c r="F277" s="93"/>
      <c r="G277" s="93"/>
      <c r="H277" s="76"/>
      <c r="I277" s="76"/>
      <c r="J277" s="76"/>
      <c r="K277" s="112"/>
    </row>
    <row r="278" spans="3:11" ht="18.75" x14ac:dyDescent="0.25">
      <c r="C278" s="211"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439</v>
      </c>
      <c r="D281" s="222"/>
      <c r="E281" s="220">
        <f>HLOOKUP(C281,$AH$2:$BU$3,2,0)</f>
        <v>620</v>
      </c>
      <c r="F281" s="97">
        <f t="shared" ref="F281:F315" si="14">D281*E281</f>
        <v>0</v>
      </c>
      <c r="G281" s="161"/>
      <c r="H281" s="142"/>
      <c r="I281" s="130" t="e">
        <f>VLOOKUP(H281,Presupuesto!$B$11:$C$565,2,0)</f>
        <v>#N/A</v>
      </c>
      <c r="J281" s="219" t="s">
        <v>1473</v>
      </c>
      <c r="K281" s="98" t="s">
        <v>394</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412</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72">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68"/>
      <c r="E321" s="93"/>
      <c r="F321" s="93"/>
      <c r="G321" s="93"/>
      <c r="H321" s="76"/>
      <c r="I321" s="76"/>
      <c r="J321" s="76"/>
      <c r="K321" s="112"/>
    </row>
    <row r="322" spans="3:11" ht="18.75" x14ac:dyDescent="0.25">
      <c r="C322" s="211"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1473</v>
      </c>
      <c r="K325" s="98" t="s">
        <v>394</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412</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72">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68"/>
      <c r="E366" s="93"/>
      <c r="F366" s="93"/>
      <c r="G366" s="93"/>
      <c r="H366" s="76"/>
      <c r="I366" s="76"/>
      <c r="J366" s="76"/>
      <c r="K366" s="112"/>
    </row>
    <row r="367" spans="3:11" ht="18.75" x14ac:dyDescent="0.25">
      <c r="C367" s="211"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439</v>
      </c>
      <c r="D370" s="222"/>
      <c r="E370" s="220">
        <f>HLOOKUP(C370,$AH$2:$BU$3,2,0)</f>
        <v>620</v>
      </c>
      <c r="F370" s="97">
        <f t="shared" ref="F370:F404" si="18">D370*E370</f>
        <v>0</v>
      </c>
      <c r="G370" s="161"/>
      <c r="H370" s="142"/>
      <c r="I370" s="130" t="e">
        <f>VLOOKUP(H370,Presupuesto!$B$11:$C$565,2,0)</f>
        <v>#N/A</v>
      </c>
      <c r="J370" s="219" t="s">
        <v>1473</v>
      </c>
      <c r="K370" s="98" t="s">
        <v>394</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412</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2">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68"/>
      <c r="E410" s="93"/>
      <c r="F410" s="93"/>
      <c r="G410" s="93"/>
      <c r="H410" s="76"/>
      <c r="I410" s="76"/>
      <c r="J410" s="76"/>
      <c r="K410" s="112"/>
    </row>
    <row r="411" spans="3:11" ht="18.75" x14ac:dyDescent="0.25">
      <c r="C411" s="211"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439</v>
      </c>
      <c r="D414" s="222"/>
      <c r="E414" s="220">
        <f>HLOOKUP(C414,$AH$2:$BU$3,2,0)</f>
        <v>620</v>
      </c>
      <c r="F414" s="97">
        <f t="shared" ref="F414:F448" si="20">D414*E414</f>
        <v>0</v>
      </c>
      <c r="G414" s="161"/>
      <c r="H414" s="142"/>
      <c r="I414" s="130" t="e">
        <f>VLOOKUP(H414,Presupuesto!$B$11:$C$565,2,0)</f>
        <v>#N/A</v>
      </c>
      <c r="J414" s="219" t="s">
        <v>1473</v>
      </c>
      <c r="K414" s="98" t="s">
        <v>394</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412</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72">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68"/>
      <c r="E454" s="93"/>
      <c r="F454" s="93"/>
      <c r="G454" s="93"/>
      <c r="H454" s="76"/>
      <c r="I454" s="76"/>
      <c r="J454" s="76"/>
      <c r="K454" s="112"/>
    </row>
    <row r="455" spans="3:11" ht="18.75" x14ac:dyDescent="0.2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c r="I458" s="130" t="e">
        <f>VLOOKUP(H458,Presupuesto!$B$11:$C$565,2,0)</f>
        <v>#N/A</v>
      </c>
      <c r="J458" s="219" t="s">
        <v>1473</v>
      </c>
      <c r="K458" s="98" t="s">
        <v>394</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72">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68"/>
      <c r="E498" s="93"/>
      <c r="F498" s="93"/>
      <c r="G498" s="93"/>
      <c r="H498" s="76"/>
      <c r="I498" s="76"/>
      <c r="J498" s="76"/>
      <c r="K498" s="112"/>
    </row>
    <row r="499" spans="3:11" ht="18.75" x14ac:dyDescent="0.2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1473</v>
      </c>
      <c r="K502" s="98" t="s">
        <v>394</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2">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68"/>
      <c r="E542" s="93"/>
      <c r="F542" s="93"/>
      <c r="G542" s="93"/>
      <c r="H542" s="76"/>
      <c r="I542" s="76"/>
      <c r="J542" s="76"/>
      <c r="K542" s="112"/>
    </row>
    <row r="543" spans="3:11" ht="18.75" x14ac:dyDescent="0.2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1473</v>
      </c>
      <c r="K546" s="98" t="s">
        <v>394</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2">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68"/>
      <c r="E586" s="93"/>
      <c r="F586" s="93"/>
      <c r="G586" s="93"/>
      <c r="H586" s="76"/>
      <c r="I586" s="76"/>
      <c r="J586" s="76"/>
      <c r="K586" s="112"/>
    </row>
    <row r="587" spans="3:11"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1473</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2">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68"/>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1473</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2">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68"/>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1473</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2">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68"/>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1473</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2">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68"/>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1473</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2">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68"/>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1473</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2">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68"/>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1473</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t="14.45" hidden="1" x14ac:dyDescent="0.3">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1473</v>
      </c>
      <c r="Q2" s="122" t="s">
        <v>1510</v>
      </c>
      <c r="R2" s="461" t="str">
        <f>+Presupuesto!D11</f>
        <v>Recurrente</v>
      </c>
      <c r="S2" s="461"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6" t="s">
        <v>420</v>
      </c>
      <c r="AI2" s="456" t="s">
        <v>421</v>
      </c>
      <c r="AJ2" s="456" t="s">
        <v>422</v>
      </c>
      <c r="AK2" s="456" t="s">
        <v>423</v>
      </c>
      <c r="AL2" s="456" t="s">
        <v>424</v>
      </c>
      <c r="AM2" s="456" t="s">
        <v>427</v>
      </c>
      <c r="AN2" s="456" t="s">
        <v>425</v>
      </c>
      <c r="AO2" s="456" t="s">
        <v>426</v>
      </c>
      <c r="AP2" s="456" t="s">
        <v>428</v>
      </c>
      <c r="AQ2" s="456" t="s">
        <v>429</v>
      </c>
      <c r="AR2" s="456" t="s">
        <v>430</v>
      </c>
      <c r="AS2" s="456" t="s">
        <v>431</v>
      </c>
      <c r="AT2" s="456" t="s">
        <v>432</v>
      </c>
      <c r="AU2" s="456" t="s">
        <v>433</v>
      </c>
      <c r="AV2" s="456" t="s">
        <v>434</v>
      </c>
      <c r="AW2" s="456" t="s">
        <v>435</v>
      </c>
      <c r="AX2" s="456" t="s">
        <v>436</v>
      </c>
      <c r="AY2" s="456" t="s">
        <v>437</v>
      </c>
      <c r="AZ2" s="456" t="s">
        <v>438</v>
      </c>
      <c r="BA2" s="456" t="s">
        <v>439</v>
      </c>
      <c r="BB2" s="456" t="s">
        <v>440</v>
      </c>
      <c r="BC2" s="456" t="s">
        <v>441</v>
      </c>
      <c r="BD2" s="456" t="s">
        <v>442</v>
      </c>
      <c r="BE2" s="456" t="s">
        <v>443</v>
      </c>
      <c r="BF2" s="456" t="s">
        <v>444</v>
      </c>
      <c r="BG2" s="456" t="s">
        <v>445</v>
      </c>
      <c r="BH2" s="456" t="s">
        <v>446</v>
      </c>
      <c r="BI2" s="456" t="s">
        <v>447</v>
      </c>
      <c r="BJ2" s="456" t="s">
        <v>448</v>
      </c>
      <c r="BK2" s="456" t="s">
        <v>449</v>
      </c>
      <c r="BL2" s="456" t="s">
        <v>450</v>
      </c>
      <c r="BM2" s="456" t="s">
        <v>451</v>
      </c>
      <c r="BN2" s="456" t="s">
        <v>452</v>
      </c>
      <c r="BO2" s="456" t="s">
        <v>453</v>
      </c>
      <c r="BP2" s="456" t="s">
        <v>454</v>
      </c>
      <c r="BQ2" s="456" t="s">
        <v>455</v>
      </c>
      <c r="BR2" s="456" t="s">
        <v>456</v>
      </c>
      <c r="BS2" s="456" t="s">
        <v>457</v>
      </c>
      <c r="BT2" s="456" t="s">
        <v>458</v>
      </c>
      <c r="BU2" s="456" t="s">
        <v>459</v>
      </c>
    </row>
    <row r="3" spans="1:555" ht="14.45" hidden="1" x14ac:dyDescent="0.3">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thickBot="1" x14ac:dyDescent="0.35"/>
    <row r="5" spans="1:555" ht="26.45" thickBot="1" x14ac:dyDescent="0.35">
      <c r="C5" s="87" t="s">
        <v>388</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2">
        <f>SUM(F17:F38)</f>
        <v>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392</v>
      </c>
      <c r="D13" s="368"/>
      <c r="E13" s="93"/>
      <c r="F13" s="93"/>
      <c r="G13" s="93"/>
      <c r="H13" s="76"/>
      <c r="I13" s="76"/>
      <c r="J13" s="76"/>
      <c r="K13" s="112"/>
    </row>
    <row r="14" spans="1:555" ht="18" x14ac:dyDescent="0.3">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ht="14.45" x14ac:dyDescent="0.3">
      <c r="C17" s="141"/>
      <c r="D17" s="158"/>
      <c r="E17" s="115"/>
      <c r="F17" s="97">
        <f t="shared" ref="F17:F38" si="0">D17*E17</f>
        <v>0</v>
      </c>
      <c r="G17" s="161"/>
      <c r="H17" s="142" t="s">
        <v>1066</v>
      </c>
      <c r="I17" s="130" t="str">
        <f>VLOOKUP(H17,Presupuesto!$B$11:$C$565,2,0)</f>
        <v>BECAS</v>
      </c>
      <c r="J17" s="219" t="s">
        <v>1454</v>
      </c>
      <c r="K17" s="98" t="s">
        <v>394</v>
      </c>
      <c r="L17" s="98"/>
    </row>
    <row r="18" spans="3:12" ht="14.45" x14ac:dyDescent="0.3">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ht="14.45" x14ac:dyDescent="0.3">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ht="14.45" x14ac:dyDescent="0.3">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ht="14.45" x14ac:dyDescent="0.3">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ht="14.45" x14ac:dyDescent="0.3">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ht="14.45" x14ac:dyDescent="0.3">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ht="14.45" x14ac:dyDescent="0.3">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ht="14.45" x14ac:dyDescent="0.3">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ht="14.45" x14ac:dyDescent="0.3">
      <c r="C26" s="141"/>
      <c r="D26" s="158"/>
      <c r="E26" s="123"/>
      <c r="F26" s="97">
        <f t="shared" si="0"/>
        <v>0</v>
      </c>
      <c r="G26" s="161"/>
      <c r="H26" s="142" t="s">
        <v>1084</v>
      </c>
      <c r="I26" s="130" t="str">
        <f>VLOOKUP(H26,Presupuesto!$B$11:$C$565,2,0)</f>
        <v>PRESTAMOS A ESTUDIANTES</v>
      </c>
      <c r="J26" s="98" t="str">
        <f t="shared" si="1"/>
        <v>Posgrado</v>
      </c>
      <c r="K26" s="98" t="s">
        <v>412</v>
      </c>
      <c r="L26" s="98"/>
    </row>
    <row r="27" spans="3:12" ht="14.45" x14ac:dyDescent="0.3">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ht="14.45" x14ac:dyDescent="0.3">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ht="14.45" x14ac:dyDescent="0.3">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ht="14.45" x14ac:dyDescent="0.3">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ht="14.45" x14ac:dyDescent="0.3">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ht="14.45" x14ac:dyDescent="0.3">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ht="14.45" x14ac:dyDescent="0.3">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2">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68"/>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1454</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2">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68"/>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1454</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2">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68"/>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1454</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Casa</cp:lastModifiedBy>
  <cp:lastPrinted>2014-04-11T16:36:49Z</cp:lastPrinted>
  <dcterms:created xsi:type="dcterms:W3CDTF">2010-05-02T01:28:32Z</dcterms:created>
  <dcterms:modified xsi:type="dcterms:W3CDTF">2015-10-08T04:42:07Z</dcterms:modified>
</cp:coreProperties>
</file>